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grudzien2022\zad4\"/>
    </mc:Choice>
  </mc:AlternateContent>
  <xr:revisionPtr revIDLastSave="0" documentId="13_ncr:1_{F79B7746-1642-4317-9B60-E4EBBD6D11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kodom" sheetId="2" r:id="rId1"/>
    <sheet name="Arkusz1" sheetId="1" r:id="rId2"/>
  </sheets>
  <definedNames>
    <definedName name="ExternalData_1" localSheetId="0" hidden="1">ekodom!$C$8:$D$373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2" l="1"/>
  <c r="R10" i="2"/>
  <c r="X22" i="2"/>
  <c r="X17" i="2"/>
  <c r="X18" i="2"/>
  <c r="X19" i="2"/>
  <c r="X20" i="2"/>
  <c r="X21" i="2"/>
  <c r="X23" i="2"/>
  <c r="X24" i="2"/>
  <c r="X25" i="2"/>
  <c r="X26" i="2"/>
  <c r="X27" i="2"/>
  <c r="X16" i="2"/>
  <c r="X10" i="2"/>
  <c r="X9" i="2"/>
  <c r="J10" i="2"/>
  <c r="M9" i="2"/>
  <c r="L9" i="2"/>
  <c r="L10" i="2"/>
  <c r="M10" i="2" s="1"/>
  <c r="J9" i="2"/>
  <c r="H51" i="2"/>
  <c r="H52" i="2"/>
  <c r="H53" i="2"/>
  <c r="H54" i="2"/>
  <c r="H55" i="2"/>
  <c r="H56" i="2" s="1"/>
  <c r="H57" i="2" s="1"/>
  <c r="H58" i="2"/>
  <c r="H59" i="2" s="1"/>
  <c r="H60" i="2" s="1"/>
  <c r="H61" i="2"/>
  <c r="H62" i="2"/>
  <c r="H63" i="2" s="1"/>
  <c r="H64" i="2" s="1"/>
  <c r="H65" i="2"/>
  <c r="H66" i="2" s="1"/>
  <c r="H67" i="2"/>
  <c r="H68" i="2"/>
  <c r="H69" i="2"/>
  <c r="H70" i="2"/>
  <c r="H71" i="2"/>
  <c r="H72" i="2"/>
  <c r="H73" i="2" s="1"/>
  <c r="H74" i="2" s="1"/>
  <c r="H75" i="2"/>
  <c r="H76" i="2"/>
  <c r="H77" i="2" s="1"/>
  <c r="H78" i="2"/>
  <c r="H79" i="2"/>
  <c r="H80" i="2" s="1"/>
  <c r="H81" i="2" s="1"/>
  <c r="H82" i="2"/>
  <c r="H83" i="2"/>
  <c r="H84" i="2"/>
  <c r="H85" i="2"/>
  <c r="H86" i="2"/>
  <c r="H87" i="2"/>
  <c r="H88" i="2"/>
  <c r="H89" i="2"/>
  <c r="H90" i="2" s="1"/>
  <c r="H91" i="2" s="1"/>
  <c r="H92" i="2" s="1"/>
  <c r="H93" i="2" s="1"/>
  <c r="H94" i="2" s="1"/>
  <c r="H95" i="2" s="1"/>
  <c r="H96" i="2" s="1"/>
  <c r="H97" i="2" s="1"/>
  <c r="H98" i="2"/>
  <c r="H99" i="2"/>
  <c r="H100" i="2"/>
  <c r="H101" i="2" s="1"/>
  <c r="H102" i="2" s="1"/>
  <c r="H103" i="2" s="1"/>
  <c r="H104" i="2"/>
  <c r="H105" i="2"/>
  <c r="H106" i="2" s="1"/>
  <c r="H107" i="2" s="1"/>
  <c r="H108" i="2" s="1"/>
  <c r="H109" i="2" s="1"/>
  <c r="H110" i="2" s="1"/>
  <c r="H111" i="2"/>
  <c r="H112" i="2" s="1"/>
  <c r="H113" i="2"/>
  <c r="H114" i="2"/>
  <c r="H115" i="2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/>
  <c r="H127" i="2"/>
  <c r="H128" i="2"/>
  <c r="H129" i="2"/>
  <c r="H130" i="2"/>
  <c r="H131" i="2"/>
  <c r="H132" i="2" s="1"/>
  <c r="H133" i="2" s="1"/>
  <c r="H134" i="2" s="1"/>
  <c r="H135" i="2" s="1"/>
  <c r="H136" i="2" s="1"/>
  <c r="H137" i="2" s="1"/>
  <c r="H138" i="2"/>
  <c r="H139" i="2"/>
  <c r="H144" i="2"/>
  <c r="H145" i="2"/>
  <c r="H146" i="2"/>
  <c r="H147" i="2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/>
  <c r="H162" i="2"/>
  <c r="H163" i="2"/>
  <c r="H164" i="2"/>
  <c r="H165" i="2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/>
  <c r="H177" i="2" s="1"/>
  <c r="H178" i="2" s="1"/>
  <c r="H179" i="2" s="1"/>
  <c r="H180" i="2" s="1"/>
  <c r="H181" i="2" s="1"/>
  <c r="H182" i="2" s="1"/>
  <c r="H183" i="2" s="1"/>
  <c r="H184" i="2" s="1"/>
  <c r="H185" i="2"/>
  <c r="H186" i="2"/>
  <c r="H187" i="2"/>
  <c r="H195" i="2"/>
  <c r="H196" i="2"/>
  <c r="H197" i="2" s="1"/>
  <c r="H198" i="2" s="1"/>
  <c r="H199" i="2" s="1"/>
  <c r="H200" i="2"/>
  <c r="H201" i="2"/>
  <c r="H202" i="2" s="1"/>
  <c r="H203" i="2" s="1"/>
  <c r="H204" i="2" s="1"/>
  <c r="H205" i="2" s="1"/>
  <c r="H206" i="2"/>
  <c r="H207" i="2"/>
  <c r="H208" i="2"/>
  <c r="H209" i="2"/>
  <c r="H210" i="2"/>
  <c r="H211" i="2"/>
  <c r="H212" i="2" s="1"/>
  <c r="H213" i="2" s="1"/>
  <c r="H214" i="2"/>
  <c r="H215" i="2"/>
  <c r="H216" i="2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/>
  <c r="H229" i="2"/>
  <c r="H230" i="2"/>
  <c r="H231" i="2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/>
  <c r="H254" i="2"/>
  <c r="H255" i="2"/>
  <c r="H256" i="2"/>
  <c r="H257" i="2"/>
  <c r="H258" i="2"/>
  <c r="H259" i="2" s="1"/>
  <c r="H260" i="2" s="1"/>
  <c r="H261" i="2" s="1"/>
  <c r="H262" i="2" s="1"/>
  <c r="H263" i="2"/>
  <c r="H264" i="2"/>
  <c r="H265" i="2" s="1"/>
  <c r="H266" i="2" s="1"/>
  <c r="H267" i="2" s="1"/>
  <c r="H268" i="2" s="1"/>
  <c r="H269" i="2" s="1"/>
  <c r="H270" i="2"/>
  <c r="H271" i="2"/>
  <c r="H272" i="2"/>
  <c r="H273" i="2" s="1"/>
  <c r="H274" i="2" s="1"/>
  <c r="H275" i="2" s="1"/>
  <c r="H276" i="2" s="1"/>
  <c r="H277" i="2" s="1"/>
  <c r="H278" i="2" s="1"/>
  <c r="H279" i="2" s="1"/>
  <c r="H280" i="2"/>
  <c r="H281" i="2"/>
  <c r="H282" i="2"/>
  <c r="H283" i="2"/>
  <c r="H284" i="2"/>
  <c r="H285" i="2" s="1"/>
  <c r="H286" i="2" s="1"/>
  <c r="H287" i="2" s="1"/>
  <c r="H288" i="2" s="1"/>
  <c r="H289" i="2" s="1"/>
  <c r="H290" i="2" s="1"/>
  <c r="H291" i="2"/>
  <c r="H292" i="2"/>
  <c r="H293" i="2"/>
  <c r="H294" i="2" s="1"/>
  <c r="H295" i="2" s="1"/>
  <c r="H296" i="2" s="1"/>
  <c r="H297" i="2" s="1"/>
  <c r="H298" i="2" s="1"/>
  <c r="H299" i="2" s="1"/>
  <c r="H300" i="2" s="1"/>
  <c r="H301" i="2" s="1"/>
  <c r="H302" i="2" s="1"/>
  <c r="H303" i="2"/>
  <c r="H304" i="2"/>
  <c r="H305" i="2"/>
  <c r="H306" i="2"/>
  <c r="H307" i="2"/>
  <c r="H308" i="2"/>
  <c r="H309" i="2"/>
  <c r="H310" i="2" s="1"/>
  <c r="H311" i="2" s="1"/>
  <c r="H312" i="2" s="1"/>
  <c r="H313" i="2" s="1"/>
  <c r="H314" i="2" s="1"/>
  <c r="H315" i="2"/>
  <c r="H316" i="2"/>
  <c r="H317" i="2"/>
  <c r="H318" i="2"/>
  <c r="H319" i="2"/>
  <c r="H320" i="2"/>
  <c r="H321" i="2"/>
  <c r="H322" i="2"/>
  <c r="H323" i="2"/>
  <c r="H324" i="2" s="1"/>
  <c r="H331" i="2"/>
  <c r="H332" i="2"/>
  <c r="H333" i="2"/>
  <c r="H334" i="2"/>
  <c r="H335" i="2" s="1"/>
  <c r="H336" i="2" s="1"/>
  <c r="H337" i="2"/>
  <c r="H338" i="2"/>
  <c r="H339" i="2" s="1"/>
  <c r="H340" i="2" s="1"/>
  <c r="H341" i="2" s="1"/>
  <c r="H342" i="2" s="1"/>
  <c r="H343" i="2" s="1"/>
  <c r="H344" i="2" s="1"/>
  <c r="H345" i="2" s="1"/>
  <c r="H346" i="2" s="1"/>
  <c r="H347" i="2"/>
  <c r="H348" i="2"/>
  <c r="H349" i="2" s="1"/>
  <c r="H350" i="2" s="1"/>
  <c r="H351" i="2" s="1"/>
  <c r="H352" i="2" s="1"/>
  <c r="H353" i="2" s="1"/>
  <c r="H354" i="2" s="1"/>
  <c r="H355" i="2"/>
  <c r="H356" i="2" s="1"/>
  <c r="H357" i="2" s="1"/>
  <c r="H358" i="2"/>
  <c r="H359" i="2" s="1"/>
  <c r="H360" i="2" s="1"/>
  <c r="H361" i="2"/>
  <c r="H362" i="2"/>
  <c r="H364" i="2"/>
  <c r="H365" i="2" s="1"/>
  <c r="H366" i="2" s="1"/>
  <c r="H367" i="2" s="1"/>
  <c r="H368" i="2"/>
  <c r="H369" i="2" s="1"/>
  <c r="H370" i="2"/>
  <c r="H371" i="2" s="1"/>
  <c r="H372" i="2" s="1"/>
  <c r="H373" i="2"/>
  <c r="H34" i="2"/>
  <c r="H35" i="2"/>
  <c r="H36" i="2" s="1"/>
  <c r="H37" i="2" s="1"/>
  <c r="H38" i="2" s="1"/>
  <c r="H39" i="2" s="1"/>
  <c r="H40" i="2" s="1"/>
  <c r="H41" i="2" s="1"/>
  <c r="H42" i="2" s="1"/>
  <c r="H43" i="2" s="1"/>
  <c r="H44" i="2"/>
  <c r="H45" i="2" s="1"/>
  <c r="H46" i="2"/>
  <c r="H47" i="2" s="1"/>
  <c r="H48" i="2" s="1"/>
  <c r="H49" i="2" s="1"/>
  <c r="H50" i="2"/>
  <c r="H31" i="2"/>
  <c r="H32" i="2"/>
  <c r="H33" i="2"/>
  <c r="H17" i="2"/>
  <c r="H18" i="2"/>
  <c r="H19" i="2"/>
  <c r="H20" i="2"/>
  <c r="H21" i="2"/>
  <c r="H22" i="2" s="1"/>
  <c r="H23" i="2" s="1"/>
  <c r="H24" i="2" s="1"/>
  <c r="H25" i="2" s="1"/>
  <c r="H26" i="2" s="1"/>
  <c r="H27" i="2" s="1"/>
  <c r="H28" i="2" s="1"/>
  <c r="H29" i="2" s="1"/>
  <c r="H30" i="2" s="1"/>
  <c r="H16" i="2"/>
  <c r="H10" i="2"/>
  <c r="I10" i="2" s="1"/>
  <c r="G9" i="2"/>
  <c r="I9" i="2" s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I164" i="2" s="1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I212" i="2" s="1"/>
  <c r="G213" i="2"/>
  <c r="I213" i="2" s="1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I263" i="2" s="1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I307" i="2" s="1"/>
  <c r="G308" i="2"/>
  <c r="G309" i="2"/>
  <c r="G310" i="2"/>
  <c r="G311" i="2"/>
  <c r="I311" i="2" s="1"/>
  <c r="G312" i="2"/>
  <c r="I312" i="2" s="1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I344" i="2" s="1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I360" i="2" s="1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F9" i="2"/>
  <c r="K9" i="2" s="1"/>
  <c r="F10" i="2"/>
  <c r="K10" i="2" s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K164" i="2" s="1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K212" i="2" s="1"/>
  <c r="F213" i="2"/>
  <c r="K213" i="2" s="1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K263" i="2" s="1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K307" i="2" s="1"/>
  <c r="F308" i="2"/>
  <c r="F309" i="2"/>
  <c r="F310" i="2"/>
  <c r="F311" i="2"/>
  <c r="K311" i="2" s="1"/>
  <c r="F312" i="2"/>
  <c r="K312" i="2" s="1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K344" i="2" s="1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K360" i="2" s="1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J11" i="2" l="1"/>
  <c r="K43" i="2"/>
  <c r="L11" i="2"/>
  <c r="K115" i="2"/>
  <c r="K322" i="2"/>
  <c r="K66" i="2"/>
  <c r="K144" i="2"/>
  <c r="I302" i="2"/>
  <c r="K302" i="2" s="1"/>
  <c r="I66" i="2"/>
  <c r="I33" i="2"/>
  <c r="K33" i="2" s="1"/>
  <c r="I60" i="2"/>
  <c r="K60" i="2" s="1"/>
  <c r="I49" i="2"/>
  <c r="K49" i="2" s="1"/>
  <c r="I43" i="2"/>
  <c r="I34" i="2"/>
  <c r="K34" i="2" s="1"/>
  <c r="I332" i="2"/>
  <c r="K332" i="2" s="1"/>
  <c r="I304" i="2"/>
  <c r="K304" i="2" s="1"/>
  <c r="I262" i="2"/>
  <c r="K262" i="2" s="1"/>
  <c r="I208" i="2"/>
  <c r="K208" i="2" s="1"/>
  <c r="I160" i="2"/>
  <c r="K160" i="2" s="1"/>
  <c r="I110" i="2"/>
  <c r="K110" i="2" s="1"/>
  <c r="I77" i="2"/>
  <c r="K77" i="2" s="1"/>
  <c r="I53" i="2"/>
  <c r="K53" i="2" s="1"/>
  <c r="I331" i="2"/>
  <c r="K331" i="2" s="1"/>
  <c r="I303" i="2"/>
  <c r="K303" i="2" s="1"/>
  <c r="I257" i="2"/>
  <c r="K257" i="2" s="1"/>
  <c r="I207" i="2"/>
  <c r="K207" i="2" s="1"/>
  <c r="I146" i="2"/>
  <c r="K146" i="2" s="1"/>
  <c r="I104" i="2"/>
  <c r="K104" i="2" s="1"/>
  <c r="I75" i="2"/>
  <c r="K75" i="2" s="1"/>
  <c r="I52" i="2"/>
  <c r="K52" i="2" s="1"/>
  <c r="H11" i="2"/>
  <c r="H12" i="2" s="1"/>
  <c r="H13" i="2" s="1"/>
  <c r="H14" i="2" s="1"/>
  <c r="H15" i="2" s="1"/>
  <c r="I15" i="2" s="1"/>
  <c r="K15" i="2" s="1"/>
  <c r="I373" i="2"/>
  <c r="K373" i="2" s="1"/>
  <c r="I256" i="2"/>
  <c r="K256" i="2" s="1"/>
  <c r="I206" i="2"/>
  <c r="K206" i="2" s="1"/>
  <c r="I145" i="2"/>
  <c r="K145" i="2" s="1"/>
  <c r="I103" i="2"/>
  <c r="K103" i="2" s="1"/>
  <c r="I74" i="2"/>
  <c r="K74" i="2" s="1"/>
  <c r="I51" i="2"/>
  <c r="K51" i="2" s="1"/>
  <c r="I16" i="2"/>
  <c r="K16" i="2" s="1"/>
  <c r="I372" i="2"/>
  <c r="K372" i="2" s="1"/>
  <c r="I322" i="2"/>
  <c r="I293" i="2"/>
  <c r="K293" i="2" s="1"/>
  <c r="I255" i="2"/>
  <c r="K255" i="2" s="1"/>
  <c r="I205" i="2"/>
  <c r="K205" i="2" s="1"/>
  <c r="I144" i="2"/>
  <c r="I100" i="2"/>
  <c r="K100" i="2" s="1"/>
  <c r="I71" i="2"/>
  <c r="K71" i="2" s="1"/>
  <c r="I30" i="2"/>
  <c r="K30" i="2" s="1"/>
  <c r="I369" i="2"/>
  <c r="K369" i="2" s="1"/>
  <c r="I321" i="2"/>
  <c r="K321" i="2" s="1"/>
  <c r="I292" i="2"/>
  <c r="K292" i="2" s="1"/>
  <c r="I254" i="2"/>
  <c r="K254" i="2" s="1"/>
  <c r="I200" i="2"/>
  <c r="K200" i="2" s="1"/>
  <c r="I139" i="2"/>
  <c r="K139" i="2" s="1"/>
  <c r="I99" i="2"/>
  <c r="K99" i="2" s="1"/>
  <c r="I70" i="2"/>
  <c r="K70" i="2" s="1"/>
  <c r="I20" i="2"/>
  <c r="K20" i="2" s="1"/>
  <c r="I367" i="2"/>
  <c r="K367" i="2" s="1"/>
  <c r="I320" i="2"/>
  <c r="K320" i="2" s="1"/>
  <c r="I291" i="2"/>
  <c r="K291" i="2" s="1"/>
  <c r="I253" i="2"/>
  <c r="K253" i="2" s="1"/>
  <c r="I199" i="2"/>
  <c r="K199" i="2" s="1"/>
  <c r="I138" i="2"/>
  <c r="K138" i="2" s="1"/>
  <c r="I98" i="2"/>
  <c r="K98" i="2" s="1"/>
  <c r="I69" i="2"/>
  <c r="K69" i="2" s="1"/>
  <c r="I19" i="2"/>
  <c r="K19" i="2" s="1"/>
  <c r="I362" i="2"/>
  <c r="K362" i="2" s="1"/>
  <c r="I319" i="2"/>
  <c r="K319" i="2" s="1"/>
  <c r="I290" i="2"/>
  <c r="K290" i="2" s="1"/>
  <c r="I252" i="2"/>
  <c r="K252" i="2" s="1"/>
  <c r="I195" i="2"/>
  <c r="K195" i="2" s="1"/>
  <c r="I137" i="2"/>
  <c r="K137" i="2" s="1"/>
  <c r="I97" i="2"/>
  <c r="K97" i="2" s="1"/>
  <c r="I68" i="2"/>
  <c r="K68" i="2" s="1"/>
  <c r="I18" i="2"/>
  <c r="K18" i="2" s="1"/>
  <c r="I361" i="2"/>
  <c r="K361" i="2" s="1"/>
  <c r="I318" i="2"/>
  <c r="K318" i="2" s="1"/>
  <c r="I283" i="2"/>
  <c r="K283" i="2" s="1"/>
  <c r="I230" i="2"/>
  <c r="K230" i="2" s="1"/>
  <c r="I187" i="2"/>
  <c r="K187" i="2" s="1"/>
  <c r="I130" i="2"/>
  <c r="K130" i="2" s="1"/>
  <c r="I88" i="2"/>
  <c r="K88" i="2" s="1"/>
  <c r="I67" i="2"/>
  <c r="K67" i="2" s="1"/>
  <c r="I17" i="2"/>
  <c r="K17" i="2" s="1"/>
  <c r="I317" i="2"/>
  <c r="K317" i="2" s="1"/>
  <c r="I282" i="2"/>
  <c r="K282" i="2" s="1"/>
  <c r="I229" i="2"/>
  <c r="K229" i="2" s="1"/>
  <c r="I186" i="2"/>
  <c r="K186" i="2" s="1"/>
  <c r="I129" i="2"/>
  <c r="K129" i="2" s="1"/>
  <c r="I87" i="2"/>
  <c r="K87" i="2" s="1"/>
  <c r="I357" i="2"/>
  <c r="K357" i="2" s="1"/>
  <c r="I316" i="2"/>
  <c r="K316" i="2" s="1"/>
  <c r="I281" i="2"/>
  <c r="K281" i="2" s="1"/>
  <c r="I228" i="2"/>
  <c r="K228" i="2" s="1"/>
  <c r="I185" i="2"/>
  <c r="K185" i="2" s="1"/>
  <c r="I128" i="2"/>
  <c r="K128" i="2" s="1"/>
  <c r="I86" i="2"/>
  <c r="K86" i="2" s="1"/>
  <c r="I65" i="2"/>
  <c r="K65" i="2" s="1"/>
  <c r="I32" i="2"/>
  <c r="K32" i="2" s="1"/>
  <c r="I354" i="2"/>
  <c r="K354" i="2" s="1"/>
  <c r="I315" i="2"/>
  <c r="K315" i="2" s="1"/>
  <c r="I280" i="2"/>
  <c r="K280" i="2" s="1"/>
  <c r="I227" i="2"/>
  <c r="K227" i="2" s="1"/>
  <c r="I184" i="2"/>
  <c r="K184" i="2" s="1"/>
  <c r="I127" i="2"/>
  <c r="K127" i="2" s="1"/>
  <c r="I85" i="2"/>
  <c r="K85" i="2" s="1"/>
  <c r="I64" i="2"/>
  <c r="K64" i="2" s="1"/>
  <c r="I31" i="2"/>
  <c r="K31" i="2" s="1"/>
  <c r="I347" i="2"/>
  <c r="K347" i="2" s="1"/>
  <c r="I314" i="2"/>
  <c r="K314" i="2" s="1"/>
  <c r="I279" i="2"/>
  <c r="K279" i="2" s="1"/>
  <c r="I215" i="2"/>
  <c r="K215" i="2" s="1"/>
  <c r="I175" i="2"/>
  <c r="K175" i="2" s="1"/>
  <c r="I126" i="2"/>
  <c r="K126" i="2" s="1"/>
  <c r="I84" i="2"/>
  <c r="K84" i="2" s="1"/>
  <c r="I61" i="2"/>
  <c r="K61" i="2" s="1"/>
  <c r="I50" i="2"/>
  <c r="K50" i="2" s="1"/>
  <c r="I346" i="2"/>
  <c r="K346" i="2" s="1"/>
  <c r="I308" i="2"/>
  <c r="K308" i="2" s="1"/>
  <c r="I271" i="2"/>
  <c r="K271" i="2" s="1"/>
  <c r="I214" i="2"/>
  <c r="K214" i="2" s="1"/>
  <c r="I125" i="2"/>
  <c r="K125" i="2" s="1"/>
  <c r="I83" i="2"/>
  <c r="K83" i="2" s="1"/>
  <c r="I337" i="2"/>
  <c r="K337" i="2" s="1"/>
  <c r="I270" i="2"/>
  <c r="K270" i="2" s="1"/>
  <c r="I163" i="2"/>
  <c r="K163" i="2" s="1"/>
  <c r="I114" i="2"/>
  <c r="K114" i="2" s="1"/>
  <c r="I82" i="2"/>
  <c r="K82" i="2" s="1"/>
  <c r="I58" i="2"/>
  <c r="K58" i="2" s="1"/>
  <c r="I46" i="2"/>
  <c r="K46" i="2" s="1"/>
  <c r="I336" i="2"/>
  <c r="K336" i="2" s="1"/>
  <c r="I306" i="2"/>
  <c r="K306" i="2" s="1"/>
  <c r="I269" i="2"/>
  <c r="K269" i="2" s="1"/>
  <c r="I210" i="2"/>
  <c r="K210" i="2" s="1"/>
  <c r="I162" i="2"/>
  <c r="K162" i="2" s="1"/>
  <c r="I113" i="2"/>
  <c r="K113" i="2" s="1"/>
  <c r="I81" i="2"/>
  <c r="K81" i="2" s="1"/>
  <c r="I57" i="2"/>
  <c r="K57" i="2" s="1"/>
  <c r="I45" i="2"/>
  <c r="K45" i="2" s="1"/>
  <c r="I333" i="2"/>
  <c r="K333" i="2" s="1"/>
  <c r="I305" i="2"/>
  <c r="K305" i="2" s="1"/>
  <c r="I209" i="2"/>
  <c r="K209" i="2" s="1"/>
  <c r="I161" i="2"/>
  <c r="K161" i="2" s="1"/>
  <c r="I112" i="2"/>
  <c r="K112" i="2" s="1"/>
  <c r="I78" i="2"/>
  <c r="K78" i="2" s="1"/>
  <c r="I54" i="2"/>
  <c r="K54" i="2" s="1"/>
  <c r="H325" i="2"/>
  <c r="I324" i="2"/>
  <c r="K324" i="2" s="1"/>
  <c r="I296" i="2"/>
  <c r="K296" i="2" s="1"/>
  <c r="I264" i="2"/>
  <c r="K264" i="2" s="1"/>
  <c r="I248" i="2"/>
  <c r="K248" i="2" s="1"/>
  <c r="I232" i="2"/>
  <c r="K232" i="2" s="1"/>
  <c r="I216" i="2"/>
  <c r="K216" i="2" s="1"/>
  <c r="I168" i="2"/>
  <c r="K168" i="2" s="1"/>
  <c r="I152" i="2"/>
  <c r="K152" i="2" s="1"/>
  <c r="I136" i="2"/>
  <c r="K136" i="2" s="1"/>
  <c r="I120" i="2"/>
  <c r="K120" i="2" s="1"/>
  <c r="I72" i="2"/>
  <c r="K72" i="2" s="1"/>
  <c r="I56" i="2"/>
  <c r="K56" i="2" s="1"/>
  <c r="I40" i="2"/>
  <c r="K40" i="2" s="1"/>
  <c r="I24" i="2"/>
  <c r="K24" i="2" s="1"/>
  <c r="I359" i="2"/>
  <c r="K359" i="2" s="1"/>
  <c r="I343" i="2"/>
  <c r="K343" i="2" s="1"/>
  <c r="I295" i="2"/>
  <c r="K295" i="2" s="1"/>
  <c r="I247" i="2"/>
  <c r="K247" i="2" s="1"/>
  <c r="I231" i="2"/>
  <c r="K231" i="2" s="1"/>
  <c r="I183" i="2"/>
  <c r="K183" i="2" s="1"/>
  <c r="I167" i="2"/>
  <c r="K167" i="2" s="1"/>
  <c r="I151" i="2"/>
  <c r="K151" i="2" s="1"/>
  <c r="I135" i="2"/>
  <c r="K135" i="2" s="1"/>
  <c r="I119" i="2"/>
  <c r="K119" i="2" s="1"/>
  <c r="I55" i="2"/>
  <c r="K55" i="2" s="1"/>
  <c r="I39" i="2"/>
  <c r="K39" i="2" s="1"/>
  <c r="I23" i="2"/>
  <c r="K23" i="2" s="1"/>
  <c r="H363" i="2"/>
  <c r="I363" i="2" s="1"/>
  <c r="K363" i="2" s="1"/>
  <c r="I358" i="2"/>
  <c r="K358" i="2" s="1"/>
  <c r="I342" i="2"/>
  <c r="K342" i="2" s="1"/>
  <c r="I310" i="2"/>
  <c r="K310" i="2" s="1"/>
  <c r="I294" i="2"/>
  <c r="K294" i="2" s="1"/>
  <c r="I278" i="2"/>
  <c r="K278" i="2" s="1"/>
  <c r="I246" i="2"/>
  <c r="K246" i="2" s="1"/>
  <c r="I198" i="2"/>
  <c r="K198" i="2" s="1"/>
  <c r="I182" i="2"/>
  <c r="K182" i="2" s="1"/>
  <c r="I166" i="2"/>
  <c r="K166" i="2" s="1"/>
  <c r="I150" i="2"/>
  <c r="K150" i="2" s="1"/>
  <c r="I134" i="2"/>
  <c r="K134" i="2" s="1"/>
  <c r="I118" i="2"/>
  <c r="K118" i="2" s="1"/>
  <c r="I102" i="2"/>
  <c r="K102" i="2" s="1"/>
  <c r="I38" i="2"/>
  <c r="K38" i="2" s="1"/>
  <c r="I22" i="2"/>
  <c r="K22" i="2" s="1"/>
  <c r="H140" i="2"/>
  <c r="I341" i="2"/>
  <c r="K341" i="2" s="1"/>
  <c r="I309" i="2"/>
  <c r="K309" i="2" s="1"/>
  <c r="I277" i="2"/>
  <c r="K277" i="2" s="1"/>
  <c r="I261" i="2"/>
  <c r="K261" i="2" s="1"/>
  <c r="I245" i="2"/>
  <c r="K245" i="2" s="1"/>
  <c r="I197" i="2"/>
  <c r="K197" i="2" s="1"/>
  <c r="I181" i="2"/>
  <c r="K181" i="2" s="1"/>
  <c r="I165" i="2"/>
  <c r="K165" i="2" s="1"/>
  <c r="I149" i="2"/>
  <c r="K149" i="2" s="1"/>
  <c r="I133" i="2"/>
  <c r="K133" i="2" s="1"/>
  <c r="I117" i="2"/>
  <c r="K117" i="2" s="1"/>
  <c r="I101" i="2"/>
  <c r="K101" i="2" s="1"/>
  <c r="I37" i="2"/>
  <c r="K37" i="2" s="1"/>
  <c r="I21" i="2"/>
  <c r="K21" i="2" s="1"/>
  <c r="I356" i="2"/>
  <c r="K356" i="2" s="1"/>
  <c r="I340" i="2"/>
  <c r="K340" i="2" s="1"/>
  <c r="I276" i="2"/>
  <c r="K276" i="2" s="1"/>
  <c r="I260" i="2"/>
  <c r="K260" i="2" s="1"/>
  <c r="I244" i="2"/>
  <c r="K244" i="2" s="1"/>
  <c r="I196" i="2"/>
  <c r="K196" i="2" s="1"/>
  <c r="I180" i="2"/>
  <c r="K180" i="2" s="1"/>
  <c r="I148" i="2"/>
  <c r="K148" i="2" s="1"/>
  <c r="I132" i="2"/>
  <c r="K132" i="2" s="1"/>
  <c r="I116" i="2"/>
  <c r="K116" i="2" s="1"/>
  <c r="I36" i="2"/>
  <c r="K36" i="2" s="1"/>
  <c r="H188" i="2"/>
  <c r="I371" i="2"/>
  <c r="K371" i="2" s="1"/>
  <c r="I355" i="2"/>
  <c r="K355" i="2" s="1"/>
  <c r="I339" i="2"/>
  <c r="K339" i="2" s="1"/>
  <c r="I323" i="2"/>
  <c r="K323" i="2" s="1"/>
  <c r="I275" i="2"/>
  <c r="K275" i="2" s="1"/>
  <c r="I259" i="2"/>
  <c r="K259" i="2" s="1"/>
  <c r="I243" i="2"/>
  <c r="K243" i="2" s="1"/>
  <c r="I211" i="2"/>
  <c r="K211" i="2" s="1"/>
  <c r="I179" i="2"/>
  <c r="K179" i="2" s="1"/>
  <c r="I147" i="2"/>
  <c r="K147" i="2" s="1"/>
  <c r="I131" i="2"/>
  <c r="K131" i="2" s="1"/>
  <c r="I115" i="2"/>
  <c r="I35" i="2"/>
  <c r="K35" i="2" s="1"/>
  <c r="I370" i="2"/>
  <c r="K370" i="2" s="1"/>
  <c r="I338" i="2"/>
  <c r="K338" i="2" s="1"/>
  <c r="I274" i="2"/>
  <c r="K274" i="2" s="1"/>
  <c r="I258" i="2"/>
  <c r="K258" i="2" s="1"/>
  <c r="I242" i="2"/>
  <c r="K242" i="2" s="1"/>
  <c r="I226" i="2"/>
  <c r="K226" i="2" s="1"/>
  <c r="I178" i="2"/>
  <c r="K178" i="2" s="1"/>
  <c r="I353" i="2"/>
  <c r="K353" i="2" s="1"/>
  <c r="I289" i="2"/>
  <c r="K289" i="2" s="1"/>
  <c r="I273" i="2"/>
  <c r="K273" i="2" s="1"/>
  <c r="I241" i="2"/>
  <c r="K241" i="2" s="1"/>
  <c r="I225" i="2"/>
  <c r="K225" i="2" s="1"/>
  <c r="I177" i="2"/>
  <c r="K177" i="2" s="1"/>
  <c r="I368" i="2"/>
  <c r="K368" i="2" s="1"/>
  <c r="I352" i="2"/>
  <c r="K352" i="2" s="1"/>
  <c r="I288" i="2"/>
  <c r="K288" i="2" s="1"/>
  <c r="I272" i="2"/>
  <c r="K272" i="2" s="1"/>
  <c r="I240" i="2"/>
  <c r="K240" i="2" s="1"/>
  <c r="I224" i="2"/>
  <c r="K224" i="2" s="1"/>
  <c r="I176" i="2"/>
  <c r="K176" i="2" s="1"/>
  <c r="I96" i="2"/>
  <c r="K96" i="2" s="1"/>
  <c r="I80" i="2"/>
  <c r="K80" i="2" s="1"/>
  <c r="I48" i="2"/>
  <c r="K48" i="2" s="1"/>
  <c r="I351" i="2"/>
  <c r="K351" i="2" s="1"/>
  <c r="I335" i="2"/>
  <c r="K335" i="2" s="1"/>
  <c r="I287" i="2"/>
  <c r="K287" i="2" s="1"/>
  <c r="I239" i="2"/>
  <c r="K239" i="2" s="1"/>
  <c r="I223" i="2"/>
  <c r="K223" i="2" s="1"/>
  <c r="I159" i="2"/>
  <c r="K159" i="2" s="1"/>
  <c r="I111" i="2"/>
  <c r="K111" i="2" s="1"/>
  <c r="I95" i="2"/>
  <c r="K95" i="2" s="1"/>
  <c r="I79" i="2"/>
  <c r="K79" i="2" s="1"/>
  <c r="I63" i="2"/>
  <c r="K63" i="2" s="1"/>
  <c r="I47" i="2"/>
  <c r="K47" i="2" s="1"/>
  <c r="I366" i="2"/>
  <c r="K366" i="2" s="1"/>
  <c r="I350" i="2"/>
  <c r="K350" i="2" s="1"/>
  <c r="I334" i="2"/>
  <c r="K334" i="2" s="1"/>
  <c r="I286" i="2"/>
  <c r="K286" i="2" s="1"/>
  <c r="I238" i="2"/>
  <c r="K238" i="2" s="1"/>
  <c r="I222" i="2"/>
  <c r="K222" i="2" s="1"/>
  <c r="I174" i="2"/>
  <c r="K174" i="2" s="1"/>
  <c r="I158" i="2"/>
  <c r="K158" i="2" s="1"/>
  <c r="I94" i="2"/>
  <c r="K94" i="2" s="1"/>
  <c r="I62" i="2"/>
  <c r="K62" i="2" s="1"/>
  <c r="I14" i="2"/>
  <c r="K14" i="2" s="1"/>
  <c r="I365" i="2"/>
  <c r="K365" i="2" s="1"/>
  <c r="I349" i="2"/>
  <c r="K349" i="2" s="1"/>
  <c r="I301" i="2"/>
  <c r="K301" i="2" s="1"/>
  <c r="I285" i="2"/>
  <c r="K285" i="2" s="1"/>
  <c r="I237" i="2"/>
  <c r="K237" i="2" s="1"/>
  <c r="I221" i="2"/>
  <c r="K221" i="2" s="1"/>
  <c r="I173" i="2"/>
  <c r="K173" i="2" s="1"/>
  <c r="I157" i="2"/>
  <c r="K157" i="2" s="1"/>
  <c r="I109" i="2"/>
  <c r="K109" i="2" s="1"/>
  <c r="I93" i="2"/>
  <c r="K93" i="2" s="1"/>
  <c r="I29" i="2"/>
  <c r="K29" i="2" s="1"/>
  <c r="I13" i="2"/>
  <c r="K13" i="2" s="1"/>
  <c r="I364" i="2"/>
  <c r="K364" i="2" s="1"/>
  <c r="I348" i="2"/>
  <c r="K348" i="2" s="1"/>
  <c r="I300" i="2"/>
  <c r="K300" i="2" s="1"/>
  <c r="I284" i="2"/>
  <c r="K284" i="2" s="1"/>
  <c r="I268" i="2"/>
  <c r="K268" i="2" s="1"/>
  <c r="I236" i="2"/>
  <c r="K236" i="2" s="1"/>
  <c r="I220" i="2"/>
  <c r="K220" i="2" s="1"/>
  <c r="I204" i="2"/>
  <c r="K204" i="2" s="1"/>
  <c r="I172" i="2"/>
  <c r="K172" i="2" s="1"/>
  <c r="I156" i="2"/>
  <c r="K156" i="2" s="1"/>
  <c r="I124" i="2"/>
  <c r="K124" i="2" s="1"/>
  <c r="I108" i="2"/>
  <c r="K108" i="2" s="1"/>
  <c r="I92" i="2"/>
  <c r="K92" i="2" s="1"/>
  <c r="I76" i="2"/>
  <c r="K76" i="2" s="1"/>
  <c r="I44" i="2"/>
  <c r="K44" i="2" s="1"/>
  <c r="I28" i="2"/>
  <c r="K28" i="2" s="1"/>
  <c r="I12" i="2"/>
  <c r="K12" i="2" s="1"/>
  <c r="I299" i="2"/>
  <c r="K299" i="2" s="1"/>
  <c r="I267" i="2"/>
  <c r="K267" i="2" s="1"/>
  <c r="I251" i="2"/>
  <c r="K251" i="2" s="1"/>
  <c r="I235" i="2"/>
  <c r="K235" i="2" s="1"/>
  <c r="I219" i="2"/>
  <c r="K219" i="2" s="1"/>
  <c r="I203" i="2"/>
  <c r="K203" i="2" s="1"/>
  <c r="I171" i="2"/>
  <c r="K171" i="2" s="1"/>
  <c r="I155" i="2"/>
  <c r="K155" i="2" s="1"/>
  <c r="I123" i="2"/>
  <c r="K123" i="2" s="1"/>
  <c r="I107" i="2"/>
  <c r="K107" i="2" s="1"/>
  <c r="I91" i="2"/>
  <c r="K91" i="2" s="1"/>
  <c r="I59" i="2"/>
  <c r="K59" i="2" s="1"/>
  <c r="I27" i="2"/>
  <c r="K27" i="2" s="1"/>
  <c r="I11" i="2"/>
  <c r="K11" i="2" s="1"/>
  <c r="I298" i="2"/>
  <c r="K298" i="2" s="1"/>
  <c r="I266" i="2"/>
  <c r="K266" i="2" s="1"/>
  <c r="I250" i="2"/>
  <c r="K250" i="2" s="1"/>
  <c r="I234" i="2"/>
  <c r="K234" i="2" s="1"/>
  <c r="I218" i="2"/>
  <c r="K218" i="2" s="1"/>
  <c r="I202" i="2"/>
  <c r="K202" i="2" s="1"/>
  <c r="I170" i="2"/>
  <c r="K170" i="2" s="1"/>
  <c r="I154" i="2"/>
  <c r="K154" i="2" s="1"/>
  <c r="I122" i="2"/>
  <c r="K122" i="2" s="1"/>
  <c r="I106" i="2"/>
  <c r="K106" i="2" s="1"/>
  <c r="I90" i="2"/>
  <c r="K90" i="2" s="1"/>
  <c r="I42" i="2"/>
  <c r="K42" i="2" s="1"/>
  <c r="I26" i="2"/>
  <c r="K26" i="2" s="1"/>
  <c r="I345" i="2"/>
  <c r="K345" i="2" s="1"/>
  <c r="I313" i="2"/>
  <c r="K313" i="2" s="1"/>
  <c r="I297" i="2"/>
  <c r="K297" i="2" s="1"/>
  <c r="I265" i="2"/>
  <c r="K265" i="2" s="1"/>
  <c r="I249" i="2"/>
  <c r="K249" i="2" s="1"/>
  <c r="I233" i="2"/>
  <c r="K233" i="2" s="1"/>
  <c r="I217" i="2"/>
  <c r="K217" i="2" s="1"/>
  <c r="I201" i="2"/>
  <c r="K201" i="2" s="1"/>
  <c r="I169" i="2"/>
  <c r="K169" i="2" s="1"/>
  <c r="I153" i="2"/>
  <c r="K153" i="2" s="1"/>
  <c r="I121" i="2"/>
  <c r="K121" i="2" s="1"/>
  <c r="I105" i="2"/>
  <c r="K105" i="2" s="1"/>
  <c r="I89" i="2"/>
  <c r="K89" i="2" s="1"/>
  <c r="I73" i="2"/>
  <c r="K73" i="2" s="1"/>
  <c r="I41" i="2"/>
  <c r="K41" i="2" s="1"/>
  <c r="I25" i="2"/>
  <c r="K25" i="2" s="1"/>
  <c r="J12" i="2" l="1"/>
  <c r="M11" i="2"/>
  <c r="H141" i="2"/>
  <c r="I140" i="2"/>
  <c r="K140" i="2" s="1"/>
  <c r="H189" i="2"/>
  <c r="I188" i="2"/>
  <c r="K188" i="2" s="1"/>
  <c r="H326" i="2"/>
  <c r="I325" i="2"/>
  <c r="K325" i="2" s="1"/>
  <c r="L12" i="2" l="1"/>
  <c r="M12" i="2" s="1"/>
  <c r="H327" i="2"/>
  <c r="I326" i="2"/>
  <c r="K326" i="2" s="1"/>
  <c r="H190" i="2"/>
  <c r="I189" i="2"/>
  <c r="K189" i="2" s="1"/>
  <c r="H142" i="2"/>
  <c r="I141" i="2"/>
  <c r="K141" i="2" s="1"/>
  <c r="J13" i="2" l="1"/>
  <c r="L13" i="2"/>
  <c r="M13" i="2" s="1"/>
  <c r="H143" i="2"/>
  <c r="I143" i="2" s="1"/>
  <c r="K143" i="2" s="1"/>
  <c r="I142" i="2"/>
  <c r="K142" i="2" s="1"/>
  <c r="H191" i="2"/>
  <c r="I190" i="2"/>
  <c r="K190" i="2" s="1"/>
  <c r="H328" i="2"/>
  <c r="I327" i="2"/>
  <c r="K327" i="2" s="1"/>
  <c r="J14" i="2" l="1"/>
  <c r="L14" i="2"/>
  <c r="M14" i="2" s="1"/>
  <c r="H329" i="2"/>
  <c r="I328" i="2"/>
  <c r="K328" i="2" s="1"/>
  <c r="H192" i="2"/>
  <c r="I191" i="2"/>
  <c r="K191" i="2" s="1"/>
  <c r="J15" i="2" l="1"/>
  <c r="L15" i="2"/>
  <c r="M15" i="2" s="1"/>
  <c r="H193" i="2"/>
  <c r="I192" i="2"/>
  <c r="K192" i="2" s="1"/>
  <c r="H330" i="2"/>
  <c r="I330" i="2" s="1"/>
  <c r="K330" i="2" s="1"/>
  <c r="I329" i="2"/>
  <c r="K329" i="2" s="1"/>
  <c r="J16" i="2" l="1"/>
  <c r="L16" i="2"/>
  <c r="M16" i="2" s="1"/>
  <c r="H194" i="2"/>
  <c r="I194" i="2" s="1"/>
  <c r="K194" i="2" s="1"/>
  <c r="I193" i="2"/>
  <c r="K193" i="2" s="1"/>
  <c r="J17" i="2" l="1"/>
  <c r="L17" i="2"/>
  <c r="M17" i="2" s="1"/>
  <c r="J18" i="2" l="1"/>
  <c r="L18" i="2"/>
  <c r="M18" i="2" s="1"/>
  <c r="J19" i="2" l="1"/>
  <c r="L19" i="2"/>
  <c r="M19" i="2" s="1"/>
  <c r="J20" i="2" l="1"/>
  <c r="L20" i="2"/>
  <c r="M20" i="2" s="1"/>
  <c r="J21" i="2" l="1"/>
  <c r="L21" i="2"/>
  <c r="M21" i="2" s="1"/>
  <c r="J22" i="2" l="1"/>
  <c r="L22" i="2" s="1"/>
  <c r="M22" i="2" s="1"/>
  <c r="J23" i="2" l="1"/>
  <c r="L23" i="2" s="1"/>
  <c r="M23" i="2" s="1"/>
  <c r="J24" i="2" l="1"/>
  <c r="L24" i="2"/>
  <c r="M24" i="2" s="1"/>
  <c r="J25" i="2" l="1"/>
  <c r="L25" i="2"/>
  <c r="M25" i="2" s="1"/>
  <c r="J26" i="2" l="1"/>
  <c r="L26" i="2"/>
  <c r="M26" i="2" s="1"/>
  <c r="J27" i="2" l="1"/>
  <c r="L27" i="2"/>
  <c r="M27" i="2" s="1"/>
  <c r="J28" i="2" l="1"/>
  <c r="L28" i="2"/>
  <c r="M28" i="2" s="1"/>
  <c r="J29" i="2" l="1"/>
  <c r="L29" i="2" s="1"/>
  <c r="M29" i="2" s="1"/>
  <c r="J30" i="2" l="1"/>
  <c r="L30" i="2"/>
  <c r="M30" i="2" s="1"/>
  <c r="J31" i="2" l="1"/>
  <c r="L31" i="2"/>
  <c r="M31" i="2" s="1"/>
  <c r="J32" i="2" l="1"/>
  <c r="L32" i="2"/>
  <c r="M32" i="2" s="1"/>
  <c r="J33" i="2" l="1"/>
  <c r="L33" i="2"/>
  <c r="M33" i="2" s="1"/>
  <c r="J34" i="2" l="1"/>
  <c r="L34" i="2"/>
  <c r="M34" i="2" s="1"/>
  <c r="J35" i="2" l="1"/>
  <c r="L35" i="2"/>
  <c r="M35" i="2" s="1"/>
  <c r="J36" i="2" l="1"/>
  <c r="L36" i="2"/>
  <c r="M36" i="2" s="1"/>
  <c r="J37" i="2" l="1"/>
  <c r="L37" i="2"/>
  <c r="M37" i="2" s="1"/>
  <c r="J38" i="2" l="1"/>
  <c r="L38" i="2"/>
  <c r="M38" i="2" s="1"/>
  <c r="J39" i="2" l="1"/>
  <c r="L39" i="2"/>
  <c r="M39" i="2" s="1"/>
  <c r="J40" i="2" l="1"/>
  <c r="L40" i="2"/>
  <c r="M40" i="2" s="1"/>
  <c r="J41" i="2" l="1"/>
  <c r="L41" i="2"/>
  <c r="M41" i="2" s="1"/>
  <c r="J42" i="2" l="1"/>
  <c r="L42" i="2"/>
  <c r="M42" i="2" s="1"/>
  <c r="J43" i="2" l="1"/>
  <c r="L43" i="2"/>
  <c r="M43" i="2" s="1"/>
  <c r="J44" i="2" l="1"/>
  <c r="L44" i="2"/>
  <c r="M44" i="2" s="1"/>
  <c r="J45" i="2" l="1"/>
  <c r="L45" i="2" s="1"/>
  <c r="M45" i="2" s="1"/>
  <c r="J46" i="2" l="1"/>
  <c r="L46" i="2" s="1"/>
  <c r="M46" i="2" s="1"/>
  <c r="J47" i="2" l="1"/>
  <c r="L47" i="2"/>
  <c r="M47" i="2" s="1"/>
  <c r="J48" i="2" l="1"/>
  <c r="L48" i="2" s="1"/>
  <c r="M48" i="2" s="1"/>
  <c r="J49" i="2" l="1"/>
  <c r="L49" i="2"/>
  <c r="M49" i="2" s="1"/>
  <c r="J50" i="2" l="1"/>
  <c r="L50" i="2"/>
  <c r="M50" i="2" s="1"/>
  <c r="J51" i="2" l="1"/>
  <c r="L51" i="2"/>
  <c r="M51" i="2" s="1"/>
  <c r="J52" i="2" l="1"/>
  <c r="L52" i="2"/>
  <c r="M52" i="2" s="1"/>
  <c r="J53" i="2" l="1"/>
  <c r="L53" i="2"/>
  <c r="M53" i="2" s="1"/>
  <c r="J54" i="2" l="1"/>
  <c r="L54" i="2"/>
  <c r="M54" i="2" s="1"/>
  <c r="J55" i="2" l="1"/>
  <c r="L55" i="2"/>
  <c r="M55" i="2" s="1"/>
  <c r="J56" i="2" l="1"/>
  <c r="L56" i="2"/>
  <c r="M56" i="2" s="1"/>
  <c r="J57" i="2" l="1"/>
  <c r="L57" i="2"/>
  <c r="M57" i="2" s="1"/>
  <c r="J58" i="2" l="1"/>
  <c r="L58" i="2"/>
  <c r="M58" i="2" s="1"/>
  <c r="J59" i="2" l="1"/>
  <c r="L59" i="2"/>
  <c r="M59" i="2" s="1"/>
  <c r="J60" i="2" l="1"/>
  <c r="L60" i="2"/>
  <c r="M60" i="2" s="1"/>
  <c r="J61" i="2" l="1"/>
  <c r="L61" i="2"/>
  <c r="M61" i="2" s="1"/>
  <c r="J62" i="2" l="1"/>
  <c r="L62" i="2"/>
  <c r="M62" i="2" s="1"/>
  <c r="J63" i="2" l="1"/>
  <c r="L63" i="2"/>
  <c r="M63" i="2" s="1"/>
  <c r="J64" i="2" l="1"/>
  <c r="L64" i="2"/>
  <c r="M64" i="2" s="1"/>
  <c r="J65" i="2" l="1"/>
  <c r="L65" i="2"/>
  <c r="M65" i="2" s="1"/>
  <c r="J66" i="2" l="1"/>
  <c r="L66" i="2"/>
  <c r="M66" i="2" s="1"/>
  <c r="J67" i="2" l="1"/>
  <c r="L67" i="2" s="1"/>
  <c r="M67" i="2" s="1"/>
  <c r="J68" i="2" l="1"/>
  <c r="L68" i="2"/>
  <c r="M68" i="2" s="1"/>
  <c r="J69" i="2" l="1"/>
  <c r="L69" i="2"/>
  <c r="M69" i="2" s="1"/>
  <c r="J70" i="2" l="1"/>
  <c r="L70" i="2"/>
  <c r="M70" i="2" s="1"/>
  <c r="J71" i="2" l="1"/>
  <c r="L71" i="2"/>
  <c r="M71" i="2" s="1"/>
  <c r="J72" i="2" l="1"/>
  <c r="L72" i="2" s="1"/>
  <c r="M72" i="2" s="1"/>
  <c r="J73" i="2" l="1"/>
  <c r="L73" i="2"/>
  <c r="M73" i="2" s="1"/>
  <c r="J74" i="2" l="1"/>
  <c r="L74" i="2"/>
  <c r="M74" i="2" s="1"/>
  <c r="J75" i="2" l="1"/>
  <c r="L75" i="2"/>
  <c r="M75" i="2" s="1"/>
  <c r="J76" i="2" l="1"/>
  <c r="L76" i="2"/>
  <c r="M76" i="2" s="1"/>
  <c r="J77" i="2" l="1"/>
  <c r="L77" i="2"/>
  <c r="M77" i="2" s="1"/>
  <c r="J78" i="2" l="1"/>
  <c r="L78" i="2"/>
  <c r="M78" i="2" s="1"/>
  <c r="J79" i="2" l="1"/>
  <c r="L79" i="2"/>
  <c r="M79" i="2" s="1"/>
  <c r="J80" i="2" l="1"/>
  <c r="L80" i="2"/>
  <c r="M80" i="2" s="1"/>
  <c r="J81" i="2" l="1"/>
  <c r="L81" i="2"/>
  <c r="M81" i="2" s="1"/>
  <c r="J82" i="2" l="1"/>
  <c r="L82" i="2"/>
  <c r="M82" i="2" s="1"/>
  <c r="J83" i="2" l="1"/>
  <c r="L83" i="2"/>
  <c r="M83" i="2" s="1"/>
  <c r="J84" i="2" l="1"/>
  <c r="L84" i="2"/>
  <c r="M84" i="2" s="1"/>
  <c r="J85" i="2" l="1"/>
  <c r="L85" i="2"/>
  <c r="M85" i="2" s="1"/>
  <c r="J86" i="2" l="1"/>
  <c r="L86" i="2"/>
  <c r="M86" i="2" s="1"/>
  <c r="J87" i="2" l="1"/>
  <c r="L87" i="2"/>
  <c r="M87" i="2" s="1"/>
  <c r="J88" i="2" l="1"/>
  <c r="L88" i="2"/>
  <c r="M88" i="2" s="1"/>
  <c r="J89" i="2" l="1"/>
  <c r="L89" i="2"/>
  <c r="M89" i="2" s="1"/>
  <c r="J90" i="2" l="1"/>
  <c r="L90" i="2"/>
  <c r="M90" i="2" s="1"/>
  <c r="J91" i="2" l="1"/>
  <c r="L91" i="2"/>
  <c r="M91" i="2" s="1"/>
  <c r="J92" i="2" l="1"/>
  <c r="L92" i="2"/>
  <c r="M92" i="2" s="1"/>
  <c r="J93" i="2" l="1"/>
  <c r="L93" i="2"/>
  <c r="M93" i="2" s="1"/>
  <c r="J94" i="2" l="1"/>
  <c r="L94" i="2"/>
  <c r="M94" i="2" s="1"/>
  <c r="J95" i="2" l="1"/>
  <c r="L95" i="2"/>
  <c r="M95" i="2" s="1"/>
  <c r="J96" i="2" l="1"/>
  <c r="L96" i="2"/>
  <c r="M96" i="2" s="1"/>
  <c r="J97" i="2" l="1"/>
  <c r="L97" i="2"/>
  <c r="M97" i="2" s="1"/>
  <c r="J98" i="2" l="1"/>
  <c r="L98" i="2"/>
  <c r="M98" i="2" s="1"/>
  <c r="J99" i="2" l="1"/>
  <c r="L99" i="2"/>
  <c r="M99" i="2" s="1"/>
  <c r="J100" i="2" l="1"/>
  <c r="L100" i="2"/>
  <c r="M100" i="2" s="1"/>
  <c r="J101" i="2" l="1"/>
  <c r="L101" i="2"/>
  <c r="M101" i="2" s="1"/>
  <c r="J102" i="2" l="1"/>
  <c r="L102" i="2"/>
  <c r="M102" i="2" s="1"/>
  <c r="J103" i="2" l="1"/>
  <c r="L103" i="2"/>
  <c r="M103" i="2" s="1"/>
  <c r="J104" i="2" l="1"/>
  <c r="L104" i="2"/>
  <c r="M104" i="2" s="1"/>
  <c r="J105" i="2" l="1"/>
  <c r="L105" i="2"/>
  <c r="M105" i="2" s="1"/>
  <c r="J106" i="2" l="1"/>
  <c r="L106" i="2"/>
  <c r="M106" i="2" s="1"/>
  <c r="J107" i="2" l="1"/>
  <c r="L107" i="2"/>
  <c r="M107" i="2" s="1"/>
  <c r="J108" i="2" l="1"/>
  <c r="L108" i="2"/>
  <c r="M108" i="2" s="1"/>
  <c r="J109" i="2" l="1"/>
  <c r="L109" i="2"/>
  <c r="M109" i="2" s="1"/>
  <c r="J110" i="2" l="1"/>
  <c r="L110" i="2"/>
  <c r="M110" i="2" s="1"/>
  <c r="J111" i="2" l="1"/>
  <c r="L111" i="2"/>
  <c r="M111" i="2" s="1"/>
  <c r="J112" i="2" l="1"/>
  <c r="L112" i="2"/>
  <c r="M112" i="2" s="1"/>
  <c r="J113" i="2" l="1"/>
  <c r="L113" i="2"/>
  <c r="M113" i="2" s="1"/>
  <c r="J114" i="2" l="1"/>
  <c r="L114" i="2"/>
  <c r="M114" i="2" s="1"/>
  <c r="J115" i="2" l="1"/>
  <c r="L115" i="2"/>
  <c r="M115" i="2" s="1"/>
  <c r="J116" i="2" l="1"/>
  <c r="L116" i="2"/>
  <c r="M116" i="2" s="1"/>
  <c r="J117" i="2" l="1"/>
  <c r="L117" i="2"/>
  <c r="M117" i="2" s="1"/>
  <c r="J118" i="2" l="1"/>
  <c r="L118" i="2"/>
  <c r="M118" i="2" s="1"/>
  <c r="J119" i="2" l="1"/>
  <c r="L119" i="2"/>
  <c r="M119" i="2" s="1"/>
  <c r="J120" i="2" l="1"/>
  <c r="L120" i="2"/>
  <c r="M120" i="2" s="1"/>
  <c r="J121" i="2" l="1"/>
  <c r="L121" i="2"/>
  <c r="M121" i="2" s="1"/>
  <c r="J122" i="2" l="1"/>
  <c r="L122" i="2"/>
  <c r="M122" i="2" s="1"/>
  <c r="J123" i="2" l="1"/>
  <c r="L123" i="2"/>
  <c r="M123" i="2" s="1"/>
  <c r="J124" i="2" l="1"/>
  <c r="L124" i="2"/>
  <c r="M124" i="2" s="1"/>
  <c r="J125" i="2" l="1"/>
  <c r="L125" i="2"/>
  <c r="M125" i="2" s="1"/>
  <c r="J126" i="2" l="1"/>
  <c r="L126" i="2"/>
  <c r="M126" i="2" s="1"/>
  <c r="J127" i="2" l="1"/>
  <c r="L127" i="2"/>
  <c r="M127" i="2" s="1"/>
  <c r="J128" i="2" l="1"/>
  <c r="L128" i="2"/>
  <c r="M128" i="2" s="1"/>
  <c r="J129" i="2" l="1"/>
  <c r="L129" i="2"/>
  <c r="M129" i="2" s="1"/>
  <c r="J130" i="2" l="1"/>
  <c r="L130" i="2"/>
  <c r="M130" i="2" s="1"/>
  <c r="J131" i="2" l="1"/>
  <c r="L131" i="2"/>
  <c r="M131" i="2" s="1"/>
  <c r="J132" i="2" l="1"/>
  <c r="L132" i="2"/>
  <c r="M132" i="2" s="1"/>
  <c r="J133" i="2" l="1"/>
  <c r="L133" i="2"/>
  <c r="M133" i="2" s="1"/>
  <c r="J134" i="2" l="1"/>
  <c r="L134" i="2"/>
  <c r="M134" i="2" s="1"/>
  <c r="J135" i="2" l="1"/>
  <c r="L135" i="2"/>
  <c r="M135" i="2" s="1"/>
  <c r="J136" i="2" l="1"/>
  <c r="L136" i="2"/>
  <c r="M136" i="2" s="1"/>
  <c r="J137" i="2" l="1"/>
  <c r="L137" i="2"/>
  <c r="M137" i="2" s="1"/>
  <c r="J138" i="2" l="1"/>
  <c r="L138" i="2"/>
  <c r="M138" i="2" s="1"/>
  <c r="J139" i="2" l="1"/>
  <c r="L139" i="2"/>
  <c r="M139" i="2" s="1"/>
  <c r="J140" i="2" l="1"/>
  <c r="L140" i="2"/>
  <c r="M140" i="2" s="1"/>
  <c r="J141" i="2" l="1"/>
  <c r="L141" i="2"/>
  <c r="M141" i="2" s="1"/>
  <c r="J142" i="2" l="1"/>
  <c r="L142" i="2"/>
  <c r="M142" i="2" s="1"/>
  <c r="J143" i="2" l="1"/>
  <c r="L143" i="2"/>
  <c r="M143" i="2" s="1"/>
  <c r="J144" i="2" l="1"/>
  <c r="L144" i="2"/>
  <c r="M144" i="2" s="1"/>
  <c r="J145" i="2" l="1"/>
  <c r="L145" i="2"/>
  <c r="M145" i="2" s="1"/>
  <c r="J146" i="2" l="1"/>
  <c r="L146" i="2"/>
  <c r="M146" i="2" s="1"/>
  <c r="J147" i="2" l="1"/>
  <c r="L147" i="2"/>
  <c r="M147" i="2" s="1"/>
  <c r="J148" i="2" l="1"/>
  <c r="L148" i="2"/>
  <c r="M148" i="2" s="1"/>
  <c r="J149" i="2" l="1"/>
  <c r="L149" i="2"/>
  <c r="M149" i="2" s="1"/>
  <c r="J150" i="2" l="1"/>
  <c r="L150" i="2"/>
  <c r="M150" i="2" s="1"/>
  <c r="J151" i="2" l="1"/>
  <c r="L151" i="2"/>
  <c r="M151" i="2" s="1"/>
  <c r="J152" i="2" l="1"/>
  <c r="L152" i="2"/>
  <c r="M152" i="2" s="1"/>
  <c r="J153" i="2" l="1"/>
  <c r="L153" i="2"/>
  <c r="M153" i="2" s="1"/>
  <c r="J154" i="2" l="1"/>
  <c r="L154" i="2"/>
  <c r="M154" i="2" s="1"/>
  <c r="J155" i="2" l="1"/>
  <c r="L155" i="2"/>
  <c r="M155" i="2" s="1"/>
  <c r="J156" i="2" l="1"/>
  <c r="L156" i="2"/>
  <c r="M156" i="2" s="1"/>
  <c r="J157" i="2" l="1"/>
  <c r="L157" i="2"/>
  <c r="M157" i="2" s="1"/>
  <c r="J158" i="2" l="1"/>
  <c r="L158" i="2"/>
  <c r="M158" i="2" s="1"/>
  <c r="J159" i="2" l="1"/>
  <c r="L159" i="2"/>
  <c r="M159" i="2" s="1"/>
  <c r="J160" i="2" l="1"/>
  <c r="L160" i="2"/>
  <c r="M160" i="2" s="1"/>
  <c r="J161" i="2" l="1"/>
  <c r="L161" i="2"/>
  <c r="M161" i="2" s="1"/>
  <c r="J162" i="2" l="1"/>
  <c r="L162" i="2"/>
  <c r="M162" i="2" s="1"/>
  <c r="J163" i="2" l="1"/>
  <c r="L163" i="2"/>
  <c r="M163" i="2" s="1"/>
  <c r="J164" i="2" l="1"/>
  <c r="L164" i="2"/>
  <c r="M164" i="2" s="1"/>
  <c r="J165" i="2" l="1"/>
  <c r="L165" i="2"/>
  <c r="M165" i="2" s="1"/>
  <c r="J166" i="2" l="1"/>
  <c r="L166" i="2"/>
  <c r="M166" i="2" s="1"/>
  <c r="J167" i="2" l="1"/>
  <c r="L167" i="2"/>
  <c r="M167" i="2" s="1"/>
  <c r="J168" i="2" l="1"/>
  <c r="L168" i="2"/>
  <c r="M168" i="2" s="1"/>
  <c r="J169" i="2" l="1"/>
  <c r="L169" i="2"/>
  <c r="M169" i="2" s="1"/>
  <c r="J170" i="2" l="1"/>
  <c r="L170" i="2"/>
  <c r="M170" i="2" s="1"/>
  <c r="J171" i="2" l="1"/>
  <c r="L171" i="2"/>
  <c r="M171" i="2" s="1"/>
  <c r="J172" i="2" l="1"/>
  <c r="L172" i="2"/>
  <c r="M172" i="2" s="1"/>
  <c r="J173" i="2" l="1"/>
  <c r="L173" i="2"/>
  <c r="M173" i="2" s="1"/>
  <c r="J174" i="2" l="1"/>
  <c r="L174" i="2"/>
  <c r="M174" i="2" s="1"/>
  <c r="J175" i="2" l="1"/>
  <c r="L175" i="2"/>
  <c r="M175" i="2" s="1"/>
  <c r="J176" i="2" l="1"/>
  <c r="L176" i="2"/>
  <c r="M176" i="2" s="1"/>
  <c r="J177" i="2" l="1"/>
  <c r="L177" i="2"/>
  <c r="M177" i="2" s="1"/>
  <c r="J178" i="2" l="1"/>
  <c r="L178" i="2"/>
  <c r="M178" i="2" s="1"/>
  <c r="J179" i="2" l="1"/>
  <c r="L179" i="2"/>
  <c r="M179" i="2" s="1"/>
  <c r="J180" i="2" l="1"/>
  <c r="L180" i="2"/>
  <c r="M180" i="2" s="1"/>
  <c r="J181" i="2" l="1"/>
  <c r="L181" i="2"/>
  <c r="M181" i="2" s="1"/>
  <c r="J182" i="2" l="1"/>
  <c r="L182" i="2"/>
  <c r="M182" i="2" s="1"/>
  <c r="J183" i="2" l="1"/>
  <c r="L183" i="2"/>
  <c r="M183" i="2" s="1"/>
  <c r="J184" i="2" l="1"/>
  <c r="L184" i="2"/>
  <c r="M184" i="2" s="1"/>
  <c r="J185" i="2" l="1"/>
  <c r="L185" i="2"/>
  <c r="M185" i="2" s="1"/>
  <c r="J186" i="2" l="1"/>
  <c r="L186" i="2"/>
  <c r="M186" i="2" s="1"/>
  <c r="J187" i="2" l="1"/>
  <c r="L187" i="2"/>
  <c r="M187" i="2" s="1"/>
  <c r="J188" i="2" l="1"/>
  <c r="L188" i="2"/>
  <c r="M188" i="2" s="1"/>
  <c r="J189" i="2" l="1"/>
  <c r="L189" i="2"/>
  <c r="M189" i="2" s="1"/>
  <c r="J190" i="2" l="1"/>
  <c r="L190" i="2"/>
  <c r="M190" i="2" s="1"/>
  <c r="J191" i="2" l="1"/>
  <c r="L191" i="2"/>
  <c r="M191" i="2" s="1"/>
  <c r="J192" i="2" l="1"/>
  <c r="L192" i="2"/>
  <c r="M192" i="2" s="1"/>
  <c r="J193" i="2" l="1"/>
  <c r="L193" i="2"/>
  <c r="M193" i="2" s="1"/>
  <c r="J194" i="2" l="1"/>
  <c r="L194" i="2"/>
  <c r="M194" i="2" s="1"/>
  <c r="J195" i="2" l="1"/>
  <c r="L195" i="2"/>
  <c r="M195" i="2" s="1"/>
  <c r="J196" i="2" l="1"/>
  <c r="L196" i="2"/>
  <c r="M196" i="2" s="1"/>
  <c r="J197" i="2" l="1"/>
  <c r="L197" i="2"/>
  <c r="M197" i="2" s="1"/>
  <c r="J198" i="2" l="1"/>
  <c r="L198" i="2"/>
  <c r="M198" i="2" s="1"/>
  <c r="J199" i="2" l="1"/>
  <c r="L199" i="2"/>
  <c r="M199" i="2" s="1"/>
  <c r="J200" i="2" l="1"/>
  <c r="L200" i="2"/>
  <c r="M200" i="2" s="1"/>
  <c r="J201" i="2" l="1"/>
  <c r="L201" i="2"/>
  <c r="M201" i="2" s="1"/>
  <c r="J202" i="2" l="1"/>
  <c r="L202" i="2"/>
  <c r="M202" i="2" s="1"/>
  <c r="J203" i="2" l="1"/>
  <c r="L203" i="2"/>
  <c r="M203" i="2" s="1"/>
  <c r="J204" i="2" l="1"/>
  <c r="L204" i="2"/>
  <c r="M204" i="2" s="1"/>
  <c r="J205" i="2" l="1"/>
  <c r="L205" i="2"/>
  <c r="M205" i="2" s="1"/>
  <c r="J206" i="2" l="1"/>
  <c r="L206" i="2"/>
  <c r="M206" i="2" s="1"/>
  <c r="J207" i="2" l="1"/>
  <c r="L207" i="2"/>
  <c r="M207" i="2" s="1"/>
  <c r="J208" i="2" l="1"/>
  <c r="L208" i="2"/>
  <c r="M208" i="2" s="1"/>
  <c r="J209" i="2" l="1"/>
  <c r="L209" i="2"/>
  <c r="M209" i="2" s="1"/>
  <c r="J210" i="2" l="1"/>
  <c r="L210" i="2"/>
  <c r="M210" i="2" s="1"/>
  <c r="J211" i="2" l="1"/>
  <c r="L211" i="2"/>
  <c r="M211" i="2" s="1"/>
  <c r="J212" i="2" l="1"/>
  <c r="L212" i="2"/>
  <c r="M212" i="2" s="1"/>
  <c r="J213" i="2" l="1"/>
  <c r="L213" i="2"/>
  <c r="M213" i="2" s="1"/>
  <c r="J214" i="2" l="1"/>
  <c r="L214" i="2"/>
  <c r="M214" i="2" s="1"/>
  <c r="J215" i="2" l="1"/>
  <c r="L215" i="2"/>
  <c r="M215" i="2" s="1"/>
  <c r="J216" i="2" l="1"/>
  <c r="L216" i="2"/>
  <c r="M216" i="2" s="1"/>
  <c r="J217" i="2" l="1"/>
  <c r="L217" i="2"/>
  <c r="M217" i="2" s="1"/>
  <c r="J218" i="2" l="1"/>
  <c r="L218" i="2"/>
  <c r="M218" i="2" s="1"/>
  <c r="J219" i="2" l="1"/>
  <c r="L219" i="2"/>
  <c r="M219" i="2" s="1"/>
  <c r="J220" i="2" l="1"/>
  <c r="L220" i="2"/>
  <c r="M220" i="2" s="1"/>
  <c r="J221" i="2" l="1"/>
  <c r="L221" i="2"/>
  <c r="M221" i="2" s="1"/>
  <c r="J222" i="2" l="1"/>
  <c r="L222" i="2"/>
  <c r="M222" i="2" s="1"/>
  <c r="J223" i="2" l="1"/>
  <c r="L223" i="2"/>
  <c r="M223" i="2" s="1"/>
  <c r="J224" i="2" l="1"/>
  <c r="L224" i="2"/>
  <c r="M224" i="2" s="1"/>
  <c r="J225" i="2" l="1"/>
  <c r="L225" i="2"/>
  <c r="M225" i="2" s="1"/>
  <c r="J226" i="2" l="1"/>
  <c r="L226" i="2"/>
  <c r="M226" i="2" s="1"/>
  <c r="J227" i="2" l="1"/>
  <c r="L227" i="2"/>
  <c r="M227" i="2" s="1"/>
  <c r="J228" i="2" l="1"/>
  <c r="L228" i="2"/>
  <c r="M228" i="2" s="1"/>
  <c r="J229" i="2" l="1"/>
  <c r="L229" i="2"/>
  <c r="M229" i="2" s="1"/>
  <c r="J230" i="2" l="1"/>
  <c r="L230" i="2"/>
  <c r="M230" i="2" s="1"/>
  <c r="J231" i="2" l="1"/>
  <c r="L231" i="2"/>
  <c r="M231" i="2" s="1"/>
  <c r="J232" i="2" l="1"/>
  <c r="L232" i="2"/>
  <c r="M232" i="2" s="1"/>
  <c r="J233" i="2" l="1"/>
  <c r="L233" i="2"/>
  <c r="M233" i="2" s="1"/>
  <c r="J234" i="2" l="1"/>
  <c r="L234" i="2"/>
  <c r="M234" i="2" s="1"/>
  <c r="J235" i="2" l="1"/>
  <c r="L235" i="2"/>
  <c r="M235" i="2" s="1"/>
  <c r="J236" i="2" l="1"/>
  <c r="L236" i="2"/>
  <c r="M236" i="2" s="1"/>
  <c r="J237" i="2" l="1"/>
  <c r="L237" i="2"/>
  <c r="M237" i="2" s="1"/>
  <c r="J238" i="2" l="1"/>
  <c r="L238" i="2"/>
  <c r="M238" i="2" s="1"/>
  <c r="J239" i="2" l="1"/>
  <c r="L239" i="2"/>
  <c r="M239" i="2" s="1"/>
  <c r="J240" i="2" l="1"/>
  <c r="L240" i="2"/>
  <c r="M240" i="2" s="1"/>
  <c r="J241" i="2" l="1"/>
  <c r="L241" i="2"/>
  <c r="M241" i="2" s="1"/>
  <c r="J242" i="2" l="1"/>
  <c r="L242" i="2"/>
  <c r="M242" i="2" s="1"/>
  <c r="J243" i="2" l="1"/>
  <c r="L243" i="2"/>
  <c r="M243" i="2" s="1"/>
  <c r="J244" i="2" l="1"/>
  <c r="L244" i="2"/>
  <c r="M244" i="2" s="1"/>
  <c r="J245" i="2" l="1"/>
  <c r="L245" i="2"/>
  <c r="M245" i="2" s="1"/>
  <c r="J246" i="2" l="1"/>
  <c r="L246" i="2"/>
  <c r="M246" i="2" s="1"/>
  <c r="J247" i="2" l="1"/>
  <c r="L247" i="2"/>
  <c r="M247" i="2" s="1"/>
  <c r="J248" i="2" l="1"/>
  <c r="L248" i="2"/>
  <c r="M248" i="2" s="1"/>
  <c r="J249" i="2" l="1"/>
  <c r="L249" i="2"/>
  <c r="M249" i="2" s="1"/>
  <c r="J250" i="2" l="1"/>
  <c r="L250" i="2"/>
  <c r="M250" i="2" s="1"/>
  <c r="J251" i="2" l="1"/>
  <c r="L251" i="2"/>
  <c r="M251" i="2" s="1"/>
  <c r="J252" i="2" l="1"/>
  <c r="L252" i="2"/>
  <c r="M252" i="2" s="1"/>
  <c r="J253" i="2" l="1"/>
  <c r="L253" i="2"/>
  <c r="M253" i="2" s="1"/>
  <c r="J254" i="2" l="1"/>
  <c r="L254" i="2"/>
  <c r="M254" i="2" s="1"/>
  <c r="J255" i="2" l="1"/>
  <c r="L255" i="2"/>
  <c r="M255" i="2" s="1"/>
  <c r="J256" i="2" l="1"/>
  <c r="L256" i="2"/>
  <c r="M256" i="2" s="1"/>
  <c r="J257" i="2" l="1"/>
  <c r="L257" i="2"/>
  <c r="M257" i="2" s="1"/>
  <c r="J258" i="2" l="1"/>
  <c r="L258" i="2"/>
  <c r="M258" i="2" s="1"/>
  <c r="J259" i="2" l="1"/>
  <c r="L259" i="2"/>
  <c r="M259" i="2" s="1"/>
  <c r="J260" i="2" l="1"/>
  <c r="L260" i="2"/>
  <c r="M260" i="2" s="1"/>
  <c r="J261" i="2" l="1"/>
  <c r="L261" i="2"/>
  <c r="M261" i="2" s="1"/>
  <c r="J262" i="2" l="1"/>
  <c r="L262" i="2"/>
  <c r="M262" i="2" s="1"/>
  <c r="J263" i="2" l="1"/>
  <c r="L263" i="2"/>
  <c r="M263" i="2" s="1"/>
  <c r="J264" i="2" l="1"/>
  <c r="L264" i="2"/>
  <c r="M264" i="2" s="1"/>
  <c r="J265" i="2" l="1"/>
  <c r="L265" i="2"/>
  <c r="M265" i="2" s="1"/>
  <c r="J266" i="2" l="1"/>
  <c r="L266" i="2"/>
  <c r="M266" i="2" s="1"/>
  <c r="J267" i="2" l="1"/>
  <c r="L267" i="2"/>
  <c r="M267" i="2" s="1"/>
  <c r="J268" i="2" l="1"/>
  <c r="L268" i="2"/>
  <c r="M268" i="2" s="1"/>
  <c r="J269" i="2" l="1"/>
  <c r="L269" i="2"/>
  <c r="M269" i="2" s="1"/>
  <c r="J270" i="2" l="1"/>
  <c r="L270" i="2"/>
  <c r="M270" i="2" s="1"/>
  <c r="J271" i="2" l="1"/>
  <c r="L271" i="2"/>
  <c r="M271" i="2" s="1"/>
  <c r="J272" i="2" l="1"/>
  <c r="L272" i="2"/>
  <c r="M272" i="2" s="1"/>
  <c r="J273" i="2" l="1"/>
  <c r="L273" i="2"/>
  <c r="M273" i="2" s="1"/>
  <c r="J274" i="2" l="1"/>
  <c r="L274" i="2"/>
  <c r="M274" i="2" s="1"/>
  <c r="J275" i="2" l="1"/>
  <c r="L275" i="2"/>
  <c r="M275" i="2" s="1"/>
  <c r="J276" i="2" l="1"/>
  <c r="L276" i="2"/>
  <c r="M276" i="2" s="1"/>
  <c r="J277" i="2" l="1"/>
  <c r="L277" i="2"/>
  <c r="M277" i="2" s="1"/>
  <c r="J278" i="2" l="1"/>
  <c r="L278" i="2"/>
  <c r="M278" i="2" s="1"/>
  <c r="J279" i="2" l="1"/>
  <c r="L279" i="2"/>
  <c r="M279" i="2" s="1"/>
  <c r="J280" i="2" l="1"/>
  <c r="L280" i="2"/>
  <c r="M280" i="2" s="1"/>
  <c r="J281" i="2" l="1"/>
  <c r="L281" i="2"/>
  <c r="M281" i="2" s="1"/>
  <c r="J282" i="2" l="1"/>
  <c r="L282" i="2"/>
  <c r="M282" i="2" s="1"/>
  <c r="J283" i="2" l="1"/>
  <c r="L283" i="2"/>
  <c r="M283" i="2" s="1"/>
  <c r="J284" i="2" l="1"/>
  <c r="L284" i="2" s="1"/>
  <c r="M284" i="2" s="1"/>
  <c r="J285" i="2" l="1"/>
  <c r="L285" i="2"/>
  <c r="M285" i="2" s="1"/>
  <c r="J286" i="2" l="1"/>
  <c r="L286" i="2"/>
  <c r="M286" i="2" s="1"/>
  <c r="J287" i="2" l="1"/>
  <c r="L287" i="2"/>
  <c r="M287" i="2" s="1"/>
  <c r="J288" i="2" l="1"/>
  <c r="L288" i="2"/>
  <c r="M288" i="2" s="1"/>
  <c r="J289" i="2" l="1"/>
  <c r="L289" i="2"/>
  <c r="M289" i="2" s="1"/>
  <c r="J290" i="2" l="1"/>
  <c r="L290" i="2"/>
  <c r="M290" i="2" s="1"/>
  <c r="J291" i="2" l="1"/>
  <c r="L291" i="2" s="1"/>
  <c r="M291" i="2" s="1"/>
  <c r="J292" i="2" l="1"/>
  <c r="L292" i="2"/>
  <c r="M292" i="2" s="1"/>
  <c r="J293" i="2" l="1"/>
  <c r="L293" i="2"/>
  <c r="M293" i="2" s="1"/>
  <c r="J294" i="2" l="1"/>
  <c r="L294" i="2"/>
  <c r="M294" i="2" s="1"/>
  <c r="J295" i="2" l="1"/>
  <c r="L295" i="2"/>
  <c r="M295" i="2" s="1"/>
  <c r="J296" i="2" l="1"/>
  <c r="L296" i="2"/>
  <c r="M296" i="2" s="1"/>
  <c r="J297" i="2" l="1"/>
  <c r="L297" i="2"/>
  <c r="M297" i="2" s="1"/>
  <c r="J298" i="2" l="1"/>
  <c r="L298" i="2"/>
  <c r="M298" i="2" s="1"/>
  <c r="J299" i="2" l="1"/>
  <c r="L299" i="2"/>
  <c r="M299" i="2" s="1"/>
  <c r="J300" i="2" l="1"/>
  <c r="L300" i="2"/>
  <c r="M300" i="2" s="1"/>
  <c r="J301" i="2" l="1"/>
  <c r="L301" i="2"/>
  <c r="M301" i="2" s="1"/>
  <c r="J302" i="2" l="1"/>
  <c r="L302" i="2"/>
  <c r="M302" i="2" s="1"/>
  <c r="J303" i="2" l="1"/>
  <c r="L303" i="2"/>
  <c r="M303" i="2" s="1"/>
  <c r="J304" i="2" l="1"/>
  <c r="L304" i="2"/>
  <c r="M304" i="2" s="1"/>
  <c r="J305" i="2" l="1"/>
  <c r="L305" i="2"/>
  <c r="M305" i="2" s="1"/>
  <c r="J306" i="2" l="1"/>
  <c r="L306" i="2"/>
  <c r="M306" i="2" s="1"/>
  <c r="J307" i="2" l="1"/>
  <c r="L307" i="2"/>
  <c r="M307" i="2" s="1"/>
  <c r="J308" i="2" l="1"/>
  <c r="L308" i="2"/>
  <c r="M308" i="2" s="1"/>
  <c r="J309" i="2" l="1"/>
  <c r="L309" i="2"/>
  <c r="M309" i="2" s="1"/>
  <c r="J310" i="2" l="1"/>
  <c r="L310" i="2"/>
  <c r="M310" i="2" s="1"/>
  <c r="J311" i="2" l="1"/>
  <c r="L311" i="2"/>
  <c r="M311" i="2" s="1"/>
  <c r="J312" i="2" l="1"/>
  <c r="L312" i="2"/>
  <c r="M312" i="2" s="1"/>
  <c r="J313" i="2" l="1"/>
  <c r="L313" i="2"/>
  <c r="M313" i="2" s="1"/>
  <c r="J314" i="2" l="1"/>
  <c r="L314" i="2"/>
  <c r="M314" i="2" s="1"/>
  <c r="J315" i="2" l="1"/>
  <c r="L315" i="2"/>
  <c r="M315" i="2" s="1"/>
  <c r="J316" i="2" l="1"/>
  <c r="L316" i="2"/>
  <c r="M316" i="2" s="1"/>
  <c r="J317" i="2" l="1"/>
  <c r="L317" i="2"/>
  <c r="M317" i="2" s="1"/>
  <c r="J318" i="2" l="1"/>
  <c r="L318" i="2"/>
  <c r="M318" i="2" s="1"/>
  <c r="J319" i="2" l="1"/>
  <c r="L319" i="2"/>
  <c r="M319" i="2" s="1"/>
  <c r="J320" i="2" l="1"/>
  <c r="L320" i="2"/>
  <c r="M320" i="2" s="1"/>
  <c r="J321" i="2" l="1"/>
  <c r="L321" i="2"/>
  <c r="M321" i="2" s="1"/>
  <c r="J322" i="2" l="1"/>
  <c r="L322" i="2"/>
  <c r="M322" i="2" s="1"/>
  <c r="J323" i="2" l="1"/>
  <c r="L323" i="2"/>
  <c r="M323" i="2" s="1"/>
  <c r="J324" i="2" l="1"/>
  <c r="L324" i="2"/>
  <c r="M324" i="2" s="1"/>
  <c r="J325" i="2" l="1"/>
  <c r="L325" i="2"/>
  <c r="M325" i="2" s="1"/>
  <c r="J326" i="2" l="1"/>
  <c r="L326" i="2"/>
  <c r="M326" i="2" s="1"/>
  <c r="J327" i="2" l="1"/>
  <c r="L327" i="2"/>
  <c r="M327" i="2" s="1"/>
  <c r="J328" i="2" l="1"/>
  <c r="L328" i="2"/>
  <c r="M328" i="2" s="1"/>
  <c r="J329" i="2" l="1"/>
  <c r="L329" i="2"/>
  <c r="M329" i="2" s="1"/>
  <c r="J330" i="2" l="1"/>
  <c r="L330" i="2"/>
  <c r="M330" i="2" s="1"/>
  <c r="J331" i="2" l="1"/>
  <c r="L331" i="2"/>
  <c r="M331" i="2" s="1"/>
  <c r="J332" i="2" l="1"/>
  <c r="L332" i="2"/>
  <c r="M332" i="2" s="1"/>
  <c r="J333" i="2" l="1"/>
  <c r="L333" i="2"/>
  <c r="M333" i="2" s="1"/>
  <c r="J334" i="2" l="1"/>
  <c r="L334" i="2"/>
  <c r="M334" i="2" s="1"/>
  <c r="J335" i="2" l="1"/>
  <c r="L335" i="2"/>
  <c r="M335" i="2" s="1"/>
  <c r="J336" i="2" l="1"/>
  <c r="L336" i="2"/>
  <c r="M336" i="2" s="1"/>
  <c r="J337" i="2" l="1"/>
  <c r="L337" i="2"/>
  <c r="M337" i="2" s="1"/>
  <c r="J338" i="2" l="1"/>
  <c r="L338" i="2"/>
  <c r="M338" i="2" s="1"/>
  <c r="J339" i="2" l="1"/>
  <c r="L339" i="2"/>
  <c r="M339" i="2" s="1"/>
  <c r="J340" i="2" l="1"/>
  <c r="L340" i="2"/>
  <c r="M340" i="2" s="1"/>
  <c r="J341" i="2" l="1"/>
  <c r="L341" i="2"/>
  <c r="M341" i="2" s="1"/>
  <c r="J342" i="2" l="1"/>
  <c r="L342" i="2"/>
  <c r="M342" i="2" s="1"/>
  <c r="J343" i="2" l="1"/>
  <c r="L343" i="2"/>
  <c r="M343" i="2" s="1"/>
  <c r="J344" i="2" l="1"/>
  <c r="L344" i="2"/>
  <c r="M344" i="2" s="1"/>
  <c r="J345" i="2" l="1"/>
  <c r="L345" i="2"/>
  <c r="M345" i="2" s="1"/>
  <c r="J346" i="2" l="1"/>
  <c r="L346" i="2"/>
  <c r="M346" i="2" s="1"/>
  <c r="J347" i="2" l="1"/>
  <c r="L347" i="2"/>
  <c r="M347" i="2" s="1"/>
  <c r="J348" i="2" l="1"/>
  <c r="L348" i="2"/>
  <c r="M348" i="2" s="1"/>
  <c r="J349" i="2" l="1"/>
  <c r="L349" i="2"/>
  <c r="M349" i="2" s="1"/>
  <c r="J350" i="2" l="1"/>
  <c r="L350" i="2"/>
  <c r="M350" i="2" s="1"/>
  <c r="J351" i="2" l="1"/>
  <c r="L351" i="2"/>
  <c r="M351" i="2" s="1"/>
  <c r="J352" i="2" l="1"/>
  <c r="L352" i="2"/>
  <c r="M352" i="2" s="1"/>
  <c r="J353" i="2" l="1"/>
  <c r="L353" i="2"/>
  <c r="M353" i="2" s="1"/>
  <c r="J354" i="2" l="1"/>
  <c r="L354" i="2"/>
  <c r="M354" i="2" s="1"/>
  <c r="J355" i="2" l="1"/>
  <c r="L355" i="2"/>
  <c r="M355" i="2" s="1"/>
  <c r="J356" i="2" l="1"/>
  <c r="L356" i="2"/>
  <c r="M356" i="2" s="1"/>
  <c r="J357" i="2" l="1"/>
  <c r="L357" i="2"/>
  <c r="M357" i="2" s="1"/>
  <c r="J358" i="2" l="1"/>
  <c r="L358" i="2"/>
  <c r="M358" i="2" s="1"/>
  <c r="J359" i="2" l="1"/>
  <c r="L359" i="2"/>
  <c r="M359" i="2" s="1"/>
  <c r="J360" i="2" l="1"/>
  <c r="L360" i="2"/>
  <c r="M360" i="2" s="1"/>
  <c r="J361" i="2" l="1"/>
  <c r="L361" i="2"/>
  <c r="M361" i="2" s="1"/>
  <c r="J362" i="2" l="1"/>
  <c r="L362" i="2"/>
  <c r="M362" i="2" s="1"/>
  <c r="J363" i="2" l="1"/>
  <c r="L363" i="2"/>
  <c r="M363" i="2" s="1"/>
  <c r="J364" i="2" l="1"/>
  <c r="L364" i="2"/>
  <c r="M364" i="2" s="1"/>
  <c r="J365" i="2" l="1"/>
  <c r="L365" i="2"/>
  <c r="M365" i="2" s="1"/>
  <c r="J366" i="2" l="1"/>
  <c r="L366" i="2"/>
  <c r="M366" i="2" s="1"/>
  <c r="J367" i="2" l="1"/>
  <c r="L367" i="2"/>
  <c r="M367" i="2" s="1"/>
  <c r="J368" i="2" l="1"/>
  <c r="L368" i="2"/>
  <c r="M368" i="2" s="1"/>
  <c r="J369" i="2" l="1"/>
  <c r="L369" i="2"/>
  <c r="M369" i="2" s="1"/>
  <c r="J370" i="2" l="1"/>
  <c r="L370" i="2"/>
  <c r="M370" i="2" s="1"/>
  <c r="J371" i="2" l="1"/>
  <c r="L371" i="2"/>
  <c r="M371" i="2" s="1"/>
  <c r="J372" i="2" l="1"/>
  <c r="L372" i="2"/>
  <c r="M372" i="2" s="1"/>
  <c r="J373" i="2" l="1"/>
  <c r="L373" i="2"/>
  <c r="M37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D4B71-22A7-4982-ABE1-6276418638FF}" keepAlive="1" name="Zapytanie — ekodom" description="Połączenie z zapytaniem „ekodom” w skoroszycie." type="5" refreshedVersion="8" background="1" saveData="1">
    <dbPr connection="Provider=Microsoft.Mashup.OleDb.1;Data Source=$Workbook$;Location=ekodom;Extended Properties=&quot;&quot;" command="SELECT * FROM [ekodom]"/>
  </connection>
</connections>
</file>

<file path=xl/sharedStrings.xml><?xml version="1.0" encoding="utf-8"?>
<sst xmlns="http://schemas.openxmlformats.org/spreadsheetml/2006/main" count="30" uniqueCount="29">
  <si>
    <t>Data</t>
  </si>
  <si>
    <t>retencja</t>
  </si>
  <si>
    <t>mies</t>
  </si>
  <si>
    <t>środa?</t>
  </si>
  <si>
    <t>podl</t>
  </si>
  <si>
    <t>susza</t>
  </si>
  <si>
    <t>trawnik</t>
  </si>
  <si>
    <t>zbiornik start</t>
  </si>
  <si>
    <t>stan zb.</t>
  </si>
  <si>
    <t>zużyto_wody</t>
  </si>
  <si>
    <t>zuż. Zbiornik</t>
  </si>
  <si>
    <t>zuż. Wodociąg</t>
  </si>
  <si>
    <t>max susza</t>
  </si>
  <si>
    <t>podlewany</t>
  </si>
  <si>
    <t>woda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</si>
  <si>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</si>
  <si>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</si>
  <si>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</si>
  <si>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</si>
  <si>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</si>
  <si>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</si>
  <si>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</si>
  <si>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</si>
  <si>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</si>
  <si>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</si>
  <si>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</si>
  <si>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</si>
  <si>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zabrakło</t>
  </si>
  <si>
    <t>litów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</si>
</sst>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1" xfId="1" applyAlignment="1">
      <alignment horizontal="center"/>
    </xf>
    <xf numFmtId="0" fontId="1" fillId="2" borderId="1" xfId="1"/>
  </cellXfs>
  <cellStyles count="2">
    <cellStyle name="Dane wyjściowe" xfId="1" builtinId="21"/>
    <cellStyle name="Normalny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I</a:t>
            </a:r>
            <a:r>
              <a:rPr lang="en-US" sz="1400" b="0" i="0" u="none" strike="noStrike" baseline="0"/>
              <a:t>lość retencjonowanej wody w każdym miesiącu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Zgromadzonej wody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ekodom!$V$16:$V$27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ekodom!$X$16:$X$27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2-42D0-8048-61899EBB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349423"/>
        <c:axId val="1336438911"/>
      </c:barChart>
      <c:catAx>
        <c:axId val="27034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38911"/>
        <c:crosses val="autoZero"/>
        <c:auto val="1"/>
        <c:lblAlgn val="ctr"/>
        <c:lblOffset val="100"/>
        <c:noMultiLvlLbl val="0"/>
      </c:catAx>
      <c:valAx>
        <c:axId val="13364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Litrów wody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4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29</xdr:row>
      <xdr:rowOff>4762</xdr:rowOff>
    </xdr:from>
    <xdr:to>
      <xdr:col>28</xdr:col>
      <xdr:colOff>190500</xdr:colOff>
      <xdr:row>43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899F1B-F792-CC32-6504-53535ECC2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37A85C-CF6C-44A4-B6C9-1D992F399A5B}" autoFormatId="16" applyNumberFormats="0" applyBorderFormats="0" applyFontFormats="0" applyPatternFormats="0" applyAlignmentFormats="0" applyWidthHeightFormats="0">
  <queryTableRefresh nextId="12" unboundColumnsRight="9">
    <queryTableFields count="11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02C6E-36A3-4F34-B838-36F850D07F70}" name="ekodom" displayName="ekodom" ref="C8:M373" tableType="queryTable" totalsRowShown="0">
  <autoFilter ref="C8:M373" xr:uid="{52D02C6E-36A3-4F34-B838-36F850D07F70}"/>
  <tableColumns count="11">
    <tableColumn id="1" xr3:uid="{FD13509E-68EA-4CEE-893C-0A0547EA6F62}" uniqueName="1" name="Data" queryTableFieldId="1" dataDxfId="16"/>
    <tableColumn id="2" xr3:uid="{2D2EF06C-9678-4387-B61C-9D1B7D092C27}" uniqueName="2" name="retencja" queryTableFieldId="2"/>
    <tableColumn id="3" xr3:uid="{D7238C90-8286-461E-A2F0-3B1C04F76274}" uniqueName="3" name="mies" queryTableFieldId="3" dataDxfId="15">
      <calculatedColumnFormula>MONTH(ekodom[[#This Row],[Data]])</calculatedColumnFormula>
    </tableColumn>
    <tableColumn id="4" xr3:uid="{C0796D85-88F0-403A-8A61-A700AF662FB9}" uniqueName="4" name="środa?" queryTableFieldId="4" dataDxfId="14">
      <calculatedColumnFormula>WEEKDAY(ekodom[[#This Row],[Data]],13)=1</calculatedColumnFormula>
    </tableColumn>
    <tableColumn id="5" xr3:uid="{A367F929-FAE0-4FDE-BC10-DEF57DA08237}" uniqueName="5" name="podl" queryTableFieldId="5" dataDxfId="13">
      <calculatedColumnFormula>AND(ekodom[[#This Row],[Data]]&gt;=DATE(2022,4,1), ekodom[[#This Row],[Data]]&lt;=DATE(2022,9,30))</calculatedColumnFormula>
    </tableColumn>
    <tableColumn id="6" xr3:uid="{C0B764CB-EE28-45FD-8639-E2A55876FD2B}" uniqueName="6" name="susza" queryTableFieldId="6" dataDxfId="12"/>
    <tableColumn id="7" xr3:uid="{7D1A5CD9-283E-4ACE-80E1-11E5FD14C841}" uniqueName="7" name="trawnik" queryTableFieldId="7" dataDxfId="11">
      <calculatedColumnFormula>AND(ekodom[[#This Row],[podl]],ekodom[[#This Row],[susza]]&gt;0,MOD(ekodom[[#This Row],[susza]],5)=0)</calculatedColumnFormula>
    </tableColumn>
    <tableColumn id="8" xr3:uid="{9F4CCCF8-D23A-4509-97BD-E879AD94BB2F}" uniqueName="8" name="stan zb." queryTableFieldId="8" dataDxfId="9">
      <calculatedColumnFormula>J8-K8+D9</calculatedColumnFormula>
    </tableColumn>
    <tableColumn id="9" xr3:uid="{F1C32237-03A8-4548-950B-ECAEC24500BA}" uniqueName="9" name="zużyto_wody" queryTableFieldId="9" dataDxfId="10">
      <calculatedColumnFormula>190+ekodom[[#This Row],[środa?]]*70+ekodom[[#This Row],[trawnik]]*300</calculatedColumnFormula>
    </tableColumn>
    <tableColumn id="10" xr3:uid="{EC35C36F-2A08-4882-B15A-3E4C0D5F3807}" uniqueName="10" name="zuż. Zbiornik" queryTableFieldId="10" dataDxfId="8">
      <calculatedColumnFormula>IF(ekodom[[#This Row],[stan zb.]]&gt;ekodom[[#This Row],[zużyto_wody]], ekodom[[#This Row],[zużyto_wody]], ekodom[[#This Row],[stan zb.]])</calculatedColumnFormula>
    </tableColumn>
    <tableColumn id="11" xr3:uid="{AC9E6E4C-0460-4BDF-8202-790A568D081B}" uniqueName="11" name="zuż. Wodociąg" queryTableFieldId="11" dataDxfId="7">
      <calculatedColumnFormula>ekodom[[#This Row],[zużyto_wody]]-ekodom[[#This Row],[zuż. Zbiornik]]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747A-5F8A-4074-BA45-7C5F892B8F7C}">
  <dimension ref="A2:X373"/>
  <sheetViews>
    <sheetView tabSelected="1" topLeftCell="A13" workbookViewId="0">
      <selection activeCell="S5" sqref="S5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0.5703125" customWidth="1"/>
    <col min="4" max="4" width="11.140625" customWidth="1"/>
    <col min="5" max="5" width="10.42578125" customWidth="1"/>
    <col min="9" max="9" width="10.5703125" customWidth="1"/>
    <col min="10" max="10" width="10.140625" customWidth="1"/>
    <col min="11" max="11" width="15.140625" customWidth="1"/>
    <col min="12" max="12" width="14.85546875" customWidth="1"/>
    <col min="13" max="13" width="16.28515625" customWidth="1"/>
    <col min="23" max="23" width="10.85546875" customWidth="1"/>
  </cols>
  <sheetData>
    <row r="2" spans="1:24" x14ac:dyDescent="0.25">
      <c r="A2" s="3" t="s">
        <v>7</v>
      </c>
      <c r="B2" s="3"/>
      <c r="C2" s="4">
        <v>5000</v>
      </c>
    </row>
    <row r="8" spans="1:24" x14ac:dyDescent="0.25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8</v>
      </c>
      <c r="K8" t="s">
        <v>9</v>
      </c>
      <c r="L8" t="s">
        <v>10</v>
      </c>
      <c r="M8" t="s">
        <v>11</v>
      </c>
    </row>
    <row r="9" spans="1:24" x14ac:dyDescent="0.25">
      <c r="C9" s="1">
        <v>44562</v>
      </c>
      <c r="D9">
        <v>0</v>
      </c>
      <c r="E9">
        <f>MONTH(ekodom[[#This Row],[Data]])</f>
        <v>1</v>
      </c>
      <c r="F9" t="b">
        <f>WEEKDAY(ekodom[[#This Row],[Data]],13)=1</f>
        <v>0</v>
      </c>
      <c r="G9" t="b">
        <f>AND(ekodom[[#This Row],[Data]]&gt;=DATE(2022,4,1), ekodom[[#This Row],[Data]]&lt;=DATE(2022,9,30))</f>
        <v>0</v>
      </c>
      <c r="H9" s="2">
        <v>1</v>
      </c>
      <c r="I9" s="2" t="b">
        <f>AND(ekodom[[#This Row],[podl]],ekodom[[#This Row],[susza]]&gt;0,MOD(ekodom[[#This Row],[susza]],5)=0)</f>
        <v>0</v>
      </c>
      <c r="J9" s="2">
        <f>$C$2</f>
        <v>5000</v>
      </c>
      <c r="K9" s="2">
        <f>190+ekodom[[#This Row],[środa?]]*70+ekodom[[#This Row],[trawnik]]*300</f>
        <v>190</v>
      </c>
      <c r="L9" s="2">
        <f>IF(ekodom[[#This Row],[stan zb.]]&gt;ekodom[[#This Row],[zużyto_wody]], ekodom[[#This Row],[zużyto_wody]], ekodom[[#This Row],[stan zb.]])</f>
        <v>190</v>
      </c>
      <c r="M9" s="2">
        <f>ekodom[[#This Row],[zużyto_wody]]-ekodom[[#This Row],[zuż. Zbiornik]]</f>
        <v>0</v>
      </c>
      <c r="W9" s="4" t="s">
        <v>12</v>
      </c>
      <c r="X9" s="4">
        <f>MAX(H:H)</f>
        <v>21</v>
      </c>
    </row>
    <row r="10" spans="1:24" x14ac:dyDescent="0.25">
      <c r="C10" s="1">
        <v>44563</v>
      </c>
      <c r="D10">
        <v>0</v>
      </c>
      <c r="E10">
        <f>MONTH(ekodom[[#This Row],[Data]])</f>
        <v>1</v>
      </c>
      <c r="F10" t="b">
        <f>WEEKDAY(ekodom[[#This Row],[Data]],13)=1</f>
        <v>0</v>
      </c>
      <c r="G10" t="b">
        <f>AND(ekodom[[#This Row],[Data]]&gt;=DATE(2022,4,1), ekodom[[#This Row],[Data]]&lt;=DATE(2022,9,30))</f>
        <v>0</v>
      </c>
      <c r="H10" s="2">
        <f>IF(ekodom[[#This Row],[retencja]]=0, H9+1,0)</f>
        <v>2</v>
      </c>
      <c r="I10" s="2" t="b">
        <f>AND(ekodom[[#This Row],[podl]],ekodom[[#This Row],[susza]]&gt;0,MOD(ekodom[[#This Row],[susza]],5)=0)</f>
        <v>0</v>
      </c>
      <c r="J10" s="2">
        <f>J9-L9+D10</f>
        <v>4810</v>
      </c>
      <c r="K10" s="2">
        <f>190+ekodom[[#This Row],[środa?]]*70+ekodom[[#This Row],[trawnik]]*300</f>
        <v>190</v>
      </c>
      <c r="L10" s="2">
        <f>IF(ekodom[[#This Row],[stan zb.]]&gt;ekodom[[#This Row],[zużyto_wody]], ekodom[[#This Row],[zużyto_wody]], ekodom[[#This Row],[stan zb.]])</f>
        <v>190</v>
      </c>
      <c r="M10" s="2">
        <f>ekodom[[#This Row],[zużyto_wody]]-ekodom[[#This Row],[zuż. Zbiornik]]</f>
        <v>0</v>
      </c>
      <c r="Q10" s="4" t="s">
        <v>27</v>
      </c>
      <c r="R10" s="4">
        <f>COUNTIF(M:M, "&gt;0")</f>
        <v>93</v>
      </c>
      <c r="W10" s="4" t="s">
        <v>13</v>
      </c>
      <c r="X10" s="4">
        <f>COUNTIF(I:I, TRUE)</f>
        <v>18</v>
      </c>
    </row>
    <row r="11" spans="1:24" x14ac:dyDescent="0.25">
      <c r="C11" s="1">
        <v>44564</v>
      </c>
      <c r="D11">
        <v>0</v>
      </c>
      <c r="E11">
        <f>MONTH(ekodom[[#This Row],[Data]])</f>
        <v>1</v>
      </c>
      <c r="F11" t="b">
        <f>WEEKDAY(ekodom[[#This Row],[Data]],13)=1</f>
        <v>0</v>
      </c>
      <c r="G11" t="b">
        <f>AND(ekodom[[#This Row],[Data]]&gt;=DATE(2022,4,1), ekodom[[#This Row],[Data]]&lt;=DATE(2022,9,30))</f>
        <v>0</v>
      </c>
      <c r="H11" s="2">
        <f>IF(ekodom[[#This Row],[retencja]]=0, H10+1,0)</f>
        <v>3</v>
      </c>
      <c r="I11" s="2" t="b">
        <f>AND(ekodom[[#This Row],[podl]],ekodom[[#This Row],[susza]]&gt;0,MOD(ekodom[[#This Row],[susza]],5)=0)</f>
        <v>0</v>
      </c>
      <c r="J11" s="2">
        <f t="shared" ref="J11:J74" si="0">J10-L10+D11</f>
        <v>4620</v>
      </c>
      <c r="K11" s="2">
        <f>190+ekodom[[#This Row],[środa?]]*70+ekodom[[#This Row],[trawnik]]*300</f>
        <v>190</v>
      </c>
      <c r="L11" s="2">
        <f>IF(ekodom[[#This Row],[stan zb.]]&gt;ekodom[[#This Row],[zużyto_wody]], ekodom[[#This Row],[zużyto_wody]], ekodom[[#This Row],[stan zb.]])</f>
        <v>190</v>
      </c>
      <c r="M11" s="2">
        <f>ekodom[[#This Row],[zużyto_wody]]-ekodom[[#This Row],[zuż. Zbiornik]]</f>
        <v>0</v>
      </c>
      <c r="Q11" s="4" t="s">
        <v>28</v>
      </c>
      <c r="R11" s="4">
        <f>SUM(M:M)</f>
        <v>19152</v>
      </c>
    </row>
    <row r="12" spans="1:24" x14ac:dyDescent="0.25">
      <c r="C12" s="1">
        <v>44565</v>
      </c>
      <c r="D12">
        <v>0</v>
      </c>
      <c r="E12">
        <f>MONTH(ekodom[[#This Row],[Data]])</f>
        <v>1</v>
      </c>
      <c r="F12" t="b">
        <f>WEEKDAY(ekodom[[#This Row],[Data]],13)=1</f>
        <v>0</v>
      </c>
      <c r="G12" t="b">
        <f>AND(ekodom[[#This Row],[Data]]&gt;=DATE(2022,4,1), ekodom[[#This Row],[Data]]&lt;=DATE(2022,9,30))</f>
        <v>0</v>
      </c>
      <c r="H12" s="2">
        <f>IF(ekodom[[#This Row],[retencja]]=0, H11+1,0)</f>
        <v>4</v>
      </c>
      <c r="I12" s="2" t="b">
        <f>AND(ekodom[[#This Row],[podl]],ekodom[[#This Row],[susza]]&gt;0,MOD(ekodom[[#This Row],[susza]],5)=0)</f>
        <v>0</v>
      </c>
      <c r="J12" s="2">
        <f t="shared" si="0"/>
        <v>4430</v>
      </c>
      <c r="K12" s="2">
        <f>190+ekodom[[#This Row],[środa?]]*70+ekodom[[#This Row],[trawnik]]*300</f>
        <v>190</v>
      </c>
      <c r="L12" s="2">
        <f>IF(ekodom[[#This Row],[stan zb.]]&gt;ekodom[[#This Row],[zużyto_wody]], ekodom[[#This Row],[zużyto_wody]], ekodom[[#This Row],[stan zb.]])</f>
        <v>190</v>
      </c>
      <c r="M12" s="2">
        <f>ekodom[[#This Row],[zużyto_wody]]-ekodom[[#This Row],[zuż. Zbiornik]]</f>
        <v>0</v>
      </c>
    </row>
    <row r="13" spans="1:24" x14ac:dyDescent="0.25">
      <c r="C13" s="1">
        <v>44566</v>
      </c>
      <c r="D13">
        <v>0</v>
      </c>
      <c r="E13">
        <f>MONTH(ekodom[[#This Row],[Data]])</f>
        <v>1</v>
      </c>
      <c r="F13" t="b">
        <f>WEEKDAY(ekodom[[#This Row],[Data]],13)=1</f>
        <v>1</v>
      </c>
      <c r="G13" t="b">
        <f>AND(ekodom[[#This Row],[Data]]&gt;=DATE(2022,4,1), ekodom[[#This Row],[Data]]&lt;=DATE(2022,9,30))</f>
        <v>0</v>
      </c>
      <c r="H13" s="2">
        <f>IF(ekodom[[#This Row],[retencja]]=0, H12+1,0)</f>
        <v>5</v>
      </c>
      <c r="I13" s="2" t="b">
        <f>AND(ekodom[[#This Row],[podl]],ekodom[[#This Row],[susza]]&gt;0,MOD(ekodom[[#This Row],[susza]],5)=0)</f>
        <v>0</v>
      </c>
      <c r="J13" s="2">
        <f t="shared" si="0"/>
        <v>4240</v>
      </c>
      <c r="K13" s="2">
        <f>190+ekodom[[#This Row],[środa?]]*70+ekodom[[#This Row],[trawnik]]*300</f>
        <v>260</v>
      </c>
      <c r="L13" s="2">
        <f>IF(ekodom[[#This Row],[stan zb.]]&gt;ekodom[[#This Row],[zużyto_wody]], ekodom[[#This Row],[zużyto_wody]], ekodom[[#This Row],[stan zb.]])</f>
        <v>260</v>
      </c>
      <c r="M13" s="2">
        <f>ekodom[[#This Row],[zużyto_wody]]-ekodom[[#This Row],[zuż. Zbiornik]]</f>
        <v>0</v>
      </c>
    </row>
    <row r="14" spans="1:24" x14ac:dyDescent="0.25">
      <c r="C14" s="1">
        <v>44567</v>
      </c>
      <c r="D14">
        <v>0</v>
      </c>
      <c r="E14">
        <f>MONTH(ekodom[[#This Row],[Data]])</f>
        <v>1</v>
      </c>
      <c r="F14" t="b">
        <f>WEEKDAY(ekodom[[#This Row],[Data]],13)=1</f>
        <v>0</v>
      </c>
      <c r="G14" t="b">
        <f>AND(ekodom[[#This Row],[Data]]&gt;=DATE(2022,4,1), ekodom[[#This Row],[Data]]&lt;=DATE(2022,9,30))</f>
        <v>0</v>
      </c>
      <c r="H14" s="2">
        <f>IF(ekodom[[#This Row],[retencja]]=0, H13+1,0)</f>
        <v>6</v>
      </c>
      <c r="I14" s="2" t="b">
        <f>AND(ekodom[[#This Row],[podl]],ekodom[[#This Row],[susza]]&gt;0,MOD(ekodom[[#This Row],[susza]],5)=0)</f>
        <v>0</v>
      </c>
      <c r="J14" s="2">
        <f t="shared" si="0"/>
        <v>3980</v>
      </c>
      <c r="K14" s="2">
        <f>190+ekodom[[#This Row],[środa?]]*70+ekodom[[#This Row],[trawnik]]*300</f>
        <v>190</v>
      </c>
      <c r="L14" s="2">
        <f>IF(ekodom[[#This Row],[stan zb.]]&gt;ekodom[[#This Row],[zużyto_wody]], ekodom[[#This Row],[zużyto_wody]], ekodom[[#This Row],[stan zb.]])</f>
        <v>190</v>
      </c>
      <c r="M14" s="2">
        <f>ekodom[[#This Row],[zużyto_wody]]-ekodom[[#This Row],[zuż. Zbiornik]]</f>
        <v>0</v>
      </c>
    </row>
    <row r="15" spans="1:24" x14ac:dyDescent="0.25">
      <c r="C15" s="1">
        <v>44568</v>
      </c>
      <c r="D15">
        <v>0</v>
      </c>
      <c r="E15">
        <f>MONTH(ekodom[[#This Row],[Data]])</f>
        <v>1</v>
      </c>
      <c r="F15" t="b">
        <f>WEEKDAY(ekodom[[#This Row],[Data]],13)=1</f>
        <v>0</v>
      </c>
      <c r="G15" t="b">
        <f>AND(ekodom[[#This Row],[Data]]&gt;=DATE(2022,4,1), ekodom[[#This Row],[Data]]&lt;=DATE(2022,9,30))</f>
        <v>0</v>
      </c>
      <c r="H15" s="2">
        <f>IF(ekodom[[#This Row],[retencja]]=0, H14+1,0)</f>
        <v>7</v>
      </c>
      <c r="I15" s="2" t="b">
        <f>AND(ekodom[[#This Row],[podl]],ekodom[[#This Row],[susza]]&gt;0,MOD(ekodom[[#This Row],[susza]],5)=0)</f>
        <v>0</v>
      </c>
      <c r="J15" s="2">
        <f t="shared" si="0"/>
        <v>3790</v>
      </c>
      <c r="K15" s="2">
        <f>190+ekodom[[#This Row],[środa?]]*70+ekodom[[#This Row],[trawnik]]*300</f>
        <v>190</v>
      </c>
      <c r="L15" s="2">
        <f>IF(ekodom[[#This Row],[stan zb.]]&gt;ekodom[[#This Row],[zużyto_wody]], ekodom[[#This Row],[zużyto_wody]], ekodom[[#This Row],[stan zb.]])</f>
        <v>190</v>
      </c>
      <c r="M15" s="2">
        <f>ekodom[[#This Row],[zużyto_wody]]-ekodom[[#This Row],[zuż. Zbiornik]]</f>
        <v>0</v>
      </c>
      <c r="V15" s="4"/>
      <c r="W15" s="4" t="s">
        <v>2</v>
      </c>
      <c r="X15" s="4" t="s">
        <v>14</v>
      </c>
    </row>
    <row r="16" spans="1:24" x14ac:dyDescent="0.25">
      <c r="C16" s="1">
        <v>44569</v>
      </c>
      <c r="D16">
        <v>41</v>
      </c>
      <c r="E16">
        <f>MONTH(ekodom[[#This Row],[Data]])</f>
        <v>1</v>
      </c>
      <c r="F16" t="b">
        <f>WEEKDAY(ekodom[[#This Row],[Data]],13)=1</f>
        <v>0</v>
      </c>
      <c r="G16" t="b">
        <f>AND(ekodom[[#This Row],[Data]]&gt;=DATE(2022,4,1), ekodom[[#This Row],[Data]]&lt;=DATE(2022,9,30))</f>
        <v>0</v>
      </c>
      <c r="H16" s="2">
        <f>IF(ekodom[[#This Row],[retencja]]=0, H15+1,0)</f>
        <v>0</v>
      </c>
      <c r="I16" s="2" t="b">
        <f>AND(ekodom[[#This Row],[podl]],ekodom[[#This Row],[susza]]&gt;0,MOD(ekodom[[#This Row],[susza]],5)=0)</f>
        <v>0</v>
      </c>
      <c r="J16" s="2">
        <f t="shared" si="0"/>
        <v>3641</v>
      </c>
      <c r="K16" s="2">
        <f>190+ekodom[[#This Row],[środa?]]*70+ekodom[[#This Row],[trawnik]]*300</f>
        <v>190</v>
      </c>
      <c r="L16" s="2">
        <f>IF(ekodom[[#This Row],[stan zb.]]&gt;ekodom[[#This Row],[zużyto_wody]], ekodom[[#This Row],[zużyto_wody]], ekodom[[#This Row],[stan zb.]])</f>
        <v>190</v>
      </c>
      <c r="M16" s="2">
        <f>ekodom[[#This Row],[zużyto_wody]]-ekodom[[#This Row],[zuż. Zbiornik]]</f>
        <v>0</v>
      </c>
      <c r="V16" s="4" t="s">
        <v>15</v>
      </c>
      <c r="W16" s="4">
        <v>1</v>
      </c>
      <c r="X16" s="4">
        <f>SUMIF(E:E,W16,D:D)</f>
        <v>2452</v>
      </c>
    </row>
    <row r="17" spans="3:24" x14ac:dyDescent="0.25">
      <c r="C17" s="1">
        <v>44570</v>
      </c>
      <c r="D17">
        <v>79</v>
      </c>
      <c r="E17">
        <f>MONTH(ekodom[[#This Row],[Data]])</f>
        <v>1</v>
      </c>
      <c r="F17" t="b">
        <f>WEEKDAY(ekodom[[#This Row],[Data]],13)=1</f>
        <v>0</v>
      </c>
      <c r="G17" t="b">
        <f>AND(ekodom[[#This Row],[Data]]&gt;=DATE(2022,4,1), ekodom[[#This Row],[Data]]&lt;=DATE(2022,9,30))</f>
        <v>0</v>
      </c>
      <c r="H17" s="2">
        <f>IF(ekodom[[#This Row],[retencja]]=0, H16+1,0)</f>
        <v>0</v>
      </c>
      <c r="I17" s="2" t="b">
        <f>AND(ekodom[[#This Row],[podl]],ekodom[[#This Row],[susza]]&gt;0,MOD(ekodom[[#This Row],[susza]],5)=0)</f>
        <v>0</v>
      </c>
      <c r="J17" s="2">
        <f t="shared" si="0"/>
        <v>3530</v>
      </c>
      <c r="K17" s="2">
        <f>190+ekodom[[#This Row],[środa?]]*70+ekodom[[#This Row],[trawnik]]*300</f>
        <v>190</v>
      </c>
      <c r="L17" s="2">
        <f>IF(ekodom[[#This Row],[stan zb.]]&gt;ekodom[[#This Row],[zużyto_wody]], ekodom[[#This Row],[zużyto_wody]], ekodom[[#This Row],[stan zb.]])</f>
        <v>190</v>
      </c>
      <c r="M17" s="2">
        <f>ekodom[[#This Row],[zużyto_wody]]-ekodom[[#This Row],[zuż. Zbiornik]]</f>
        <v>0</v>
      </c>
      <c r="V17" s="4" t="s">
        <v>16</v>
      </c>
      <c r="W17" s="4">
        <v>2</v>
      </c>
      <c r="X17" s="4">
        <f t="shared" ref="X17:X27" si="1">SUMIF(E:E,W17,D:D)</f>
        <v>1381</v>
      </c>
    </row>
    <row r="18" spans="3:24" x14ac:dyDescent="0.25">
      <c r="C18" s="1">
        <v>44571</v>
      </c>
      <c r="D18">
        <v>163</v>
      </c>
      <c r="E18">
        <f>MONTH(ekodom[[#This Row],[Data]])</f>
        <v>1</v>
      </c>
      <c r="F18" t="b">
        <f>WEEKDAY(ekodom[[#This Row],[Data]],13)=1</f>
        <v>0</v>
      </c>
      <c r="G18" t="b">
        <f>AND(ekodom[[#This Row],[Data]]&gt;=DATE(2022,4,1), ekodom[[#This Row],[Data]]&lt;=DATE(2022,9,30))</f>
        <v>0</v>
      </c>
      <c r="H18" s="2">
        <f>IF(ekodom[[#This Row],[retencja]]=0, H17+1,0)</f>
        <v>0</v>
      </c>
      <c r="I18" s="2" t="b">
        <f>AND(ekodom[[#This Row],[podl]],ekodom[[#This Row],[susza]]&gt;0,MOD(ekodom[[#This Row],[susza]],5)=0)</f>
        <v>0</v>
      </c>
      <c r="J18" s="2">
        <f t="shared" si="0"/>
        <v>3503</v>
      </c>
      <c r="K18" s="2">
        <f>190+ekodom[[#This Row],[środa?]]*70+ekodom[[#This Row],[trawnik]]*300</f>
        <v>190</v>
      </c>
      <c r="L18" s="2">
        <f>IF(ekodom[[#This Row],[stan zb.]]&gt;ekodom[[#This Row],[zużyto_wody]], ekodom[[#This Row],[zużyto_wody]], ekodom[[#This Row],[stan zb.]])</f>
        <v>190</v>
      </c>
      <c r="M18" s="2">
        <f>ekodom[[#This Row],[zużyto_wody]]-ekodom[[#This Row],[zuż. Zbiornik]]</f>
        <v>0</v>
      </c>
      <c r="V18" s="4" t="s">
        <v>17</v>
      </c>
      <c r="W18" s="4">
        <v>3</v>
      </c>
      <c r="X18" s="4">
        <f t="shared" si="1"/>
        <v>3755</v>
      </c>
    </row>
    <row r="19" spans="3:24" x14ac:dyDescent="0.25">
      <c r="C19" s="1">
        <v>44572</v>
      </c>
      <c r="D19">
        <v>259</v>
      </c>
      <c r="E19">
        <f>MONTH(ekodom[[#This Row],[Data]])</f>
        <v>1</v>
      </c>
      <c r="F19" t="b">
        <f>WEEKDAY(ekodom[[#This Row],[Data]],13)=1</f>
        <v>0</v>
      </c>
      <c r="G19" t="b">
        <f>AND(ekodom[[#This Row],[Data]]&gt;=DATE(2022,4,1), ekodom[[#This Row],[Data]]&lt;=DATE(2022,9,30))</f>
        <v>0</v>
      </c>
      <c r="H19" s="2">
        <f>IF(ekodom[[#This Row],[retencja]]=0, H18+1,0)</f>
        <v>0</v>
      </c>
      <c r="I19" s="2" t="b">
        <f>AND(ekodom[[#This Row],[podl]],ekodom[[#This Row],[susza]]&gt;0,MOD(ekodom[[#This Row],[susza]],5)=0)</f>
        <v>0</v>
      </c>
      <c r="J19" s="2">
        <f t="shared" si="0"/>
        <v>3572</v>
      </c>
      <c r="K19" s="2">
        <f>190+ekodom[[#This Row],[środa?]]*70+ekodom[[#This Row],[trawnik]]*300</f>
        <v>190</v>
      </c>
      <c r="L19" s="2">
        <f>IF(ekodom[[#This Row],[stan zb.]]&gt;ekodom[[#This Row],[zużyto_wody]], ekodom[[#This Row],[zużyto_wody]], ekodom[[#This Row],[stan zb.]])</f>
        <v>190</v>
      </c>
      <c r="M19" s="2">
        <f>ekodom[[#This Row],[zużyto_wody]]-ekodom[[#This Row],[zuż. Zbiornik]]</f>
        <v>0</v>
      </c>
      <c r="V19" s="4" t="s">
        <v>18</v>
      </c>
      <c r="W19" s="4">
        <v>4</v>
      </c>
      <c r="X19" s="4">
        <f t="shared" si="1"/>
        <v>4213</v>
      </c>
    </row>
    <row r="20" spans="3:24" x14ac:dyDescent="0.25">
      <c r="C20" s="1">
        <v>44573</v>
      </c>
      <c r="D20">
        <v>368</v>
      </c>
      <c r="E20">
        <f>MONTH(ekodom[[#This Row],[Data]])</f>
        <v>1</v>
      </c>
      <c r="F20" t="b">
        <f>WEEKDAY(ekodom[[#This Row],[Data]],13)=1</f>
        <v>1</v>
      </c>
      <c r="G20" t="b">
        <f>AND(ekodom[[#This Row],[Data]]&gt;=DATE(2022,4,1), ekodom[[#This Row],[Data]]&lt;=DATE(2022,9,30))</f>
        <v>0</v>
      </c>
      <c r="H20" s="2">
        <f>IF(ekodom[[#This Row],[retencja]]=0, H19+1,0)</f>
        <v>0</v>
      </c>
      <c r="I20" s="2" t="b">
        <f>AND(ekodom[[#This Row],[podl]],ekodom[[#This Row],[susza]]&gt;0,MOD(ekodom[[#This Row],[susza]],5)=0)</f>
        <v>0</v>
      </c>
      <c r="J20" s="2">
        <f t="shared" si="0"/>
        <v>3750</v>
      </c>
      <c r="K20" s="2">
        <f>190+ekodom[[#This Row],[środa?]]*70+ekodom[[#This Row],[trawnik]]*300</f>
        <v>260</v>
      </c>
      <c r="L20" s="2">
        <f>IF(ekodom[[#This Row],[stan zb.]]&gt;ekodom[[#This Row],[zużyto_wody]], ekodom[[#This Row],[zużyto_wody]], ekodom[[#This Row],[stan zb.]])</f>
        <v>260</v>
      </c>
      <c r="M20" s="2">
        <f>ekodom[[#This Row],[zużyto_wody]]-ekodom[[#This Row],[zuż. Zbiornik]]</f>
        <v>0</v>
      </c>
      <c r="V20" s="4" t="s">
        <v>19</v>
      </c>
      <c r="W20" s="4">
        <v>5</v>
      </c>
      <c r="X20" s="4">
        <f t="shared" si="1"/>
        <v>3935</v>
      </c>
    </row>
    <row r="21" spans="3:24" x14ac:dyDescent="0.25">
      <c r="C21" s="1">
        <v>44574</v>
      </c>
      <c r="D21">
        <v>45</v>
      </c>
      <c r="E21">
        <f>MONTH(ekodom[[#This Row],[Data]])</f>
        <v>1</v>
      </c>
      <c r="F21" t="b">
        <f>WEEKDAY(ekodom[[#This Row],[Data]],13)=1</f>
        <v>0</v>
      </c>
      <c r="G21" t="b">
        <f>AND(ekodom[[#This Row],[Data]]&gt;=DATE(2022,4,1), ekodom[[#This Row],[Data]]&lt;=DATE(2022,9,30))</f>
        <v>0</v>
      </c>
      <c r="H21" s="2">
        <f>IF(ekodom[[#This Row],[retencja]]=0, H20+1,0)</f>
        <v>0</v>
      </c>
      <c r="I21" s="2" t="b">
        <f>AND(ekodom[[#This Row],[podl]],ekodom[[#This Row],[susza]]&gt;0,MOD(ekodom[[#This Row],[susza]],5)=0)</f>
        <v>0</v>
      </c>
      <c r="J21" s="2">
        <f t="shared" si="0"/>
        <v>3535</v>
      </c>
      <c r="K21" s="2">
        <f>190+ekodom[[#This Row],[środa?]]*70+ekodom[[#This Row],[trawnik]]*300</f>
        <v>190</v>
      </c>
      <c r="L21" s="2">
        <f>IF(ekodom[[#This Row],[stan zb.]]&gt;ekodom[[#This Row],[zużyto_wody]], ekodom[[#This Row],[zużyto_wody]], ekodom[[#This Row],[stan zb.]])</f>
        <v>190</v>
      </c>
      <c r="M21" s="2">
        <f>ekodom[[#This Row],[zużyto_wody]]-ekodom[[#This Row],[zuż. Zbiornik]]</f>
        <v>0</v>
      </c>
      <c r="V21" s="4" t="s">
        <v>20</v>
      </c>
      <c r="W21" s="4">
        <v>6</v>
      </c>
      <c r="X21" s="4">
        <f t="shared" si="1"/>
        <v>5566</v>
      </c>
    </row>
    <row r="22" spans="3:24" x14ac:dyDescent="0.25">
      <c r="C22" s="1">
        <v>44575</v>
      </c>
      <c r="D22">
        <v>0</v>
      </c>
      <c r="E22">
        <f>MONTH(ekodom[[#This Row],[Data]])</f>
        <v>1</v>
      </c>
      <c r="F22" t="b">
        <f>WEEKDAY(ekodom[[#This Row],[Data]],13)=1</f>
        <v>0</v>
      </c>
      <c r="G22" t="b">
        <f>AND(ekodom[[#This Row],[Data]]&gt;=DATE(2022,4,1), ekodom[[#This Row],[Data]]&lt;=DATE(2022,9,30))</f>
        <v>0</v>
      </c>
      <c r="H22" s="2">
        <f>IF(ekodom[[#This Row],[retencja]]=0, H21+1,0)</f>
        <v>1</v>
      </c>
      <c r="I22" s="2" t="b">
        <f>AND(ekodom[[#This Row],[podl]],ekodom[[#This Row],[susza]]&gt;0,MOD(ekodom[[#This Row],[susza]],5)=0)</f>
        <v>0</v>
      </c>
      <c r="J22" s="2">
        <f t="shared" si="0"/>
        <v>3345</v>
      </c>
      <c r="K22" s="2">
        <f>190+ekodom[[#This Row],[środa?]]*70+ekodom[[#This Row],[trawnik]]*300</f>
        <v>190</v>
      </c>
      <c r="L22" s="2">
        <f>IF(ekodom[[#This Row],[stan zb.]]&gt;ekodom[[#This Row],[zużyto_wody]], ekodom[[#This Row],[zużyto_wody]], ekodom[[#This Row],[stan zb.]])</f>
        <v>190</v>
      </c>
      <c r="M22" s="2">
        <f>ekodom[[#This Row],[zużyto_wody]]-ekodom[[#This Row],[zuż. Zbiornik]]</f>
        <v>0</v>
      </c>
      <c r="V22" s="4" t="s">
        <v>21</v>
      </c>
      <c r="W22" s="4">
        <v>7</v>
      </c>
      <c r="X22" s="4">
        <f>SUMIF(E:E,W22,D:D)</f>
        <v>6516</v>
      </c>
    </row>
    <row r="23" spans="3:24" x14ac:dyDescent="0.25">
      <c r="C23" s="1">
        <v>44576</v>
      </c>
      <c r="D23">
        <v>0</v>
      </c>
      <c r="E23">
        <f>MONTH(ekodom[[#This Row],[Data]])</f>
        <v>1</v>
      </c>
      <c r="F23" t="b">
        <f>WEEKDAY(ekodom[[#This Row],[Data]],13)=1</f>
        <v>0</v>
      </c>
      <c r="G23" t="b">
        <f>AND(ekodom[[#This Row],[Data]]&gt;=DATE(2022,4,1), ekodom[[#This Row],[Data]]&lt;=DATE(2022,9,30))</f>
        <v>0</v>
      </c>
      <c r="H23" s="2">
        <f>IF(ekodom[[#This Row],[retencja]]=0, H22+1,0)</f>
        <v>2</v>
      </c>
      <c r="I23" s="2" t="b">
        <f>AND(ekodom[[#This Row],[podl]],ekodom[[#This Row],[susza]]&gt;0,MOD(ekodom[[#This Row],[susza]],5)=0)</f>
        <v>0</v>
      </c>
      <c r="J23" s="2">
        <f t="shared" si="0"/>
        <v>3155</v>
      </c>
      <c r="K23" s="2">
        <f>190+ekodom[[#This Row],[środa?]]*70+ekodom[[#This Row],[trawnik]]*300</f>
        <v>190</v>
      </c>
      <c r="L23" s="2">
        <f>IF(ekodom[[#This Row],[stan zb.]]&gt;ekodom[[#This Row],[zużyto_wody]], ekodom[[#This Row],[zużyto_wody]], ekodom[[#This Row],[stan zb.]])</f>
        <v>190</v>
      </c>
      <c r="M23" s="2">
        <f>ekodom[[#This Row],[zużyto_wody]]-ekodom[[#This Row],[zuż. Zbiornik]]</f>
        <v>0</v>
      </c>
      <c r="V23" s="4" t="s">
        <v>22</v>
      </c>
      <c r="W23" s="4">
        <v>8</v>
      </c>
      <c r="X23" s="4">
        <f t="shared" si="1"/>
        <v>2698</v>
      </c>
    </row>
    <row r="24" spans="3:24" x14ac:dyDescent="0.25">
      <c r="C24" s="1">
        <v>44577</v>
      </c>
      <c r="D24">
        <v>0</v>
      </c>
      <c r="E24">
        <f>MONTH(ekodom[[#This Row],[Data]])</f>
        <v>1</v>
      </c>
      <c r="F24" t="b">
        <f>WEEKDAY(ekodom[[#This Row],[Data]],13)=1</f>
        <v>0</v>
      </c>
      <c r="G24" t="b">
        <f>AND(ekodom[[#This Row],[Data]]&gt;=DATE(2022,4,1), ekodom[[#This Row],[Data]]&lt;=DATE(2022,9,30))</f>
        <v>0</v>
      </c>
      <c r="H24" s="2">
        <f>IF(ekodom[[#This Row],[retencja]]=0, H23+1,0)</f>
        <v>3</v>
      </c>
      <c r="I24" s="2" t="b">
        <f>AND(ekodom[[#This Row],[podl]],ekodom[[#This Row],[susza]]&gt;0,MOD(ekodom[[#This Row],[susza]],5)=0)</f>
        <v>0</v>
      </c>
      <c r="J24" s="2">
        <f t="shared" si="0"/>
        <v>2965</v>
      </c>
      <c r="K24" s="2">
        <f>190+ekodom[[#This Row],[środa?]]*70+ekodom[[#This Row],[trawnik]]*300</f>
        <v>190</v>
      </c>
      <c r="L24" s="2">
        <f>IF(ekodom[[#This Row],[stan zb.]]&gt;ekodom[[#This Row],[zużyto_wody]], ekodom[[#This Row],[zużyto_wody]], ekodom[[#This Row],[stan zb.]])</f>
        <v>190</v>
      </c>
      <c r="M24" s="2">
        <f>ekodom[[#This Row],[zużyto_wody]]-ekodom[[#This Row],[zuż. Zbiornik]]</f>
        <v>0</v>
      </c>
      <c r="V24" s="4" t="s">
        <v>23</v>
      </c>
      <c r="W24" s="4">
        <v>9</v>
      </c>
      <c r="X24" s="4">
        <f t="shared" si="1"/>
        <v>5680</v>
      </c>
    </row>
    <row r="25" spans="3:24" x14ac:dyDescent="0.25">
      <c r="C25" s="1">
        <v>44578</v>
      </c>
      <c r="D25">
        <v>0</v>
      </c>
      <c r="E25">
        <f>MONTH(ekodom[[#This Row],[Data]])</f>
        <v>1</v>
      </c>
      <c r="F25" t="b">
        <f>WEEKDAY(ekodom[[#This Row],[Data]],13)=1</f>
        <v>0</v>
      </c>
      <c r="G25" t="b">
        <f>AND(ekodom[[#This Row],[Data]]&gt;=DATE(2022,4,1), ekodom[[#This Row],[Data]]&lt;=DATE(2022,9,30))</f>
        <v>0</v>
      </c>
      <c r="H25" s="2">
        <f>IF(ekodom[[#This Row],[retencja]]=0, H24+1,0)</f>
        <v>4</v>
      </c>
      <c r="I25" s="2" t="b">
        <f>AND(ekodom[[#This Row],[podl]],ekodom[[#This Row],[susza]]&gt;0,MOD(ekodom[[#This Row],[susza]],5)=0)</f>
        <v>0</v>
      </c>
      <c r="J25" s="2">
        <f t="shared" si="0"/>
        <v>2775</v>
      </c>
      <c r="K25" s="2">
        <f>190+ekodom[[#This Row],[środa?]]*70+ekodom[[#This Row],[trawnik]]*300</f>
        <v>190</v>
      </c>
      <c r="L25" s="2">
        <f>IF(ekodom[[#This Row],[stan zb.]]&gt;ekodom[[#This Row],[zużyto_wody]], ekodom[[#This Row],[zużyto_wody]], ekodom[[#This Row],[stan zb.]])</f>
        <v>190</v>
      </c>
      <c r="M25" s="2">
        <f>ekodom[[#This Row],[zużyto_wody]]-ekodom[[#This Row],[zuż. Zbiornik]]</f>
        <v>0</v>
      </c>
      <c r="V25" s="4" t="s">
        <v>24</v>
      </c>
      <c r="W25" s="4">
        <v>10</v>
      </c>
      <c r="X25" s="4">
        <f t="shared" si="1"/>
        <v>12225</v>
      </c>
    </row>
    <row r="26" spans="3:24" x14ac:dyDescent="0.25">
      <c r="C26" s="1">
        <v>44579</v>
      </c>
      <c r="D26">
        <v>0</v>
      </c>
      <c r="E26">
        <f>MONTH(ekodom[[#This Row],[Data]])</f>
        <v>1</v>
      </c>
      <c r="F26" t="b">
        <f>WEEKDAY(ekodom[[#This Row],[Data]],13)=1</f>
        <v>0</v>
      </c>
      <c r="G26" t="b">
        <f>AND(ekodom[[#This Row],[Data]]&gt;=DATE(2022,4,1), ekodom[[#This Row],[Data]]&lt;=DATE(2022,9,30))</f>
        <v>0</v>
      </c>
      <c r="H26" s="2">
        <f>IF(ekodom[[#This Row],[retencja]]=0, H25+1,0)</f>
        <v>5</v>
      </c>
      <c r="I26" s="2" t="b">
        <f>AND(ekodom[[#This Row],[podl]],ekodom[[#This Row],[susza]]&gt;0,MOD(ekodom[[#This Row],[susza]],5)=0)</f>
        <v>0</v>
      </c>
      <c r="J26" s="2">
        <f t="shared" si="0"/>
        <v>2585</v>
      </c>
      <c r="K26" s="2">
        <f>190+ekodom[[#This Row],[środa?]]*70+ekodom[[#This Row],[trawnik]]*300</f>
        <v>190</v>
      </c>
      <c r="L26" s="2">
        <f>IF(ekodom[[#This Row],[stan zb.]]&gt;ekodom[[#This Row],[zużyto_wody]], ekodom[[#This Row],[zużyto_wody]], ekodom[[#This Row],[stan zb.]])</f>
        <v>190</v>
      </c>
      <c r="M26" s="2">
        <f>ekodom[[#This Row],[zużyto_wody]]-ekodom[[#This Row],[zuż. Zbiornik]]</f>
        <v>0</v>
      </c>
      <c r="V26" s="4" t="s">
        <v>25</v>
      </c>
      <c r="W26" s="4">
        <v>11</v>
      </c>
      <c r="X26" s="4">
        <f t="shared" si="1"/>
        <v>14761</v>
      </c>
    </row>
    <row r="27" spans="3:24" x14ac:dyDescent="0.25">
      <c r="C27" s="1">
        <v>44580</v>
      </c>
      <c r="D27">
        <v>0</v>
      </c>
      <c r="E27">
        <f>MONTH(ekodom[[#This Row],[Data]])</f>
        <v>1</v>
      </c>
      <c r="F27" t="b">
        <f>WEEKDAY(ekodom[[#This Row],[Data]],13)=1</f>
        <v>1</v>
      </c>
      <c r="G27" t="b">
        <f>AND(ekodom[[#This Row],[Data]]&gt;=DATE(2022,4,1), ekodom[[#This Row],[Data]]&lt;=DATE(2022,9,30))</f>
        <v>0</v>
      </c>
      <c r="H27" s="2">
        <f>IF(ekodom[[#This Row],[retencja]]=0, H26+1,0)</f>
        <v>6</v>
      </c>
      <c r="I27" s="2" t="b">
        <f>AND(ekodom[[#This Row],[podl]],ekodom[[#This Row],[susza]]&gt;0,MOD(ekodom[[#This Row],[susza]],5)=0)</f>
        <v>0</v>
      </c>
      <c r="J27" s="2">
        <f t="shared" si="0"/>
        <v>2395</v>
      </c>
      <c r="K27" s="2">
        <f>190+ekodom[[#This Row],[środa?]]*70+ekodom[[#This Row],[trawnik]]*300</f>
        <v>260</v>
      </c>
      <c r="L27" s="2">
        <f>IF(ekodom[[#This Row],[stan zb.]]&gt;ekodom[[#This Row],[zużyto_wody]], ekodom[[#This Row],[zużyto_wody]], ekodom[[#This Row],[stan zb.]])</f>
        <v>260</v>
      </c>
      <c r="M27" s="2">
        <f>ekodom[[#This Row],[zużyto_wody]]-ekodom[[#This Row],[zuż. Zbiornik]]</f>
        <v>0</v>
      </c>
      <c r="V27" s="4" t="s">
        <v>26</v>
      </c>
      <c r="W27" s="4">
        <v>12</v>
      </c>
      <c r="X27" s="4">
        <f t="shared" si="1"/>
        <v>840</v>
      </c>
    </row>
    <row r="28" spans="3:24" x14ac:dyDescent="0.25">
      <c r="C28" s="1">
        <v>44581</v>
      </c>
      <c r="D28">
        <v>0</v>
      </c>
      <c r="E28">
        <f>MONTH(ekodom[[#This Row],[Data]])</f>
        <v>1</v>
      </c>
      <c r="F28" t="b">
        <f>WEEKDAY(ekodom[[#This Row],[Data]],13)=1</f>
        <v>0</v>
      </c>
      <c r="G28" t="b">
        <f>AND(ekodom[[#This Row],[Data]]&gt;=DATE(2022,4,1), ekodom[[#This Row],[Data]]&lt;=DATE(2022,9,30))</f>
        <v>0</v>
      </c>
      <c r="H28" s="2">
        <f>IF(ekodom[[#This Row],[retencja]]=0, H27+1,0)</f>
        <v>7</v>
      </c>
      <c r="I28" s="2" t="b">
        <f>AND(ekodom[[#This Row],[podl]],ekodom[[#This Row],[susza]]&gt;0,MOD(ekodom[[#This Row],[susza]],5)=0)</f>
        <v>0</v>
      </c>
      <c r="J28" s="2">
        <f t="shared" si="0"/>
        <v>2135</v>
      </c>
      <c r="K28" s="2">
        <f>190+ekodom[[#This Row],[środa?]]*70+ekodom[[#This Row],[trawnik]]*300</f>
        <v>190</v>
      </c>
      <c r="L28" s="2">
        <f>IF(ekodom[[#This Row],[stan zb.]]&gt;ekodom[[#This Row],[zużyto_wody]], ekodom[[#This Row],[zużyto_wody]], ekodom[[#This Row],[stan zb.]])</f>
        <v>190</v>
      </c>
      <c r="M28" s="2">
        <f>ekodom[[#This Row],[zużyto_wody]]-ekodom[[#This Row],[zuż. Zbiornik]]</f>
        <v>0</v>
      </c>
    </row>
    <row r="29" spans="3:24" x14ac:dyDescent="0.25">
      <c r="C29" s="1">
        <v>44582</v>
      </c>
      <c r="D29">
        <v>0</v>
      </c>
      <c r="E29">
        <f>MONTH(ekodom[[#This Row],[Data]])</f>
        <v>1</v>
      </c>
      <c r="F29" t="b">
        <f>WEEKDAY(ekodom[[#This Row],[Data]],13)=1</f>
        <v>0</v>
      </c>
      <c r="G29" t="b">
        <f>AND(ekodom[[#This Row],[Data]]&gt;=DATE(2022,4,1), ekodom[[#This Row],[Data]]&lt;=DATE(2022,9,30))</f>
        <v>0</v>
      </c>
      <c r="H29" s="2">
        <f>IF(ekodom[[#This Row],[retencja]]=0, H28+1,0)</f>
        <v>8</v>
      </c>
      <c r="I29" s="2" t="b">
        <f>AND(ekodom[[#This Row],[podl]],ekodom[[#This Row],[susza]]&gt;0,MOD(ekodom[[#This Row],[susza]],5)=0)</f>
        <v>0</v>
      </c>
      <c r="J29" s="2">
        <f t="shared" si="0"/>
        <v>1945</v>
      </c>
      <c r="K29" s="2">
        <f>190+ekodom[[#This Row],[środa?]]*70+ekodom[[#This Row],[trawnik]]*300</f>
        <v>190</v>
      </c>
      <c r="L29" s="2">
        <f>IF(ekodom[[#This Row],[stan zb.]]&gt;ekodom[[#This Row],[zużyto_wody]], ekodom[[#This Row],[zużyto_wody]], ekodom[[#This Row],[stan zb.]])</f>
        <v>190</v>
      </c>
      <c r="M29" s="2">
        <f>ekodom[[#This Row],[zużyto_wody]]-ekodom[[#This Row],[zuż. Zbiornik]]</f>
        <v>0</v>
      </c>
    </row>
    <row r="30" spans="3:24" x14ac:dyDescent="0.25">
      <c r="C30" s="1">
        <v>44583</v>
      </c>
      <c r="D30">
        <v>0</v>
      </c>
      <c r="E30">
        <f>MONTH(ekodom[[#This Row],[Data]])</f>
        <v>1</v>
      </c>
      <c r="F30" t="b">
        <f>WEEKDAY(ekodom[[#This Row],[Data]],13)=1</f>
        <v>0</v>
      </c>
      <c r="G30" t="b">
        <f>AND(ekodom[[#This Row],[Data]]&gt;=DATE(2022,4,1), ekodom[[#This Row],[Data]]&lt;=DATE(2022,9,30))</f>
        <v>0</v>
      </c>
      <c r="H30" s="2">
        <f>IF(ekodom[[#This Row],[retencja]]=0, H29+1,0)</f>
        <v>9</v>
      </c>
      <c r="I30" s="2" t="b">
        <f>AND(ekodom[[#This Row],[podl]],ekodom[[#This Row],[susza]]&gt;0,MOD(ekodom[[#This Row],[susza]],5)=0)</f>
        <v>0</v>
      </c>
      <c r="J30" s="2">
        <f t="shared" si="0"/>
        <v>1755</v>
      </c>
      <c r="K30" s="2">
        <f>190+ekodom[[#This Row],[środa?]]*70+ekodom[[#This Row],[trawnik]]*300</f>
        <v>190</v>
      </c>
      <c r="L30" s="2">
        <f>IF(ekodom[[#This Row],[stan zb.]]&gt;ekodom[[#This Row],[zużyto_wody]], ekodom[[#This Row],[zużyto_wody]], ekodom[[#This Row],[stan zb.]])</f>
        <v>190</v>
      </c>
      <c r="M30" s="2">
        <f>ekodom[[#This Row],[zużyto_wody]]-ekodom[[#This Row],[zuż. Zbiornik]]</f>
        <v>0</v>
      </c>
    </row>
    <row r="31" spans="3:24" x14ac:dyDescent="0.25">
      <c r="C31" s="1">
        <v>44584</v>
      </c>
      <c r="D31">
        <v>33</v>
      </c>
      <c r="E31">
        <f>MONTH(ekodom[[#This Row],[Data]])</f>
        <v>1</v>
      </c>
      <c r="F31" t="b">
        <f>WEEKDAY(ekodom[[#This Row],[Data]],13)=1</f>
        <v>0</v>
      </c>
      <c r="G31" t="b">
        <f>AND(ekodom[[#This Row],[Data]]&gt;=DATE(2022,4,1), ekodom[[#This Row],[Data]]&lt;=DATE(2022,9,30))</f>
        <v>0</v>
      </c>
      <c r="H31" s="2">
        <f>IF(ekodom[[#This Row],[retencja]]=0, H30+1,0)</f>
        <v>0</v>
      </c>
      <c r="I31" s="2" t="b">
        <f>AND(ekodom[[#This Row],[podl]],ekodom[[#This Row],[susza]]&gt;0,MOD(ekodom[[#This Row],[susza]],5)=0)</f>
        <v>0</v>
      </c>
      <c r="J31" s="2">
        <f t="shared" si="0"/>
        <v>1598</v>
      </c>
      <c r="K31" s="2">
        <f>190+ekodom[[#This Row],[środa?]]*70+ekodom[[#This Row],[trawnik]]*300</f>
        <v>190</v>
      </c>
      <c r="L31" s="2">
        <f>IF(ekodom[[#This Row],[stan zb.]]&gt;ekodom[[#This Row],[zużyto_wody]], ekodom[[#This Row],[zużyto_wody]], ekodom[[#This Row],[stan zb.]])</f>
        <v>190</v>
      </c>
      <c r="M31" s="2">
        <f>ekodom[[#This Row],[zużyto_wody]]-ekodom[[#This Row],[zuż. Zbiornik]]</f>
        <v>0</v>
      </c>
    </row>
    <row r="32" spans="3:24" x14ac:dyDescent="0.25">
      <c r="C32" s="1">
        <v>44585</v>
      </c>
      <c r="D32">
        <v>75</v>
      </c>
      <c r="E32">
        <f>MONTH(ekodom[[#This Row],[Data]])</f>
        <v>1</v>
      </c>
      <c r="F32" t="b">
        <f>WEEKDAY(ekodom[[#This Row],[Data]],13)=1</f>
        <v>0</v>
      </c>
      <c r="G32" t="b">
        <f>AND(ekodom[[#This Row],[Data]]&gt;=DATE(2022,4,1), ekodom[[#This Row],[Data]]&lt;=DATE(2022,9,30))</f>
        <v>0</v>
      </c>
      <c r="H32" s="2">
        <f>IF(ekodom[[#This Row],[retencja]]=0, H31+1,0)</f>
        <v>0</v>
      </c>
      <c r="I32" s="2" t="b">
        <f>AND(ekodom[[#This Row],[podl]],ekodom[[#This Row],[susza]]&gt;0,MOD(ekodom[[#This Row],[susza]],5)=0)</f>
        <v>0</v>
      </c>
      <c r="J32" s="2">
        <f t="shared" si="0"/>
        <v>1483</v>
      </c>
      <c r="K32" s="2">
        <f>190+ekodom[[#This Row],[środa?]]*70+ekodom[[#This Row],[trawnik]]*300</f>
        <v>190</v>
      </c>
      <c r="L32" s="2">
        <f>IF(ekodom[[#This Row],[stan zb.]]&gt;ekodom[[#This Row],[zużyto_wody]], ekodom[[#This Row],[zużyto_wody]], ekodom[[#This Row],[stan zb.]])</f>
        <v>190</v>
      </c>
      <c r="M32" s="2">
        <f>ekodom[[#This Row],[zużyto_wody]]-ekodom[[#This Row],[zuż. Zbiornik]]</f>
        <v>0</v>
      </c>
    </row>
    <row r="33" spans="3:13" x14ac:dyDescent="0.25">
      <c r="C33" s="1">
        <v>44586</v>
      </c>
      <c r="D33">
        <v>537</v>
      </c>
      <c r="E33">
        <f>MONTH(ekodom[[#This Row],[Data]])</f>
        <v>1</v>
      </c>
      <c r="F33" t="b">
        <f>WEEKDAY(ekodom[[#This Row],[Data]],13)=1</f>
        <v>0</v>
      </c>
      <c r="G33" t="b">
        <f>AND(ekodom[[#This Row],[Data]]&gt;=DATE(2022,4,1), ekodom[[#This Row],[Data]]&lt;=DATE(2022,9,30))</f>
        <v>0</v>
      </c>
      <c r="H33" s="2">
        <f>IF(ekodom[[#This Row],[retencja]]=0, H32+1,0)</f>
        <v>0</v>
      </c>
      <c r="I33" s="2" t="b">
        <f>AND(ekodom[[#This Row],[podl]],ekodom[[#This Row],[susza]]&gt;0,MOD(ekodom[[#This Row],[susza]],5)=0)</f>
        <v>0</v>
      </c>
      <c r="J33" s="2">
        <f t="shared" si="0"/>
        <v>1830</v>
      </c>
      <c r="K33" s="2">
        <f>190+ekodom[[#This Row],[środa?]]*70+ekodom[[#This Row],[trawnik]]*300</f>
        <v>190</v>
      </c>
      <c r="L33" s="2">
        <f>IF(ekodom[[#This Row],[stan zb.]]&gt;ekodom[[#This Row],[zużyto_wody]], ekodom[[#This Row],[zużyto_wody]], ekodom[[#This Row],[stan zb.]])</f>
        <v>190</v>
      </c>
      <c r="M33" s="2">
        <f>ekodom[[#This Row],[zużyto_wody]]-ekodom[[#This Row],[zuż. Zbiornik]]</f>
        <v>0</v>
      </c>
    </row>
    <row r="34" spans="3:13" x14ac:dyDescent="0.25">
      <c r="C34" s="1">
        <v>44587</v>
      </c>
      <c r="D34">
        <v>826</v>
      </c>
      <c r="E34">
        <f>MONTH(ekodom[[#This Row],[Data]])</f>
        <v>1</v>
      </c>
      <c r="F34" t="b">
        <f>WEEKDAY(ekodom[[#This Row],[Data]],13)=1</f>
        <v>1</v>
      </c>
      <c r="G34" t="b">
        <f>AND(ekodom[[#This Row],[Data]]&gt;=DATE(2022,4,1), ekodom[[#This Row],[Data]]&lt;=DATE(2022,9,30))</f>
        <v>0</v>
      </c>
      <c r="H34" s="2">
        <f>IF(ekodom[[#This Row],[retencja]]=0, H33+1,0)</f>
        <v>0</v>
      </c>
      <c r="I34" s="2" t="b">
        <f>AND(ekodom[[#This Row],[podl]],ekodom[[#This Row],[susza]]&gt;0,MOD(ekodom[[#This Row],[susza]],5)=0)</f>
        <v>0</v>
      </c>
      <c r="J34" s="2">
        <f t="shared" si="0"/>
        <v>2466</v>
      </c>
      <c r="K34" s="2">
        <f>190+ekodom[[#This Row],[środa?]]*70+ekodom[[#This Row],[trawnik]]*300</f>
        <v>260</v>
      </c>
      <c r="L34" s="2">
        <f>IF(ekodom[[#This Row],[stan zb.]]&gt;ekodom[[#This Row],[zużyto_wody]], ekodom[[#This Row],[zużyto_wody]], ekodom[[#This Row],[stan zb.]])</f>
        <v>260</v>
      </c>
      <c r="M34" s="2">
        <f>ekodom[[#This Row],[zużyto_wody]]-ekodom[[#This Row],[zuż. Zbiornik]]</f>
        <v>0</v>
      </c>
    </row>
    <row r="35" spans="3:13" x14ac:dyDescent="0.25">
      <c r="C35" s="1">
        <v>44588</v>
      </c>
      <c r="D35">
        <v>26</v>
      </c>
      <c r="E35">
        <f>MONTH(ekodom[[#This Row],[Data]])</f>
        <v>1</v>
      </c>
      <c r="F35" t="b">
        <f>WEEKDAY(ekodom[[#This Row],[Data]],13)=1</f>
        <v>0</v>
      </c>
      <c r="G35" t="b">
        <f>AND(ekodom[[#This Row],[Data]]&gt;=DATE(2022,4,1), ekodom[[#This Row],[Data]]&lt;=DATE(2022,9,30))</f>
        <v>0</v>
      </c>
      <c r="H35" s="2">
        <f>IF(ekodom[[#This Row],[retencja]]=0, H34+1,0)</f>
        <v>0</v>
      </c>
      <c r="I35" s="2" t="b">
        <f>AND(ekodom[[#This Row],[podl]],ekodom[[#This Row],[susza]]&gt;0,MOD(ekodom[[#This Row],[susza]],5)=0)</f>
        <v>0</v>
      </c>
      <c r="J35" s="2">
        <f t="shared" si="0"/>
        <v>2232</v>
      </c>
      <c r="K35" s="2">
        <f>190+ekodom[[#This Row],[środa?]]*70+ekodom[[#This Row],[trawnik]]*300</f>
        <v>190</v>
      </c>
      <c r="L35" s="2">
        <f>IF(ekodom[[#This Row],[stan zb.]]&gt;ekodom[[#This Row],[zużyto_wody]], ekodom[[#This Row],[zużyto_wody]], ekodom[[#This Row],[stan zb.]])</f>
        <v>190</v>
      </c>
      <c r="M35" s="2">
        <f>ekodom[[#This Row],[zużyto_wody]]-ekodom[[#This Row],[zuż. Zbiornik]]</f>
        <v>0</v>
      </c>
    </row>
    <row r="36" spans="3:13" x14ac:dyDescent="0.25">
      <c r="C36" s="1">
        <v>44589</v>
      </c>
      <c r="D36">
        <v>0</v>
      </c>
      <c r="E36">
        <f>MONTH(ekodom[[#This Row],[Data]])</f>
        <v>1</v>
      </c>
      <c r="F36" t="b">
        <f>WEEKDAY(ekodom[[#This Row],[Data]],13)=1</f>
        <v>0</v>
      </c>
      <c r="G36" t="b">
        <f>AND(ekodom[[#This Row],[Data]]&gt;=DATE(2022,4,1), ekodom[[#This Row],[Data]]&lt;=DATE(2022,9,30))</f>
        <v>0</v>
      </c>
      <c r="H36" s="2">
        <f>IF(ekodom[[#This Row],[retencja]]=0, H35+1,0)</f>
        <v>1</v>
      </c>
      <c r="I36" s="2" t="b">
        <f>AND(ekodom[[#This Row],[podl]],ekodom[[#This Row],[susza]]&gt;0,MOD(ekodom[[#This Row],[susza]],5)=0)</f>
        <v>0</v>
      </c>
      <c r="J36" s="2">
        <f t="shared" si="0"/>
        <v>2042</v>
      </c>
      <c r="K36" s="2">
        <f>190+ekodom[[#This Row],[środa?]]*70+ekodom[[#This Row],[trawnik]]*300</f>
        <v>190</v>
      </c>
      <c r="L36" s="2">
        <f>IF(ekodom[[#This Row],[stan zb.]]&gt;ekodom[[#This Row],[zużyto_wody]], ekodom[[#This Row],[zużyto_wody]], ekodom[[#This Row],[stan zb.]])</f>
        <v>190</v>
      </c>
      <c r="M36" s="2">
        <f>ekodom[[#This Row],[zużyto_wody]]-ekodom[[#This Row],[zuż. Zbiornik]]</f>
        <v>0</v>
      </c>
    </row>
    <row r="37" spans="3:13" x14ac:dyDescent="0.25">
      <c r="C37" s="1">
        <v>44590</v>
      </c>
      <c r="D37">
        <v>0</v>
      </c>
      <c r="E37">
        <f>MONTH(ekodom[[#This Row],[Data]])</f>
        <v>1</v>
      </c>
      <c r="F37" t="b">
        <f>WEEKDAY(ekodom[[#This Row],[Data]],13)=1</f>
        <v>0</v>
      </c>
      <c r="G37" t="b">
        <f>AND(ekodom[[#This Row],[Data]]&gt;=DATE(2022,4,1), ekodom[[#This Row],[Data]]&lt;=DATE(2022,9,30))</f>
        <v>0</v>
      </c>
      <c r="H37" s="2">
        <f>IF(ekodom[[#This Row],[retencja]]=0, H36+1,0)</f>
        <v>2</v>
      </c>
      <c r="I37" s="2" t="b">
        <f>AND(ekodom[[#This Row],[podl]],ekodom[[#This Row],[susza]]&gt;0,MOD(ekodom[[#This Row],[susza]],5)=0)</f>
        <v>0</v>
      </c>
      <c r="J37" s="2">
        <f t="shared" si="0"/>
        <v>1852</v>
      </c>
      <c r="K37" s="2">
        <f>190+ekodom[[#This Row],[środa?]]*70+ekodom[[#This Row],[trawnik]]*300</f>
        <v>190</v>
      </c>
      <c r="L37" s="2">
        <f>IF(ekodom[[#This Row],[stan zb.]]&gt;ekodom[[#This Row],[zużyto_wody]], ekodom[[#This Row],[zużyto_wody]], ekodom[[#This Row],[stan zb.]])</f>
        <v>190</v>
      </c>
      <c r="M37" s="2">
        <f>ekodom[[#This Row],[zużyto_wody]]-ekodom[[#This Row],[zuż. Zbiornik]]</f>
        <v>0</v>
      </c>
    </row>
    <row r="38" spans="3:13" x14ac:dyDescent="0.25">
      <c r="C38" s="1">
        <v>44591</v>
      </c>
      <c r="D38">
        <v>0</v>
      </c>
      <c r="E38">
        <f>MONTH(ekodom[[#This Row],[Data]])</f>
        <v>1</v>
      </c>
      <c r="F38" t="b">
        <f>WEEKDAY(ekodom[[#This Row],[Data]],13)=1</f>
        <v>0</v>
      </c>
      <c r="G38" t="b">
        <f>AND(ekodom[[#This Row],[Data]]&gt;=DATE(2022,4,1), ekodom[[#This Row],[Data]]&lt;=DATE(2022,9,30))</f>
        <v>0</v>
      </c>
      <c r="H38" s="2">
        <f>IF(ekodom[[#This Row],[retencja]]=0, H37+1,0)</f>
        <v>3</v>
      </c>
      <c r="I38" s="2" t="b">
        <f>AND(ekodom[[#This Row],[podl]],ekodom[[#This Row],[susza]]&gt;0,MOD(ekodom[[#This Row],[susza]],5)=0)</f>
        <v>0</v>
      </c>
      <c r="J38" s="2">
        <f t="shared" si="0"/>
        <v>1662</v>
      </c>
      <c r="K38" s="2">
        <f>190+ekodom[[#This Row],[środa?]]*70+ekodom[[#This Row],[trawnik]]*300</f>
        <v>190</v>
      </c>
      <c r="L38" s="2">
        <f>IF(ekodom[[#This Row],[stan zb.]]&gt;ekodom[[#This Row],[zużyto_wody]], ekodom[[#This Row],[zużyto_wody]], ekodom[[#This Row],[stan zb.]])</f>
        <v>190</v>
      </c>
      <c r="M38" s="2">
        <f>ekodom[[#This Row],[zużyto_wody]]-ekodom[[#This Row],[zuż. Zbiornik]]</f>
        <v>0</v>
      </c>
    </row>
    <row r="39" spans="3:13" x14ac:dyDescent="0.25">
      <c r="C39" s="1">
        <v>44592</v>
      </c>
      <c r="D39">
        <v>0</v>
      </c>
      <c r="E39">
        <f>MONTH(ekodom[[#This Row],[Data]])</f>
        <v>1</v>
      </c>
      <c r="F39" t="b">
        <f>WEEKDAY(ekodom[[#This Row],[Data]],13)=1</f>
        <v>0</v>
      </c>
      <c r="G39" t="b">
        <f>AND(ekodom[[#This Row],[Data]]&gt;=DATE(2022,4,1), ekodom[[#This Row],[Data]]&lt;=DATE(2022,9,30))</f>
        <v>0</v>
      </c>
      <c r="H39" s="2">
        <f>IF(ekodom[[#This Row],[retencja]]=0, H38+1,0)</f>
        <v>4</v>
      </c>
      <c r="I39" s="2" t="b">
        <f>AND(ekodom[[#This Row],[podl]],ekodom[[#This Row],[susza]]&gt;0,MOD(ekodom[[#This Row],[susza]],5)=0)</f>
        <v>0</v>
      </c>
      <c r="J39" s="2">
        <f t="shared" si="0"/>
        <v>1472</v>
      </c>
      <c r="K39" s="2">
        <f>190+ekodom[[#This Row],[środa?]]*70+ekodom[[#This Row],[trawnik]]*300</f>
        <v>190</v>
      </c>
      <c r="L39" s="2">
        <f>IF(ekodom[[#This Row],[stan zb.]]&gt;ekodom[[#This Row],[zużyto_wody]], ekodom[[#This Row],[zużyto_wody]], ekodom[[#This Row],[stan zb.]])</f>
        <v>190</v>
      </c>
      <c r="M39" s="2">
        <f>ekodom[[#This Row],[zużyto_wody]]-ekodom[[#This Row],[zuż. Zbiornik]]</f>
        <v>0</v>
      </c>
    </row>
    <row r="40" spans="3:13" x14ac:dyDescent="0.25">
      <c r="C40" s="1">
        <v>44593</v>
      </c>
      <c r="D40">
        <v>0</v>
      </c>
      <c r="E40">
        <f>MONTH(ekodom[[#This Row],[Data]])</f>
        <v>2</v>
      </c>
      <c r="F40" t="b">
        <f>WEEKDAY(ekodom[[#This Row],[Data]],13)=1</f>
        <v>0</v>
      </c>
      <c r="G40" t="b">
        <f>AND(ekodom[[#This Row],[Data]]&gt;=DATE(2022,4,1), ekodom[[#This Row],[Data]]&lt;=DATE(2022,9,30))</f>
        <v>0</v>
      </c>
      <c r="H40" s="2">
        <f>IF(ekodom[[#This Row],[retencja]]=0, H39+1,0)</f>
        <v>5</v>
      </c>
      <c r="I40" s="2" t="b">
        <f>AND(ekodom[[#This Row],[podl]],ekodom[[#This Row],[susza]]&gt;0,MOD(ekodom[[#This Row],[susza]],5)=0)</f>
        <v>0</v>
      </c>
      <c r="J40" s="2">
        <f t="shared" si="0"/>
        <v>1282</v>
      </c>
      <c r="K40" s="2">
        <f>190+ekodom[[#This Row],[środa?]]*70+ekodom[[#This Row],[trawnik]]*300</f>
        <v>190</v>
      </c>
      <c r="L40" s="2">
        <f>IF(ekodom[[#This Row],[stan zb.]]&gt;ekodom[[#This Row],[zużyto_wody]], ekodom[[#This Row],[zużyto_wody]], ekodom[[#This Row],[stan zb.]])</f>
        <v>190</v>
      </c>
      <c r="M40" s="2">
        <f>ekodom[[#This Row],[zużyto_wody]]-ekodom[[#This Row],[zuż. Zbiornik]]</f>
        <v>0</v>
      </c>
    </row>
    <row r="41" spans="3:13" x14ac:dyDescent="0.25">
      <c r="C41" s="1">
        <v>44594</v>
      </c>
      <c r="D41">
        <v>0</v>
      </c>
      <c r="E41">
        <f>MONTH(ekodom[[#This Row],[Data]])</f>
        <v>2</v>
      </c>
      <c r="F41" t="b">
        <f>WEEKDAY(ekodom[[#This Row],[Data]],13)=1</f>
        <v>1</v>
      </c>
      <c r="G41" t="b">
        <f>AND(ekodom[[#This Row],[Data]]&gt;=DATE(2022,4,1), ekodom[[#This Row],[Data]]&lt;=DATE(2022,9,30))</f>
        <v>0</v>
      </c>
      <c r="H41" s="2">
        <f>IF(ekodom[[#This Row],[retencja]]=0, H40+1,0)</f>
        <v>6</v>
      </c>
      <c r="I41" s="2" t="b">
        <f>AND(ekodom[[#This Row],[podl]],ekodom[[#This Row],[susza]]&gt;0,MOD(ekodom[[#This Row],[susza]],5)=0)</f>
        <v>0</v>
      </c>
      <c r="J41" s="2">
        <f t="shared" si="0"/>
        <v>1092</v>
      </c>
      <c r="K41" s="2">
        <f>190+ekodom[[#This Row],[środa?]]*70+ekodom[[#This Row],[trawnik]]*300</f>
        <v>260</v>
      </c>
      <c r="L41" s="2">
        <f>IF(ekodom[[#This Row],[stan zb.]]&gt;ekodom[[#This Row],[zużyto_wody]], ekodom[[#This Row],[zużyto_wody]], ekodom[[#This Row],[stan zb.]])</f>
        <v>260</v>
      </c>
      <c r="M41" s="2">
        <f>ekodom[[#This Row],[zużyto_wody]]-ekodom[[#This Row],[zuż. Zbiornik]]</f>
        <v>0</v>
      </c>
    </row>
    <row r="42" spans="3:13" x14ac:dyDescent="0.25">
      <c r="C42" s="1">
        <v>44595</v>
      </c>
      <c r="D42">
        <v>0</v>
      </c>
      <c r="E42">
        <f>MONTH(ekodom[[#This Row],[Data]])</f>
        <v>2</v>
      </c>
      <c r="F42" t="b">
        <f>WEEKDAY(ekodom[[#This Row],[Data]],13)=1</f>
        <v>0</v>
      </c>
      <c r="G42" t="b">
        <f>AND(ekodom[[#This Row],[Data]]&gt;=DATE(2022,4,1), ekodom[[#This Row],[Data]]&lt;=DATE(2022,9,30))</f>
        <v>0</v>
      </c>
      <c r="H42" s="2">
        <f>IF(ekodom[[#This Row],[retencja]]=0, H41+1,0)</f>
        <v>7</v>
      </c>
      <c r="I42" s="2" t="b">
        <f>AND(ekodom[[#This Row],[podl]],ekodom[[#This Row],[susza]]&gt;0,MOD(ekodom[[#This Row],[susza]],5)=0)</f>
        <v>0</v>
      </c>
      <c r="J42" s="2">
        <f t="shared" si="0"/>
        <v>832</v>
      </c>
      <c r="K42" s="2">
        <f>190+ekodom[[#This Row],[środa?]]*70+ekodom[[#This Row],[trawnik]]*300</f>
        <v>190</v>
      </c>
      <c r="L42" s="2">
        <f>IF(ekodom[[#This Row],[stan zb.]]&gt;ekodom[[#This Row],[zużyto_wody]], ekodom[[#This Row],[zużyto_wody]], ekodom[[#This Row],[stan zb.]])</f>
        <v>190</v>
      </c>
      <c r="M42" s="2">
        <f>ekodom[[#This Row],[zużyto_wody]]-ekodom[[#This Row],[zuż. Zbiornik]]</f>
        <v>0</v>
      </c>
    </row>
    <row r="43" spans="3:13" x14ac:dyDescent="0.25">
      <c r="C43" s="1">
        <v>44596</v>
      </c>
      <c r="D43">
        <v>0</v>
      </c>
      <c r="E43">
        <f>MONTH(ekodom[[#This Row],[Data]])</f>
        <v>2</v>
      </c>
      <c r="F43" t="b">
        <f>WEEKDAY(ekodom[[#This Row],[Data]],13)=1</f>
        <v>0</v>
      </c>
      <c r="G43" t="b">
        <f>AND(ekodom[[#This Row],[Data]]&gt;=DATE(2022,4,1), ekodom[[#This Row],[Data]]&lt;=DATE(2022,9,30))</f>
        <v>0</v>
      </c>
      <c r="H43" s="2">
        <f>IF(ekodom[[#This Row],[retencja]]=0, H42+1,0)</f>
        <v>8</v>
      </c>
      <c r="I43" s="2" t="b">
        <f>AND(ekodom[[#This Row],[podl]],ekodom[[#This Row],[susza]]&gt;0,MOD(ekodom[[#This Row],[susza]],5)=0)</f>
        <v>0</v>
      </c>
      <c r="J43" s="2">
        <f t="shared" si="0"/>
        <v>642</v>
      </c>
      <c r="K43" s="2">
        <f>190+ekodom[[#This Row],[środa?]]*70+ekodom[[#This Row],[trawnik]]*300</f>
        <v>190</v>
      </c>
      <c r="L43" s="2">
        <f>IF(ekodom[[#This Row],[stan zb.]]&gt;ekodom[[#This Row],[zużyto_wody]], ekodom[[#This Row],[zużyto_wody]], ekodom[[#This Row],[stan zb.]])</f>
        <v>190</v>
      </c>
      <c r="M43" s="2">
        <f>ekodom[[#This Row],[zużyto_wody]]-ekodom[[#This Row],[zuż. Zbiornik]]</f>
        <v>0</v>
      </c>
    </row>
    <row r="44" spans="3:13" x14ac:dyDescent="0.25">
      <c r="C44" s="1">
        <v>44597</v>
      </c>
      <c r="D44">
        <v>97</v>
      </c>
      <c r="E44">
        <f>MONTH(ekodom[[#This Row],[Data]])</f>
        <v>2</v>
      </c>
      <c r="F44" t="b">
        <f>WEEKDAY(ekodom[[#This Row],[Data]],13)=1</f>
        <v>0</v>
      </c>
      <c r="G44" t="b">
        <f>AND(ekodom[[#This Row],[Data]]&gt;=DATE(2022,4,1), ekodom[[#This Row],[Data]]&lt;=DATE(2022,9,30))</f>
        <v>0</v>
      </c>
      <c r="H44" s="2">
        <f>IF(ekodom[[#This Row],[retencja]]=0, H43+1,0)</f>
        <v>0</v>
      </c>
      <c r="I44" s="2" t="b">
        <f>AND(ekodom[[#This Row],[podl]],ekodom[[#This Row],[susza]]&gt;0,MOD(ekodom[[#This Row],[susza]],5)=0)</f>
        <v>0</v>
      </c>
      <c r="J44" s="2">
        <f t="shared" si="0"/>
        <v>549</v>
      </c>
      <c r="K44" s="2">
        <f>190+ekodom[[#This Row],[środa?]]*70+ekodom[[#This Row],[trawnik]]*300</f>
        <v>190</v>
      </c>
      <c r="L44" s="2">
        <f>IF(ekodom[[#This Row],[stan zb.]]&gt;ekodom[[#This Row],[zużyto_wody]], ekodom[[#This Row],[zużyto_wody]], ekodom[[#This Row],[stan zb.]])</f>
        <v>190</v>
      </c>
      <c r="M44" s="2">
        <f>ekodom[[#This Row],[zużyto_wody]]-ekodom[[#This Row],[zuż. Zbiornik]]</f>
        <v>0</v>
      </c>
    </row>
    <row r="45" spans="3:13" x14ac:dyDescent="0.25">
      <c r="C45" s="1">
        <v>44598</v>
      </c>
      <c r="D45">
        <v>0</v>
      </c>
      <c r="E45">
        <f>MONTH(ekodom[[#This Row],[Data]])</f>
        <v>2</v>
      </c>
      <c r="F45" t="b">
        <f>WEEKDAY(ekodom[[#This Row],[Data]],13)=1</f>
        <v>0</v>
      </c>
      <c r="G45" t="b">
        <f>AND(ekodom[[#This Row],[Data]]&gt;=DATE(2022,4,1), ekodom[[#This Row],[Data]]&lt;=DATE(2022,9,30))</f>
        <v>0</v>
      </c>
      <c r="H45" s="2">
        <f>IF(ekodom[[#This Row],[retencja]]=0, H44+1,0)</f>
        <v>1</v>
      </c>
      <c r="I45" s="2" t="b">
        <f>AND(ekodom[[#This Row],[podl]],ekodom[[#This Row],[susza]]&gt;0,MOD(ekodom[[#This Row],[susza]],5)=0)</f>
        <v>0</v>
      </c>
      <c r="J45" s="2">
        <f t="shared" si="0"/>
        <v>359</v>
      </c>
      <c r="K45" s="2">
        <f>190+ekodom[[#This Row],[środa?]]*70+ekodom[[#This Row],[trawnik]]*300</f>
        <v>190</v>
      </c>
      <c r="L45" s="2">
        <f>IF(ekodom[[#This Row],[stan zb.]]&gt;ekodom[[#This Row],[zużyto_wody]], ekodom[[#This Row],[zużyto_wody]], ekodom[[#This Row],[stan zb.]])</f>
        <v>190</v>
      </c>
      <c r="M45" s="2">
        <f>ekodom[[#This Row],[zużyto_wody]]-ekodom[[#This Row],[zuż. Zbiornik]]</f>
        <v>0</v>
      </c>
    </row>
    <row r="46" spans="3:13" x14ac:dyDescent="0.25">
      <c r="C46" s="1">
        <v>44599</v>
      </c>
      <c r="D46">
        <v>99</v>
      </c>
      <c r="E46">
        <f>MONTH(ekodom[[#This Row],[Data]])</f>
        <v>2</v>
      </c>
      <c r="F46" t="b">
        <f>WEEKDAY(ekodom[[#This Row],[Data]],13)=1</f>
        <v>0</v>
      </c>
      <c r="G46" t="b">
        <f>AND(ekodom[[#This Row],[Data]]&gt;=DATE(2022,4,1), ekodom[[#This Row],[Data]]&lt;=DATE(2022,9,30))</f>
        <v>0</v>
      </c>
      <c r="H46" s="2">
        <f>IF(ekodom[[#This Row],[retencja]]=0, H45+1,0)</f>
        <v>0</v>
      </c>
      <c r="I46" s="2" t="b">
        <f>AND(ekodom[[#This Row],[podl]],ekodom[[#This Row],[susza]]&gt;0,MOD(ekodom[[#This Row],[susza]],5)=0)</f>
        <v>0</v>
      </c>
      <c r="J46" s="2">
        <f t="shared" si="0"/>
        <v>268</v>
      </c>
      <c r="K46" s="2">
        <f>190+ekodom[[#This Row],[środa?]]*70+ekodom[[#This Row],[trawnik]]*300</f>
        <v>190</v>
      </c>
      <c r="L46" s="2">
        <f>IF(ekodom[[#This Row],[stan zb.]]&gt;ekodom[[#This Row],[zużyto_wody]], ekodom[[#This Row],[zużyto_wody]], ekodom[[#This Row],[stan zb.]])</f>
        <v>190</v>
      </c>
      <c r="M46" s="2">
        <f>ekodom[[#This Row],[zużyto_wody]]-ekodom[[#This Row],[zuż. Zbiornik]]</f>
        <v>0</v>
      </c>
    </row>
    <row r="47" spans="3:13" x14ac:dyDescent="0.25">
      <c r="C47" s="1">
        <v>44600</v>
      </c>
      <c r="D47">
        <v>0</v>
      </c>
      <c r="E47">
        <f>MONTH(ekodom[[#This Row],[Data]])</f>
        <v>2</v>
      </c>
      <c r="F47" t="b">
        <f>WEEKDAY(ekodom[[#This Row],[Data]],13)=1</f>
        <v>0</v>
      </c>
      <c r="G47" t="b">
        <f>AND(ekodom[[#This Row],[Data]]&gt;=DATE(2022,4,1), ekodom[[#This Row],[Data]]&lt;=DATE(2022,9,30))</f>
        <v>0</v>
      </c>
      <c r="H47" s="2">
        <f>IF(ekodom[[#This Row],[retencja]]=0, H46+1,0)</f>
        <v>1</v>
      </c>
      <c r="I47" s="2" t="b">
        <f>AND(ekodom[[#This Row],[podl]],ekodom[[#This Row],[susza]]&gt;0,MOD(ekodom[[#This Row],[susza]],5)=0)</f>
        <v>0</v>
      </c>
      <c r="J47" s="2">
        <f t="shared" si="0"/>
        <v>78</v>
      </c>
      <c r="K47" s="2">
        <f>190+ekodom[[#This Row],[środa?]]*70+ekodom[[#This Row],[trawnik]]*300</f>
        <v>190</v>
      </c>
      <c r="L47" s="2">
        <f>IF(ekodom[[#This Row],[stan zb.]]&gt;ekodom[[#This Row],[zużyto_wody]], ekodom[[#This Row],[zużyto_wody]], ekodom[[#This Row],[stan zb.]])</f>
        <v>78</v>
      </c>
      <c r="M47" s="2">
        <f>ekodom[[#This Row],[zużyto_wody]]-ekodom[[#This Row],[zuż. Zbiornik]]</f>
        <v>112</v>
      </c>
    </row>
    <row r="48" spans="3:13" x14ac:dyDescent="0.25">
      <c r="C48" s="1">
        <v>44601</v>
      </c>
      <c r="D48">
        <v>0</v>
      </c>
      <c r="E48">
        <f>MONTH(ekodom[[#This Row],[Data]])</f>
        <v>2</v>
      </c>
      <c r="F48" t="b">
        <f>WEEKDAY(ekodom[[#This Row],[Data]],13)=1</f>
        <v>1</v>
      </c>
      <c r="G48" t="b">
        <f>AND(ekodom[[#This Row],[Data]]&gt;=DATE(2022,4,1), ekodom[[#This Row],[Data]]&lt;=DATE(2022,9,30))</f>
        <v>0</v>
      </c>
      <c r="H48" s="2">
        <f>IF(ekodom[[#This Row],[retencja]]=0, H47+1,0)</f>
        <v>2</v>
      </c>
      <c r="I48" s="2" t="b">
        <f>AND(ekodom[[#This Row],[podl]],ekodom[[#This Row],[susza]]&gt;0,MOD(ekodom[[#This Row],[susza]],5)=0)</f>
        <v>0</v>
      </c>
      <c r="J48" s="2">
        <f t="shared" si="0"/>
        <v>0</v>
      </c>
      <c r="K48" s="2">
        <f>190+ekodom[[#This Row],[środa?]]*70+ekodom[[#This Row],[trawnik]]*300</f>
        <v>260</v>
      </c>
      <c r="L48" s="2">
        <f>IF(ekodom[[#This Row],[stan zb.]]&gt;ekodom[[#This Row],[zużyto_wody]], ekodom[[#This Row],[zużyto_wody]], ekodom[[#This Row],[stan zb.]])</f>
        <v>0</v>
      </c>
      <c r="M48" s="2">
        <f>ekodom[[#This Row],[zużyto_wody]]-ekodom[[#This Row],[zuż. Zbiornik]]</f>
        <v>260</v>
      </c>
    </row>
    <row r="49" spans="3:13" x14ac:dyDescent="0.25">
      <c r="C49" s="1">
        <v>44602</v>
      </c>
      <c r="D49">
        <v>0</v>
      </c>
      <c r="E49">
        <f>MONTH(ekodom[[#This Row],[Data]])</f>
        <v>2</v>
      </c>
      <c r="F49" t="b">
        <f>WEEKDAY(ekodom[[#This Row],[Data]],13)=1</f>
        <v>0</v>
      </c>
      <c r="G49" t="b">
        <f>AND(ekodom[[#This Row],[Data]]&gt;=DATE(2022,4,1), ekodom[[#This Row],[Data]]&lt;=DATE(2022,9,30))</f>
        <v>0</v>
      </c>
      <c r="H49" s="2">
        <f>IF(ekodom[[#This Row],[retencja]]=0, H48+1,0)</f>
        <v>3</v>
      </c>
      <c r="I49" s="2" t="b">
        <f>AND(ekodom[[#This Row],[podl]],ekodom[[#This Row],[susza]]&gt;0,MOD(ekodom[[#This Row],[susza]],5)=0)</f>
        <v>0</v>
      </c>
      <c r="J49" s="2">
        <f t="shared" si="0"/>
        <v>0</v>
      </c>
      <c r="K49" s="2">
        <f>190+ekodom[[#This Row],[środa?]]*70+ekodom[[#This Row],[trawnik]]*300</f>
        <v>190</v>
      </c>
      <c r="L49" s="2">
        <f>IF(ekodom[[#This Row],[stan zb.]]&gt;ekodom[[#This Row],[zużyto_wody]], ekodom[[#This Row],[zużyto_wody]], ekodom[[#This Row],[stan zb.]])</f>
        <v>0</v>
      </c>
      <c r="M49" s="2">
        <f>ekodom[[#This Row],[zużyto_wody]]-ekodom[[#This Row],[zuż. Zbiornik]]</f>
        <v>190</v>
      </c>
    </row>
    <row r="50" spans="3:13" x14ac:dyDescent="0.25">
      <c r="C50" s="1">
        <v>44603</v>
      </c>
      <c r="D50">
        <v>97</v>
      </c>
      <c r="E50">
        <f>MONTH(ekodom[[#This Row],[Data]])</f>
        <v>2</v>
      </c>
      <c r="F50" t="b">
        <f>WEEKDAY(ekodom[[#This Row],[Data]],13)=1</f>
        <v>0</v>
      </c>
      <c r="G50" t="b">
        <f>AND(ekodom[[#This Row],[Data]]&gt;=DATE(2022,4,1), ekodom[[#This Row],[Data]]&lt;=DATE(2022,9,30))</f>
        <v>0</v>
      </c>
      <c r="H50" s="2">
        <f>IF(ekodom[[#This Row],[retencja]]=0, H49+1,0)</f>
        <v>0</v>
      </c>
      <c r="I50" s="2" t="b">
        <f>AND(ekodom[[#This Row],[podl]],ekodom[[#This Row],[susza]]&gt;0,MOD(ekodom[[#This Row],[susza]],5)=0)</f>
        <v>0</v>
      </c>
      <c r="J50" s="2">
        <f t="shared" si="0"/>
        <v>97</v>
      </c>
      <c r="K50" s="2">
        <f>190+ekodom[[#This Row],[środa?]]*70+ekodom[[#This Row],[trawnik]]*300</f>
        <v>190</v>
      </c>
      <c r="L50" s="2">
        <f>IF(ekodom[[#This Row],[stan zb.]]&gt;ekodom[[#This Row],[zużyto_wody]], ekodom[[#This Row],[zużyto_wody]], ekodom[[#This Row],[stan zb.]])</f>
        <v>97</v>
      </c>
      <c r="M50" s="2">
        <f>ekodom[[#This Row],[zużyto_wody]]-ekodom[[#This Row],[zuż. Zbiornik]]</f>
        <v>93</v>
      </c>
    </row>
    <row r="51" spans="3:13" x14ac:dyDescent="0.25">
      <c r="C51" s="1">
        <v>44604</v>
      </c>
      <c r="D51">
        <v>83</v>
      </c>
      <c r="E51">
        <f>MONTH(ekodom[[#This Row],[Data]])</f>
        <v>2</v>
      </c>
      <c r="F51" t="b">
        <f>WEEKDAY(ekodom[[#This Row],[Data]],13)=1</f>
        <v>0</v>
      </c>
      <c r="G51" t="b">
        <f>AND(ekodom[[#This Row],[Data]]&gt;=DATE(2022,4,1), ekodom[[#This Row],[Data]]&lt;=DATE(2022,9,30))</f>
        <v>0</v>
      </c>
      <c r="H51" s="2">
        <f>IF(ekodom[[#This Row],[retencja]]=0, H50+1,0)</f>
        <v>0</v>
      </c>
      <c r="I51" s="2" t="b">
        <f>AND(ekodom[[#This Row],[podl]],ekodom[[#This Row],[susza]]&gt;0,MOD(ekodom[[#This Row],[susza]],5)=0)</f>
        <v>0</v>
      </c>
      <c r="J51" s="2">
        <f t="shared" si="0"/>
        <v>83</v>
      </c>
      <c r="K51" s="2">
        <f>190+ekodom[[#This Row],[środa?]]*70+ekodom[[#This Row],[trawnik]]*300</f>
        <v>190</v>
      </c>
      <c r="L51" s="2">
        <f>IF(ekodom[[#This Row],[stan zb.]]&gt;ekodom[[#This Row],[zużyto_wody]], ekodom[[#This Row],[zużyto_wody]], ekodom[[#This Row],[stan zb.]])</f>
        <v>83</v>
      </c>
      <c r="M51" s="2">
        <f>ekodom[[#This Row],[zużyto_wody]]-ekodom[[#This Row],[zuż. Zbiornik]]</f>
        <v>107</v>
      </c>
    </row>
    <row r="52" spans="3:13" x14ac:dyDescent="0.25">
      <c r="C52" s="1">
        <v>44605</v>
      </c>
      <c r="D52">
        <v>77</v>
      </c>
      <c r="E52">
        <f>MONTH(ekodom[[#This Row],[Data]])</f>
        <v>2</v>
      </c>
      <c r="F52" t="b">
        <f>WEEKDAY(ekodom[[#This Row],[Data]],13)=1</f>
        <v>0</v>
      </c>
      <c r="G52" t="b">
        <f>AND(ekodom[[#This Row],[Data]]&gt;=DATE(2022,4,1), ekodom[[#This Row],[Data]]&lt;=DATE(2022,9,30))</f>
        <v>0</v>
      </c>
      <c r="H52" s="2">
        <f>IF(ekodom[[#This Row],[retencja]]=0, H51+1,0)</f>
        <v>0</v>
      </c>
      <c r="I52" s="2" t="b">
        <f>AND(ekodom[[#This Row],[podl]],ekodom[[#This Row],[susza]]&gt;0,MOD(ekodom[[#This Row],[susza]],5)=0)</f>
        <v>0</v>
      </c>
      <c r="J52" s="2">
        <f t="shared" si="0"/>
        <v>77</v>
      </c>
      <c r="K52" s="2">
        <f>190+ekodom[[#This Row],[środa?]]*70+ekodom[[#This Row],[trawnik]]*300</f>
        <v>190</v>
      </c>
      <c r="L52" s="2">
        <f>IF(ekodom[[#This Row],[stan zb.]]&gt;ekodom[[#This Row],[zużyto_wody]], ekodom[[#This Row],[zużyto_wody]], ekodom[[#This Row],[stan zb.]])</f>
        <v>77</v>
      </c>
      <c r="M52" s="2">
        <f>ekodom[[#This Row],[zużyto_wody]]-ekodom[[#This Row],[zuż. Zbiornik]]</f>
        <v>113</v>
      </c>
    </row>
    <row r="53" spans="3:13" x14ac:dyDescent="0.25">
      <c r="C53" s="1">
        <v>44606</v>
      </c>
      <c r="D53">
        <v>195</v>
      </c>
      <c r="E53">
        <f>MONTH(ekodom[[#This Row],[Data]])</f>
        <v>2</v>
      </c>
      <c r="F53" t="b">
        <f>WEEKDAY(ekodom[[#This Row],[Data]],13)=1</f>
        <v>0</v>
      </c>
      <c r="G53" t="b">
        <f>AND(ekodom[[#This Row],[Data]]&gt;=DATE(2022,4,1), ekodom[[#This Row],[Data]]&lt;=DATE(2022,9,30))</f>
        <v>0</v>
      </c>
      <c r="H53" s="2">
        <f>IF(ekodom[[#This Row],[retencja]]=0, H52+1,0)</f>
        <v>0</v>
      </c>
      <c r="I53" s="2" t="b">
        <f>AND(ekodom[[#This Row],[podl]],ekodom[[#This Row],[susza]]&gt;0,MOD(ekodom[[#This Row],[susza]],5)=0)</f>
        <v>0</v>
      </c>
      <c r="J53" s="2">
        <f t="shared" si="0"/>
        <v>195</v>
      </c>
      <c r="K53" s="2">
        <f>190+ekodom[[#This Row],[środa?]]*70+ekodom[[#This Row],[trawnik]]*300</f>
        <v>190</v>
      </c>
      <c r="L53" s="2">
        <f>IF(ekodom[[#This Row],[stan zb.]]&gt;ekodom[[#This Row],[zużyto_wody]], ekodom[[#This Row],[zużyto_wody]], ekodom[[#This Row],[stan zb.]])</f>
        <v>190</v>
      </c>
      <c r="M53" s="2">
        <f>ekodom[[#This Row],[zużyto_wody]]-ekodom[[#This Row],[zuż. Zbiornik]]</f>
        <v>0</v>
      </c>
    </row>
    <row r="54" spans="3:13" x14ac:dyDescent="0.25">
      <c r="C54" s="1">
        <v>44607</v>
      </c>
      <c r="D54">
        <v>145</v>
      </c>
      <c r="E54">
        <f>MONTH(ekodom[[#This Row],[Data]])</f>
        <v>2</v>
      </c>
      <c r="F54" t="b">
        <f>WEEKDAY(ekodom[[#This Row],[Data]],13)=1</f>
        <v>0</v>
      </c>
      <c r="G54" t="b">
        <f>AND(ekodom[[#This Row],[Data]]&gt;=DATE(2022,4,1), ekodom[[#This Row],[Data]]&lt;=DATE(2022,9,30))</f>
        <v>0</v>
      </c>
      <c r="H54" s="2">
        <f>IF(ekodom[[#This Row],[retencja]]=0, H53+1,0)</f>
        <v>0</v>
      </c>
      <c r="I54" s="2" t="b">
        <f>AND(ekodom[[#This Row],[podl]],ekodom[[#This Row],[susza]]&gt;0,MOD(ekodom[[#This Row],[susza]],5)=0)</f>
        <v>0</v>
      </c>
      <c r="J54" s="2">
        <f t="shared" si="0"/>
        <v>150</v>
      </c>
      <c r="K54" s="2">
        <f>190+ekodom[[#This Row],[środa?]]*70+ekodom[[#This Row],[trawnik]]*300</f>
        <v>190</v>
      </c>
      <c r="L54" s="2">
        <f>IF(ekodom[[#This Row],[stan zb.]]&gt;ekodom[[#This Row],[zużyto_wody]], ekodom[[#This Row],[zużyto_wody]], ekodom[[#This Row],[stan zb.]])</f>
        <v>150</v>
      </c>
      <c r="M54" s="2">
        <f>ekodom[[#This Row],[zużyto_wody]]-ekodom[[#This Row],[zuż. Zbiornik]]</f>
        <v>40</v>
      </c>
    </row>
    <row r="55" spans="3:13" x14ac:dyDescent="0.25">
      <c r="C55" s="1">
        <v>44608</v>
      </c>
      <c r="D55">
        <v>90</v>
      </c>
      <c r="E55">
        <f>MONTH(ekodom[[#This Row],[Data]])</f>
        <v>2</v>
      </c>
      <c r="F55" t="b">
        <f>WEEKDAY(ekodom[[#This Row],[Data]],13)=1</f>
        <v>1</v>
      </c>
      <c r="G55" t="b">
        <f>AND(ekodom[[#This Row],[Data]]&gt;=DATE(2022,4,1), ekodom[[#This Row],[Data]]&lt;=DATE(2022,9,30))</f>
        <v>0</v>
      </c>
      <c r="H55" s="2">
        <f>IF(ekodom[[#This Row],[retencja]]=0, H54+1,0)</f>
        <v>0</v>
      </c>
      <c r="I55" s="2" t="b">
        <f>AND(ekodom[[#This Row],[podl]],ekodom[[#This Row],[susza]]&gt;0,MOD(ekodom[[#This Row],[susza]],5)=0)</f>
        <v>0</v>
      </c>
      <c r="J55" s="2">
        <f t="shared" si="0"/>
        <v>90</v>
      </c>
      <c r="K55" s="2">
        <f>190+ekodom[[#This Row],[środa?]]*70+ekodom[[#This Row],[trawnik]]*300</f>
        <v>260</v>
      </c>
      <c r="L55" s="2">
        <f>IF(ekodom[[#This Row],[stan zb.]]&gt;ekodom[[#This Row],[zużyto_wody]], ekodom[[#This Row],[zużyto_wody]], ekodom[[#This Row],[stan zb.]])</f>
        <v>90</v>
      </c>
      <c r="M55" s="2">
        <f>ekodom[[#This Row],[zużyto_wody]]-ekodom[[#This Row],[zuż. Zbiornik]]</f>
        <v>170</v>
      </c>
    </row>
    <row r="56" spans="3:13" x14ac:dyDescent="0.25">
      <c r="C56" s="1">
        <v>44609</v>
      </c>
      <c r="D56">
        <v>0</v>
      </c>
      <c r="E56">
        <f>MONTH(ekodom[[#This Row],[Data]])</f>
        <v>2</v>
      </c>
      <c r="F56" t="b">
        <f>WEEKDAY(ekodom[[#This Row],[Data]],13)=1</f>
        <v>0</v>
      </c>
      <c r="G56" t="b">
        <f>AND(ekodom[[#This Row],[Data]]&gt;=DATE(2022,4,1), ekodom[[#This Row],[Data]]&lt;=DATE(2022,9,30))</f>
        <v>0</v>
      </c>
      <c r="H56" s="2">
        <f>IF(ekodom[[#This Row],[retencja]]=0, H55+1,0)</f>
        <v>1</v>
      </c>
      <c r="I56" s="2" t="b">
        <f>AND(ekodom[[#This Row],[podl]],ekodom[[#This Row],[susza]]&gt;0,MOD(ekodom[[#This Row],[susza]],5)=0)</f>
        <v>0</v>
      </c>
      <c r="J56" s="2">
        <f t="shared" si="0"/>
        <v>0</v>
      </c>
      <c r="K56" s="2">
        <f>190+ekodom[[#This Row],[środa?]]*70+ekodom[[#This Row],[trawnik]]*300</f>
        <v>190</v>
      </c>
      <c r="L56" s="2">
        <f>IF(ekodom[[#This Row],[stan zb.]]&gt;ekodom[[#This Row],[zużyto_wody]], ekodom[[#This Row],[zużyto_wody]], ekodom[[#This Row],[stan zb.]])</f>
        <v>0</v>
      </c>
      <c r="M56" s="2">
        <f>ekodom[[#This Row],[zużyto_wody]]-ekodom[[#This Row],[zuż. Zbiornik]]</f>
        <v>190</v>
      </c>
    </row>
    <row r="57" spans="3:13" x14ac:dyDescent="0.25">
      <c r="C57" s="1">
        <v>44610</v>
      </c>
      <c r="D57">
        <v>0</v>
      </c>
      <c r="E57">
        <f>MONTH(ekodom[[#This Row],[Data]])</f>
        <v>2</v>
      </c>
      <c r="F57" t="b">
        <f>WEEKDAY(ekodom[[#This Row],[Data]],13)=1</f>
        <v>0</v>
      </c>
      <c r="G57" t="b">
        <f>AND(ekodom[[#This Row],[Data]]&gt;=DATE(2022,4,1), ekodom[[#This Row],[Data]]&lt;=DATE(2022,9,30))</f>
        <v>0</v>
      </c>
      <c r="H57" s="2">
        <f>IF(ekodom[[#This Row],[retencja]]=0, H56+1,0)</f>
        <v>2</v>
      </c>
      <c r="I57" s="2" t="b">
        <f>AND(ekodom[[#This Row],[podl]],ekodom[[#This Row],[susza]]&gt;0,MOD(ekodom[[#This Row],[susza]],5)=0)</f>
        <v>0</v>
      </c>
      <c r="J57" s="2">
        <f t="shared" si="0"/>
        <v>0</v>
      </c>
      <c r="K57" s="2">
        <f>190+ekodom[[#This Row],[środa?]]*70+ekodom[[#This Row],[trawnik]]*300</f>
        <v>190</v>
      </c>
      <c r="L57" s="2">
        <f>IF(ekodom[[#This Row],[stan zb.]]&gt;ekodom[[#This Row],[zużyto_wody]], ekodom[[#This Row],[zużyto_wody]], ekodom[[#This Row],[stan zb.]])</f>
        <v>0</v>
      </c>
      <c r="M57" s="2">
        <f>ekodom[[#This Row],[zużyto_wody]]-ekodom[[#This Row],[zuż. Zbiornik]]</f>
        <v>190</v>
      </c>
    </row>
    <row r="58" spans="3:13" x14ac:dyDescent="0.25">
      <c r="C58" s="1">
        <v>44611</v>
      </c>
      <c r="D58">
        <v>93</v>
      </c>
      <c r="E58">
        <f>MONTH(ekodom[[#This Row],[Data]])</f>
        <v>2</v>
      </c>
      <c r="F58" t="b">
        <f>WEEKDAY(ekodom[[#This Row],[Data]],13)=1</f>
        <v>0</v>
      </c>
      <c r="G58" t="b">
        <f>AND(ekodom[[#This Row],[Data]]&gt;=DATE(2022,4,1), ekodom[[#This Row],[Data]]&lt;=DATE(2022,9,30))</f>
        <v>0</v>
      </c>
      <c r="H58" s="2">
        <f>IF(ekodom[[#This Row],[retencja]]=0, H57+1,0)</f>
        <v>0</v>
      </c>
      <c r="I58" s="2" t="b">
        <f>AND(ekodom[[#This Row],[podl]],ekodom[[#This Row],[susza]]&gt;0,MOD(ekodom[[#This Row],[susza]],5)=0)</f>
        <v>0</v>
      </c>
      <c r="J58" s="2">
        <f t="shared" si="0"/>
        <v>93</v>
      </c>
      <c r="K58" s="2">
        <f>190+ekodom[[#This Row],[środa?]]*70+ekodom[[#This Row],[trawnik]]*300</f>
        <v>190</v>
      </c>
      <c r="L58" s="2">
        <f>IF(ekodom[[#This Row],[stan zb.]]&gt;ekodom[[#This Row],[zużyto_wody]], ekodom[[#This Row],[zużyto_wody]], ekodom[[#This Row],[stan zb.]])</f>
        <v>93</v>
      </c>
      <c r="M58" s="2">
        <f>ekodom[[#This Row],[zużyto_wody]]-ekodom[[#This Row],[zuż. Zbiornik]]</f>
        <v>97</v>
      </c>
    </row>
    <row r="59" spans="3:13" x14ac:dyDescent="0.25">
      <c r="C59" s="1">
        <v>44612</v>
      </c>
      <c r="D59">
        <v>0</v>
      </c>
      <c r="E59">
        <f>MONTH(ekodom[[#This Row],[Data]])</f>
        <v>2</v>
      </c>
      <c r="F59" t="b">
        <f>WEEKDAY(ekodom[[#This Row],[Data]],13)=1</f>
        <v>0</v>
      </c>
      <c r="G59" t="b">
        <f>AND(ekodom[[#This Row],[Data]]&gt;=DATE(2022,4,1), ekodom[[#This Row],[Data]]&lt;=DATE(2022,9,30))</f>
        <v>0</v>
      </c>
      <c r="H59" s="2">
        <f>IF(ekodom[[#This Row],[retencja]]=0, H58+1,0)</f>
        <v>1</v>
      </c>
      <c r="I59" s="2" t="b">
        <f>AND(ekodom[[#This Row],[podl]],ekodom[[#This Row],[susza]]&gt;0,MOD(ekodom[[#This Row],[susza]],5)=0)</f>
        <v>0</v>
      </c>
      <c r="J59" s="2">
        <f t="shared" si="0"/>
        <v>0</v>
      </c>
      <c r="K59" s="2">
        <f>190+ekodom[[#This Row],[środa?]]*70+ekodom[[#This Row],[trawnik]]*300</f>
        <v>190</v>
      </c>
      <c r="L59" s="2">
        <f>IF(ekodom[[#This Row],[stan zb.]]&gt;ekodom[[#This Row],[zużyto_wody]], ekodom[[#This Row],[zużyto_wody]], ekodom[[#This Row],[stan zb.]])</f>
        <v>0</v>
      </c>
      <c r="M59" s="2">
        <f>ekodom[[#This Row],[zużyto_wody]]-ekodom[[#This Row],[zuż. Zbiornik]]</f>
        <v>190</v>
      </c>
    </row>
    <row r="60" spans="3:13" x14ac:dyDescent="0.25">
      <c r="C60" s="1">
        <v>44613</v>
      </c>
      <c r="D60">
        <v>0</v>
      </c>
      <c r="E60">
        <f>MONTH(ekodom[[#This Row],[Data]])</f>
        <v>2</v>
      </c>
      <c r="F60" t="b">
        <f>WEEKDAY(ekodom[[#This Row],[Data]],13)=1</f>
        <v>0</v>
      </c>
      <c r="G60" t="b">
        <f>AND(ekodom[[#This Row],[Data]]&gt;=DATE(2022,4,1), ekodom[[#This Row],[Data]]&lt;=DATE(2022,9,30))</f>
        <v>0</v>
      </c>
      <c r="H60" s="2">
        <f>IF(ekodom[[#This Row],[retencja]]=0, H59+1,0)</f>
        <v>2</v>
      </c>
      <c r="I60" s="2" t="b">
        <f>AND(ekodom[[#This Row],[podl]],ekodom[[#This Row],[susza]]&gt;0,MOD(ekodom[[#This Row],[susza]],5)=0)</f>
        <v>0</v>
      </c>
      <c r="J60" s="2">
        <f t="shared" si="0"/>
        <v>0</v>
      </c>
      <c r="K60" s="2">
        <f>190+ekodom[[#This Row],[środa?]]*70+ekodom[[#This Row],[trawnik]]*300</f>
        <v>190</v>
      </c>
      <c r="L60" s="2">
        <f>IF(ekodom[[#This Row],[stan zb.]]&gt;ekodom[[#This Row],[zużyto_wody]], ekodom[[#This Row],[zużyto_wody]], ekodom[[#This Row],[stan zb.]])</f>
        <v>0</v>
      </c>
      <c r="M60" s="2">
        <f>ekodom[[#This Row],[zużyto_wody]]-ekodom[[#This Row],[zuż. Zbiornik]]</f>
        <v>190</v>
      </c>
    </row>
    <row r="61" spans="3:13" x14ac:dyDescent="0.25">
      <c r="C61" s="1">
        <v>44614</v>
      </c>
      <c r="D61">
        <v>93</v>
      </c>
      <c r="E61">
        <f>MONTH(ekodom[[#This Row],[Data]])</f>
        <v>2</v>
      </c>
      <c r="F61" t="b">
        <f>WEEKDAY(ekodom[[#This Row],[Data]],13)=1</f>
        <v>0</v>
      </c>
      <c r="G61" t="b">
        <f>AND(ekodom[[#This Row],[Data]]&gt;=DATE(2022,4,1), ekodom[[#This Row],[Data]]&lt;=DATE(2022,9,30))</f>
        <v>0</v>
      </c>
      <c r="H61" s="2">
        <f>IF(ekodom[[#This Row],[retencja]]=0, H60+1,0)</f>
        <v>0</v>
      </c>
      <c r="I61" s="2" t="b">
        <f>AND(ekodom[[#This Row],[podl]],ekodom[[#This Row],[susza]]&gt;0,MOD(ekodom[[#This Row],[susza]],5)=0)</f>
        <v>0</v>
      </c>
      <c r="J61" s="2">
        <f t="shared" si="0"/>
        <v>93</v>
      </c>
      <c r="K61" s="2">
        <f>190+ekodom[[#This Row],[środa?]]*70+ekodom[[#This Row],[trawnik]]*300</f>
        <v>190</v>
      </c>
      <c r="L61" s="2">
        <f>IF(ekodom[[#This Row],[stan zb.]]&gt;ekodom[[#This Row],[zużyto_wody]], ekodom[[#This Row],[zużyto_wody]], ekodom[[#This Row],[stan zb.]])</f>
        <v>93</v>
      </c>
      <c r="M61" s="2">
        <f>ekodom[[#This Row],[zużyto_wody]]-ekodom[[#This Row],[zuż. Zbiornik]]</f>
        <v>97</v>
      </c>
    </row>
    <row r="62" spans="3:13" x14ac:dyDescent="0.25">
      <c r="C62" s="1">
        <v>44615</v>
      </c>
      <c r="D62">
        <v>0</v>
      </c>
      <c r="E62">
        <f>MONTH(ekodom[[#This Row],[Data]])</f>
        <v>2</v>
      </c>
      <c r="F62" t="b">
        <f>WEEKDAY(ekodom[[#This Row],[Data]],13)=1</f>
        <v>1</v>
      </c>
      <c r="G62" t="b">
        <f>AND(ekodom[[#This Row],[Data]]&gt;=DATE(2022,4,1), ekodom[[#This Row],[Data]]&lt;=DATE(2022,9,30))</f>
        <v>0</v>
      </c>
      <c r="H62" s="2">
        <f>IF(ekodom[[#This Row],[retencja]]=0, H61+1,0)</f>
        <v>1</v>
      </c>
      <c r="I62" s="2" t="b">
        <f>AND(ekodom[[#This Row],[podl]],ekodom[[#This Row],[susza]]&gt;0,MOD(ekodom[[#This Row],[susza]],5)=0)</f>
        <v>0</v>
      </c>
      <c r="J62" s="2">
        <f t="shared" si="0"/>
        <v>0</v>
      </c>
      <c r="K62" s="2">
        <f>190+ekodom[[#This Row],[środa?]]*70+ekodom[[#This Row],[trawnik]]*300</f>
        <v>260</v>
      </c>
      <c r="L62" s="2">
        <f>IF(ekodom[[#This Row],[stan zb.]]&gt;ekodom[[#This Row],[zużyto_wody]], ekodom[[#This Row],[zużyto_wody]], ekodom[[#This Row],[stan zb.]])</f>
        <v>0</v>
      </c>
      <c r="M62" s="2">
        <f>ekodom[[#This Row],[zużyto_wody]]-ekodom[[#This Row],[zuż. Zbiornik]]</f>
        <v>260</v>
      </c>
    </row>
    <row r="63" spans="3:13" x14ac:dyDescent="0.25">
      <c r="C63" s="1">
        <v>44616</v>
      </c>
      <c r="D63">
        <v>0</v>
      </c>
      <c r="E63">
        <f>MONTH(ekodom[[#This Row],[Data]])</f>
        <v>2</v>
      </c>
      <c r="F63" t="b">
        <f>WEEKDAY(ekodom[[#This Row],[Data]],13)=1</f>
        <v>0</v>
      </c>
      <c r="G63" t="b">
        <f>AND(ekodom[[#This Row],[Data]]&gt;=DATE(2022,4,1), ekodom[[#This Row],[Data]]&lt;=DATE(2022,9,30))</f>
        <v>0</v>
      </c>
      <c r="H63" s="2">
        <f>IF(ekodom[[#This Row],[retencja]]=0, H62+1,0)</f>
        <v>2</v>
      </c>
      <c r="I63" s="2" t="b">
        <f>AND(ekodom[[#This Row],[podl]],ekodom[[#This Row],[susza]]&gt;0,MOD(ekodom[[#This Row],[susza]],5)=0)</f>
        <v>0</v>
      </c>
      <c r="J63" s="2">
        <f t="shared" si="0"/>
        <v>0</v>
      </c>
      <c r="K63" s="2">
        <f>190+ekodom[[#This Row],[środa?]]*70+ekodom[[#This Row],[trawnik]]*300</f>
        <v>190</v>
      </c>
      <c r="L63" s="2">
        <f>IF(ekodom[[#This Row],[stan zb.]]&gt;ekodom[[#This Row],[zużyto_wody]], ekodom[[#This Row],[zużyto_wody]], ekodom[[#This Row],[stan zb.]])</f>
        <v>0</v>
      </c>
      <c r="M63" s="2">
        <f>ekodom[[#This Row],[zużyto_wody]]-ekodom[[#This Row],[zuż. Zbiornik]]</f>
        <v>190</v>
      </c>
    </row>
    <row r="64" spans="3:13" x14ac:dyDescent="0.25">
      <c r="C64" s="1">
        <v>44617</v>
      </c>
      <c r="D64">
        <v>0</v>
      </c>
      <c r="E64">
        <f>MONTH(ekodom[[#This Row],[Data]])</f>
        <v>2</v>
      </c>
      <c r="F64" t="b">
        <f>WEEKDAY(ekodom[[#This Row],[Data]],13)=1</f>
        <v>0</v>
      </c>
      <c r="G64" t="b">
        <f>AND(ekodom[[#This Row],[Data]]&gt;=DATE(2022,4,1), ekodom[[#This Row],[Data]]&lt;=DATE(2022,9,30))</f>
        <v>0</v>
      </c>
      <c r="H64" s="2">
        <f>IF(ekodom[[#This Row],[retencja]]=0, H63+1,0)</f>
        <v>3</v>
      </c>
      <c r="I64" s="2" t="b">
        <f>AND(ekodom[[#This Row],[podl]],ekodom[[#This Row],[susza]]&gt;0,MOD(ekodom[[#This Row],[susza]],5)=0)</f>
        <v>0</v>
      </c>
      <c r="J64" s="2">
        <f t="shared" si="0"/>
        <v>0</v>
      </c>
      <c r="K64" s="2">
        <f>190+ekodom[[#This Row],[środa?]]*70+ekodom[[#This Row],[trawnik]]*300</f>
        <v>190</v>
      </c>
      <c r="L64" s="2">
        <f>IF(ekodom[[#This Row],[stan zb.]]&gt;ekodom[[#This Row],[zużyto_wody]], ekodom[[#This Row],[zużyto_wody]], ekodom[[#This Row],[stan zb.]])</f>
        <v>0</v>
      </c>
      <c r="M64" s="2">
        <f>ekodom[[#This Row],[zużyto_wody]]-ekodom[[#This Row],[zuż. Zbiornik]]</f>
        <v>190</v>
      </c>
    </row>
    <row r="65" spans="3:13" x14ac:dyDescent="0.25">
      <c r="C65" s="1">
        <v>44618</v>
      </c>
      <c r="D65">
        <v>228</v>
      </c>
      <c r="E65">
        <f>MONTH(ekodom[[#This Row],[Data]])</f>
        <v>2</v>
      </c>
      <c r="F65" t="b">
        <f>WEEKDAY(ekodom[[#This Row],[Data]],13)=1</f>
        <v>0</v>
      </c>
      <c r="G65" t="b">
        <f>AND(ekodom[[#This Row],[Data]]&gt;=DATE(2022,4,1), ekodom[[#This Row],[Data]]&lt;=DATE(2022,9,30))</f>
        <v>0</v>
      </c>
      <c r="H65" s="2">
        <f>IF(ekodom[[#This Row],[retencja]]=0, H64+1,0)</f>
        <v>0</v>
      </c>
      <c r="I65" s="2" t="b">
        <f>AND(ekodom[[#This Row],[podl]],ekodom[[#This Row],[susza]]&gt;0,MOD(ekodom[[#This Row],[susza]],5)=0)</f>
        <v>0</v>
      </c>
      <c r="J65" s="2">
        <f t="shared" si="0"/>
        <v>228</v>
      </c>
      <c r="K65" s="2">
        <f>190+ekodom[[#This Row],[środa?]]*70+ekodom[[#This Row],[trawnik]]*300</f>
        <v>190</v>
      </c>
      <c r="L65" s="2">
        <f>IF(ekodom[[#This Row],[stan zb.]]&gt;ekodom[[#This Row],[zużyto_wody]], ekodom[[#This Row],[zużyto_wody]], ekodom[[#This Row],[stan zb.]])</f>
        <v>190</v>
      </c>
      <c r="M65" s="2">
        <f>ekodom[[#This Row],[zużyto_wody]]-ekodom[[#This Row],[zuż. Zbiornik]]</f>
        <v>0</v>
      </c>
    </row>
    <row r="66" spans="3:13" x14ac:dyDescent="0.25">
      <c r="C66" s="1">
        <v>44619</v>
      </c>
      <c r="D66">
        <v>0</v>
      </c>
      <c r="E66">
        <f>MONTH(ekodom[[#This Row],[Data]])</f>
        <v>2</v>
      </c>
      <c r="F66" t="b">
        <f>WEEKDAY(ekodom[[#This Row],[Data]],13)=1</f>
        <v>0</v>
      </c>
      <c r="G66" t="b">
        <f>AND(ekodom[[#This Row],[Data]]&gt;=DATE(2022,4,1), ekodom[[#This Row],[Data]]&lt;=DATE(2022,9,30))</f>
        <v>0</v>
      </c>
      <c r="H66" s="2">
        <f>IF(ekodom[[#This Row],[retencja]]=0, H65+1,0)</f>
        <v>1</v>
      </c>
      <c r="I66" s="2" t="b">
        <f>AND(ekodom[[#This Row],[podl]],ekodom[[#This Row],[susza]]&gt;0,MOD(ekodom[[#This Row],[susza]],5)=0)</f>
        <v>0</v>
      </c>
      <c r="J66" s="2">
        <f t="shared" si="0"/>
        <v>38</v>
      </c>
      <c r="K66" s="2">
        <f>190+ekodom[[#This Row],[środa?]]*70+ekodom[[#This Row],[trawnik]]*300</f>
        <v>190</v>
      </c>
      <c r="L66" s="2">
        <f>IF(ekodom[[#This Row],[stan zb.]]&gt;ekodom[[#This Row],[zużyto_wody]], ekodom[[#This Row],[zużyto_wody]], ekodom[[#This Row],[stan zb.]])</f>
        <v>38</v>
      </c>
      <c r="M66" s="2">
        <f>ekodom[[#This Row],[zużyto_wody]]-ekodom[[#This Row],[zuż. Zbiornik]]</f>
        <v>152</v>
      </c>
    </row>
    <row r="67" spans="3:13" x14ac:dyDescent="0.25">
      <c r="C67" s="1">
        <v>44620</v>
      </c>
      <c r="D67">
        <v>84</v>
      </c>
      <c r="E67">
        <f>MONTH(ekodom[[#This Row],[Data]])</f>
        <v>2</v>
      </c>
      <c r="F67" t="b">
        <f>WEEKDAY(ekodom[[#This Row],[Data]],13)=1</f>
        <v>0</v>
      </c>
      <c r="G67" t="b">
        <f>AND(ekodom[[#This Row],[Data]]&gt;=DATE(2022,4,1), ekodom[[#This Row],[Data]]&lt;=DATE(2022,9,30))</f>
        <v>0</v>
      </c>
      <c r="H67" s="2">
        <f>IF(ekodom[[#This Row],[retencja]]=0, H66+1,0)</f>
        <v>0</v>
      </c>
      <c r="I67" s="2" t="b">
        <f>AND(ekodom[[#This Row],[podl]],ekodom[[#This Row],[susza]]&gt;0,MOD(ekodom[[#This Row],[susza]],5)=0)</f>
        <v>0</v>
      </c>
      <c r="J67" s="2">
        <f t="shared" si="0"/>
        <v>84</v>
      </c>
      <c r="K67" s="2">
        <f>190+ekodom[[#This Row],[środa?]]*70+ekodom[[#This Row],[trawnik]]*300</f>
        <v>190</v>
      </c>
      <c r="L67" s="2">
        <f>IF(ekodom[[#This Row],[stan zb.]]&gt;ekodom[[#This Row],[zużyto_wody]], ekodom[[#This Row],[zużyto_wody]], ekodom[[#This Row],[stan zb.]])</f>
        <v>84</v>
      </c>
      <c r="M67" s="2">
        <f>ekodom[[#This Row],[zużyto_wody]]-ekodom[[#This Row],[zuż. Zbiornik]]</f>
        <v>106</v>
      </c>
    </row>
    <row r="68" spans="3:13" x14ac:dyDescent="0.25">
      <c r="C68" s="1">
        <v>44621</v>
      </c>
      <c r="D68">
        <v>90</v>
      </c>
      <c r="E68">
        <f>MONTH(ekodom[[#This Row],[Data]])</f>
        <v>3</v>
      </c>
      <c r="F68" t="b">
        <f>WEEKDAY(ekodom[[#This Row],[Data]],13)=1</f>
        <v>0</v>
      </c>
      <c r="G68" t="b">
        <f>AND(ekodom[[#This Row],[Data]]&gt;=DATE(2022,4,1), ekodom[[#This Row],[Data]]&lt;=DATE(2022,9,30))</f>
        <v>0</v>
      </c>
      <c r="H68" s="2">
        <f>IF(ekodom[[#This Row],[retencja]]=0, H67+1,0)</f>
        <v>0</v>
      </c>
      <c r="I68" s="2" t="b">
        <f>AND(ekodom[[#This Row],[podl]],ekodom[[#This Row],[susza]]&gt;0,MOD(ekodom[[#This Row],[susza]],5)=0)</f>
        <v>0</v>
      </c>
      <c r="J68" s="2">
        <f t="shared" si="0"/>
        <v>90</v>
      </c>
      <c r="K68" s="2">
        <f>190+ekodom[[#This Row],[środa?]]*70+ekodom[[#This Row],[trawnik]]*300</f>
        <v>190</v>
      </c>
      <c r="L68" s="2">
        <f>IF(ekodom[[#This Row],[stan zb.]]&gt;ekodom[[#This Row],[zużyto_wody]], ekodom[[#This Row],[zużyto_wody]], ekodom[[#This Row],[stan zb.]])</f>
        <v>90</v>
      </c>
      <c r="M68" s="2">
        <f>ekodom[[#This Row],[zużyto_wody]]-ekodom[[#This Row],[zuż. Zbiornik]]</f>
        <v>100</v>
      </c>
    </row>
    <row r="69" spans="3:13" x14ac:dyDescent="0.25">
      <c r="C69" s="1">
        <v>44622</v>
      </c>
      <c r="D69">
        <v>0</v>
      </c>
      <c r="E69">
        <f>MONTH(ekodom[[#This Row],[Data]])</f>
        <v>3</v>
      </c>
      <c r="F69" t="b">
        <f>WEEKDAY(ekodom[[#This Row],[Data]],13)=1</f>
        <v>1</v>
      </c>
      <c r="G69" t="b">
        <f>AND(ekodom[[#This Row],[Data]]&gt;=DATE(2022,4,1), ekodom[[#This Row],[Data]]&lt;=DATE(2022,9,30))</f>
        <v>0</v>
      </c>
      <c r="H69" s="2">
        <f>IF(ekodom[[#This Row],[retencja]]=0, H68+1,0)</f>
        <v>1</v>
      </c>
      <c r="I69" s="2" t="b">
        <f>AND(ekodom[[#This Row],[podl]],ekodom[[#This Row],[susza]]&gt;0,MOD(ekodom[[#This Row],[susza]],5)=0)</f>
        <v>0</v>
      </c>
      <c r="J69" s="2">
        <f t="shared" si="0"/>
        <v>0</v>
      </c>
      <c r="K69" s="2">
        <f>190+ekodom[[#This Row],[środa?]]*70+ekodom[[#This Row],[trawnik]]*300</f>
        <v>260</v>
      </c>
      <c r="L69" s="2">
        <f>IF(ekodom[[#This Row],[stan zb.]]&gt;ekodom[[#This Row],[zużyto_wody]], ekodom[[#This Row],[zużyto_wody]], ekodom[[#This Row],[stan zb.]])</f>
        <v>0</v>
      </c>
      <c r="M69" s="2">
        <f>ekodom[[#This Row],[zużyto_wody]]-ekodom[[#This Row],[zuż. Zbiornik]]</f>
        <v>260</v>
      </c>
    </row>
    <row r="70" spans="3:13" x14ac:dyDescent="0.25">
      <c r="C70" s="1">
        <v>44623</v>
      </c>
      <c r="D70">
        <v>93</v>
      </c>
      <c r="E70">
        <f>MONTH(ekodom[[#This Row],[Data]])</f>
        <v>3</v>
      </c>
      <c r="F70" t="b">
        <f>WEEKDAY(ekodom[[#This Row],[Data]],13)=1</f>
        <v>0</v>
      </c>
      <c r="G70" t="b">
        <f>AND(ekodom[[#This Row],[Data]]&gt;=DATE(2022,4,1), ekodom[[#This Row],[Data]]&lt;=DATE(2022,9,30))</f>
        <v>0</v>
      </c>
      <c r="H70" s="2">
        <f>IF(ekodom[[#This Row],[retencja]]=0, H69+1,0)</f>
        <v>0</v>
      </c>
      <c r="I70" s="2" t="b">
        <f>AND(ekodom[[#This Row],[podl]],ekodom[[#This Row],[susza]]&gt;0,MOD(ekodom[[#This Row],[susza]],5)=0)</f>
        <v>0</v>
      </c>
      <c r="J70" s="2">
        <f t="shared" si="0"/>
        <v>93</v>
      </c>
      <c r="K70" s="2">
        <f>190+ekodom[[#This Row],[środa?]]*70+ekodom[[#This Row],[trawnik]]*300</f>
        <v>190</v>
      </c>
      <c r="L70" s="2">
        <f>IF(ekodom[[#This Row],[stan zb.]]&gt;ekodom[[#This Row],[zużyto_wody]], ekodom[[#This Row],[zużyto_wody]], ekodom[[#This Row],[stan zb.]])</f>
        <v>93</v>
      </c>
      <c r="M70" s="2">
        <f>ekodom[[#This Row],[zużyto_wody]]-ekodom[[#This Row],[zuż. Zbiornik]]</f>
        <v>97</v>
      </c>
    </row>
    <row r="71" spans="3:13" x14ac:dyDescent="0.25">
      <c r="C71" s="1">
        <v>44624</v>
      </c>
      <c r="D71">
        <v>1189</v>
      </c>
      <c r="E71">
        <f>MONTH(ekodom[[#This Row],[Data]])</f>
        <v>3</v>
      </c>
      <c r="F71" t="b">
        <f>WEEKDAY(ekodom[[#This Row],[Data]],13)=1</f>
        <v>0</v>
      </c>
      <c r="G71" t="b">
        <f>AND(ekodom[[#This Row],[Data]]&gt;=DATE(2022,4,1), ekodom[[#This Row],[Data]]&lt;=DATE(2022,9,30))</f>
        <v>0</v>
      </c>
      <c r="H71" s="2">
        <f>IF(ekodom[[#This Row],[retencja]]=0, H70+1,0)</f>
        <v>0</v>
      </c>
      <c r="I71" s="2" t="b">
        <f>AND(ekodom[[#This Row],[podl]],ekodom[[#This Row],[susza]]&gt;0,MOD(ekodom[[#This Row],[susza]],5)=0)</f>
        <v>0</v>
      </c>
      <c r="J71" s="2">
        <f t="shared" si="0"/>
        <v>1189</v>
      </c>
      <c r="K71" s="2">
        <f>190+ekodom[[#This Row],[środa?]]*70+ekodom[[#This Row],[trawnik]]*300</f>
        <v>190</v>
      </c>
      <c r="L71" s="2">
        <f>IF(ekodom[[#This Row],[stan zb.]]&gt;ekodom[[#This Row],[zużyto_wody]], ekodom[[#This Row],[zużyto_wody]], ekodom[[#This Row],[stan zb.]])</f>
        <v>190</v>
      </c>
      <c r="M71" s="2">
        <f>ekodom[[#This Row],[zużyto_wody]]-ekodom[[#This Row],[zuż. Zbiornik]]</f>
        <v>0</v>
      </c>
    </row>
    <row r="72" spans="3:13" x14ac:dyDescent="0.25">
      <c r="C72" s="1">
        <v>44625</v>
      </c>
      <c r="D72">
        <v>139</v>
      </c>
      <c r="E72">
        <f>MONTH(ekodom[[#This Row],[Data]])</f>
        <v>3</v>
      </c>
      <c r="F72" t="b">
        <f>WEEKDAY(ekodom[[#This Row],[Data]],13)=1</f>
        <v>0</v>
      </c>
      <c r="G72" t="b">
        <f>AND(ekodom[[#This Row],[Data]]&gt;=DATE(2022,4,1), ekodom[[#This Row],[Data]]&lt;=DATE(2022,9,30))</f>
        <v>0</v>
      </c>
      <c r="H72" s="2">
        <f>IF(ekodom[[#This Row],[retencja]]=0, H71+1,0)</f>
        <v>0</v>
      </c>
      <c r="I72" s="2" t="b">
        <f>AND(ekodom[[#This Row],[podl]],ekodom[[#This Row],[susza]]&gt;0,MOD(ekodom[[#This Row],[susza]],5)=0)</f>
        <v>0</v>
      </c>
      <c r="J72" s="2">
        <f t="shared" si="0"/>
        <v>1138</v>
      </c>
      <c r="K72" s="2">
        <f>190+ekodom[[#This Row],[środa?]]*70+ekodom[[#This Row],[trawnik]]*300</f>
        <v>190</v>
      </c>
      <c r="L72" s="2">
        <f>IF(ekodom[[#This Row],[stan zb.]]&gt;ekodom[[#This Row],[zużyto_wody]], ekodom[[#This Row],[zużyto_wody]], ekodom[[#This Row],[stan zb.]])</f>
        <v>190</v>
      </c>
      <c r="M72" s="2">
        <f>ekodom[[#This Row],[zużyto_wody]]-ekodom[[#This Row],[zuż. Zbiornik]]</f>
        <v>0</v>
      </c>
    </row>
    <row r="73" spans="3:13" x14ac:dyDescent="0.25">
      <c r="C73" s="1">
        <v>44626</v>
      </c>
      <c r="D73">
        <v>0</v>
      </c>
      <c r="E73">
        <f>MONTH(ekodom[[#This Row],[Data]])</f>
        <v>3</v>
      </c>
      <c r="F73" t="b">
        <f>WEEKDAY(ekodom[[#This Row],[Data]],13)=1</f>
        <v>0</v>
      </c>
      <c r="G73" t="b">
        <f>AND(ekodom[[#This Row],[Data]]&gt;=DATE(2022,4,1), ekodom[[#This Row],[Data]]&lt;=DATE(2022,9,30))</f>
        <v>0</v>
      </c>
      <c r="H73" s="2">
        <f>IF(ekodom[[#This Row],[retencja]]=0, H72+1,0)</f>
        <v>1</v>
      </c>
      <c r="I73" s="2" t="b">
        <f>AND(ekodom[[#This Row],[podl]],ekodom[[#This Row],[susza]]&gt;0,MOD(ekodom[[#This Row],[susza]],5)=0)</f>
        <v>0</v>
      </c>
      <c r="J73" s="2">
        <f t="shared" si="0"/>
        <v>948</v>
      </c>
      <c r="K73" s="2">
        <f>190+ekodom[[#This Row],[środa?]]*70+ekodom[[#This Row],[trawnik]]*300</f>
        <v>190</v>
      </c>
      <c r="L73" s="2">
        <f>IF(ekodom[[#This Row],[stan zb.]]&gt;ekodom[[#This Row],[zużyto_wody]], ekodom[[#This Row],[zużyto_wody]], ekodom[[#This Row],[stan zb.]])</f>
        <v>190</v>
      </c>
      <c r="M73" s="2">
        <f>ekodom[[#This Row],[zużyto_wody]]-ekodom[[#This Row],[zuż. Zbiornik]]</f>
        <v>0</v>
      </c>
    </row>
    <row r="74" spans="3:13" x14ac:dyDescent="0.25">
      <c r="C74" s="1">
        <v>44627</v>
      </c>
      <c r="D74">
        <v>0</v>
      </c>
      <c r="E74">
        <f>MONTH(ekodom[[#This Row],[Data]])</f>
        <v>3</v>
      </c>
      <c r="F74" t="b">
        <f>WEEKDAY(ekodom[[#This Row],[Data]],13)=1</f>
        <v>0</v>
      </c>
      <c r="G74" t="b">
        <f>AND(ekodom[[#This Row],[Data]]&gt;=DATE(2022,4,1), ekodom[[#This Row],[Data]]&lt;=DATE(2022,9,30))</f>
        <v>0</v>
      </c>
      <c r="H74" s="2">
        <f>IF(ekodom[[#This Row],[retencja]]=0, H73+1,0)</f>
        <v>2</v>
      </c>
      <c r="I74" s="2" t="b">
        <f>AND(ekodom[[#This Row],[podl]],ekodom[[#This Row],[susza]]&gt;0,MOD(ekodom[[#This Row],[susza]],5)=0)</f>
        <v>0</v>
      </c>
      <c r="J74" s="2">
        <f t="shared" si="0"/>
        <v>758</v>
      </c>
      <c r="K74" s="2">
        <f>190+ekodom[[#This Row],[środa?]]*70+ekodom[[#This Row],[trawnik]]*300</f>
        <v>190</v>
      </c>
      <c r="L74" s="2">
        <f>IF(ekodom[[#This Row],[stan zb.]]&gt;ekodom[[#This Row],[zużyto_wody]], ekodom[[#This Row],[zużyto_wody]], ekodom[[#This Row],[stan zb.]])</f>
        <v>190</v>
      </c>
      <c r="M74" s="2">
        <f>ekodom[[#This Row],[zużyto_wody]]-ekodom[[#This Row],[zuż. Zbiornik]]</f>
        <v>0</v>
      </c>
    </row>
    <row r="75" spans="3:13" x14ac:dyDescent="0.25">
      <c r="C75" s="1">
        <v>44628</v>
      </c>
      <c r="D75">
        <v>75</v>
      </c>
      <c r="E75">
        <f>MONTH(ekodom[[#This Row],[Data]])</f>
        <v>3</v>
      </c>
      <c r="F75" t="b">
        <f>WEEKDAY(ekodom[[#This Row],[Data]],13)=1</f>
        <v>0</v>
      </c>
      <c r="G75" t="b">
        <f>AND(ekodom[[#This Row],[Data]]&gt;=DATE(2022,4,1), ekodom[[#This Row],[Data]]&lt;=DATE(2022,9,30))</f>
        <v>0</v>
      </c>
      <c r="H75" s="2">
        <f>IF(ekodom[[#This Row],[retencja]]=0, H74+1,0)</f>
        <v>0</v>
      </c>
      <c r="I75" s="2" t="b">
        <f>AND(ekodom[[#This Row],[podl]],ekodom[[#This Row],[susza]]&gt;0,MOD(ekodom[[#This Row],[susza]],5)=0)</f>
        <v>0</v>
      </c>
      <c r="J75" s="2">
        <f t="shared" ref="J75:J138" si="2">J74-L74+D75</f>
        <v>643</v>
      </c>
      <c r="K75" s="2">
        <f>190+ekodom[[#This Row],[środa?]]*70+ekodom[[#This Row],[trawnik]]*300</f>
        <v>190</v>
      </c>
      <c r="L75" s="2">
        <f>IF(ekodom[[#This Row],[stan zb.]]&gt;ekodom[[#This Row],[zużyto_wody]], ekodom[[#This Row],[zużyto_wody]], ekodom[[#This Row],[stan zb.]])</f>
        <v>190</v>
      </c>
      <c r="M75" s="2">
        <f>ekodom[[#This Row],[zużyto_wody]]-ekodom[[#This Row],[zuż. Zbiornik]]</f>
        <v>0</v>
      </c>
    </row>
    <row r="76" spans="3:13" x14ac:dyDescent="0.25">
      <c r="C76" s="1">
        <v>44629</v>
      </c>
      <c r="D76">
        <v>612</v>
      </c>
      <c r="E76">
        <f>MONTH(ekodom[[#This Row],[Data]])</f>
        <v>3</v>
      </c>
      <c r="F76" t="b">
        <f>WEEKDAY(ekodom[[#This Row],[Data]],13)=1</f>
        <v>1</v>
      </c>
      <c r="G76" t="b">
        <f>AND(ekodom[[#This Row],[Data]]&gt;=DATE(2022,4,1), ekodom[[#This Row],[Data]]&lt;=DATE(2022,9,30))</f>
        <v>0</v>
      </c>
      <c r="H76" s="2">
        <f>IF(ekodom[[#This Row],[retencja]]=0, H75+1,0)</f>
        <v>0</v>
      </c>
      <c r="I76" s="2" t="b">
        <f>AND(ekodom[[#This Row],[podl]],ekodom[[#This Row],[susza]]&gt;0,MOD(ekodom[[#This Row],[susza]],5)=0)</f>
        <v>0</v>
      </c>
      <c r="J76" s="2">
        <f t="shared" si="2"/>
        <v>1065</v>
      </c>
      <c r="K76" s="2">
        <f>190+ekodom[[#This Row],[środa?]]*70+ekodom[[#This Row],[trawnik]]*300</f>
        <v>260</v>
      </c>
      <c r="L76" s="2">
        <f>IF(ekodom[[#This Row],[stan zb.]]&gt;ekodom[[#This Row],[zużyto_wody]], ekodom[[#This Row],[zużyto_wody]], ekodom[[#This Row],[stan zb.]])</f>
        <v>260</v>
      </c>
      <c r="M76" s="2">
        <f>ekodom[[#This Row],[zużyto_wody]]-ekodom[[#This Row],[zuż. Zbiornik]]</f>
        <v>0</v>
      </c>
    </row>
    <row r="77" spans="3:13" x14ac:dyDescent="0.25">
      <c r="C77" s="1">
        <v>44630</v>
      </c>
      <c r="D77">
        <v>0</v>
      </c>
      <c r="E77">
        <f>MONTH(ekodom[[#This Row],[Data]])</f>
        <v>3</v>
      </c>
      <c r="F77" t="b">
        <f>WEEKDAY(ekodom[[#This Row],[Data]],13)=1</f>
        <v>0</v>
      </c>
      <c r="G77" t="b">
        <f>AND(ekodom[[#This Row],[Data]]&gt;=DATE(2022,4,1), ekodom[[#This Row],[Data]]&lt;=DATE(2022,9,30))</f>
        <v>0</v>
      </c>
      <c r="H77" s="2">
        <f>IF(ekodom[[#This Row],[retencja]]=0, H76+1,0)</f>
        <v>1</v>
      </c>
      <c r="I77" s="2" t="b">
        <f>AND(ekodom[[#This Row],[podl]],ekodom[[#This Row],[susza]]&gt;0,MOD(ekodom[[#This Row],[susza]],5)=0)</f>
        <v>0</v>
      </c>
      <c r="J77" s="2">
        <f t="shared" si="2"/>
        <v>805</v>
      </c>
      <c r="K77" s="2">
        <f>190+ekodom[[#This Row],[środa?]]*70+ekodom[[#This Row],[trawnik]]*300</f>
        <v>190</v>
      </c>
      <c r="L77" s="2">
        <f>IF(ekodom[[#This Row],[stan zb.]]&gt;ekodom[[#This Row],[zużyto_wody]], ekodom[[#This Row],[zużyto_wody]], ekodom[[#This Row],[stan zb.]])</f>
        <v>190</v>
      </c>
      <c r="M77" s="2">
        <f>ekodom[[#This Row],[zużyto_wody]]-ekodom[[#This Row],[zuż. Zbiornik]]</f>
        <v>0</v>
      </c>
    </row>
    <row r="78" spans="3:13" x14ac:dyDescent="0.25">
      <c r="C78" s="1">
        <v>44631</v>
      </c>
      <c r="D78">
        <v>137</v>
      </c>
      <c r="E78">
        <f>MONTH(ekodom[[#This Row],[Data]])</f>
        <v>3</v>
      </c>
      <c r="F78" t="b">
        <f>WEEKDAY(ekodom[[#This Row],[Data]],13)=1</f>
        <v>0</v>
      </c>
      <c r="G78" t="b">
        <f>AND(ekodom[[#This Row],[Data]]&gt;=DATE(2022,4,1), ekodom[[#This Row],[Data]]&lt;=DATE(2022,9,30))</f>
        <v>0</v>
      </c>
      <c r="H78" s="2">
        <f>IF(ekodom[[#This Row],[retencja]]=0, H77+1,0)</f>
        <v>0</v>
      </c>
      <c r="I78" s="2" t="b">
        <f>AND(ekodom[[#This Row],[podl]],ekodom[[#This Row],[susza]]&gt;0,MOD(ekodom[[#This Row],[susza]],5)=0)</f>
        <v>0</v>
      </c>
      <c r="J78" s="2">
        <f t="shared" si="2"/>
        <v>752</v>
      </c>
      <c r="K78" s="2">
        <f>190+ekodom[[#This Row],[środa?]]*70+ekodom[[#This Row],[trawnik]]*300</f>
        <v>190</v>
      </c>
      <c r="L78" s="2">
        <f>IF(ekodom[[#This Row],[stan zb.]]&gt;ekodom[[#This Row],[zużyto_wody]], ekodom[[#This Row],[zużyto_wody]], ekodom[[#This Row],[stan zb.]])</f>
        <v>190</v>
      </c>
      <c r="M78" s="2">
        <f>ekodom[[#This Row],[zużyto_wody]]-ekodom[[#This Row],[zuż. Zbiornik]]</f>
        <v>0</v>
      </c>
    </row>
    <row r="79" spans="3:13" x14ac:dyDescent="0.25">
      <c r="C79" s="1">
        <v>44632</v>
      </c>
      <c r="D79">
        <v>122</v>
      </c>
      <c r="E79">
        <f>MONTH(ekodom[[#This Row],[Data]])</f>
        <v>3</v>
      </c>
      <c r="F79" t="b">
        <f>WEEKDAY(ekodom[[#This Row],[Data]],13)=1</f>
        <v>0</v>
      </c>
      <c r="G79" t="b">
        <f>AND(ekodom[[#This Row],[Data]]&gt;=DATE(2022,4,1), ekodom[[#This Row],[Data]]&lt;=DATE(2022,9,30))</f>
        <v>0</v>
      </c>
      <c r="H79" s="2">
        <f>IF(ekodom[[#This Row],[retencja]]=0, H78+1,0)</f>
        <v>0</v>
      </c>
      <c r="I79" s="2" t="b">
        <f>AND(ekodom[[#This Row],[podl]],ekodom[[#This Row],[susza]]&gt;0,MOD(ekodom[[#This Row],[susza]],5)=0)</f>
        <v>0</v>
      </c>
      <c r="J79" s="2">
        <f t="shared" si="2"/>
        <v>684</v>
      </c>
      <c r="K79" s="2">
        <f>190+ekodom[[#This Row],[środa?]]*70+ekodom[[#This Row],[trawnik]]*300</f>
        <v>190</v>
      </c>
      <c r="L79" s="2">
        <f>IF(ekodom[[#This Row],[stan zb.]]&gt;ekodom[[#This Row],[zużyto_wody]], ekodom[[#This Row],[zużyto_wody]], ekodom[[#This Row],[stan zb.]])</f>
        <v>190</v>
      </c>
      <c r="M79" s="2">
        <f>ekodom[[#This Row],[zużyto_wody]]-ekodom[[#This Row],[zuż. Zbiornik]]</f>
        <v>0</v>
      </c>
    </row>
    <row r="80" spans="3:13" x14ac:dyDescent="0.25">
      <c r="C80" s="1">
        <v>44633</v>
      </c>
      <c r="D80">
        <v>0</v>
      </c>
      <c r="E80">
        <f>MONTH(ekodom[[#This Row],[Data]])</f>
        <v>3</v>
      </c>
      <c r="F80" t="b">
        <f>WEEKDAY(ekodom[[#This Row],[Data]],13)=1</f>
        <v>0</v>
      </c>
      <c r="G80" t="b">
        <f>AND(ekodom[[#This Row],[Data]]&gt;=DATE(2022,4,1), ekodom[[#This Row],[Data]]&lt;=DATE(2022,9,30))</f>
        <v>0</v>
      </c>
      <c r="H80" s="2">
        <f>IF(ekodom[[#This Row],[retencja]]=0, H79+1,0)</f>
        <v>1</v>
      </c>
      <c r="I80" s="2" t="b">
        <f>AND(ekodom[[#This Row],[podl]],ekodom[[#This Row],[susza]]&gt;0,MOD(ekodom[[#This Row],[susza]],5)=0)</f>
        <v>0</v>
      </c>
      <c r="J80" s="2">
        <f t="shared" si="2"/>
        <v>494</v>
      </c>
      <c r="K80" s="2">
        <f>190+ekodom[[#This Row],[środa?]]*70+ekodom[[#This Row],[trawnik]]*300</f>
        <v>190</v>
      </c>
      <c r="L80" s="2">
        <f>IF(ekodom[[#This Row],[stan zb.]]&gt;ekodom[[#This Row],[zużyto_wody]], ekodom[[#This Row],[zużyto_wody]], ekodom[[#This Row],[stan zb.]])</f>
        <v>190</v>
      </c>
      <c r="M80" s="2">
        <f>ekodom[[#This Row],[zużyto_wody]]-ekodom[[#This Row],[zuż. Zbiornik]]</f>
        <v>0</v>
      </c>
    </row>
    <row r="81" spans="3:13" x14ac:dyDescent="0.25">
      <c r="C81" s="1">
        <v>44634</v>
      </c>
      <c r="D81">
        <v>0</v>
      </c>
      <c r="E81">
        <f>MONTH(ekodom[[#This Row],[Data]])</f>
        <v>3</v>
      </c>
      <c r="F81" t="b">
        <f>WEEKDAY(ekodom[[#This Row],[Data]],13)=1</f>
        <v>0</v>
      </c>
      <c r="G81" t="b">
        <f>AND(ekodom[[#This Row],[Data]]&gt;=DATE(2022,4,1), ekodom[[#This Row],[Data]]&lt;=DATE(2022,9,30))</f>
        <v>0</v>
      </c>
      <c r="H81" s="2">
        <f>IF(ekodom[[#This Row],[retencja]]=0, H80+1,0)</f>
        <v>2</v>
      </c>
      <c r="I81" s="2" t="b">
        <f>AND(ekodom[[#This Row],[podl]],ekodom[[#This Row],[susza]]&gt;0,MOD(ekodom[[#This Row],[susza]],5)=0)</f>
        <v>0</v>
      </c>
      <c r="J81" s="2">
        <f t="shared" si="2"/>
        <v>304</v>
      </c>
      <c r="K81" s="2">
        <f>190+ekodom[[#This Row],[środa?]]*70+ekodom[[#This Row],[trawnik]]*300</f>
        <v>190</v>
      </c>
      <c r="L81" s="2">
        <f>IF(ekodom[[#This Row],[stan zb.]]&gt;ekodom[[#This Row],[zużyto_wody]], ekodom[[#This Row],[zużyto_wody]], ekodom[[#This Row],[stan zb.]])</f>
        <v>190</v>
      </c>
      <c r="M81" s="2">
        <f>ekodom[[#This Row],[zużyto_wody]]-ekodom[[#This Row],[zuż. Zbiornik]]</f>
        <v>0</v>
      </c>
    </row>
    <row r="82" spans="3:13" x14ac:dyDescent="0.25">
      <c r="C82" s="1">
        <v>44635</v>
      </c>
      <c r="D82">
        <v>88</v>
      </c>
      <c r="E82">
        <f>MONTH(ekodom[[#This Row],[Data]])</f>
        <v>3</v>
      </c>
      <c r="F82" t="b">
        <f>WEEKDAY(ekodom[[#This Row],[Data]],13)=1</f>
        <v>0</v>
      </c>
      <c r="G82" t="b">
        <f>AND(ekodom[[#This Row],[Data]]&gt;=DATE(2022,4,1), ekodom[[#This Row],[Data]]&lt;=DATE(2022,9,30))</f>
        <v>0</v>
      </c>
      <c r="H82" s="2">
        <f>IF(ekodom[[#This Row],[retencja]]=0, H81+1,0)</f>
        <v>0</v>
      </c>
      <c r="I82" s="2" t="b">
        <f>AND(ekodom[[#This Row],[podl]],ekodom[[#This Row],[susza]]&gt;0,MOD(ekodom[[#This Row],[susza]],5)=0)</f>
        <v>0</v>
      </c>
      <c r="J82" s="2">
        <f t="shared" si="2"/>
        <v>202</v>
      </c>
      <c r="K82" s="2">
        <f>190+ekodom[[#This Row],[środa?]]*70+ekodom[[#This Row],[trawnik]]*300</f>
        <v>190</v>
      </c>
      <c r="L82" s="2">
        <f>IF(ekodom[[#This Row],[stan zb.]]&gt;ekodom[[#This Row],[zużyto_wody]], ekodom[[#This Row],[zużyto_wody]], ekodom[[#This Row],[stan zb.]])</f>
        <v>190</v>
      </c>
      <c r="M82" s="2">
        <f>ekodom[[#This Row],[zużyto_wody]]-ekodom[[#This Row],[zuż. Zbiornik]]</f>
        <v>0</v>
      </c>
    </row>
    <row r="83" spans="3:13" x14ac:dyDescent="0.25">
      <c r="C83" s="1">
        <v>44636</v>
      </c>
      <c r="D83">
        <v>112</v>
      </c>
      <c r="E83">
        <f>MONTH(ekodom[[#This Row],[Data]])</f>
        <v>3</v>
      </c>
      <c r="F83" t="b">
        <f>WEEKDAY(ekodom[[#This Row],[Data]],13)=1</f>
        <v>1</v>
      </c>
      <c r="G83" t="b">
        <f>AND(ekodom[[#This Row],[Data]]&gt;=DATE(2022,4,1), ekodom[[#This Row],[Data]]&lt;=DATE(2022,9,30))</f>
        <v>0</v>
      </c>
      <c r="H83" s="2">
        <f>IF(ekodom[[#This Row],[retencja]]=0, H82+1,0)</f>
        <v>0</v>
      </c>
      <c r="I83" s="2" t="b">
        <f>AND(ekodom[[#This Row],[podl]],ekodom[[#This Row],[susza]]&gt;0,MOD(ekodom[[#This Row],[susza]],5)=0)</f>
        <v>0</v>
      </c>
      <c r="J83" s="2">
        <f t="shared" si="2"/>
        <v>124</v>
      </c>
      <c r="K83" s="2">
        <f>190+ekodom[[#This Row],[środa?]]*70+ekodom[[#This Row],[trawnik]]*300</f>
        <v>260</v>
      </c>
      <c r="L83" s="2">
        <f>IF(ekodom[[#This Row],[stan zb.]]&gt;ekodom[[#This Row],[zużyto_wody]], ekodom[[#This Row],[zużyto_wody]], ekodom[[#This Row],[stan zb.]])</f>
        <v>124</v>
      </c>
      <c r="M83" s="2">
        <f>ekodom[[#This Row],[zużyto_wody]]-ekodom[[#This Row],[zuż. Zbiornik]]</f>
        <v>136</v>
      </c>
    </row>
    <row r="84" spans="3:13" x14ac:dyDescent="0.25">
      <c r="C84" s="1">
        <v>44637</v>
      </c>
      <c r="D84">
        <v>82</v>
      </c>
      <c r="E84">
        <f>MONTH(ekodom[[#This Row],[Data]])</f>
        <v>3</v>
      </c>
      <c r="F84" t="b">
        <f>WEEKDAY(ekodom[[#This Row],[Data]],13)=1</f>
        <v>0</v>
      </c>
      <c r="G84" t="b">
        <f>AND(ekodom[[#This Row],[Data]]&gt;=DATE(2022,4,1), ekodom[[#This Row],[Data]]&lt;=DATE(2022,9,30))</f>
        <v>0</v>
      </c>
      <c r="H84" s="2">
        <f>IF(ekodom[[#This Row],[retencja]]=0, H83+1,0)</f>
        <v>0</v>
      </c>
      <c r="I84" s="2" t="b">
        <f>AND(ekodom[[#This Row],[podl]],ekodom[[#This Row],[susza]]&gt;0,MOD(ekodom[[#This Row],[susza]],5)=0)</f>
        <v>0</v>
      </c>
      <c r="J84" s="2">
        <f t="shared" si="2"/>
        <v>82</v>
      </c>
      <c r="K84" s="2">
        <f>190+ekodom[[#This Row],[środa?]]*70+ekodom[[#This Row],[trawnik]]*300</f>
        <v>190</v>
      </c>
      <c r="L84" s="2">
        <f>IF(ekodom[[#This Row],[stan zb.]]&gt;ekodom[[#This Row],[zużyto_wody]], ekodom[[#This Row],[zużyto_wody]], ekodom[[#This Row],[stan zb.]])</f>
        <v>82</v>
      </c>
      <c r="M84" s="2">
        <f>ekodom[[#This Row],[zużyto_wody]]-ekodom[[#This Row],[zuż. Zbiornik]]</f>
        <v>108</v>
      </c>
    </row>
    <row r="85" spans="3:13" x14ac:dyDescent="0.25">
      <c r="C85" s="1">
        <v>44638</v>
      </c>
      <c r="D85">
        <v>174</v>
      </c>
      <c r="E85">
        <f>MONTH(ekodom[[#This Row],[Data]])</f>
        <v>3</v>
      </c>
      <c r="F85" t="b">
        <f>WEEKDAY(ekodom[[#This Row],[Data]],13)=1</f>
        <v>0</v>
      </c>
      <c r="G85" t="b">
        <f>AND(ekodom[[#This Row],[Data]]&gt;=DATE(2022,4,1), ekodom[[#This Row],[Data]]&lt;=DATE(2022,9,30))</f>
        <v>0</v>
      </c>
      <c r="H85" s="2">
        <f>IF(ekodom[[#This Row],[retencja]]=0, H84+1,0)</f>
        <v>0</v>
      </c>
      <c r="I85" s="2" t="b">
        <f>AND(ekodom[[#This Row],[podl]],ekodom[[#This Row],[susza]]&gt;0,MOD(ekodom[[#This Row],[susza]],5)=0)</f>
        <v>0</v>
      </c>
      <c r="J85" s="2">
        <f t="shared" si="2"/>
        <v>174</v>
      </c>
      <c r="K85" s="2">
        <f>190+ekodom[[#This Row],[środa?]]*70+ekodom[[#This Row],[trawnik]]*300</f>
        <v>190</v>
      </c>
      <c r="L85" s="2">
        <f>IF(ekodom[[#This Row],[stan zb.]]&gt;ekodom[[#This Row],[zużyto_wody]], ekodom[[#This Row],[zużyto_wody]], ekodom[[#This Row],[stan zb.]])</f>
        <v>174</v>
      </c>
      <c r="M85" s="2">
        <f>ekodom[[#This Row],[zużyto_wody]]-ekodom[[#This Row],[zuż. Zbiornik]]</f>
        <v>16</v>
      </c>
    </row>
    <row r="86" spans="3:13" x14ac:dyDescent="0.25">
      <c r="C86" s="1">
        <v>44639</v>
      </c>
      <c r="D86">
        <v>279</v>
      </c>
      <c r="E86">
        <f>MONTH(ekodom[[#This Row],[Data]])</f>
        <v>3</v>
      </c>
      <c r="F86" t="b">
        <f>WEEKDAY(ekodom[[#This Row],[Data]],13)=1</f>
        <v>0</v>
      </c>
      <c r="G86" t="b">
        <f>AND(ekodom[[#This Row],[Data]]&gt;=DATE(2022,4,1), ekodom[[#This Row],[Data]]&lt;=DATE(2022,9,30))</f>
        <v>0</v>
      </c>
      <c r="H86" s="2">
        <f>IF(ekodom[[#This Row],[retencja]]=0, H85+1,0)</f>
        <v>0</v>
      </c>
      <c r="I86" s="2" t="b">
        <f>AND(ekodom[[#This Row],[podl]],ekodom[[#This Row],[susza]]&gt;0,MOD(ekodom[[#This Row],[susza]],5)=0)</f>
        <v>0</v>
      </c>
      <c r="J86" s="2">
        <f t="shared" si="2"/>
        <v>279</v>
      </c>
      <c r="K86" s="2">
        <f>190+ekodom[[#This Row],[środa?]]*70+ekodom[[#This Row],[trawnik]]*300</f>
        <v>190</v>
      </c>
      <c r="L86" s="2">
        <f>IF(ekodom[[#This Row],[stan zb.]]&gt;ekodom[[#This Row],[zużyto_wody]], ekodom[[#This Row],[zużyto_wody]], ekodom[[#This Row],[stan zb.]])</f>
        <v>190</v>
      </c>
      <c r="M86" s="2">
        <f>ekodom[[#This Row],[zużyto_wody]]-ekodom[[#This Row],[zuż. Zbiornik]]</f>
        <v>0</v>
      </c>
    </row>
    <row r="87" spans="3:13" x14ac:dyDescent="0.25">
      <c r="C87" s="1">
        <v>44640</v>
      </c>
      <c r="D87">
        <v>125</v>
      </c>
      <c r="E87">
        <f>MONTH(ekodom[[#This Row],[Data]])</f>
        <v>3</v>
      </c>
      <c r="F87" t="b">
        <f>WEEKDAY(ekodom[[#This Row],[Data]],13)=1</f>
        <v>0</v>
      </c>
      <c r="G87" t="b">
        <f>AND(ekodom[[#This Row],[Data]]&gt;=DATE(2022,4,1), ekodom[[#This Row],[Data]]&lt;=DATE(2022,9,30))</f>
        <v>0</v>
      </c>
      <c r="H87" s="2">
        <f>IF(ekodom[[#This Row],[retencja]]=0, H86+1,0)</f>
        <v>0</v>
      </c>
      <c r="I87" s="2" t="b">
        <f>AND(ekodom[[#This Row],[podl]],ekodom[[#This Row],[susza]]&gt;0,MOD(ekodom[[#This Row],[susza]],5)=0)</f>
        <v>0</v>
      </c>
      <c r="J87" s="2">
        <f t="shared" si="2"/>
        <v>214</v>
      </c>
      <c r="K87" s="2">
        <f>190+ekodom[[#This Row],[środa?]]*70+ekodom[[#This Row],[trawnik]]*300</f>
        <v>190</v>
      </c>
      <c r="L87" s="2">
        <f>IF(ekodom[[#This Row],[stan zb.]]&gt;ekodom[[#This Row],[zużyto_wody]], ekodom[[#This Row],[zużyto_wody]], ekodom[[#This Row],[stan zb.]])</f>
        <v>190</v>
      </c>
      <c r="M87" s="2">
        <f>ekodom[[#This Row],[zużyto_wody]]-ekodom[[#This Row],[zuż. Zbiornik]]</f>
        <v>0</v>
      </c>
    </row>
    <row r="88" spans="3:13" x14ac:dyDescent="0.25">
      <c r="C88" s="1">
        <v>44641</v>
      </c>
      <c r="D88">
        <v>123</v>
      </c>
      <c r="E88">
        <f>MONTH(ekodom[[#This Row],[Data]])</f>
        <v>3</v>
      </c>
      <c r="F88" t="b">
        <f>WEEKDAY(ekodom[[#This Row],[Data]],13)=1</f>
        <v>0</v>
      </c>
      <c r="G88" t="b">
        <f>AND(ekodom[[#This Row],[Data]]&gt;=DATE(2022,4,1), ekodom[[#This Row],[Data]]&lt;=DATE(2022,9,30))</f>
        <v>0</v>
      </c>
      <c r="H88" s="2">
        <f>IF(ekodom[[#This Row],[retencja]]=0, H87+1,0)</f>
        <v>0</v>
      </c>
      <c r="I88" s="2" t="b">
        <f>AND(ekodom[[#This Row],[podl]],ekodom[[#This Row],[susza]]&gt;0,MOD(ekodom[[#This Row],[susza]],5)=0)</f>
        <v>0</v>
      </c>
      <c r="J88" s="2">
        <f t="shared" si="2"/>
        <v>147</v>
      </c>
      <c r="K88" s="2">
        <f>190+ekodom[[#This Row],[środa?]]*70+ekodom[[#This Row],[trawnik]]*300</f>
        <v>190</v>
      </c>
      <c r="L88" s="2">
        <f>IF(ekodom[[#This Row],[stan zb.]]&gt;ekodom[[#This Row],[zużyto_wody]], ekodom[[#This Row],[zużyto_wody]], ekodom[[#This Row],[stan zb.]])</f>
        <v>147</v>
      </c>
      <c r="M88" s="2">
        <f>ekodom[[#This Row],[zużyto_wody]]-ekodom[[#This Row],[zuż. Zbiornik]]</f>
        <v>43</v>
      </c>
    </row>
    <row r="89" spans="3:13" x14ac:dyDescent="0.25">
      <c r="C89" s="1">
        <v>44642</v>
      </c>
      <c r="D89">
        <v>108</v>
      </c>
      <c r="E89">
        <f>MONTH(ekodom[[#This Row],[Data]])</f>
        <v>3</v>
      </c>
      <c r="F89" t="b">
        <f>WEEKDAY(ekodom[[#This Row],[Data]],13)=1</f>
        <v>0</v>
      </c>
      <c r="G89" t="b">
        <f>AND(ekodom[[#This Row],[Data]]&gt;=DATE(2022,4,1), ekodom[[#This Row],[Data]]&lt;=DATE(2022,9,30))</f>
        <v>0</v>
      </c>
      <c r="H89" s="2">
        <f>IF(ekodom[[#This Row],[retencja]]=0, H88+1,0)</f>
        <v>0</v>
      </c>
      <c r="I89" s="2" t="b">
        <f>AND(ekodom[[#This Row],[podl]],ekodom[[#This Row],[susza]]&gt;0,MOD(ekodom[[#This Row],[susza]],5)=0)</f>
        <v>0</v>
      </c>
      <c r="J89" s="2">
        <f t="shared" si="2"/>
        <v>108</v>
      </c>
      <c r="K89" s="2">
        <f>190+ekodom[[#This Row],[środa?]]*70+ekodom[[#This Row],[trawnik]]*300</f>
        <v>190</v>
      </c>
      <c r="L89" s="2">
        <f>IF(ekodom[[#This Row],[stan zb.]]&gt;ekodom[[#This Row],[zużyto_wody]], ekodom[[#This Row],[zużyto_wody]], ekodom[[#This Row],[stan zb.]])</f>
        <v>108</v>
      </c>
      <c r="M89" s="2">
        <f>ekodom[[#This Row],[zużyto_wody]]-ekodom[[#This Row],[zuż. Zbiornik]]</f>
        <v>82</v>
      </c>
    </row>
    <row r="90" spans="3:13" x14ac:dyDescent="0.25">
      <c r="C90" s="1">
        <v>44643</v>
      </c>
      <c r="D90">
        <v>0</v>
      </c>
      <c r="E90">
        <f>MONTH(ekodom[[#This Row],[Data]])</f>
        <v>3</v>
      </c>
      <c r="F90" t="b">
        <f>WEEKDAY(ekodom[[#This Row],[Data]],13)=1</f>
        <v>1</v>
      </c>
      <c r="G90" t="b">
        <f>AND(ekodom[[#This Row],[Data]]&gt;=DATE(2022,4,1), ekodom[[#This Row],[Data]]&lt;=DATE(2022,9,30))</f>
        <v>0</v>
      </c>
      <c r="H90" s="2">
        <f>IF(ekodom[[#This Row],[retencja]]=0, H89+1,0)</f>
        <v>1</v>
      </c>
      <c r="I90" s="2" t="b">
        <f>AND(ekodom[[#This Row],[podl]],ekodom[[#This Row],[susza]]&gt;0,MOD(ekodom[[#This Row],[susza]],5)=0)</f>
        <v>0</v>
      </c>
      <c r="J90" s="2">
        <f t="shared" si="2"/>
        <v>0</v>
      </c>
      <c r="K90" s="2">
        <f>190+ekodom[[#This Row],[środa?]]*70+ekodom[[#This Row],[trawnik]]*300</f>
        <v>260</v>
      </c>
      <c r="L90" s="2">
        <f>IF(ekodom[[#This Row],[stan zb.]]&gt;ekodom[[#This Row],[zużyto_wody]], ekodom[[#This Row],[zużyto_wody]], ekodom[[#This Row],[stan zb.]])</f>
        <v>0</v>
      </c>
      <c r="M90" s="2">
        <f>ekodom[[#This Row],[zużyto_wody]]-ekodom[[#This Row],[zuż. Zbiornik]]</f>
        <v>260</v>
      </c>
    </row>
    <row r="91" spans="3:13" x14ac:dyDescent="0.25">
      <c r="C91" s="1">
        <v>44644</v>
      </c>
      <c r="D91">
        <v>0</v>
      </c>
      <c r="E91">
        <f>MONTH(ekodom[[#This Row],[Data]])</f>
        <v>3</v>
      </c>
      <c r="F91" t="b">
        <f>WEEKDAY(ekodom[[#This Row],[Data]],13)=1</f>
        <v>0</v>
      </c>
      <c r="G91" t="b">
        <f>AND(ekodom[[#This Row],[Data]]&gt;=DATE(2022,4,1), ekodom[[#This Row],[Data]]&lt;=DATE(2022,9,30))</f>
        <v>0</v>
      </c>
      <c r="H91" s="2">
        <f>IF(ekodom[[#This Row],[retencja]]=0, H90+1,0)</f>
        <v>2</v>
      </c>
      <c r="I91" s="2" t="b">
        <f>AND(ekodom[[#This Row],[podl]],ekodom[[#This Row],[susza]]&gt;0,MOD(ekodom[[#This Row],[susza]],5)=0)</f>
        <v>0</v>
      </c>
      <c r="J91" s="2">
        <f t="shared" si="2"/>
        <v>0</v>
      </c>
      <c r="K91" s="2">
        <f>190+ekodom[[#This Row],[środa?]]*70+ekodom[[#This Row],[trawnik]]*300</f>
        <v>190</v>
      </c>
      <c r="L91" s="2">
        <f>IF(ekodom[[#This Row],[stan zb.]]&gt;ekodom[[#This Row],[zużyto_wody]], ekodom[[#This Row],[zużyto_wody]], ekodom[[#This Row],[stan zb.]])</f>
        <v>0</v>
      </c>
      <c r="M91" s="2">
        <f>ekodom[[#This Row],[zużyto_wody]]-ekodom[[#This Row],[zuż. Zbiornik]]</f>
        <v>190</v>
      </c>
    </row>
    <row r="92" spans="3:13" x14ac:dyDescent="0.25">
      <c r="C92" s="1">
        <v>44645</v>
      </c>
      <c r="D92">
        <v>0</v>
      </c>
      <c r="E92">
        <f>MONTH(ekodom[[#This Row],[Data]])</f>
        <v>3</v>
      </c>
      <c r="F92" t="b">
        <f>WEEKDAY(ekodom[[#This Row],[Data]],13)=1</f>
        <v>0</v>
      </c>
      <c r="G92" t="b">
        <f>AND(ekodom[[#This Row],[Data]]&gt;=DATE(2022,4,1), ekodom[[#This Row],[Data]]&lt;=DATE(2022,9,30))</f>
        <v>0</v>
      </c>
      <c r="H92" s="2">
        <f>IF(ekodom[[#This Row],[retencja]]=0, H91+1,0)</f>
        <v>3</v>
      </c>
      <c r="I92" s="2" t="b">
        <f>AND(ekodom[[#This Row],[podl]],ekodom[[#This Row],[susza]]&gt;0,MOD(ekodom[[#This Row],[susza]],5)=0)</f>
        <v>0</v>
      </c>
      <c r="J92" s="2">
        <f t="shared" si="2"/>
        <v>0</v>
      </c>
      <c r="K92" s="2">
        <f>190+ekodom[[#This Row],[środa?]]*70+ekodom[[#This Row],[trawnik]]*300</f>
        <v>190</v>
      </c>
      <c r="L92" s="2">
        <f>IF(ekodom[[#This Row],[stan zb.]]&gt;ekodom[[#This Row],[zużyto_wody]], ekodom[[#This Row],[zużyto_wody]], ekodom[[#This Row],[stan zb.]])</f>
        <v>0</v>
      </c>
      <c r="M92" s="2">
        <f>ekodom[[#This Row],[zużyto_wody]]-ekodom[[#This Row],[zuż. Zbiornik]]</f>
        <v>190</v>
      </c>
    </row>
    <row r="93" spans="3:13" x14ac:dyDescent="0.25">
      <c r="C93" s="1">
        <v>44646</v>
      </c>
      <c r="D93">
        <v>0</v>
      </c>
      <c r="E93">
        <f>MONTH(ekodom[[#This Row],[Data]])</f>
        <v>3</v>
      </c>
      <c r="F93" t="b">
        <f>WEEKDAY(ekodom[[#This Row],[Data]],13)=1</f>
        <v>0</v>
      </c>
      <c r="G93" t="b">
        <f>AND(ekodom[[#This Row],[Data]]&gt;=DATE(2022,4,1), ekodom[[#This Row],[Data]]&lt;=DATE(2022,9,30))</f>
        <v>0</v>
      </c>
      <c r="H93" s="2">
        <f>IF(ekodom[[#This Row],[retencja]]=0, H92+1,0)</f>
        <v>4</v>
      </c>
      <c r="I93" s="2" t="b">
        <f>AND(ekodom[[#This Row],[podl]],ekodom[[#This Row],[susza]]&gt;0,MOD(ekodom[[#This Row],[susza]],5)=0)</f>
        <v>0</v>
      </c>
      <c r="J93" s="2">
        <f t="shared" si="2"/>
        <v>0</v>
      </c>
      <c r="K93" s="2">
        <f>190+ekodom[[#This Row],[środa?]]*70+ekodom[[#This Row],[trawnik]]*300</f>
        <v>190</v>
      </c>
      <c r="L93" s="2">
        <f>IF(ekodom[[#This Row],[stan zb.]]&gt;ekodom[[#This Row],[zużyto_wody]], ekodom[[#This Row],[zużyto_wody]], ekodom[[#This Row],[stan zb.]])</f>
        <v>0</v>
      </c>
      <c r="M93" s="2">
        <f>ekodom[[#This Row],[zużyto_wody]]-ekodom[[#This Row],[zuż. Zbiornik]]</f>
        <v>190</v>
      </c>
    </row>
    <row r="94" spans="3:13" x14ac:dyDescent="0.25">
      <c r="C94" s="1">
        <v>44647</v>
      </c>
      <c r="D94">
        <v>0</v>
      </c>
      <c r="E94">
        <f>MONTH(ekodom[[#This Row],[Data]])</f>
        <v>3</v>
      </c>
      <c r="F94" t="b">
        <f>WEEKDAY(ekodom[[#This Row],[Data]],13)=1</f>
        <v>0</v>
      </c>
      <c r="G94" t="b">
        <f>AND(ekodom[[#This Row],[Data]]&gt;=DATE(2022,4,1), ekodom[[#This Row],[Data]]&lt;=DATE(2022,9,30))</f>
        <v>0</v>
      </c>
      <c r="H94" s="2">
        <f>IF(ekodom[[#This Row],[retencja]]=0, H93+1,0)</f>
        <v>5</v>
      </c>
      <c r="I94" s="2" t="b">
        <f>AND(ekodom[[#This Row],[podl]],ekodom[[#This Row],[susza]]&gt;0,MOD(ekodom[[#This Row],[susza]],5)=0)</f>
        <v>0</v>
      </c>
      <c r="J94" s="2">
        <f t="shared" si="2"/>
        <v>0</v>
      </c>
      <c r="K94" s="2">
        <f>190+ekodom[[#This Row],[środa?]]*70+ekodom[[#This Row],[trawnik]]*300</f>
        <v>190</v>
      </c>
      <c r="L94" s="2">
        <f>IF(ekodom[[#This Row],[stan zb.]]&gt;ekodom[[#This Row],[zużyto_wody]], ekodom[[#This Row],[zużyto_wody]], ekodom[[#This Row],[stan zb.]])</f>
        <v>0</v>
      </c>
      <c r="M94" s="2">
        <f>ekodom[[#This Row],[zużyto_wody]]-ekodom[[#This Row],[zuż. Zbiornik]]</f>
        <v>190</v>
      </c>
    </row>
    <row r="95" spans="3:13" x14ac:dyDescent="0.25">
      <c r="C95" s="1">
        <v>44648</v>
      </c>
      <c r="D95">
        <v>0</v>
      </c>
      <c r="E95">
        <f>MONTH(ekodom[[#This Row],[Data]])</f>
        <v>3</v>
      </c>
      <c r="F95" t="b">
        <f>WEEKDAY(ekodom[[#This Row],[Data]],13)=1</f>
        <v>0</v>
      </c>
      <c r="G95" t="b">
        <f>AND(ekodom[[#This Row],[Data]]&gt;=DATE(2022,4,1), ekodom[[#This Row],[Data]]&lt;=DATE(2022,9,30))</f>
        <v>0</v>
      </c>
      <c r="H95" s="2">
        <f>IF(ekodom[[#This Row],[retencja]]=0, H94+1,0)</f>
        <v>6</v>
      </c>
      <c r="I95" s="2" t="b">
        <f>AND(ekodom[[#This Row],[podl]],ekodom[[#This Row],[susza]]&gt;0,MOD(ekodom[[#This Row],[susza]],5)=0)</f>
        <v>0</v>
      </c>
      <c r="J95" s="2">
        <f t="shared" si="2"/>
        <v>0</v>
      </c>
      <c r="K95" s="2">
        <f>190+ekodom[[#This Row],[środa?]]*70+ekodom[[#This Row],[trawnik]]*300</f>
        <v>190</v>
      </c>
      <c r="L95" s="2">
        <f>IF(ekodom[[#This Row],[stan zb.]]&gt;ekodom[[#This Row],[zużyto_wody]], ekodom[[#This Row],[zużyto_wody]], ekodom[[#This Row],[stan zb.]])</f>
        <v>0</v>
      </c>
      <c r="M95" s="2">
        <f>ekodom[[#This Row],[zużyto_wody]]-ekodom[[#This Row],[zuż. Zbiornik]]</f>
        <v>190</v>
      </c>
    </row>
    <row r="96" spans="3:13" x14ac:dyDescent="0.25">
      <c r="C96" s="1">
        <v>44649</v>
      </c>
      <c r="D96">
        <v>0</v>
      </c>
      <c r="E96">
        <f>MONTH(ekodom[[#This Row],[Data]])</f>
        <v>3</v>
      </c>
      <c r="F96" t="b">
        <f>WEEKDAY(ekodom[[#This Row],[Data]],13)=1</f>
        <v>0</v>
      </c>
      <c r="G96" t="b">
        <f>AND(ekodom[[#This Row],[Data]]&gt;=DATE(2022,4,1), ekodom[[#This Row],[Data]]&lt;=DATE(2022,9,30))</f>
        <v>0</v>
      </c>
      <c r="H96" s="2">
        <f>IF(ekodom[[#This Row],[retencja]]=0, H95+1,0)</f>
        <v>7</v>
      </c>
      <c r="I96" s="2" t="b">
        <f>AND(ekodom[[#This Row],[podl]],ekodom[[#This Row],[susza]]&gt;0,MOD(ekodom[[#This Row],[susza]],5)=0)</f>
        <v>0</v>
      </c>
      <c r="J96" s="2">
        <f t="shared" si="2"/>
        <v>0</v>
      </c>
      <c r="K96" s="2">
        <f>190+ekodom[[#This Row],[środa?]]*70+ekodom[[#This Row],[trawnik]]*300</f>
        <v>190</v>
      </c>
      <c r="L96" s="2">
        <f>IF(ekodom[[#This Row],[stan zb.]]&gt;ekodom[[#This Row],[zużyto_wody]], ekodom[[#This Row],[zużyto_wody]], ekodom[[#This Row],[stan zb.]])</f>
        <v>0</v>
      </c>
      <c r="M96" s="2">
        <f>ekodom[[#This Row],[zużyto_wody]]-ekodom[[#This Row],[zuż. Zbiornik]]</f>
        <v>190</v>
      </c>
    </row>
    <row r="97" spans="3:13" x14ac:dyDescent="0.25">
      <c r="C97" s="1">
        <v>44650</v>
      </c>
      <c r="D97">
        <v>0</v>
      </c>
      <c r="E97">
        <f>MONTH(ekodom[[#This Row],[Data]])</f>
        <v>3</v>
      </c>
      <c r="F97" t="b">
        <f>WEEKDAY(ekodom[[#This Row],[Data]],13)=1</f>
        <v>1</v>
      </c>
      <c r="G97" t="b">
        <f>AND(ekodom[[#This Row],[Data]]&gt;=DATE(2022,4,1), ekodom[[#This Row],[Data]]&lt;=DATE(2022,9,30))</f>
        <v>0</v>
      </c>
      <c r="H97" s="2">
        <f>IF(ekodom[[#This Row],[retencja]]=0, H96+1,0)</f>
        <v>8</v>
      </c>
      <c r="I97" s="2" t="b">
        <f>AND(ekodom[[#This Row],[podl]],ekodom[[#This Row],[susza]]&gt;0,MOD(ekodom[[#This Row],[susza]],5)=0)</f>
        <v>0</v>
      </c>
      <c r="J97" s="2">
        <f t="shared" si="2"/>
        <v>0</v>
      </c>
      <c r="K97" s="2">
        <f>190+ekodom[[#This Row],[środa?]]*70+ekodom[[#This Row],[trawnik]]*300</f>
        <v>260</v>
      </c>
      <c r="L97" s="2">
        <f>IF(ekodom[[#This Row],[stan zb.]]&gt;ekodom[[#This Row],[zużyto_wody]], ekodom[[#This Row],[zużyto_wody]], ekodom[[#This Row],[stan zb.]])</f>
        <v>0</v>
      </c>
      <c r="M97" s="2">
        <f>ekodom[[#This Row],[zużyto_wody]]-ekodom[[#This Row],[zuż. Zbiornik]]</f>
        <v>260</v>
      </c>
    </row>
    <row r="98" spans="3:13" x14ac:dyDescent="0.25">
      <c r="C98" s="1">
        <v>44651</v>
      </c>
      <c r="D98">
        <v>207</v>
      </c>
      <c r="E98">
        <f>MONTH(ekodom[[#This Row],[Data]])</f>
        <v>3</v>
      </c>
      <c r="F98" t="b">
        <f>WEEKDAY(ekodom[[#This Row],[Data]],13)=1</f>
        <v>0</v>
      </c>
      <c r="G98" t="b">
        <f>AND(ekodom[[#This Row],[Data]]&gt;=DATE(2022,4,1), ekodom[[#This Row],[Data]]&lt;=DATE(2022,9,30))</f>
        <v>0</v>
      </c>
      <c r="H98" s="2">
        <f>IF(ekodom[[#This Row],[retencja]]=0, H97+1,0)</f>
        <v>0</v>
      </c>
      <c r="I98" s="2" t="b">
        <f>AND(ekodom[[#This Row],[podl]],ekodom[[#This Row],[susza]]&gt;0,MOD(ekodom[[#This Row],[susza]],5)=0)</f>
        <v>0</v>
      </c>
      <c r="J98" s="2">
        <f t="shared" si="2"/>
        <v>207</v>
      </c>
      <c r="K98" s="2">
        <f>190+ekodom[[#This Row],[środa?]]*70+ekodom[[#This Row],[trawnik]]*300</f>
        <v>190</v>
      </c>
      <c r="L98" s="2">
        <f>IF(ekodom[[#This Row],[stan zb.]]&gt;ekodom[[#This Row],[zużyto_wody]], ekodom[[#This Row],[zużyto_wody]], ekodom[[#This Row],[stan zb.]])</f>
        <v>190</v>
      </c>
      <c r="M98" s="2">
        <f>ekodom[[#This Row],[zużyto_wody]]-ekodom[[#This Row],[zuż. Zbiornik]]</f>
        <v>0</v>
      </c>
    </row>
    <row r="99" spans="3:13" x14ac:dyDescent="0.25">
      <c r="C99" s="1">
        <v>44652</v>
      </c>
      <c r="D99">
        <v>1299</v>
      </c>
      <c r="E99">
        <f>MONTH(ekodom[[#This Row],[Data]])</f>
        <v>4</v>
      </c>
      <c r="F99" t="b">
        <f>WEEKDAY(ekodom[[#This Row],[Data]],13)=1</f>
        <v>0</v>
      </c>
      <c r="G99" t="b">
        <f>AND(ekodom[[#This Row],[Data]]&gt;=DATE(2022,4,1), ekodom[[#This Row],[Data]]&lt;=DATE(2022,9,30))</f>
        <v>1</v>
      </c>
      <c r="H99" s="2">
        <f>IF(ekodom[[#This Row],[retencja]]=0, H98+1,0)</f>
        <v>0</v>
      </c>
      <c r="I99" s="2" t="b">
        <f>AND(ekodom[[#This Row],[podl]],ekodom[[#This Row],[susza]]&gt;0,MOD(ekodom[[#This Row],[susza]],5)=0)</f>
        <v>0</v>
      </c>
      <c r="J99" s="2">
        <f t="shared" si="2"/>
        <v>1316</v>
      </c>
      <c r="K99" s="2">
        <f>190+ekodom[[#This Row],[środa?]]*70+ekodom[[#This Row],[trawnik]]*300</f>
        <v>190</v>
      </c>
      <c r="L99" s="2">
        <f>IF(ekodom[[#This Row],[stan zb.]]&gt;ekodom[[#This Row],[zużyto_wody]], ekodom[[#This Row],[zużyto_wody]], ekodom[[#This Row],[stan zb.]])</f>
        <v>190</v>
      </c>
      <c r="M99" s="2">
        <f>ekodom[[#This Row],[zużyto_wody]]-ekodom[[#This Row],[zuż. Zbiornik]]</f>
        <v>0</v>
      </c>
    </row>
    <row r="100" spans="3:13" x14ac:dyDescent="0.25">
      <c r="C100" s="1">
        <v>44653</v>
      </c>
      <c r="D100">
        <v>218</v>
      </c>
      <c r="E100">
        <f>MONTH(ekodom[[#This Row],[Data]])</f>
        <v>4</v>
      </c>
      <c r="F100" t="b">
        <f>WEEKDAY(ekodom[[#This Row],[Data]],13)=1</f>
        <v>0</v>
      </c>
      <c r="G100" t="b">
        <f>AND(ekodom[[#This Row],[Data]]&gt;=DATE(2022,4,1), ekodom[[#This Row],[Data]]&lt;=DATE(2022,9,30))</f>
        <v>1</v>
      </c>
      <c r="H100" s="2">
        <f>IF(ekodom[[#This Row],[retencja]]=0, H99+1,0)</f>
        <v>0</v>
      </c>
      <c r="I100" s="2" t="b">
        <f>AND(ekodom[[#This Row],[podl]],ekodom[[#This Row],[susza]]&gt;0,MOD(ekodom[[#This Row],[susza]],5)=0)</f>
        <v>0</v>
      </c>
      <c r="J100" s="2">
        <f t="shared" si="2"/>
        <v>1344</v>
      </c>
      <c r="K100" s="2">
        <f>190+ekodom[[#This Row],[środa?]]*70+ekodom[[#This Row],[trawnik]]*300</f>
        <v>190</v>
      </c>
      <c r="L100" s="2">
        <f>IF(ekodom[[#This Row],[stan zb.]]&gt;ekodom[[#This Row],[zużyto_wody]], ekodom[[#This Row],[zużyto_wody]], ekodom[[#This Row],[stan zb.]])</f>
        <v>190</v>
      </c>
      <c r="M100" s="2">
        <f>ekodom[[#This Row],[zużyto_wody]]-ekodom[[#This Row],[zuż. Zbiornik]]</f>
        <v>0</v>
      </c>
    </row>
    <row r="101" spans="3:13" x14ac:dyDescent="0.25">
      <c r="C101" s="1">
        <v>44654</v>
      </c>
      <c r="D101">
        <v>0</v>
      </c>
      <c r="E101">
        <f>MONTH(ekodom[[#This Row],[Data]])</f>
        <v>4</v>
      </c>
      <c r="F101" t="b">
        <f>WEEKDAY(ekodom[[#This Row],[Data]],13)=1</f>
        <v>0</v>
      </c>
      <c r="G101" t="b">
        <f>AND(ekodom[[#This Row],[Data]]&gt;=DATE(2022,4,1), ekodom[[#This Row],[Data]]&lt;=DATE(2022,9,30))</f>
        <v>1</v>
      </c>
      <c r="H101" s="2">
        <f>IF(ekodom[[#This Row],[retencja]]=0, H100+1,0)</f>
        <v>1</v>
      </c>
      <c r="I101" s="2" t="b">
        <f>AND(ekodom[[#This Row],[podl]],ekodom[[#This Row],[susza]]&gt;0,MOD(ekodom[[#This Row],[susza]],5)=0)</f>
        <v>0</v>
      </c>
      <c r="J101" s="2">
        <f t="shared" si="2"/>
        <v>1154</v>
      </c>
      <c r="K101" s="2">
        <f>190+ekodom[[#This Row],[środa?]]*70+ekodom[[#This Row],[trawnik]]*300</f>
        <v>190</v>
      </c>
      <c r="L101" s="2">
        <f>IF(ekodom[[#This Row],[stan zb.]]&gt;ekodom[[#This Row],[zużyto_wody]], ekodom[[#This Row],[zużyto_wody]], ekodom[[#This Row],[stan zb.]])</f>
        <v>190</v>
      </c>
      <c r="M101" s="2">
        <f>ekodom[[#This Row],[zużyto_wody]]-ekodom[[#This Row],[zuż. Zbiornik]]</f>
        <v>0</v>
      </c>
    </row>
    <row r="102" spans="3:13" x14ac:dyDescent="0.25">
      <c r="C102" s="1">
        <v>44655</v>
      </c>
      <c r="D102">
        <v>0</v>
      </c>
      <c r="E102">
        <f>MONTH(ekodom[[#This Row],[Data]])</f>
        <v>4</v>
      </c>
      <c r="F102" t="b">
        <f>WEEKDAY(ekodom[[#This Row],[Data]],13)=1</f>
        <v>0</v>
      </c>
      <c r="G102" t="b">
        <f>AND(ekodom[[#This Row],[Data]]&gt;=DATE(2022,4,1), ekodom[[#This Row],[Data]]&lt;=DATE(2022,9,30))</f>
        <v>1</v>
      </c>
      <c r="H102" s="2">
        <f>IF(ekodom[[#This Row],[retencja]]=0, H101+1,0)</f>
        <v>2</v>
      </c>
      <c r="I102" s="2" t="b">
        <f>AND(ekodom[[#This Row],[podl]],ekodom[[#This Row],[susza]]&gt;0,MOD(ekodom[[#This Row],[susza]],5)=0)</f>
        <v>0</v>
      </c>
      <c r="J102" s="2">
        <f t="shared" si="2"/>
        <v>964</v>
      </c>
      <c r="K102" s="2">
        <f>190+ekodom[[#This Row],[środa?]]*70+ekodom[[#This Row],[trawnik]]*300</f>
        <v>190</v>
      </c>
      <c r="L102" s="2">
        <f>IF(ekodom[[#This Row],[stan zb.]]&gt;ekodom[[#This Row],[zużyto_wody]], ekodom[[#This Row],[zużyto_wody]], ekodom[[#This Row],[stan zb.]])</f>
        <v>190</v>
      </c>
      <c r="M102" s="2">
        <f>ekodom[[#This Row],[zużyto_wody]]-ekodom[[#This Row],[zuż. Zbiornik]]</f>
        <v>0</v>
      </c>
    </row>
    <row r="103" spans="3:13" x14ac:dyDescent="0.25">
      <c r="C103" s="1">
        <v>44656</v>
      </c>
      <c r="D103">
        <v>0</v>
      </c>
      <c r="E103">
        <f>MONTH(ekodom[[#This Row],[Data]])</f>
        <v>4</v>
      </c>
      <c r="F103" t="b">
        <f>WEEKDAY(ekodom[[#This Row],[Data]],13)=1</f>
        <v>0</v>
      </c>
      <c r="G103" t="b">
        <f>AND(ekodom[[#This Row],[Data]]&gt;=DATE(2022,4,1), ekodom[[#This Row],[Data]]&lt;=DATE(2022,9,30))</f>
        <v>1</v>
      </c>
      <c r="H103" s="2">
        <f>IF(ekodom[[#This Row],[retencja]]=0, H102+1,0)</f>
        <v>3</v>
      </c>
      <c r="I103" s="2" t="b">
        <f>AND(ekodom[[#This Row],[podl]],ekodom[[#This Row],[susza]]&gt;0,MOD(ekodom[[#This Row],[susza]],5)=0)</f>
        <v>0</v>
      </c>
      <c r="J103" s="2">
        <f t="shared" si="2"/>
        <v>774</v>
      </c>
      <c r="K103" s="2">
        <f>190+ekodom[[#This Row],[środa?]]*70+ekodom[[#This Row],[trawnik]]*300</f>
        <v>190</v>
      </c>
      <c r="L103" s="2">
        <f>IF(ekodom[[#This Row],[stan zb.]]&gt;ekodom[[#This Row],[zużyto_wody]], ekodom[[#This Row],[zużyto_wody]], ekodom[[#This Row],[stan zb.]])</f>
        <v>190</v>
      </c>
      <c r="M103" s="2">
        <f>ekodom[[#This Row],[zużyto_wody]]-ekodom[[#This Row],[zuż. Zbiornik]]</f>
        <v>0</v>
      </c>
    </row>
    <row r="104" spans="3:13" x14ac:dyDescent="0.25">
      <c r="C104" s="1">
        <v>44657</v>
      </c>
      <c r="D104">
        <v>220</v>
      </c>
      <c r="E104">
        <f>MONTH(ekodom[[#This Row],[Data]])</f>
        <v>4</v>
      </c>
      <c r="F104" t="b">
        <f>WEEKDAY(ekodom[[#This Row],[Data]],13)=1</f>
        <v>1</v>
      </c>
      <c r="G104" t="b">
        <f>AND(ekodom[[#This Row],[Data]]&gt;=DATE(2022,4,1), ekodom[[#This Row],[Data]]&lt;=DATE(2022,9,30))</f>
        <v>1</v>
      </c>
      <c r="H104" s="2">
        <f>IF(ekodom[[#This Row],[retencja]]=0, H103+1,0)</f>
        <v>0</v>
      </c>
      <c r="I104" s="2" t="b">
        <f>AND(ekodom[[#This Row],[podl]],ekodom[[#This Row],[susza]]&gt;0,MOD(ekodom[[#This Row],[susza]],5)=0)</f>
        <v>0</v>
      </c>
      <c r="J104" s="2">
        <f t="shared" si="2"/>
        <v>804</v>
      </c>
      <c r="K104" s="2">
        <f>190+ekodom[[#This Row],[środa?]]*70+ekodom[[#This Row],[trawnik]]*300</f>
        <v>260</v>
      </c>
      <c r="L104" s="2">
        <f>IF(ekodom[[#This Row],[stan zb.]]&gt;ekodom[[#This Row],[zużyto_wody]], ekodom[[#This Row],[zużyto_wody]], ekodom[[#This Row],[stan zb.]])</f>
        <v>260</v>
      </c>
      <c r="M104" s="2">
        <f>ekodom[[#This Row],[zużyto_wody]]-ekodom[[#This Row],[zuż. Zbiornik]]</f>
        <v>0</v>
      </c>
    </row>
    <row r="105" spans="3:13" x14ac:dyDescent="0.25">
      <c r="C105" s="1">
        <v>44658</v>
      </c>
      <c r="D105">
        <v>72</v>
      </c>
      <c r="E105">
        <f>MONTH(ekodom[[#This Row],[Data]])</f>
        <v>4</v>
      </c>
      <c r="F105" t="b">
        <f>WEEKDAY(ekodom[[#This Row],[Data]],13)=1</f>
        <v>0</v>
      </c>
      <c r="G105" t="b">
        <f>AND(ekodom[[#This Row],[Data]]&gt;=DATE(2022,4,1), ekodom[[#This Row],[Data]]&lt;=DATE(2022,9,30))</f>
        <v>1</v>
      </c>
      <c r="H105" s="2">
        <f>IF(ekodom[[#This Row],[retencja]]=0, H104+1,0)</f>
        <v>0</v>
      </c>
      <c r="I105" s="2" t="b">
        <f>AND(ekodom[[#This Row],[podl]],ekodom[[#This Row],[susza]]&gt;0,MOD(ekodom[[#This Row],[susza]],5)=0)</f>
        <v>0</v>
      </c>
      <c r="J105" s="2">
        <f t="shared" si="2"/>
        <v>616</v>
      </c>
      <c r="K105" s="2">
        <f>190+ekodom[[#This Row],[środa?]]*70+ekodom[[#This Row],[trawnik]]*300</f>
        <v>190</v>
      </c>
      <c r="L105" s="2">
        <f>IF(ekodom[[#This Row],[stan zb.]]&gt;ekodom[[#This Row],[zużyto_wody]], ekodom[[#This Row],[zużyto_wody]], ekodom[[#This Row],[stan zb.]])</f>
        <v>190</v>
      </c>
      <c r="M105" s="2">
        <f>ekodom[[#This Row],[zużyto_wody]]-ekodom[[#This Row],[zuż. Zbiornik]]</f>
        <v>0</v>
      </c>
    </row>
    <row r="106" spans="3:13" x14ac:dyDescent="0.25">
      <c r="C106" s="1">
        <v>44659</v>
      </c>
      <c r="D106">
        <v>0</v>
      </c>
      <c r="E106">
        <f>MONTH(ekodom[[#This Row],[Data]])</f>
        <v>4</v>
      </c>
      <c r="F106" t="b">
        <f>WEEKDAY(ekodom[[#This Row],[Data]],13)=1</f>
        <v>0</v>
      </c>
      <c r="G106" t="b">
        <f>AND(ekodom[[#This Row],[Data]]&gt;=DATE(2022,4,1), ekodom[[#This Row],[Data]]&lt;=DATE(2022,9,30))</f>
        <v>1</v>
      </c>
      <c r="H106" s="2">
        <f>IF(ekodom[[#This Row],[retencja]]=0, H105+1,0)</f>
        <v>1</v>
      </c>
      <c r="I106" s="2" t="b">
        <f>AND(ekodom[[#This Row],[podl]],ekodom[[#This Row],[susza]]&gt;0,MOD(ekodom[[#This Row],[susza]],5)=0)</f>
        <v>0</v>
      </c>
      <c r="J106" s="2">
        <f t="shared" si="2"/>
        <v>426</v>
      </c>
      <c r="K106" s="2">
        <f>190+ekodom[[#This Row],[środa?]]*70+ekodom[[#This Row],[trawnik]]*300</f>
        <v>190</v>
      </c>
      <c r="L106" s="2">
        <f>IF(ekodom[[#This Row],[stan zb.]]&gt;ekodom[[#This Row],[zużyto_wody]], ekodom[[#This Row],[zużyto_wody]], ekodom[[#This Row],[stan zb.]])</f>
        <v>190</v>
      </c>
      <c r="M106" s="2">
        <f>ekodom[[#This Row],[zużyto_wody]]-ekodom[[#This Row],[zuż. Zbiornik]]</f>
        <v>0</v>
      </c>
    </row>
    <row r="107" spans="3:13" x14ac:dyDescent="0.25">
      <c r="C107" s="1">
        <v>44660</v>
      </c>
      <c r="D107">
        <v>0</v>
      </c>
      <c r="E107">
        <f>MONTH(ekodom[[#This Row],[Data]])</f>
        <v>4</v>
      </c>
      <c r="F107" t="b">
        <f>WEEKDAY(ekodom[[#This Row],[Data]],13)=1</f>
        <v>0</v>
      </c>
      <c r="G107" t="b">
        <f>AND(ekodom[[#This Row],[Data]]&gt;=DATE(2022,4,1), ekodom[[#This Row],[Data]]&lt;=DATE(2022,9,30))</f>
        <v>1</v>
      </c>
      <c r="H107" s="2">
        <f>IF(ekodom[[#This Row],[retencja]]=0, H106+1,0)</f>
        <v>2</v>
      </c>
      <c r="I107" s="2" t="b">
        <f>AND(ekodom[[#This Row],[podl]],ekodom[[#This Row],[susza]]&gt;0,MOD(ekodom[[#This Row],[susza]],5)=0)</f>
        <v>0</v>
      </c>
      <c r="J107" s="2">
        <f t="shared" si="2"/>
        <v>236</v>
      </c>
      <c r="K107" s="2">
        <f>190+ekodom[[#This Row],[środa?]]*70+ekodom[[#This Row],[trawnik]]*300</f>
        <v>190</v>
      </c>
      <c r="L107" s="2">
        <f>IF(ekodom[[#This Row],[stan zb.]]&gt;ekodom[[#This Row],[zużyto_wody]], ekodom[[#This Row],[zużyto_wody]], ekodom[[#This Row],[stan zb.]])</f>
        <v>190</v>
      </c>
      <c r="M107" s="2">
        <f>ekodom[[#This Row],[zużyto_wody]]-ekodom[[#This Row],[zuż. Zbiornik]]</f>
        <v>0</v>
      </c>
    </row>
    <row r="108" spans="3:13" x14ac:dyDescent="0.25">
      <c r="C108" s="1">
        <v>44661</v>
      </c>
      <c r="D108">
        <v>0</v>
      </c>
      <c r="E108">
        <f>MONTH(ekodom[[#This Row],[Data]])</f>
        <v>4</v>
      </c>
      <c r="F108" t="b">
        <f>WEEKDAY(ekodom[[#This Row],[Data]],13)=1</f>
        <v>0</v>
      </c>
      <c r="G108" t="b">
        <f>AND(ekodom[[#This Row],[Data]]&gt;=DATE(2022,4,1), ekodom[[#This Row],[Data]]&lt;=DATE(2022,9,30))</f>
        <v>1</v>
      </c>
      <c r="H108" s="2">
        <f>IF(ekodom[[#This Row],[retencja]]=0, H107+1,0)</f>
        <v>3</v>
      </c>
      <c r="I108" s="2" t="b">
        <f>AND(ekodom[[#This Row],[podl]],ekodom[[#This Row],[susza]]&gt;0,MOD(ekodom[[#This Row],[susza]],5)=0)</f>
        <v>0</v>
      </c>
      <c r="J108" s="2">
        <f t="shared" si="2"/>
        <v>46</v>
      </c>
      <c r="K108" s="2">
        <f>190+ekodom[[#This Row],[środa?]]*70+ekodom[[#This Row],[trawnik]]*300</f>
        <v>190</v>
      </c>
      <c r="L108" s="2">
        <f>IF(ekodom[[#This Row],[stan zb.]]&gt;ekodom[[#This Row],[zużyto_wody]], ekodom[[#This Row],[zużyto_wody]], ekodom[[#This Row],[stan zb.]])</f>
        <v>46</v>
      </c>
      <c r="M108" s="2">
        <f>ekodom[[#This Row],[zużyto_wody]]-ekodom[[#This Row],[zuż. Zbiornik]]</f>
        <v>144</v>
      </c>
    </row>
    <row r="109" spans="3:13" x14ac:dyDescent="0.25">
      <c r="C109" s="1">
        <v>44662</v>
      </c>
      <c r="D109">
        <v>0</v>
      </c>
      <c r="E109">
        <f>MONTH(ekodom[[#This Row],[Data]])</f>
        <v>4</v>
      </c>
      <c r="F109" t="b">
        <f>WEEKDAY(ekodom[[#This Row],[Data]],13)=1</f>
        <v>0</v>
      </c>
      <c r="G109" t="b">
        <f>AND(ekodom[[#This Row],[Data]]&gt;=DATE(2022,4,1), ekodom[[#This Row],[Data]]&lt;=DATE(2022,9,30))</f>
        <v>1</v>
      </c>
      <c r="H109" s="2">
        <f>IF(ekodom[[#This Row],[retencja]]=0, H108+1,0)</f>
        <v>4</v>
      </c>
      <c r="I109" s="2" t="b">
        <f>AND(ekodom[[#This Row],[podl]],ekodom[[#This Row],[susza]]&gt;0,MOD(ekodom[[#This Row],[susza]],5)=0)</f>
        <v>0</v>
      </c>
      <c r="J109" s="2">
        <f t="shared" si="2"/>
        <v>0</v>
      </c>
      <c r="K109" s="2">
        <f>190+ekodom[[#This Row],[środa?]]*70+ekodom[[#This Row],[trawnik]]*300</f>
        <v>190</v>
      </c>
      <c r="L109" s="2">
        <f>IF(ekodom[[#This Row],[stan zb.]]&gt;ekodom[[#This Row],[zużyto_wody]], ekodom[[#This Row],[zużyto_wody]], ekodom[[#This Row],[stan zb.]])</f>
        <v>0</v>
      </c>
      <c r="M109" s="2">
        <f>ekodom[[#This Row],[zużyto_wody]]-ekodom[[#This Row],[zuż. Zbiornik]]</f>
        <v>190</v>
      </c>
    </row>
    <row r="110" spans="3:13" x14ac:dyDescent="0.25">
      <c r="C110" s="1">
        <v>44663</v>
      </c>
      <c r="D110">
        <v>0</v>
      </c>
      <c r="E110">
        <f>MONTH(ekodom[[#This Row],[Data]])</f>
        <v>4</v>
      </c>
      <c r="F110" t="b">
        <f>WEEKDAY(ekodom[[#This Row],[Data]],13)=1</f>
        <v>0</v>
      </c>
      <c r="G110" t="b">
        <f>AND(ekodom[[#This Row],[Data]]&gt;=DATE(2022,4,1), ekodom[[#This Row],[Data]]&lt;=DATE(2022,9,30))</f>
        <v>1</v>
      </c>
      <c r="H110" s="2">
        <f>IF(ekodom[[#This Row],[retencja]]=0, H109+1,0)</f>
        <v>5</v>
      </c>
      <c r="I110" s="2" t="b">
        <f>AND(ekodom[[#This Row],[podl]],ekodom[[#This Row],[susza]]&gt;0,MOD(ekodom[[#This Row],[susza]],5)=0)</f>
        <v>1</v>
      </c>
      <c r="J110" s="2">
        <f t="shared" si="2"/>
        <v>0</v>
      </c>
      <c r="K110" s="2">
        <f>190+ekodom[[#This Row],[środa?]]*70+ekodom[[#This Row],[trawnik]]*300</f>
        <v>490</v>
      </c>
      <c r="L110" s="2">
        <f>IF(ekodom[[#This Row],[stan zb.]]&gt;ekodom[[#This Row],[zużyto_wody]], ekodom[[#This Row],[zużyto_wody]], ekodom[[#This Row],[stan zb.]])</f>
        <v>0</v>
      </c>
      <c r="M110" s="2">
        <f>ekodom[[#This Row],[zużyto_wody]]-ekodom[[#This Row],[zuż. Zbiornik]]</f>
        <v>490</v>
      </c>
    </row>
    <row r="111" spans="3:13" x14ac:dyDescent="0.25">
      <c r="C111" s="1">
        <v>44664</v>
      </c>
      <c r="D111">
        <v>205</v>
      </c>
      <c r="E111">
        <f>MONTH(ekodom[[#This Row],[Data]])</f>
        <v>4</v>
      </c>
      <c r="F111" t="b">
        <f>WEEKDAY(ekodom[[#This Row],[Data]],13)=1</f>
        <v>1</v>
      </c>
      <c r="G111" t="b">
        <f>AND(ekodom[[#This Row],[Data]]&gt;=DATE(2022,4,1), ekodom[[#This Row],[Data]]&lt;=DATE(2022,9,30))</f>
        <v>1</v>
      </c>
      <c r="H111" s="2">
        <f>IF(ekodom[[#This Row],[retencja]]=0, H110+1,0)</f>
        <v>0</v>
      </c>
      <c r="I111" s="2" t="b">
        <f>AND(ekodom[[#This Row],[podl]],ekodom[[#This Row],[susza]]&gt;0,MOD(ekodom[[#This Row],[susza]],5)=0)</f>
        <v>0</v>
      </c>
      <c r="J111" s="2">
        <f t="shared" si="2"/>
        <v>205</v>
      </c>
      <c r="K111" s="2">
        <f>190+ekodom[[#This Row],[środa?]]*70+ekodom[[#This Row],[trawnik]]*300</f>
        <v>260</v>
      </c>
      <c r="L111" s="2">
        <f>IF(ekodom[[#This Row],[stan zb.]]&gt;ekodom[[#This Row],[zużyto_wody]], ekodom[[#This Row],[zużyto_wody]], ekodom[[#This Row],[stan zb.]])</f>
        <v>205</v>
      </c>
      <c r="M111" s="2">
        <f>ekodom[[#This Row],[zużyto_wody]]-ekodom[[#This Row],[zuż. Zbiornik]]</f>
        <v>55</v>
      </c>
    </row>
    <row r="112" spans="3:13" x14ac:dyDescent="0.25">
      <c r="C112" s="1">
        <v>44665</v>
      </c>
      <c r="D112">
        <v>0</v>
      </c>
      <c r="E112">
        <f>MONTH(ekodom[[#This Row],[Data]])</f>
        <v>4</v>
      </c>
      <c r="F112" t="b">
        <f>WEEKDAY(ekodom[[#This Row],[Data]],13)=1</f>
        <v>0</v>
      </c>
      <c r="G112" t="b">
        <f>AND(ekodom[[#This Row],[Data]]&gt;=DATE(2022,4,1), ekodom[[#This Row],[Data]]&lt;=DATE(2022,9,30))</f>
        <v>1</v>
      </c>
      <c r="H112" s="2">
        <f>IF(ekodom[[#This Row],[retencja]]=0, H111+1,0)</f>
        <v>1</v>
      </c>
      <c r="I112" s="2" t="b">
        <f>AND(ekodom[[#This Row],[podl]],ekodom[[#This Row],[susza]]&gt;0,MOD(ekodom[[#This Row],[susza]],5)=0)</f>
        <v>0</v>
      </c>
      <c r="J112" s="2">
        <f t="shared" si="2"/>
        <v>0</v>
      </c>
      <c r="K112" s="2">
        <f>190+ekodom[[#This Row],[środa?]]*70+ekodom[[#This Row],[trawnik]]*300</f>
        <v>190</v>
      </c>
      <c r="L112" s="2">
        <f>IF(ekodom[[#This Row],[stan zb.]]&gt;ekodom[[#This Row],[zużyto_wody]], ekodom[[#This Row],[zużyto_wody]], ekodom[[#This Row],[stan zb.]])</f>
        <v>0</v>
      </c>
      <c r="M112" s="2">
        <f>ekodom[[#This Row],[zużyto_wody]]-ekodom[[#This Row],[zuż. Zbiornik]]</f>
        <v>190</v>
      </c>
    </row>
    <row r="113" spans="3:13" x14ac:dyDescent="0.25">
      <c r="C113" s="1">
        <v>44666</v>
      </c>
      <c r="D113">
        <v>436</v>
      </c>
      <c r="E113">
        <f>MONTH(ekodom[[#This Row],[Data]])</f>
        <v>4</v>
      </c>
      <c r="F113" t="b">
        <f>WEEKDAY(ekodom[[#This Row],[Data]],13)=1</f>
        <v>0</v>
      </c>
      <c r="G113" t="b">
        <f>AND(ekodom[[#This Row],[Data]]&gt;=DATE(2022,4,1), ekodom[[#This Row],[Data]]&lt;=DATE(2022,9,30))</f>
        <v>1</v>
      </c>
      <c r="H113" s="2">
        <f>IF(ekodom[[#This Row],[retencja]]=0, H112+1,0)</f>
        <v>0</v>
      </c>
      <c r="I113" s="2" t="b">
        <f>AND(ekodom[[#This Row],[podl]],ekodom[[#This Row],[susza]]&gt;0,MOD(ekodom[[#This Row],[susza]],5)=0)</f>
        <v>0</v>
      </c>
      <c r="J113" s="2">
        <f t="shared" si="2"/>
        <v>436</v>
      </c>
      <c r="K113" s="2">
        <f>190+ekodom[[#This Row],[środa?]]*70+ekodom[[#This Row],[trawnik]]*300</f>
        <v>190</v>
      </c>
      <c r="L113" s="2">
        <f>IF(ekodom[[#This Row],[stan zb.]]&gt;ekodom[[#This Row],[zużyto_wody]], ekodom[[#This Row],[zużyto_wody]], ekodom[[#This Row],[stan zb.]])</f>
        <v>190</v>
      </c>
      <c r="M113" s="2">
        <f>ekodom[[#This Row],[zużyto_wody]]-ekodom[[#This Row],[zuż. Zbiornik]]</f>
        <v>0</v>
      </c>
    </row>
    <row r="114" spans="3:13" x14ac:dyDescent="0.25">
      <c r="C114" s="1">
        <v>44667</v>
      </c>
      <c r="D114">
        <v>622</v>
      </c>
      <c r="E114">
        <f>MONTH(ekodom[[#This Row],[Data]])</f>
        <v>4</v>
      </c>
      <c r="F114" t="b">
        <f>WEEKDAY(ekodom[[#This Row],[Data]],13)=1</f>
        <v>0</v>
      </c>
      <c r="G114" t="b">
        <f>AND(ekodom[[#This Row],[Data]]&gt;=DATE(2022,4,1), ekodom[[#This Row],[Data]]&lt;=DATE(2022,9,30))</f>
        <v>1</v>
      </c>
      <c r="H114" s="2">
        <f>IF(ekodom[[#This Row],[retencja]]=0, H113+1,0)</f>
        <v>0</v>
      </c>
      <c r="I114" s="2" t="b">
        <f>AND(ekodom[[#This Row],[podl]],ekodom[[#This Row],[susza]]&gt;0,MOD(ekodom[[#This Row],[susza]],5)=0)</f>
        <v>0</v>
      </c>
      <c r="J114" s="2">
        <f t="shared" si="2"/>
        <v>868</v>
      </c>
      <c r="K114" s="2">
        <f>190+ekodom[[#This Row],[środa?]]*70+ekodom[[#This Row],[trawnik]]*300</f>
        <v>190</v>
      </c>
      <c r="L114" s="2">
        <f>IF(ekodom[[#This Row],[stan zb.]]&gt;ekodom[[#This Row],[zużyto_wody]], ekodom[[#This Row],[zużyto_wody]], ekodom[[#This Row],[stan zb.]])</f>
        <v>190</v>
      </c>
      <c r="M114" s="2">
        <f>ekodom[[#This Row],[zużyto_wody]]-ekodom[[#This Row],[zuż. Zbiornik]]</f>
        <v>0</v>
      </c>
    </row>
    <row r="115" spans="3:13" x14ac:dyDescent="0.25">
      <c r="C115" s="1">
        <v>44668</v>
      </c>
      <c r="D115">
        <v>34</v>
      </c>
      <c r="E115">
        <f>MONTH(ekodom[[#This Row],[Data]])</f>
        <v>4</v>
      </c>
      <c r="F115" t="b">
        <f>WEEKDAY(ekodom[[#This Row],[Data]],13)=1</f>
        <v>0</v>
      </c>
      <c r="G115" t="b">
        <f>AND(ekodom[[#This Row],[Data]]&gt;=DATE(2022,4,1), ekodom[[#This Row],[Data]]&lt;=DATE(2022,9,30))</f>
        <v>1</v>
      </c>
      <c r="H115" s="2">
        <f>IF(ekodom[[#This Row],[retencja]]=0, H114+1,0)</f>
        <v>0</v>
      </c>
      <c r="I115" s="2" t="b">
        <f>AND(ekodom[[#This Row],[podl]],ekodom[[#This Row],[susza]]&gt;0,MOD(ekodom[[#This Row],[susza]],5)=0)</f>
        <v>0</v>
      </c>
      <c r="J115" s="2">
        <f t="shared" si="2"/>
        <v>712</v>
      </c>
      <c r="K115" s="2">
        <f>190+ekodom[[#This Row],[środa?]]*70+ekodom[[#This Row],[trawnik]]*300</f>
        <v>190</v>
      </c>
      <c r="L115" s="2">
        <f>IF(ekodom[[#This Row],[stan zb.]]&gt;ekodom[[#This Row],[zużyto_wody]], ekodom[[#This Row],[zużyto_wody]], ekodom[[#This Row],[stan zb.]])</f>
        <v>190</v>
      </c>
      <c r="M115" s="2">
        <f>ekodom[[#This Row],[zużyto_wody]]-ekodom[[#This Row],[zuż. Zbiornik]]</f>
        <v>0</v>
      </c>
    </row>
    <row r="116" spans="3:13" x14ac:dyDescent="0.25">
      <c r="C116" s="1">
        <v>44669</v>
      </c>
      <c r="D116">
        <v>0</v>
      </c>
      <c r="E116">
        <f>MONTH(ekodom[[#This Row],[Data]])</f>
        <v>4</v>
      </c>
      <c r="F116" t="b">
        <f>WEEKDAY(ekodom[[#This Row],[Data]],13)=1</f>
        <v>0</v>
      </c>
      <c r="G116" t="b">
        <f>AND(ekodom[[#This Row],[Data]]&gt;=DATE(2022,4,1), ekodom[[#This Row],[Data]]&lt;=DATE(2022,9,30))</f>
        <v>1</v>
      </c>
      <c r="H116" s="2">
        <f>IF(ekodom[[#This Row],[retencja]]=0, H115+1,0)</f>
        <v>1</v>
      </c>
      <c r="I116" s="2" t="b">
        <f>AND(ekodom[[#This Row],[podl]],ekodom[[#This Row],[susza]]&gt;0,MOD(ekodom[[#This Row],[susza]],5)=0)</f>
        <v>0</v>
      </c>
      <c r="J116" s="2">
        <f t="shared" si="2"/>
        <v>522</v>
      </c>
      <c r="K116" s="2">
        <f>190+ekodom[[#This Row],[środa?]]*70+ekodom[[#This Row],[trawnik]]*300</f>
        <v>190</v>
      </c>
      <c r="L116" s="2">
        <f>IF(ekodom[[#This Row],[stan zb.]]&gt;ekodom[[#This Row],[zużyto_wody]], ekodom[[#This Row],[zużyto_wody]], ekodom[[#This Row],[stan zb.]])</f>
        <v>190</v>
      </c>
      <c r="M116" s="2">
        <f>ekodom[[#This Row],[zużyto_wody]]-ekodom[[#This Row],[zuż. Zbiornik]]</f>
        <v>0</v>
      </c>
    </row>
    <row r="117" spans="3:13" x14ac:dyDescent="0.25">
      <c r="C117" s="1">
        <v>44670</v>
      </c>
      <c r="D117">
        <v>0</v>
      </c>
      <c r="E117">
        <f>MONTH(ekodom[[#This Row],[Data]])</f>
        <v>4</v>
      </c>
      <c r="F117" t="b">
        <f>WEEKDAY(ekodom[[#This Row],[Data]],13)=1</f>
        <v>0</v>
      </c>
      <c r="G117" t="b">
        <f>AND(ekodom[[#This Row],[Data]]&gt;=DATE(2022,4,1), ekodom[[#This Row],[Data]]&lt;=DATE(2022,9,30))</f>
        <v>1</v>
      </c>
      <c r="H117" s="2">
        <f>IF(ekodom[[#This Row],[retencja]]=0, H116+1,0)</f>
        <v>2</v>
      </c>
      <c r="I117" s="2" t="b">
        <f>AND(ekodom[[#This Row],[podl]],ekodom[[#This Row],[susza]]&gt;0,MOD(ekodom[[#This Row],[susza]],5)=0)</f>
        <v>0</v>
      </c>
      <c r="J117" s="2">
        <f t="shared" si="2"/>
        <v>332</v>
      </c>
      <c r="K117" s="2">
        <f>190+ekodom[[#This Row],[środa?]]*70+ekodom[[#This Row],[trawnik]]*300</f>
        <v>190</v>
      </c>
      <c r="L117" s="2">
        <f>IF(ekodom[[#This Row],[stan zb.]]&gt;ekodom[[#This Row],[zużyto_wody]], ekodom[[#This Row],[zużyto_wody]], ekodom[[#This Row],[stan zb.]])</f>
        <v>190</v>
      </c>
      <c r="M117" s="2">
        <f>ekodom[[#This Row],[zużyto_wody]]-ekodom[[#This Row],[zuż. Zbiornik]]</f>
        <v>0</v>
      </c>
    </row>
    <row r="118" spans="3:13" x14ac:dyDescent="0.25">
      <c r="C118" s="1">
        <v>44671</v>
      </c>
      <c r="D118">
        <v>0</v>
      </c>
      <c r="E118">
        <f>MONTH(ekodom[[#This Row],[Data]])</f>
        <v>4</v>
      </c>
      <c r="F118" t="b">
        <f>WEEKDAY(ekodom[[#This Row],[Data]],13)=1</f>
        <v>1</v>
      </c>
      <c r="G118" t="b">
        <f>AND(ekodom[[#This Row],[Data]]&gt;=DATE(2022,4,1), ekodom[[#This Row],[Data]]&lt;=DATE(2022,9,30))</f>
        <v>1</v>
      </c>
      <c r="H118" s="2">
        <f>IF(ekodom[[#This Row],[retencja]]=0, H117+1,0)</f>
        <v>3</v>
      </c>
      <c r="I118" s="2" t="b">
        <f>AND(ekodom[[#This Row],[podl]],ekodom[[#This Row],[susza]]&gt;0,MOD(ekodom[[#This Row],[susza]],5)=0)</f>
        <v>0</v>
      </c>
      <c r="J118" s="2">
        <f t="shared" si="2"/>
        <v>142</v>
      </c>
      <c r="K118" s="2">
        <f>190+ekodom[[#This Row],[środa?]]*70+ekodom[[#This Row],[trawnik]]*300</f>
        <v>260</v>
      </c>
      <c r="L118" s="2">
        <f>IF(ekodom[[#This Row],[stan zb.]]&gt;ekodom[[#This Row],[zużyto_wody]], ekodom[[#This Row],[zużyto_wody]], ekodom[[#This Row],[stan zb.]])</f>
        <v>142</v>
      </c>
      <c r="M118" s="2">
        <f>ekodom[[#This Row],[zużyto_wody]]-ekodom[[#This Row],[zuż. Zbiornik]]</f>
        <v>118</v>
      </c>
    </row>
    <row r="119" spans="3:13" x14ac:dyDescent="0.25">
      <c r="C119" s="1">
        <v>44672</v>
      </c>
      <c r="D119">
        <v>0</v>
      </c>
      <c r="E119">
        <f>MONTH(ekodom[[#This Row],[Data]])</f>
        <v>4</v>
      </c>
      <c r="F119" t="b">
        <f>WEEKDAY(ekodom[[#This Row],[Data]],13)=1</f>
        <v>0</v>
      </c>
      <c r="G119" t="b">
        <f>AND(ekodom[[#This Row],[Data]]&gt;=DATE(2022,4,1), ekodom[[#This Row],[Data]]&lt;=DATE(2022,9,30))</f>
        <v>1</v>
      </c>
      <c r="H119" s="2">
        <f>IF(ekodom[[#This Row],[retencja]]=0, H118+1,0)</f>
        <v>4</v>
      </c>
      <c r="I119" s="2" t="b">
        <f>AND(ekodom[[#This Row],[podl]],ekodom[[#This Row],[susza]]&gt;0,MOD(ekodom[[#This Row],[susza]],5)=0)</f>
        <v>0</v>
      </c>
      <c r="J119" s="2">
        <f t="shared" si="2"/>
        <v>0</v>
      </c>
      <c r="K119" s="2">
        <f>190+ekodom[[#This Row],[środa?]]*70+ekodom[[#This Row],[trawnik]]*300</f>
        <v>190</v>
      </c>
      <c r="L119" s="2">
        <f>IF(ekodom[[#This Row],[stan zb.]]&gt;ekodom[[#This Row],[zużyto_wody]], ekodom[[#This Row],[zużyto_wody]], ekodom[[#This Row],[stan zb.]])</f>
        <v>0</v>
      </c>
      <c r="M119" s="2">
        <f>ekodom[[#This Row],[zużyto_wody]]-ekodom[[#This Row],[zuż. Zbiornik]]</f>
        <v>190</v>
      </c>
    </row>
    <row r="120" spans="3:13" x14ac:dyDescent="0.25">
      <c r="C120" s="1">
        <v>44673</v>
      </c>
      <c r="D120">
        <v>0</v>
      </c>
      <c r="E120">
        <f>MONTH(ekodom[[#This Row],[Data]])</f>
        <v>4</v>
      </c>
      <c r="F120" t="b">
        <f>WEEKDAY(ekodom[[#This Row],[Data]],13)=1</f>
        <v>0</v>
      </c>
      <c r="G120" t="b">
        <f>AND(ekodom[[#This Row],[Data]]&gt;=DATE(2022,4,1), ekodom[[#This Row],[Data]]&lt;=DATE(2022,9,30))</f>
        <v>1</v>
      </c>
      <c r="H120" s="2">
        <f>IF(ekodom[[#This Row],[retencja]]=0, H119+1,0)</f>
        <v>5</v>
      </c>
      <c r="I120" s="2" t="b">
        <f>AND(ekodom[[#This Row],[podl]],ekodom[[#This Row],[susza]]&gt;0,MOD(ekodom[[#This Row],[susza]],5)=0)</f>
        <v>1</v>
      </c>
      <c r="J120" s="2">
        <f t="shared" si="2"/>
        <v>0</v>
      </c>
      <c r="K120" s="2">
        <f>190+ekodom[[#This Row],[środa?]]*70+ekodom[[#This Row],[trawnik]]*300</f>
        <v>490</v>
      </c>
      <c r="L120" s="2">
        <f>IF(ekodom[[#This Row],[stan zb.]]&gt;ekodom[[#This Row],[zużyto_wody]], ekodom[[#This Row],[zużyto_wody]], ekodom[[#This Row],[stan zb.]])</f>
        <v>0</v>
      </c>
      <c r="M120" s="2">
        <f>ekodom[[#This Row],[zużyto_wody]]-ekodom[[#This Row],[zuż. Zbiornik]]</f>
        <v>490</v>
      </c>
    </row>
    <row r="121" spans="3:13" x14ac:dyDescent="0.25">
      <c r="C121" s="1">
        <v>44674</v>
      </c>
      <c r="D121">
        <v>0</v>
      </c>
      <c r="E121">
        <f>MONTH(ekodom[[#This Row],[Data]])</f>
        <v>4</v>
      </c>
      <c r="F121" t="b">
        <f>WEEKDAY(ekodom[[#This Row],[Data]],13)=1</f>
        <v>0</v>
      </c>
      <c r="G121" t="b">
        <f>AND(ekodom[[#This Row],[Data]]&gt;=DATE(2022,4,1), ekodom[[#This Row],[Data]]&lt;=DATE(2022,9,30))</f>
        <v>1</v>
      </c>
      <c r="H121" s="2">
        <f>IF(ekodom[[#This Row],[retencja]]=0, H120+1,0)</f>
        <v>6</v>
      </c>
      <c r="I121" s="2" t="b">
        <f>AND(ekodom[[#This Row],[podl]],ekodom[[#This Row],[susza]]&gt;0,MOD(ekodom[[#This Row],[susza]],5)=0)</f>
        <v>0</v>
      </c>
      <c r="J121" s="2">
        <f t="shared" si="2"/>
        <v>0</v>
      </c>
      <c r="K121" s="2">
        <f>190+ekodom[[#This Row],[środa?]]*70+ekodom[[#This Row],[trawnik]]*300</f>
        <v>190</v>
      </c>
      <c r="L121" s="2">
        <f>IF(ekodom[[#This Row],[stan zb.]]&gt;ekodom[[#This Row],[zużyto_wody]], ekodom[[#This Row],[zużyto_wody]], ekodom[[#This Row],[stan zb.]])</f>
        <v>0</v>
      </c>
      <c r="M121" s="2">
        <f>ekodom[[#This Row],[zużyto_wody]]-ekodom[[#This Row],[zuż. Zbiornik]]</f>
        <v>190</v>
      </c>
    </row>
    <row r="122" spans="3:13" x14ac:dyDescent="0.25">
      <c r="C122" s="1">
        <v>44675</v>
      </c>
      <c r="D122">
        <v>0</v>
      </c>
      <c r="E122">
        <f>MONTH(ekodom[[#This Row],[Data]])</f>
        <v>4</v>
      </c>
      <c r="F122" t="b">
        <f>WEEKDAY(ekodom[[#This Row],[Data]],13)=1</f>
        <v>0</v>
      </c>
      <c r="G122" t="b">
        <f>AND(ekodom[[#This Row],[Data]]&gt;=DATE(2022,4,1), ekodom[[#This Row],[Data]]&lt;=DATE(2022,9,30))</f>
        <v>1</v>
      </c>
      <c r="H122" s="2">
        <f>IF(ekodom[[#This Row],[retencja]]=0, H121+1,0)</f>
        <v>7</v>
      </c>
      <c r="I122" s="2" t="b">
        <f>AND(ekodom[[#This Row],[podl]],ekodom[[#This Row],[susza]]&gt;0,MOD(ekodom[[#This Row],[susza]],5)=0)</f>
        <v>0</v>
      </c>
      <c r="J122" s="2">
        <f t="shared" si="2"/>
        <v>0</v>
      </c>
      <c r="K122" s="2">
        <f>190+ekodom[[#This Row],[środa?]]*70+ekodom[[#This Row],[trawnik]]*300</f>
        <v>190</v>
      </c>
      <c r="L122" s="2">
        <f>IF(ekodom[[#This Row],[stan zb.]]&gt;ekodom[[#This Row],[zużyto_wody]], ekodom[[#This Row],[zużyto_wody]], ekodom[[#This Row],[stan zb.]])</f>
        <v>0</v>
      </c>
      <c r="M122" s="2">
        <f>ekodom[[#This Row],[zużyto_wody]]-ekodom[[#This Row],[zuż. Zbiornik]]</f>
        <v>190</v>
      </c>
    </row>
    <row r="123" spans="3:13" x14ac:dyDescent="0.25">
      <c r="C123" s="1">
        <v>44676</v>
      </c>
      <c r="D123">
        <v>0</v>
      </c>
      <c r="E123">
        <f>MONTH(ekodom[[#This Row],[Data]])</f>
        <v>4</v>
      </c>
      <c r="F123" t="b">
        <f>WEEKDAY(ekodom[[#This Row],[Data]],13)=1</f>
        <v>0</v>
      </c>
      <c r="G123" t="b">
        <f>AND(ekodom[[#This Row],[Data]]&gt;=DATE(2022,4,1), ekodom[[#This Row],[Data]]&lt;=DATE(2022,9,30))</f>
        <v>1</v>
      </c>
      <c r="H123" s="2">
        <f>IF(ekodom[[#This Row],[retencja]]=0, H122+1,0)</f>
        <v>8</v>
      </c>
      <c r="I123" s="2" t="b">
        <f>AND(ekodom[[#This Row],[podl]],ekodom[[#This Row],[susza]]&gt;0,MOD(ekodom[[#This Row],[susza]],5)=0)</f>
        <v>0</v>
      </c>
      <c r="J123" s="2">
        <f t="shared" si="2"/>
        <v>0</v>
      </c>
      <c r="K123" s="2">
        <f>190+ekodom[[#This Row],[środa?]]*70+ekodom[[#This Row],[trawnik]]*300</f>
        <v>190</v>
      </c>
      <c r="L123" s="2">
        <f>IF(ekodom[[#This Row],[stan zb.]]&gt;ekodom[[#This Row],[zużyto_wody]], ekodom[[#This Row],[zużyto_wody]], ekodom[[#This Row],[stan zb.]])</f>
        <v>0</v>
      </c>
      <c r="M123" s="2">
        <f>ekodom[[#This Row],[zużyto_wody]]-ekodom[[#This Row],[zuż. Zbiornik]]</f>
        <v>190</v>
      </c>
    </row>
    <row r="124" spans="3:13" x14ac:dyDescent="0.25">
      <c r="C124" s="1">
        <v>44677</v>
      </c>
      <c r="D124">
        <v>0</v>
      </c>
      <c r="E124">
        <f>MONTH(ekodom[[#This Row],[Data]])</f>
        <v>4</v>
      </c>
      <c r="F124" t="b">
        <f>WEEKDAY(ekodom[[#This Row],[Data]],13)=1</f>
        <v>0</v>
      </c>
      <c r="G124" t="b">
        <f>AND(ekodom[[#This Row],[Data]]&gt;=DATE(2022,4,1), ekodom[[#This Row],[Data]]&lt;=DATE(2022,9,30))</f>
        <v>1</v>
      </c>
      <c r="H124" s="2">
        <f>IF(ekodom[[#This Row],[retencja]]=0, H123+1,0)</f>
        <v>9</v>
      </c>
      <c r="I124" s="2" t="b">
        <f>AND(ekodom[[#This Row],[podl]],ekodom[[#This Row],[susza]]&gt;0,MOD(ekodom[[#This Row],[susza]],5)=0)</f>
        <v>0</v>
      </c>
      <c r="J124" s="2">
        <f t="shared" si="2"/>
        <v>0</v>
      </c>
      <c r="K124" s="2">
        <f>190+ekodom[[#This Row],[środa?]]*70+ekodom[[#This Row],[trawnik]]*300</f>
        <v>190</v>
      </c>
      <c r="L124" s="2">
        <f>IF(ekodom[[#This Row],[stan zb.]]&gt;ekodom[[#This Row],[zużyto_wody]], ekodom[[#This Row],[zużyto_wody]], ekodom[[#This Row],[stan zb.]])</f>
        <v>0</v>
      </c>
      <c r="M124" s="2">
        <f>ekodom[[#This Row],[zużyto_wody]]-ekodom[[#This Row],[zuż. Zbiornik]]</f>
        <v>190</v>
      </c>
    </row>
    <row r="125" spans="3:13" x14ac:dyDescent="0.25">
      <c r="C125" s="1">
        <v>44678</v>
      </c>
      <c r="D125">
        <v>0</v>
      </c>
      <c r="E125">
        <f>MONTH(ekodom[[#This Row],[Data]])</f>
        <v>4</v>
      </c>
      <c r="F125" t="b">
        <f>WEEKDAY(ekodom[[#This Row],[Data]],13)=1</f>
        <v>1</v>
      </c>
      <c r="G125" t="b">
        <f>AND(ekodom[[#This Row],[Data]]&gt;=DATE(2022,4,1), ekodom[[#This Row],[Data]]&lt;=DATE(2022,9,30))</f>
        <v>1</v>
      </c>
      <c r="H125" s="2">
        <f>IF(ekodom[[#This Row],[retencja]]=0, H124+1,0)</f>
        <v>10</v>
      </c>
      <c r="I125" s="2" t="b">
        <f>AND(ekodom[[#This Row],[podl]],ekodom[[#This Row],[susza]]&gt;0,MOD(ekodom[[#This Row],[susza]],5)=0)</f>
        <v>1</v>
      </c>
      <c r="J125" s="2">
        <f t="shared" si="2"/>
        <v>0</v>
      </c>
      <c r="K125" s="2">
        <f>190+ekodom[[#This Row],[środa?]]*70+ekodom[[#This Row],[trawnik]]*300</f>
        <v>560</v>
      </c>
      <c r="L125" s="2">
        <f>IF(ekodom[[#This Row],[stan zb.]]&gt;ekodom[[#This Row],[zużyto_wody]], ekodom[[#This Row],[zużyto_wody]], ekodom[[#This Row],[stan zb.]])</f>
        <v>0</v>
      </c>
      <c r="M125" s="2">
        <f>ekodom[[#This Row],[zużyto_wody]]-ekodom[[#This Row],[zuż. Zbiornik]]</f>
        <v>560</v>
      </c>
    </row>
    <row r="126" spans="3:13" x14ac:dyDescent="0.25">
      <c r="C126" s="1">
        <v>44679</v>
      </c>
      <c r="D126">
        <v>36</v>
      </c>
      <c r="E126">
        <f>MONTH(ekodom[[#This Row],[Data]])</f>
        <v>4</v>
      </c>
      <c r="F126" t="b">
        <f>WEEKDAY(ekodom[[#This Row],[Data]],13)=1</f>
        <v>0</v>
      </c>
      <c r="G126" t="b">
        <f>AND(ekodom[[#This Row],[Data]]&gt;=DATE(2022,4,1), ekodom[[#This Row],[Data]]&lt;=DATE(2022,9,30))</f>
        <v>1</v>
      </c>
      <c r="H126" s="2">
        <f>IF(ekodom[[#This Row],[retencja]]=0, H125+1,0)</f>
        <v>0</v>
      </c>
      <c r="I126" s="2" t="b">
        <f>AND(ekodom[[#This Row],[podl]],ekodom[[#This Row],[susza]]&gt;0,MOD(ekodom[[#This Row],[susza]],5)=0)</f>
        <v>0</v>
      </c>
      <c r="J126" s="2">
        <f t="shared" si="2"/>
        <v>36</v>
      </c>
      <c r="K126" s="2">
        <f>190+ekodom[[#This Row],[środa?]]*70+ekodom[[#This Row],[trawnik]]*300</f>
        <v>190</v>
      </c>
      <c r="L126" s="2">
        <f>IF(ekodom[[#This Row],[stan zb.]]&gt;ekodom[[#This Row],[zużyto_wody]], ekodom[[#This Row],[zużyto_wody]], ekodom[[#This Row],[stan zb.]])</f>
        <v>36</v>
      </c>
      <c r="M126" s="2">
        <f>ekodom[[#This Row],[zużyto_wody]]-ekodom[[#This Row],[zuż. Zbiornik]]</f>
        <v>154</v>
      </c>
    </row>
    <row r="127" spans="3:13" x14ac:dyDescent="0.25">
      <c r="C127" s="1">
        <v>44680</v>
      </c>
      <c r="D127">
        <v>542</v>
      </c>
      <c r="E127">
        <f>MONTH(ekodom[[#This Row],[Data]])</f>
        <v>4</v>
      </c>
      <c r="F127" t="b">
        <f>WEEKDAY(ekodom[[#This Row],[Data]],13)=1</f>
        <v>0</v>
      </c>
      <c r="G127" t="b">
        <f>AND(ekodom[[#This Row],[Data]]&gt;=DATE(2022,4,1), ekodom[[#This Row],[Data]]&lt;=DATE(2022,9,30))</f>
        <v>1</v>
      </c>
      <c r="H127" s="2">
        <f>IF(ekodom[[#This Row],[retencja]]=0, H126+1,0)</f>
        <v>0</v>
      </c>
      <c r="I127" s="2" t="b">
        <f>AND(ekodom[[#This Row],[podl]],ekodom[[#This Row],[susza]]&gt;0,MOD(ekodom[[#This Row],[susza]],5)=0)</f>
        <v>0</v>
      </c>
      <c r="J127" s="2">
        <f t="shared" si="2"/>
        <v>542</v>
      </c>
      <c r="K127" s="2">
        <f>190+ekodom[[#This Row],[środa?]]*70+ekodom[[#This Row],[trawnik]]*300</f>
        <v>190</v>
      </c>
      <c r="L127" s="2">
        <f>IF(ekodom[[#This Row],[stan zb.]]&gt;ekodom[[#This Row],[zużyto_wody]], ekodom[[#This Row],[zużyto_wody]], ekodom[[#This Row],[stan zb.]])</f>
        <v>190</v>
      </c>
      <c r="M127" s="2">
        <f>ekodom[[#This Row],[zużyto_wody]]-ekodom[[#This Row],[zuż. Zbiornik]]</f>
        <v>0</v>
      </c>
    </row>
    <row r="128" spans="3:13" x14ac:dyDescent="0.25">
      <c r="C128" s="1">
        <v>44681</v>
      </c>
      <c r="D128">
        <v>529</v>
      </c>
      <c r="E128">
        <f>MONTH(ekodom[[#This Row],[Data]])</f>
        <v>4</v>
      </c>
      <c r="F128" t="b">
        <f>WEEKDAY(ekodom[[#This Row],[Data]],13)=1</f>
        <v>0</v>
      </c>
      <c r="G128" t="b">
        <f>AND(ekodom[[#This Row],[Data]]&gt;=DATE(2022,4,1), ekodom[[#This Row],[Data]]&lt;=DATE(2022,9,30))</f>
        <v>1</v>
      </c>
      <c r="H128" s="2">
        <f>IF(ekodom[[#This Row],[retencja]]=0, H127+1,0)</f>
        <v>0</v>
      </c>
      <c r="I128" s="2" t="b">
        <f>AND(ekodom[[#This Row],[podl]],ekodom[[#This Row],[susza]]&gt;0,MOD(ekodom[[#This Row],[susza]],5)=0)</f>
        <v>0</v>
      </c>
      <c r="J128" s="2">
        <f t="shared" si="2"/>
        <v>881</v>
      </c>
      <c r="K128" s="2">
        <f>190+ekodom[[#This Row],[środa?]]*70+ekodom[[#This Row],[trawnik]]*300</f>
        <v>190</v>
      </c>
      <c r="L128" s="2">
        <f>IF(ekodom[[#This Row],[stan zb.]]&gt;ekodom[[#This Row],[zużyto_wody]], ekodom[[#This Row],[zużyto_wody]], ekodom[[#This Row],[stan zb.]])</f>
        <v>190</v>
      </c>
      <c r="M128" s="2">
        <f>ekodom[[#This Row],[zużyto_wody]]-ekodom[[#This Row],[zuż. Zbiornik]]</f>
        <v>0</v>
      </c>
    </row>
    <row r="129" spans="3:13" x14ac:dyDescent="0.25">
      <c r="C129" s="1">
        <v>44682</v>
      </c>
      <c r="D129">
        <v>890</v>
      </c>
      <c r="E129">
        <f>MONTH(ekodom[[#This Row],[Data]])</f>
        <v>5</v>
      </c>
      <c r="F129" t="b">
        <f>WEEKDAY(ekodom[[#This Row],[Data]],13)=1</f>
        <v>0</v>
      </c>
      <c r="G129" t="b">
        <f>AND(ekodom[[#This Row],[Data]]&gt;=DATE(2022,4,1), ekodom[[#This Row],[Data]]&lt;=DATE(2022,9,30))</f>
        <v>1</v>
      </c>
      <c r="H129" s="2">
        <f>IF(ekodom[[#This Row],[retencja]]=0, H128+1,0)</f>
        <v>0</v>
      </c>
      <c r="I129" s="2" t="b">
        <f>AND(ekodom[[#This Row],[podl]],ekodom[[#This Row],[susza]]&gt;0,MOD(ekodom[[#This Row],[susza]],5)=0)</f>
        <v>0</v>
      </c>
      <c r="J129" s="2">
        <f t="shared" si="2"/>
        <v>1581</v>
      </c>
      <c r="K129" s="2">
        <f>190+ekodom[[#This Row],[środa?]]*70+ekodom[[#This Row],[trawnik]]*300</f>
        <v>190</v>
      </c>
      <c r="L129" s="2">
        <f>IF(ekodom[[#This Row],[stan zb.]]&gt;ekodom[[#This Row],[zużyto_wody]], ekodom[[#This Row],[zużyto_wody]], ekodom[[#This Row],[stan zb.]])</f>
        <v>190</v>
      </c>
      <c r="M129" s="2">
        <f>ekodom[[#This Row],[zużyto_wody]]-ekodom[[#This Row],[zuż. Zbiornik]]</f>
        <v>0</v>
      </c>
    </row>
    <row r="130" spans="3:13" x14ac:dyDescent="0.25">
      <c r="C130" s="1">
        <v>44683</v>
      </c>
      <c r="D130">
        <v>609</v>
      </c>
      <c r="E130">
        <f>MONTH(ekodom[[#This Row],[Data]])</f>
        <v>5</v>
      </c>
      <c r="F130" t="b">
        <f>WEEKDAY(ekodom[[#This Row],[Data]],13)=1</f>
        <v>0</v>
      </c>
      <c r="G130" t="b">
        <f>AND(ekodom[[#This Row],[Data]]&gt;=DATE(2022,4,1), ekodom[[#This Row],[Data]]&lt;=DATE(2022,9,30))</f>
        <v>1</v>
      </c>
      <c r="H130" s="2">
        <f>IF(ekodom[[#This Row],[retencja]]=0, H129+1,0)</f>
        <v>0</v>
      </c>
      <c r="I130" s="2" t="b">
        <f>AND(ekodom[[#This Row],[podl]],ekodom[[#This Row],[susza]]&gt;0,MOD(ekodom[[#This Row],[susza]],5)=0)</f>
        <v>0</v>
      </c>
      <c r="J130" s="2">
        <f t="shared" si="2"/>
        <v>2000</v>
      </c>
      <c r="K130" s="2">
        <f>190+ekodom[[#This Row],[środa?]]*70+ekodom[[#This Row],[trawnik]]*300</f>
        <v>190</v>
      </c>
      <c r="L130" s="2">
        <f>IF(ekodom[[#This Row],[stan zb.]]&gt;ekodom[[#This Row],[zużyto_wody]], ekodom[[#This Row],[zużyto_wody]], ekodom[[#This Row],[stan zb.]])</f>
        <v>190</v>
      </c>
      <c r="M130" s="2">
        <f>ekodom[[#This Row],[zużyto_wody]]-ekodom[[#This Row],[zuż. Zbiornik]]</f>
        <v>0</v>
      </c>
    </row>
    <row r="131" spans="3:13" x14ac:dyDescent="0.25">
      <c r="C131" s="1">
        <v>44684</v>
      </c>
      <c r="D131">
        <v>79</v>
      </c>
      <c r="E131">
        <f>MONTH(ekodom[[#This Row],[Data]])</f>
        <v>5</v>
      </c>
      <c r="F131" t="b">
        <f>WEEKDAY(ekodom[[#This Row],[Data]],13)=1</f>
        <v>0</v>
      </c>
      <c r="G131" t="b">
        <f>AND(ekodom[[#This Row],[Data]]&gt;=DATE(2022,4,1), ekodom[[#This Row],[Data]]&lt;=DATE(2022,9,30))</f>
        <v>1</v>
      </c>
      <c r="H131" s="2">
        <f>IF(ekodom[[#This Row],[retencja]]=0, H130+1,0)</f>
        <v>0</v>
      </c>
      <c r="I131" s="2" t="b">
        <f>AND(ekodom[[#This Row],[podl]],ekodom[[#This Row],[susza]]&gt;0,MOD(ekodom[[#This Row],[susza]],5)=0)</f>
        <v>0</v>
      </c>
      <c r="J131" s="2">
        <f t="shared" si="2"/>
        <v>1889</v>
      </c>
      <c r="K131" s="2">
        <f>190+ekodom[[#This Row],[środa?]]*70+ekodom[[#This Row],[trawnik]]*300</f>
        <v>190</v>
      </c>
      <c r="L131" s="2">
        <f>IF(ekodom[[#This Row],[stan zb.]]&gt;ekodom[[#This Row],[zużyto_wody]], ekodom[[#This Row],[zużyto_wody]], ekodom[[#This Row],[stan zb.]])</f>
        <v>190</v>
      </c>
      <c r="M131" s="2">
        <f>ekodom[[#This Row],[zużyto_wody]]-ekodom[[#This Row],[zuż. Zbiornik]]</f>
        <v>0</v>
      </c>
    </row>
    <row r="132" spans="3:13" x14ac:dyDescent="0.25">
      <c r="C132" s="1">
        <v>44685</v>
      </c>
      <c r="D132">
        <v>0</v>
      </c>
      <c r="E132">
        <f>MONTH(ekodom[[#This Row],[Data]])</f>
        <v>5</v>
      </c>
      <c r="F132" t="b">
        <f>WEEKDAY(ekodom[[#This Row],[Data]],13)=1</f>
        <v>1</v>
      </c>
      <c r="G132" t="b">
        <f>AND(ekodom[[#This Row],[Data]]&gt;=DATE(2022,4,1), ekodom[[#This Row],[Data]]&lt;=DATE(2022,9,30))</f>
        <v>1</v>
      </c>
      <c r="H132" s="2">
        <f>IF(ekodom[[#This Row],[retencja]]=0, H131+1,0)</f>
        <v>1</v>
      </c>
      <c r="I132" s="2" t="b">
        <f>AND(ekodom[[#This Row],[podl]],ekodom[[#This Row],[susza]]&gt;0,MOD(ekodom[[#This Row],[susza]],5)=0)</f>
        <v>0</v>
      </c>
      <c r="J132" s="2">
        <f t="shared" si="2"/>
        <v>1699</v>
      </c>
      <c r="K132" s="2">
        <f>190+ekodom[[#This Row],[środa?]]*70+ekodom[[#This Row],[trawnik]]*300</f>
        <v>260</v>
      </c>
      <c r="L132" s="2">
        <f>IF(ekodom[[#This Row],[stan zb.]]&gt;ekodom[[#This Row],[zużyto_wody]], ekodom[[#This Row],[zużyto_wody]], ekodom[[#This Row],[stan zb.]])</f>
        <v>260</v>
      </c>
      <c r="M132" s="2">
        <f>ekodom[[#This Row],[zużyto_wody]]-ekodom[[#This Row],[zuż. Zbiornik]]</f>
        <v>0</v>
      </c>
    </row>
    <row r="133" spans="3:13" x14ac:dyDescent="0.25">
      <c r="C133" s="1">
        <v>44686</v>
      </c>
      <c r="D133">
        <v>0</v>
      </c>
      <c r="E133">
        <f>MONTH(ekodom[[#This Row],[Data]])</f>
        <v>5</v>
      </c>
      <c r="F133" t="b">
        <f>WEEKDAY(ekodom[[#This Row],[Data]],13)=1</f>
        <v>0</v>
      </c>
      <c r="G133" t="b">
        <f>AND(ekodom[[#This Row],[Data]]&gt;=DATE(2022,4,1), ekodom[[#This Row],[Data]]&lt;=DATE(2022,9,30))</f>
        <v>1</v>
      </c>
      <c r="H133" s="2">
        <f>IF(ekodom[[#This Row],[retencja]]=0, H132+1,0)</f>
        <v>2</v>
      </c>
      <c r="I133" s="2" t="b">
        <f>AND(ekodom[[#This Row],[podl]],ekodom[[#This Row],[susza]]&gt;0,MOD(ekodom[[#This Row],[susza]],5)=0)</f>
        <v>0</v>
      </c>
      <c r="J133" s="2">
        <f t="shared" si="2"/>
        <v>1439</v>
      </c>
      <c r="K133" s="2">
        <f>190+ekodom[[#This Row],[środa?]]*70+ekodom[[#This Row],[trawnik]]*300</f>
        <v>190</v>
      </c>
      <c r="L133" s="2">
        <f>IF(ekodom[[#This Row],[stan zb.]]&gt;ekodom[[#This Row],[zużyto_wody]], ekodom[[#This Row],[zużyto_wody]], ekodom[[#This Row],[stan zb.]])</f>
        <v>190</v>
      </c>
      <c r="M133" s="2">
        <f>ekodom[[#This Row],[zużyto_wody]]-ekodom[[#This Row],[zuż. Zbiornik]]</f>
        <v>0</v>
      </c>
    </row>
    <row r="134" spans="3:13" x14ac:dyDescent="0.25">
      <c r="C134" s="1">
        <v>44687</v>
      </c>
      <c r="D134">
        <v>0</v>
      </c>
      <c r="E134">
        <f>MONTH(ekodom[[#This Row],[Data]])</f>
        <v>5</v>
      </c>
      <c r="F134" t="b">
        <f>WEEKDAY(ekodom[[#This Row],[Data]],13)=1</f>
        <v>0</v>
      </c>
      <c r="G134" t="b">
        <f>AND(ekodom[[#This Row],[Data]]&gt;=DATE(2022,4,1), ekodom[[#This Row],[Data]]&lt;=DATE(2022,9,30))</f>
        <v>1</v>
      </c>
      <c r="H134" s="2">
        <f>IF(ekodom[[#This Row],[retencja]]=0, H133+1,0)</f>
        <v>3</v>
      </c>
      <c r="I134" s="2" t="b">
        <f>AND(ekodom[[#This Row],[podl]],ekodom[[#This Row],[susza]]&gt;0,MOD(ekodom[[#This Row],[susza]],5)=0)</f>
        <v>0</v>
      </c>
      <c r="J134" s="2">
        <f t="shared" si="2"/>
        <v>1249</v>
      </c>
      <c r="K134" s="2">
        <f>190+ekodom[[#This Row],[środa?]]*70+ekodom[[#This Row],[trawnik]]*300</f>
        <v>190</v>
      </c>
      <c r="L134" s="2">
        <f>IF(ekodom[[#This Row],[stan zb.]]&gt;ekodom[[#This Row],[zużyto_wody]], ekodom[[#This Row],[zużyto_wody]], ekodom[[#This Row],[stan zb.]])</f>
        <v>190</v>
      </c>
      <c r="M134" s="2">
        <f>ekodom[[#This Row],[zużyto_wody]]-ekodom[[#This Row],[zuż. Zbiornik]]</f>
        <v>0</v>
      </c>
    </row>
    <row r="135" spans="3:13" x14ac:dyDescent="0.25">
      <c r="C135" s="1">
        <v>44688</v>
      </c>
      <c r="D135">
        <v>0</v>
      </c>
      <c r="E135">
        <f>MONTH(ekodom[[#This Row],[Data]])</f>
        <v>5</v>
      </c>
      <c r="F135" t="b">
        <f>WEEKDAY(ekodom[[#This Row],[Data]],13)=1</f>
        <v>0</v>
      </c>
      <c r="G135" t="b">
        <f>AND(ekodom[[#This Row],[Data]]&gt;=DATE(2022,4,1), ekodom[[#This Row],[Data]]&lt;=DATE(2022,9,30))</f>
        <v>1</v>
      </c>
      <c r="H135" s="2">
        <f>IF(ekodom[[#This Row],[retencja]]=0, H134+1,0)</f>
        <v>4</v>
      </c>
      <c r="I135" s="2" t="b">
        <f>AND(ekodom[[#This Row],[podl]],ekodom[[#This Row],[susza]]&gt;0,MOD(ekodom[[#This Row],[susza]],5)=0)</f>
        <v>0</v>
      </c>
      <c r="J135" s="2">
        <f t="shared" si="2"/>
        <v>1059</v>
      </c>
      <c r="K135" s="2">
        <f>190+ekodom[[#This Row],[środa?]]*70+ekodom[[#This Row],[trawnik]]*300</f>
        <v>190</v>
      </c>
      <c r="L135" s="2">
        <f>IF(ekodom[[#This Row],[stan zb.]]&gt;ekodom[[#This Row],[zużyto_wody]], ekodom[[#This Row],[zużyto_wody]], ekodom[[#This Row],[stan zb.]])</f>
        <v>190</v>
      </c>
      <c r="M135" s="2">
        <f>ekodom[[#This Row],[zużyto_wody]]-ekodom[[#This Row],[zuż. Zbiornik]]</f>
        <v>0</v>
      </c>
    </row>
    <row r="136" spans="3:13" x14ac:dyDescent="0.25">
      <c r="C136" s="1">
        <v>44689</v>
      </c>
      <c r="D136">
        <v>0</v>
      </c>
      <c r="E136">
        <f>MONTH(ekodom[[#This Row],[Data]])</f>
        <v>5</v>
      </c>
      <c r="F136" t="b">
        <f>WEEKDAY(ekodom[[#This Row],[Data]],13)=1</f>
        <v>0</v>
      </c>
      <c r="G136" t="b">
        <f>AND(ekodom[[#This Row],[Data]]&gt;=DATE(2022,4,1), ekodom[[#This Row],[Data]]&lt;=DATE(2022,9,30))</f>
        <v>1</v>
      </c>
      <c r="H136" s="2">
        <f>IF(ekodom[[#This Row],[retencja]]=0, H135+1,0)</f>
        <v>5</v>
      </c>
      <c r="I136" s="2" t="b">
        <f>AND(ekodom[[#This Row],[podl]],ekodom[[#This Row],[susza]]&gt;0,MOD(ekodom[[#This Row],[susza]],5)=0)</f>
        <v>1</v>
      </c>
      <c r="J136" s="2">
        <f t="shared" si="2"/>
        <v>869</v>
      </c>
      <c r="K136" s="2">
        <f>190+ekodom[[#This Row],[środa?]]*70+ekodom[[#This Row],[trawnik]]*300</f>
        <v>490</v>
      </c>
      <c r="L136" s="2">
        <f>IF(ekodom[[#This Row],[stan zb.]]&gt;ekodom[[#This Row],[zużyto_wody]], ekodom[[#This Row],[zużyto_wody]], ekodom[[#This Row],[stan zb.]])</f>
        <v>490</v>
      </c>
      <c r="M136" s="2">
        <f>ekodom[[#This Row],[zużyto_wody]]-ekodom[[#This Row],[zuż. Zbiornik]]</f>
        <v>0</v>
      </c>
    </row>
    <row r="137" spans="3:13" x14ac:dyDescent="0.25">
      <c r="C137" s="1">
        <v>44690</v>
      </c>
      <c r="D137">
        <v>0</v>
      </c>
      <c r="E137">
        <f>MONTH(ekodom[[#This Row],[Data]])</f>
        <v>5</v>
      </c>
      <c r="F137" t="b">
        <f>WEEKDAY(ekodom[[#This Row],[Data]],13)=1</f>
        <v>0</v>
      </c>
      <c r="G137" t="b">
        <f>AND(ekodom[[#This Row],[Data]]&gt;=DATE(2022,4,1), ekodom[[#This Row],[Data]]&lt;=DATE(2022,9,30))</f>
        <v>1</v>
      </c>
      <c r="H137" s="2">
        <f>IF(ekodom[[#This Row],[retencja]]=0, H136+1,0)</f>
        <v>6</v>
      </c>
      <c r="I137" s="2" t="b">
        <f>AND(ekodom[[#This Row],[podl]],ekodom[[#This Row],[susza]]&gt;0,MOD(ekodom[[#This Row],[susza]],5)=0)</f>
        <v>0</v>
      </c>
      <c r="J137" s="2">
        <f t="shared" si="2"/>
        <v>379</v>
      </c>
      <c r="K137" s="2">
        <f>190+ekodom[[#This Row],[środa?]]*70+ekodom[[#This Row],[trawnik]]*300</f>
        <v>190</v>
      </c>
      <c r="L137" s="2">
        <f>IF(ekodom[[#This Row],[stan zb.]]&gt;ekodom[[#This Row],[zużyto_wody]], ekodom[[#This Row],[zużyto_wody]], ekodom[[#This Row],[stan zb.]])</f>
        <v>190</v>
      </c>
      <c r="M137" s="2">
        <f>ekodom[[#This Row],[zużyto_wody]]-ekodom[[#This Row],[zuż. Zbiornik]]</f>
        <v>0</v>
      </c>
    </row>
    <row r="138" spans="3:13" x14ac:dyDescent="0.25">
      <c r="C138" s="1">
        <v>44691</v>
      </c>
      <c r="D138">
        <v>467</v>
      </c>
      <c r="E138">
        <f>MONTH(ekodom[[#This Row],[Data]])</f>
        <v>5</v>
      </c>
      <c r="F138" t="b">
        <f>WEEKDAY(ekodom[[#This Row],[Data]],13)=1</f>
        <v>0</v>
      </c>
      <c r="G138" t="b">
        <f>AND(ekodom[[#This Row],[Data]]&gt;=DATE(2022,4,1), ekodom[[#This Row],[Data]]&lt;=DATE(2022,9,30))</f>
        <v>1</v>
      </c>
      <c r="H138" s="2">
        <f>IF(ekodom[[#This Row],[retencja]]=0, H137+1,0)</f>
        <v>0</v>
      </c>
      <c r="I138" s="2" t="b">
        <f>AND(ekodom[[#This Row],[podl]],ekodom[[#This Row],[susza]]&gt;0,MOD(ekodom[[#This Row],[susza]],5)=0)</f>
        <v>0</v>
      </c>
      <c r="J138" s="2">
        <f t="shared" si="2"/>
        <v>656</v>
      </c>
      <c r="K138" s="2">
        <f>190+ekodom[[#This Row],[środa?]]*70+ekodom[[#This Row],[trawnik]]*300</f>
        <v>190</v>
      </c>
      <c r="L138" s="2">
        <f>IF(ekodom[[#This Row],[stan zb.]]&gt;ekodom[[#This Row],[zużyto_wody]], ekodom[[#This Row],[zużyto_wody]], ekodom[[#This Row],[stan zb.]])</f>
        <v>190</v>
      </c>
      <c r="M138" s="2">
        <f>ekodom[[#This Row],[zużyto_wody]]-ekodom[[#This Row],[zuż. Zbiornik]]</f>
        <v>0</v>
      </c>
    </row>
    <row r="139" spans="3:13" x14ac:dyDescent="0.25">
      <c r="C139" s="1">
        <v>44692</v>
      </c>
      <c r="D139">
        <v>234</v>
      </c>
      <c r="E139">
        <f>MONTH(ekodom[[#This Row],[Data]])</f>
        <v>5</v>
      </c>
      <c r="F139" t="b">
        <f>WEEKDAY(ekodom[[#This Row],[Data]],13)=1</f>
        <v>1</v>
      </c>
      <c r="G139" t="b">
        <f>AND(ekodom[[#This Row],[Data]]&gt;=DATE(2022,4,1), ekodom[[#This Row],[Data]]&lt;=DATE(2022,9,30))</f>
        <v>1</v>
      </c>
      <c r="H139" s="2">
        <f>IF(ekodom[[#This Row],[retencja]]=0, H138+1,0)</f>
        <v>0</v>
      </c>
      <c r="I139" s="2" t="b">
        <f>AND(ekodom[[#This Row],[podl]],ekodom[[#This Row],[susza]]&gt;0,MOD(ekodom[[#This Row],[susza]],5)=0)</f>
        <v>0</v>
      </c>
      <c r="J139" s="2">
        <f t="shared" ref="J139:J202" si="3">J138-L138+D139</f>
        <v>700</v>
      </c>
      <c r="K139" s="2">
        <f>190+ekodom[[#This Row],[środa?]]*70+ekodom[[#This Row],[trawnik]]*300</f>
        <v>260</v>
      </c>
      <c r="L139" s="2">
        <f>IF(ekodom[[#This Row],[stan zb.]]&gt;ekodom[[#This Row],[zużyto_wody]], ekodom[[#This Row],[zużyto_wody]], ekodom[[#This Row],[stan zb.]])</f>
        <v>260</v>
      </c>
      <c r="M139" s="2">
        <f>ekodom[[#This Row],[zużyto_wody]]-ekodom[[#This Row],[zuż. Zbiornik]]</f>
        <v>0</v>
      </c>
    </row>
    <row r="140" spans="3:13" x14ac:dyDescent="0.25">
      <c r="C140" s="1">
        <v>44693</v>
      </c>
      <c r="D140">
        <v>0</v>
      </c>
      <c r="E140">
        <f>MONTH(ekodom[[#This Row],[Data]])</f>
        <v>5</v>
      </c>
      <c r="F140" t="b">
        <f>WEEKDAY(ekodom[[#This Row],[Data]],13)=1</f>
        <v>0</v>
      </c>
      <c r="G140" t="b">
        <f>AND(ekodom[[#This Row],[Data]]&gt;=DATE(2022,4,1), ekodom[[#This Row],[Data]]&lt;=DATE(2022,9,30))</f>
        <v>1</v>
      </c>
      <c r="H140" s="2">
        <f>IF(ekodom[[#This Row],[retencja]]=0, H139+1,0)</f>
        <v>1</v>
      </c>
      <c r="I140" s="2" t="b">
        <f>AND(ekodom[[#This Row],[podl]],ekodom[[#This Row],[susza]]&gt;0,MOD(ekodom[[#This Row],[susza]],5)=0)</f>
        <v>0</v>
      </c>
      <c r="J140" s="2">
        <f t="shared" si="3"/>
        <v>440</v>
      </c>
      <c r="K140" s="2">
        <f>190+ekodom[[#This Row],[środa?]]*70+ekodom[[#This Row],[trawnik]]*300</f>
        <v>190</v>
      </c>
      <c r="L140" s="2">
        <f>IF(ekodom[[#This Row],[stan zb.]]&gt;ekodom[[#This Row],[zużyto_wody]], ekodom[[#This Row],[zużyto_wody]], ekodom[[#This Row],[stan zb.]])</f>
        <v>190</v>
      </c>
      <c r="M140" s="2">
        <f>ekodom[[#This Row],[zużyto_wody]]-ekodom[[#This Row],[zuż. Zbiornik]]</f>
        <v>0</v>
      </c>
    </row>
    <row r="141" spans="3:13" x14ac:dyDescent="0.25">
      <c r="C141" s="1">
        <v>44694</v>
      </c>
      <c r="D141">
        <v>0</v>
      </c>
      <c r="E141">
        <f>MONTH(ekodom[[#This Row],[Data]])</f>
        <v>5</v>
      </c>
      <c r="F141" t="b">
        <f>WEEKDAY(ekodom[[#This Row],[Data]],13)=1</f>
        <v>0</v>
      </c>
      <c r="G141" t="b">
        <f>AND(ekodom[[#This Row],[Data]]&gt;=DATE(2022,4,1), ekodom[[#This Row],[Data]]&lt;=DATE(2022,9,30))</f>
        <v>1</v>
      </c>
      <c r="H141" s="2">
        <f>IF(ekodom[[#This Row],[retencja]]=0, H140+1,0)</f>
        <v>2</v>
      </c>
      <c r="I141" s="2" t="b">
        <f>AND(ekodom[[#This Row],[podl]],ekodom[[#This Row],[susza]]&gt;0,MOD(ekodom[[#This Row],[susza]],5)=0)</f>
        <v>0</v>
      </c>
      <c r="J141" s="2">
        <f t="shared" si="3"/>
        <v>250</v>
      </c>
      <c r="K141" s="2">
        <f>190+ekodom[[#This Row],[środa?]]*70+ekodom[[#This Row],[trawnik]]*300</f>
        <v>190</v>
      </c>
      <c r="L141" s="2">
        <f>IF(ekodom[[#This Row],[stan zb.]]&gt;ekodom[[#This Row],[zużyto_wody]], ekodom[[#This Row],[zużyto_wody]], ekodom[[#This Row],[stan zb.]])</f>
        <v>190</v>
      </c>
      <c r="M141" s="2">
        <f>ekodom[[#This Row],[zużyto_wody]]-ekodom[[#This Row],[zuż. Zbiornik]]</f>
        <v>0</v>
      </c>
    </row>
    <row r="142" spans="3:13" x14ac:dyDescent="0.25">
      <c r="C142" s="1">
        <v>44695</v>
      </c>
      <c r="D142">
        <v>0</v>
      </c>
      <c r="E142">
        <f>MONTH(ekodom[[#This Row],[Data]])</f>
        <v>5</v>
      </c>
      <c r="F142" t="b">
        <f>WEEKDAY(ekodom[[#This Row],[Data]],13)=1</f>
        <v>0</v>
      </c>
      <c r="G142" t="b">
        <f>AND(ekodom[[#This Row],[Data]]&gt;=DATE(2022,4,1), ekodom[[#This Row],[Data]]&lt;=DATE(2022,9,30))</f>
        <v>1</v>
      </c>
      <c r="H142" s="2">
        <f>IF(ekodom[[#This Row],[retencja]]=0, H141+1,0)</f>
        <v>3</v>
      </c>
      <c r="I142" s="2" t="b">
        <f>AND(ekodom[[#This Row],[podl]],ekodom[[#This Row],[susza]]&gt;0,MOD(ekodom[[#This Row],[susza]],5)=0)</f>
        <v>0</v>
      </c>
      <c r="J142" s="2">
        <f t="shared" si="3"/>
        <v>60</v>
      </c>
      <c r="K142" s="2">
        <f>190+ekodom[[#This Row],[środa?]]*70+ekodom[[#This Row],[trawnik]]*300</f>
        <v>190</v>
      </c>
      <c r="L142" s="2">
        <f>IF(ekodom[[#This Row],[stan zb.]]&gt;ekodom[[#This Row],[zużyto_wody]], ekodom[[#This Row],[zużyto_wody]], ekodom[[#This Row],[stan zb.]])</f>
        <v>60</v>
      </c>
      <c r="M142" s="2">
        <f>ekodom[[#This Row],[zużyto_wody]]-ekodom[[#This Row],[zuż. Zbiornik]]</f>
        <v>130</v>
      </c>
    </row>
    <row r="143" spans="3:13" x14ac:dyDescent="0.25">
      <c r="C143" s="1">
        <v>44696</v>
      </c>
      <c r="D143">
        <v>0</v>
      </c>
      <c r="E143">
        <f>MONTH(ekodom[[#This Row],[Data]])</f>
        <v>5</v>
      </c>
      <c r="F143" t="b">
        <f>WEEKDAY(ekodom[[#This Row],[Data]],13)=1</f>
        <v>0</v>
      </c>
      <c r="G143" t="b">
        <f>AND(ekodom[[#This Row],[Data]]&gt;=DATE(2022,4,1), ekodom[[#This Row],[Data]]&lt;=DATE(2022,9,30))</f>
        <v>1</v>
      </c>
      <c r="H143" s="2">
        <f>IF(ekodom[[#This Row],[retencja]]=0, H142+1,0)</f>
        <v>4</v>
      </c>
      <c r="I143" s="2" t="b">
        <f>AND(ekodom[[#This Row],[podl]],ekodom[[#This Row],[susza]]&gt;0,MOD(ekodom[[#This Row],[susza]],5)=0)</f>
        <v>0</v>
      </c>
      <c r="J143" s="2">
        <f t="shared" si="3"/>
        <v>0</v>
      </c>
      <c r="K143" s="2">
        <f>190+ekodom[[#This Row],[środa?]]*70+ekodom[[#This Row],[trawnik]]*300</f>
        <v>190</v>
      </c>
      <c r="L143" s="2">
        <f>IF(ekodom[[#This Row],[stan zb.]]&gt;ekodom[[#This Row],[zużyto_wody]], ekodom[[#This Row],[zużyto_wody]], ekodom[[#This Row],[stan zb.]])</f>
        <v>0</v>
      </c>
      <c r="M143" s="2">
        <f>ekodom[[#This Row],[zużyto_wody]]-ekodom[[#This Row],[zuż. Zbiornik]]</f>
        <v>190</v>
      </c>
    </row>
    <row r="144" spans="3:13" x14ac:dyDescent="0.25">
      <c r="C144" s="1">
        <v>44697</v>
      </c>
      <c r="D144">
        <v>65</v>
      </c>
      <c r="E144">
        <f>MONTH(ekodom[[#This Row],[Data]])</f>
        <v>5</v>
      </c>
      <c r="F144" t="b">
        <f>WEEKDAY(ekodom[[#This Row],[Data]],13)=1</f>
        <v>0</v>
      </c>
      <c r="G144" t="b">
        <f>AND(ekodom[[#This Row],[Data]]&gt;=DATE(2022,4,1), ekodom[[#This Row],[Data]]&lt;=DATE(2022,9,30))</f>
        <v>1</v>
      </c>
      <c r="H144" s="2">
        <f>IF(ekodom[[#This Row],[retencja]]=0, H143+1,0)</f>
        <v>0</v>
      </c>
      <c r="I144" s="2" t="b">
        <f>AND(ekodom[[#This Row],[podl]],ekodom[[#This Row],[susza]]&gt;0,MOD(ekodom[[#This Row],[susza]],5)=0)</f>
        <v>0</v>
      </c>
      <c r="J144" s="2">
        <f t="shared" si="3"/>
        <v>65</v>
      </c>
      <c r="K144" s="2">
        <f>190+ekodom[[#This Row],[środa?]]*70+ekodom[[#This Row],[trawnik]]*300</f>
        <v>190</v>
      </c>
      <c r="L144" s="2">
        <f>IF(ekodom[[#This Row],[stan zb.]]&gt;ekodom[[#This Row],[zużyto_wody]], ekodom[[#This Row],[zużyto_wody]], ekodom[[#This Row],[stan zb.]])</f>
        <v>65</v>
      </c>
      <c r="M144" s="2">
        <f>ekodom[[#This Row],[zużyto_wody]]-ekodom[[#This Row],[zuż. Zbiornik]]</f>
        <v>125</v>
      </c>
    </row>
    <row r="145" spans="3:13" x14ac:dyDescent="0.25">
      <c r="C145" s="1">
        <v>44698</v>
      </c>
      <c r="D145">
        <v>781</v>
      </c>
      <c r="E145">
        <f>MONTH(ekodom[[#This Row],[Data]])</f>
        <v>5</v>
      </c>
      <c r="F145" t="b">
        <f>WEEKDAY(ekodom[[#This Row],[Data]],13)=1</f>
        <v>0</v>
      </c>
      <c r="G145" t="b">
        <f>AND(ekodom[[#This Row],[Data]]&gt;=DATE(2022,4,1), ekodom[[#This Row],[Data]]&lt;=DATE(2022,9,30))</f>
        <v>1</v>
      </c>
      <c r="H145" s="2">
        <f>IF(ekodom[[#This Row],[retencja]]=0, H144+1,0)</f>
        <v>0</v>
      </c>
      <c r="I145" s="2" t="b">
        <f>AND(ekodom[[#This Row],[podl]],ekodom[[#This Row],[susza]]&gt;0,MOD(ekodom[[#This Row],[susza]],5)=0)</f>
        <v>0</v>
      </c>
      <c r="J145" s="2">
        <f t="shared" si="3"/>
        <v>781</v>
      </c>
      <c r="K145" s="2">
        <f>190+ekodom[[#This Row],[środa?]]*70+ekodom[[#This Row],[trawnik]]*300</f>
        <v>190</v>
      </c>
      <c r="L145" s="2">
        <f>IF(ekodom[[#This Row],[stan zb.]]&gt;ekodom[[#This Row],[zużyto_wody]], ekodom[[#This Row],[zużyto_wody]], ekodom[[#This Row],[stan zb.]])</f>
        <v>190</v>
      </c>
      <c r="M145" s="2">
        <f>ekodom[[#This Row],[zużyto_wody]]-ekodom[[#This Row],[zuż. Zbiornik]]</f>
        <v>0</v>
      </c>
    </row>
    <row r="146" spans="3:13" x14ac:dyDescent="0.25">
      <c r="C146" s="1">
        <v>44699</v>
      </c>
      <c r="D146">
        <v>778</v>
      </c>
      <c r="E146">
        <f>MONTH(ekodom[[#This Row],[Data]])</f>
        <v>5</v>
      </c>
      <c r="F146" t="b">
        <f>WEEKDAY(ekodom[[#This Row],[Data]],13)=1</f>
        <v>1</v>
      </c>
      <c r="G146" t="b">
        <f>AND(ekodom[[#This Row],[Data]]&gt;=DATE(2022,4,1), ekodom[[#This Row],[Data]]&lt;=DATE(2022,9,30))</f>
        <v>1</v>
      </c>
      <c r="H146" s="2">
        <f>IF(ekodom[[#This Row],[retencja]]=0, H145+1,0)</f>
        <v>0</v>
      </c>
      <c r="I146" s="2" t="b">
        <f>AND(ekodom[[#This Row],[podl]],ekodom[[#This Row],[susza]]&gt;0,MOD(ekodom[[#This Row],[susza]],5)=0)</f>
        <v>0</v>
      </c>
      <c r="J146" s="2">
        <f t="shared" si="3"/>
        <v>1369</v>
      </c>
      <c r="K146" s="2">
        <f>190+ekodom[[#This Row],[środa?]]*70+ekodom[[#This Row],[trawnik]]*300</f>
        <v>260</v>
      </c>
      <c r="L146" s="2">
        <f>IF(ekodom[[#This Row],[stan zb.]]&gt;ekodom[[#This Row],[zużyto_wody]], ekodom[[#This Row],[zużyto_wody]], ekodom[[#This Row],[stan zb.]])</f>
        <v>260</v>
      </c>
      <c r="M146" s="2">
        <f>ekodom[[#This Row],[zużyto_wody]]-ekodom[[#This Row],[zuż. Zbiornik]]</f>
        <v>0</v>
      </c>
    </row>
    <row r="147" spans="3:13" x14ac:dyDescent="0.25">
      <c r="C147" s="1">
        <v>44700</v>
      </c>
      <c r="D147">
        <v>32</v>
      </c>
      <c r="E147">
        <f>MONTH(ekodom[[#This Row],[Data]])</f>
        <v>5</v>
      </c>
      <c r="F147" t="b">
        <f>WEEKDAY(ekodom[[#This Row],[Data]],13)=1</f>
        <v>0</v>
      </c>
      <c r="G147" t="b">
        <f>AND(ekodom[[#This Row],[Data]]&gt;=DATE(2022,4,1), ekodom[[#This Row],[Data]]&lt;=DATE(2022,9,30))</f>
        <v>1</v>
      </c>
      <c r="H147" s="2">
        <f>IF(ekodom[[#This Row],[retencja]]=0, H146+1,0)</f>
        <v>0</v>
      </c>
      <c r="I147" s="2" t="b">
        <f>AND(ekodom[[#This Row],[podl]],ekodom[[#This Row],[susza]]&gt;0,MOD(ekodom[[#This Row],[susza]],5)=0)</f>
        <v>0</v>
      </c>
      <c r="J147" s="2">
        <f t="shared" si="3"/>
        <v>1141</v>
      </c>
      <c r="K147" s="2">
        <f>190+ekodom[[#This Row],[środa?]]*70+ekodom[[#This Row],[trawnik]]*300</f>
        <v>190</v>
      </c>
      <c r="L147" s="2">
        <f>IF(ekodom[[#This Row],[stan zb.]]&gt;ekodom[[#This Row],[zużyto_wody]], ekodom[[#This Row],[zużyto_wody]], ekodom[[#This Row],[stan zb.]])</f>
        <v>190</v>
      </c>
      <c r="M147" s="2">
        <f>ekodom[[#This Row],[zużyto_wody]]-ekodom[[#This Row],[zuż. Zbiornik]]</f>
        <v>0</v>
      </c>
    </row>
    <row r="148" spans="3:13" x14ac:dyDescent="0.25">
      <c r="C148" s="1">
        <v>44701</v>
      </c>
      <c r="D148">
        <v>0</v>
      </c>
      <c r="E148">
        <f>MONTH(ekodom[[#This Row],[Data]])</f>
        <v>5</v>
      </c>
      <c r="F148" t="b">
        <f>WEEKDAY(ekodom[[#This Row],[Data]],13)=1</f>
        <v>0</v>
      </c>
      <c r="G148" t="b">
        <f>AND(ekodom[[#This Row],[Data]]&gt;=DATE(2022,4,1), ekodom[[#This Row],[Data]]&lt;=DATE(2022,9,30))</f>
        <v>1</v>
      </c>
      <c r="H148" s="2">
        <f>IF(ekodom[[#This Row],[retencja]]=0, H147+1,0)</f>
        <v>1</v>
      </c>
      <c r="I148" s="2" t="b">
        <f>AND(ekodom[[#This Row],[podl]],ekodom[[#This Row],[susza]]&gt;0,MOD(ekodom[[#This Row],[susza]],5)=0)</f>
        <v>0</v>
      </c>
      <c r="J148" s="2">
        <f t="shared" si="3"/>
        <v>951</v>
      </c>
      <c r="K148" s="2">
        <f>190+ekodom[[#This Row],[środa?]]*70+ekodom[[#This Row],[trawnik]]*300</f>
        <v>190</v>
      </c>
      <c r="L148" s="2">
        <f>IF(ekodom[[#This Row],[stan zb.]]&gt;ekodom[[#This Row],[zużyto_wody]], ekodom[[#This Row],[zużyto_wody]], ekodom[[#This Row],[stan zb.]])</f>
        <v>190</v>
      </c>
      <c r="M148" s="2">
        <f>ekodom[[#This Row],[zużyto_wody]]-ekodom[[#This Row],[zuż. Zbiornik]]</f>
        <v>0</v>
      </c>
    </row>
    <row r="149" spans="3:13" x14ac:dyDescent="0.25">
      <c r="C149" s="1">
        <v>44702</v>
      </c>
      <c r="D149">
        <v>0</v>
      </c>
      <c r="E149">
        <f>MONTH(ekodom[[#This Row],[Data]])</f>
        <v>5</v>
      </c>
      <c r="F149" t="b">
        <f>WEEKDAY(ekodom[[#This Row],[Data]],13)=1</f>
        <v>0</v>
      </c>
      <c r="G149" t="b">
        <f>AND(ekodom[[#This Row],[Data]]&gt;=DATE(2022,4,1), ekodom[[#This Row],[Data]]&lt;=DATE(2022,9,30))</f>
        <v>1</v>
      </c>
      <c r="H149" s="2">
        <f>IF(ekodom[[#This Row],[retencja]]=0, H148+1,0)</f>
        <v>2</v>
      </c>
      <c r="I149" s="2" t="b">
        <f>AND(ekodom[[#This Row],[podl]],ekodom[[#This Row],[susza]]&gt;0,MOD(ekodom[[#This Row],[susza]],5)=0)</f>
        <v>0</v>
      </c>
      <c r="J149" s="2">
        <f t="shared" si="3"/>
        <v>761</v>
      </c>
      <c r="K149" s="2">
        <f>190+ekodom[[#This Row],[środa?]]*70+ekodom[[#This Row],[trawnik]]*300</f>
        <v>190</v>
      </c>
      <c r="L149" s="2">
        <f>IF(ekodom[[#This Row],[stan zb.]]&gt;ekodom[[#This Row],[zużyto_wody]], ekodom[[#This Row],[zużyto_wody]], ekodom[[#This Row],[stan zb.]])</f>
        <v>190</v>
      </c>
      <c r="M149" s="2">
        <f>ekodom[[#This Row],[zużyto_wody]]-ekodom[[#This Row],[zuż. Zbiornik]]</f>
        <v>0</v>
      </c>
    </row>
    <row r="150" spans="3:13" x14ac:dyDescent="0.25">
      <c r="C150" s="1">
        <v>44703</v>
      </c>
      <c r="D150">
        <v>0</v>
      </c>
      <c r="E150">
        <f>MONTH(ekodom[[#This Row],[Data]])</f>
        <v>5</v>
      </c>
      <c r="F150" t="b">
        <f>WEEKDAY(ekodom[[#This Row],[Data]],13)=1</f>
        <v>0</v>
      </c>
      <c r="G150" t="b">
        <f>AND(ekodom[[#This Row],[Data]]&gt;=DATE(2022,4,1), ekodom[[#This Row],[Data]]&lt;=DATE(2022,9,30))</f>
        <v>1</v>
      </c>
      <c r="H150" s="2">
        <f>IF(ekodom[[#This Row],[retencja]]=0, H149+1,0)</f>
        <v>3</v>
      </c>
      <c r="I150" s="2" t="b">
        <f>AND(ekodom[[#This Row],[podl]],ekodom[[#This Row],[susza]]&gt;0,MOD(ekodom[[#This Row],[susza]],5)=0)</f>
        <v>0</v>
      </c>
      <c r="J150" s="2">
        <f t="shared" si="3"/>
        <v>571</v>
      </c>
      <c r="K150" s="2">
        <f>190+ekodom[[#This Row],[środa?]]*70+ekodom[[#This Row],[trawnik]]*300</f>
        <v>190</v>
      </c>
      <c r="L150" s="2">
        <f>IF(ekodom[[#This Row],[stan zb.]]&gt;ekodom[[#This Row],[zużyto_wody]], ekodom[[#This Row],[zużyto_wody]], ekodom[[#This Row],[stan zb.]])</f>
        <v>190</v>
      </c>
      <c r="M150" s="2">
        <f>ekodom[[#This Row],[zużyto_wody]]-ekodom[[#This Row],[zuż. Zbiornik]]</f>
        <v>0</v>
      </c>
    </row>
    <row r="151" spans="3:13" x14ac:dyDescent="0.25">
      <c r="C151" s="1">
        <v>44704</v>
      </c>
      <c r="D151">
        <v>0</v>
      </c>
      <c r="E151">
        <f>MONTH(ekodom[[#This Row],[Data]])</f>
        <v>5</v>
      </c>
      <c r="F151" t="b">
        <f>WEEKDAY(ekodom[[#This Row],[Data]],13)=1</f>
        <v>0</v>
      </c>
      <c r="G151" t="b">
        <f>AND(ekodom[[#This Row],[Data]]&gt;=DATE(2022,4,1), ekodom[[#This Row],[Data]]&lt;=DATE(2022,9,30))</f>
        <v>1</v>
      </c>
      <c r="H151" s="2">
        <f>IF(ekodom[[#This Row],[retencja]]=0, H150+1,0)</f>
        <v>4</v>
      </c>
      <c r="I151" s="2" t="b">
        <f>AND(ekodom[[#This Row],[podl]],ekodom[[#This Row],[susza]]&gt;0,MOD(ekodom[[#This Row],[susza]],5)=0)</f>
        <v>0</v>
      </c>
      <c r="J151" s="2">
        <f t="shared" si="3"/>
        <v>381</v>
      </c>
      <c r="K151" s="2">
        <f>190+ekodom[[#This Row],[środa?]]*70+ekodom[[#This Row],[trawnik]]*300</f>
        <v>190</v>
      </c>
      <c r="L151" s="2">
        <f>IF(ekodom[[#This Row],[stan zb.]]&gt;ekodom[[#This Row],[zużyto_wody]], ekodom[[#This Row],[zużyto_wody]], ekodom[[#This Row],[stan zb.]])</f>
        <v>190</v>
      </c>
      <c r="M151" s="2">
        <f>ekodom[[#This Row],[zużyto_wody]]-ekodom[[#This Row],[zuż. Zbiornik]]</f>
        <v>0</v>
      </c>
    </row>
    <row r="152" spans="3:13" x14ac:dyDescent="0.25">
      <c r="C152" s="1">
        <v>44705</v>
      </c>
      <c r="D152">
        <v>0</v>
      </c>
      <c r="E152">
        <f>MONTH(ekodom[[#This Row],[Data]])</f>
        <v>5</v>
      </c>
      <c r="F152" t="b">
        <f>WEEKDAY(ekodom[[#This Row],[Data]],13)=1</f>
        <v>0</v>
      </c>
      <c r="G152" t="b">
        <f>AND(ekodom[[#This Row],[Data]]&gt;=DATE(2022,4,1), ekodom[[#This Row],[Data]]&lt;=DATE(2022,9,30))</f>
        <v>1</v>
      </c>
      <c r="H152" s="2">
        <f>IF(ekodom[[#This Row],[retencja]]=0, H151+1,0)</f>
        <v>5</v>
      </c>
      <c r="I152" s="2" t="b">
        <f>AND(ekodom[[#This Row],[podl]],ekodom[[#This Row],[susza]]&gt;0,MOD(ekodom[[#This Row],[susza]],5)=0)</f>
        <v>1</v>
      </c>
      <c r="J152" s="2">
        <f t="shared" si="3"/>
        <v>191</v>
      </c>
      <c r="K152" s="2">
        <f>190+ekodom[[#This Row],[środa?]]*70+ekodom[[#This Row],[trawnik]]*300</f>
        <v>490</v>
      </c>
      <c r="L152" s="2">
        <f>IF(ekodom[[#This Row],[stan zb.]]&gt;ekodom[[#This Row],[zużyto_wody]], ekodom[[#This Row],[zużyto_wody]], ekodom[[#This Row],[stan zb.]])</f>
        <v>191</v>
      </c>
      <c r="M152" s="2">
        <f>ekodom[[#This Row],[zużyto_wody]]-ekodom[[#This Row],[zuż. Zbiornik]]</f>
        <v>299</v>
      </c>
    </row>
    <row r="153" spans="3:13" x14ac:dyDescent="0.25">
      <c r="C153" s="1">
        <v>44706</v>
      </c>
      <c r="D153">
        <v>0</v>
      </c>
      <c r="E153">
        <f>MONTH(ekodom[[#This Row],[Data]])</f>
        <v>5</v>
      </c>
      <c r="F153" t="b">
        <f>WEEKDAY(ekodom[[#This Row],[Data]],13)=1</f>
        <v>1</v>
      </c>
      <c r="G153" t="b">
        <f>AND(ekodom[[#This Row],[Data]]&gt;=DATE(2022,4,1), ekodom[[#This Row],[Data]]&lt;=DATE(2022,9,30))</f>
        <v>1</v>
      </c>
      <c r="H153" s="2">
        <f>IF(ekodom[[#This Row],[retencja]]=0, H152+1,0)</f>
        <v>6</v>
      </c>
      <c r="I153" s="2" t="b">
        <f>AND(ekodom[[#This Row],[podl]],ekodom[[#This Row],[susza]]&gt;0,MOD(ekodom[[#This Row],[susza]],5)=0)</f>
        <v>0</v>
      </c>
      <c r="J153" s="2">
        <f t="shared" si="3"/>
        <v>0</v>
      </c>
      <c r="K153" s="2">
        <f>190+ekodom[[#This Row],[środa?]]*70+ekodom[[#This Row],[trawnik]]*300</f>
        <v>260</v>
      </c>
      <c r="L153" s="2">
        <f>IF(ekodom[[#This Row],[stan zb.]]&gt;ekodom[[#This Row],[zużyto_wody]], ekodom[[#This Row],[zużyto_wody]], ekodom[[#This Row],[stan zb.]])</f>
        <v>0</v>
      </c>
      <c r="M153" s="2">
        <f>ekodom[[#This Row],[zużyto_wody]]-ekodom[[#This Row],[zuż. Zbiornik]]</f>
        <v>260</v>
      </c>
    </row>
    <row r="154" spans="3:13" x14ac:dyDescent="0.25">
      <c r="C154" s="1">
        <v>44707</v>
      </c>
      <c r="D154">
        <v>0</v>
      </c>
      <c r="E154">
        <f>MONTH(ekodom[[#This Row],[Data]])</f>
        <v>5</v>
      </c>
      <c r="F154" t="b">
        <f>WEEKDAY(ekodom[[#This Row],[Data]],13)=1</f>
        <v>0</v>
      </c>
      <c r="G154" t="b">
        <f>AND(ekodom[[#This Row],[Data]]&gt;=DATE(2022,4,1), ekodom[[#This Row],[Data]]&lt;=DATE(2022,9,30))</f>
        <v>1</v>
      </c>
      <c r="H154" s="2">
        <f>IF(ekodom[[#This Row],[retencja]]=0, H153+1,0)</f>
        <v>7</v>
      </c>
      <c r="I154" s="2" t="b">
        <f>AND(ekodom[[#This Row],[podl]],ekodom[[#This Row],[susza]]&gt;0,MOD(ekodom[[#This Row],[susza]],5)=0)</f>
        <v>0</v>
      </c>
      <c r="J154" s="2">
        <f t="shared" si="3"/>
        <v>0</v>
      </c>
      <c r="K154" s="2">
        <f>190+ekodom[[#This Row],[środa?]]*70+ekodom[[#This Row],[trawnik]]*300</f>
        <v>190</v>
      </c>
      <c r="L154" s="2">
        <f>IF(ekodom[[#This Row],[stan zb.]]&gt;ekodom[[#This Row],[zużyto_wody]], ekodom[[#This Row],[zużyto_wody]], ekodom[[#This Row],[stan zb.]])</f>
        <v>0</v>
      </c>
      <c r="M154" s="2">
        <f>ekodom[[#This Row],[zużyto_wody]]-ekodom[[#This Row],[zuż. Zbiornik]]</f>
        <v>190</v>
      </c>
    </row>
    <row r="155" spans="3:13" x14ac:dyDescent="0.25">
      <c r="C155" s="1">
        <v>44708</v>
      </c>
      <c r="D155">
        <v>0</v>
      </c>
      <c r="E155">
        <f>MONTH(ekodom[[#This Row],[Data]])</f>
        <v>5</v>
      </c>
      <c r="F155" t="b">
        <f>WEEKDAY(ekodom[[#This Row],[Data]],13)=1</f>
        <v>0</v>
      </c>
      <c r="G155" t="b">
        <f>AND(ekodom[[#This Row],[Data]]&gt;=DATE(2022,4,1), ekodom[[#This Row],[Data]]&lt;=DATE(2022,9,30))</f>
        <v>1</v>
      </c>
      <c r="H155" s="2">
        <f>IF(ekodom[[#This Row],[retencja]]=0, H154+1,0)</f>
        <v>8</v>
      </c>
      <c r="I155" s="2" t="b">
        <f>AND(ekodom[[#This Row],[podl]],ekodom[[#This Row],[susza]]&gt;0,MOD(ekodom[[#This Row],[susza]],5)=0)</f>
        <v>0</v>
      </c>
      <c r="J155" s="2">
        <f t="shared" si="3"/>
        <v>0</v>
      </c>
      <c r="K155" s="2">
        <f>190+ekodom[[#This Row],[środa?]]*70+ekodom[[#This Row],[trawnik]]*300</f>
        <v>190</v>
      </c>
      <c r="L155" s="2">
        <f>IF(ekodom[[#This Row],[stan zb.]]&gt;ekodom[[#This Row],[zużyto_wody]], ekodom[[#This Row],[zużyto_wody]], ekodom[[#This Row],[stan zb.]])</f>
        <v>0</v>
      </c>
      <c r="M155" s="2">
        <f>ekodom[[#This Row],[zużyto_wody]]-ekodom[[#This Row],[zuż. Zbiornik]]</f>
        <v>190</v>
      </c>
    </row>
    <row r="156" spans="3:13" x14ac:dyDescent="0.25">
      <c r="C156" s="1">
        <v>44709</v>
      </c>
      <c r="D156">
        <v>0</v>
      </c>
      <c r="E156">
        <f>MONTH(ekodom[[#This Row],[Data]])</f>
        <v>5</v>
      </c>
      <c r="F156" t="b">
        <f>WEEKDAY(ekodom[[#This Row],[Data]],13)=1</f>
        <v>0</v>
      </c>
      <c r="G156" t="b">
        <f>AND(ekodom[[#This Row],[Data]]&gt;=DATE(2022,4,1), ekodom[[#This Row],[Data]]&lt;=DATE(2022,9,30))</f>
        <v>1</v>
      </c>
      <c r="H156" s="2">
        <f>IF(ekodom[[#This Row],[retencja]]=0, H155+1,0)</f>
        <v>9</v>
      </c>
      <c r="I156" s="2" t="b">
        <f>AND(ekodom[[#This Row],[podl]],ekodom[[#This Row],[susza]]&gt;0,MOD(ekodom[[#This Row],[susza]],5)=0)</f>
        <v>0</v>
      </c>
      <c r="J156" s="2">
        <f t="shared" si="3"/>
        <v>0</v>
      </c>
      <c r="K156" s="2">
        <f>190+ekodom[[#This Row],[środa?]]*70+ekodom[[#This Row],[trawnik]]*300</f>
        <v>190</v>
      </c>
      <c r="L156" s="2">
        <f>IF(ekodom[[#This Row],[stan zb.]]&gt;ekodom[[#This Row],[zużyto_wody]], ekodom[[#This Row],[zużyto_wody]], ekodom[[#This Row],[stan zb.]])</f>
        <v>0</v>
      </c>
      <c r="M156" s="2">
        <f>ekodom[[#This Row],[zużyto_wody]]-ekodom[[#This Row],[zuż. Zbiornik]]</f>
        <v>190</v>
      </c>
    </row>
    <row r="157" spans="3:13" x14ac:dyDescent="0.25">
      <c r="C157" s="1">
        <v>44710</v>
      </c>
      <c r="D157">
        <v>0</v>
      </c>
      <c r="E157">
        <f>MONTH(ekodom[[#This Row],[Data]])</f>
        <v>5</v>
      </c>
      <c r="F157" t="b">
        <f>WEEKDAY(ekodom[[#This Row],[Data]],13)=1</f>
        <v>0</v>
      </c>
      <c r="G157" t="b">
        <f>AND(ekodom[[#This Row],[Data]]&gt;=DATE(2022,4,1), ekodom[[#This Row],[Data]]&lt;=DATE(2022,9,30))</f>
        <v>1</v>
      </c>
      <c r="H157" s="2">
        <f>IF(ekodom[[#This Row],[retencja]]=0, H156+1,0)</f>
        <v>10</v>
      </c>
      <c r="I157" s="2" t="b">
        <f>AND(ekodom[[#This Row],[podl]],ekodom[[#This Row],[susza]]&gt;0,MOD(ekodom[[#This Row],[susza]],5)=0)</f>
        <v>1</v>
      </c>
      <c r="J157" s="2">
        <f t="shared" si="3"/>
        <v>0</v>
      </c>
      <c r="K157" s="2">
        <f>190+ekodom[[#This Row],[środa?]]*70+ekodom[[#This Row],[trawnik]]*300</f>
        <v>490</v>
      </c>
      <c r="L157" s="2">
        <f>IF(ekodom[[#This Row],[stan zb.]]&gt;ekodom[[#This Row],[zużyto_wody]], ekodom[[#This Row],[zużyto_wody]], ekodom[[#This Row],[stan zb.]])</f>
        <v>0</v>
      </c>
      <c r="M157" s="2">
        <f>ekodom[[#This Row],[zużyto_wody]]-ekodom[[#This Row],[zuż. Zbiornik]]</f>
        <v>490</v>
      </c>
    </row>
    <row r="158" spans="3:13" x14ac:dyDescent="0.25">
      <c r="C158" s="1">
        <v>44711</v>
      </c>
      <c r="D158">
        <v>0</v>
      </c>
      <c r="E158">
        <f>MONTH(ekodom[[#This Row],[Data]])</f>
        <v>5</v>
      </c>
      <c r="F158" t="b">
        <f>WEEKDAY(ekodom[[#This Row],[Data]],13)=1</f>
        <v>0</v>
      </c>
      <c r="G158" t="b">
        <f>AND(ekodom[[#This Row],[Data]]&gt;=DATE(2022,4,1), ekodom[[#This Row],[Data]]&lt;=DATE(2022,9,30))</f>
        <v>1</v>
      </c>
      <c r="H158" s="2">
        <f>IF(ekodom[[#This Row],[retencja]]=0, H157+1,0)</f>
        <v>11</v>
      </c>
      <c r="I158" s="2" t="b">
        <f>AND(ekodom[[#This Row],[podl]],ekodom[[#This Row],[susza]]&gt;0,MOD(ekodom[[#This Row],[susza]],5)=0)</f>
        <v>0</v>
      </c>
      <c r="J158" s="2">
        <f t="shared" si="3"/>
        <v>0</v>
      </c>
      <c r="K158" s="2">
        <f>190+ekodom[[#This Row],[środa?]]*70+ekodom[[#This Row],[trawnik]]*300</f>
        <v>190</v>
      </c>
      <c r="L158" s="2">
        <f>IF(ekodom[[#This Row],[stan zb.]]&gt;ekodom[[#This Row],[zużyto_wody]], ekodom[[#This Row],[zużyto_wody]], ekodom[[#This Row],[stan zb.]])</f>
        <v>0</v>
      </c>
      <c r="M158" s="2">
        <f>ekodom[[#This Row],[zużyto_wody]]-ekodom[[#This Row],[zuż. Zbiornik]]</f>
        <v>190</v>
      </c>
    </row>
    <row r="159" spans="3:13" x14ac:dyDescent="0.25">
      <c r="C159" s="1">
        <v>44712</v>
      </c>
      <c r="D159">
        <v>0</v>
      </c>
      <c r="E159">
        <f>MONTH(ekodom[[#This Row],[Data]])</f>
        <v>5</v>
      </c>
      <c r="F159" t="b">
        <f>WEEKDAY(ekodom[[#This Row],[Data]],13)=1</f>
        <v>0</v>
      </c>
      <c r="G159" t="b">
        <f>AND(ekodom[[#This Row],[Data]]&gt;=DATE(2022,4,1), ekodom[[#This Row],[Data]]&lt;=DATE(2022,9,30))</f>
        <v>1</v>
      </c>
      <c r="H159" s="2">
        <f>IF(ekodom[[#This Row],[retencja]]=0, H158+1,0)</f>
        <v>12</v>
      </c>
      <c r="I159" s="2" t="b">
        <f>AND(ekodom[[#This Row],[podl]],ekodom[[#This Row],[susza]]&gt;0,MOD(ekodom[[#This Row],[susza]],5)=0)</f>
        <v>0</v>
      </c>
      <c r="J159" s="2">
        <f t="shared" si="3"/>
        <v>0</v>
      </c>
      <c r="K159" s="2">
        <f>190+ekodom[[#This Row],[środa?]]*70+ekodom[[#This Row],[trawnik]]*300</f>
        <v>190</v>
      </c>
      <c r="L159" s="2">
        <f>IF(ekodom[[#This Row],[stan zb.]]&gt;ekodom[[#This Row],[zużyto_wody]], ekodom[[#This Row],[zużyto_wody]], ekodom[[#This Row],[stan zb.]])</f>
        <v>0</v>
      </c>
      <c r="M159" s="2">
        <f>ekodom[[#This Row],[zużyto_wody]]-ekodom[[#This Row],[zuż. Zbiornik]]</f>
        <v>190</v>
      </c>
    </row>
    <row r="160" spans="3:13" x14ac:dyDescent="0.25">
      <c r="C160" s="1">
        <v>44713</v>
      </c>
      <c r="D160">
        <v>0</v>
      </c>
      <c r="E160">
        <f>MONTH(ekodom[[#This Row],[Data]])</f>
        <v>6</v>
      </c>
      <c r="F160" t="b">
        <f>WEEKDAY(ekodom[[#This Row],[Data]],13)=1</f>
        <v>1</v>
      </c>
      <c r="G160" t="b">
        <f>AND(ekodom[[#This Row],[Data]]&gt;=DATE(2022,4,1), ekodom[[#This Row],[Data]]&lt;=DATE(2022,9,30))</f>
        <v>1</v>
      </c>
      <c r="H160" s="2">
        <f>IF(ekodom[[#This Row],[retencja]]=0, H159+1,0)</f>
        <v>13</v>
      </c>
      <c r="I160" s="2" t="b">
        <f>AND(ekodom[[#This Row],[podl]],ekodom[[#This Row],[susza]]&gt;0,MOD(ekodom[[#This Row],[susza]],5)=0)</f>
        <v>0</v>
      </c>
      <c r="J160" s="2">
        <f t="shared" si="3"/>
        <v>0</v>
      </c>
      <c r="K160" s="2">
        <f>190+ekodom[[#This Row],[środa?]]*70+ekodom[[#This Row],[trawnik]]*300</f>
        <v>260</v>
      </c>
      <c r="L160" s="2">
        <f>IF(ekodom[[#This Row],[stan zb.]]&gt;ekodom[[#This Row],[zużyto_wody]], ekodom[[#This Row],[zużyto_wody]], ekodom[[#This Row],[stan zb.]])</f>
        <v>0</v>
      </c>
      <c r="M160" s="2">
        <f>ekodom[[#This Row],[zużyto_wody]]-ekodom[[#This Row],[zuż. Zbiornik]]</f>
        <v>260</v>
      </c>
    </row>
    <row r="161" spans="3:13" x14ac:dyDescent="0.25">
      <c r="C161" s="1">
        <v>44714</v>
      </c>
      <c r="D161">
        <v>18</v>
      </c>
      <c r="E161">
        <f>MONTH(ekodom[[#This Row],[Data]])</f>
        <v>6</v>
      </c>
      <c r="F161" t="b">
        <f>WEEKDAY(ekodom[[#This Row],[Data]],13)=1</f>
        <v>0</v>
      </c>
      <c r="G161" t="b">
        <f>AND(ekodom[[#This Row],[Data]]&gt;=DATE(2022,4,1), ekodom[[#This Row],[Data]]&lt;=DATE(2022,9,30))</f>
        <v>1</v>
      </c>
      <c r="H161" s="2">
        <f>IF(ekodom[[#This Row],[retencja]]=0, H160+1,0)</f>
        <v>0</v>
      </c>
      <c r="I161" s="2" t="b">
        <f>AND(ekodom[[#This Row],[podl]],ekodom[[#This Row],[susza]]&gt;0,MOD(ekodom[[#This Row],[susza]],5)=0)</f>
        <v>0</v>
      </c>
      <c r="J161" s="2">
        <f t="shared" si="3"/>
        <v>18</v>
      </c>
      <c r="K161" s="2">
        <f>190+ekodom[[#This Row],[środa?]]*70+ekodom[[#This Row],[trawnik]]*300</f>
        <v>190</v>
      </c>
      <c r="L161" s="2">
        <f>IF(ekodom[[#This Row],[stan zb.]]&gt;ekodom[[#This Row],[zużyto_wody]], ekodom[[#This Row],[zużyto_wody]], ekodom[[#This Row],[stan zb.]])</f>
        <v>18</v>
      </c>
      <c r="M161" s="2">
        <f>ekodom[[#This Row],[zużyto_wody]]-ekodom[[#This Row],[zuż. Zbiornik]]</f>
        <v>172</v>
      </c>
    </row>
    <row r="162" spans="3:13" x14ac:dyDescent="0.25">
      <c r="C162" s="1">
        <v>44715</v>
      </c>
      <c r="D162">
        <v>525</v>
      </c>
      <c r="E162">
        <f>MONTH(ekodom[[#This Row],[Data]])</f>
        <v>6</v>
      </c>
      <c r="F162" t="b">
        <f>WEEKDAY(ekodom[[#This Row],[Data]],13)=1</f>
        <v>0</v>
      </c>
      <c r="G162" t="b">
        <f>AND(ekodom[[#This Row],[Data]]&gt;=DATE(2022,4,1), ekodom[[#This Row],[Data]]&lt;=DATE(2022,9,30))</f>
        <v>1</v>
      </c>
      <c r="H162" s="2">
        <f>IF(ekodom[[#This Row],[retencja]]=0, H161+1,0)</f>
        <v>0</v>
      </c>
      <c r="I162" s="2" t="b">
        <f>AND(ekodom[[#This Row],[podl]],ekodom[[#This Row],[susza]]&gt;0,MOD(ekodom[[#This Row],[susza]],5)=0)</f>
        <v>0</v>
      </c>
      <c r="J162" s="2">
        <f t="shared" si="3"/>
        <v>525</v>
      </c>
      <c r="K162" s="2">
        <f>190+ekodom[[#This Row],[środa?]]*70+ekodom[[#This Row],[trawnik]]*300</f>
        <v>190</v>
      </c>
      <c r="L162" s="2">
        <f>IF(ekodom[[#This Row],[stan zb.]]&gt;ekodom[[#This Row],[zużyto_wody]], ekodom[[#This Row],[zużyto_wody]], ekodom[[#This Row],[stan zb.]])</f>
        <v>190</v>
      </c>
      <c r="M162" s="2">
        <f>ekodom[[#This Row],[zużyto_wody]]-ekodom[[#This Row],[zuż. Zbiornik]]</f>
        <v>0</v>
      </c>
    </row>
    <row r="163" spans="3:13" x14ac:dyDescent="0.25">
      <c r="C163" s="1">
        <v>44716</v>
      </c>
      <c r="D163">
        <v>697</v>
      </c>
      <c r="E163">
        <f>MONTH(ekodom[[#This Row],[Data]])</f>
        <v>6</v>
      </c>
      <c r="F163" t="b">
        <f>WEEKDAY(ekodom[[#This Row],[Data]],13)=1</f>
        <v>0</v>
      </c>
      <c r="G163" t="b">
        <f>AND(ekodom[[#This Row],[Data]]&gt;=DATE(2022,4,1), ekodom[[#This Row],[Data]]&lt;=DATE(2022,9,30))</f>
        <v>1</v>
      </c>
      <c r="H163" s="2">
        <f>IF(ekodom[[#This Row],[retencja]]=0, H162+1,0)</f>
        <v>0</v>
      </c>
      <c r="I163" s="2" t="b">
        <f>AND(ekodom[[#This Row],[podl]],ekodom[[#This Row],[susza]]&gt;0,MOD(ekodom[[#This Row],[susza]],5)=0)</f>
        <v>0</v>
      </c>
      <c r="J163" s="2">
        <f t="shared" si="3"/>
        <v>1032</v>
      </c>
      <c r="K163" s="2">
        <f>190+ekodom[[#This Row],[środa?]]*70+ekodom[[#This Row],[trawnik]]*300</f>
        <v>190</v>
      </c>
      <c r="L163" s="2">
        <f>IF(ekodom[[#This Row],[stan zb.]]&gt;ekodom[[#This Row],[zużyto_wody]], ekodom[[#This Row],[zużyto_wody]], ekodom[[#This Row],[stan zb.]])</f>
        <v>190</v>
      </c>
      <c r="M163" s="2">
        <f>ekodom[[#This Row],[zużyto_wody]]-ekodom[[#This Row],[zuż. Zbiornik]]</f>
        <v>0</v>
      </c>
    </row>
    <row r="164" spans="3:13" x14ac:dyDescent="0.25">
      <c r="C164" s="1">
        <v>44717</v>
      </c>
      <c r="D164">
        <v>786</v>
      </c>
      <c r="E164">
        <f>MONTH(ekodom[[#This Row],[Data]])</f>
        <v>6</v>
      </c>
      <c r="F164" t="b">
        <f>WEEKDAY(ekodom[[#This Row],[Data]],13)=1</f>
        <v>0</v>
      </c>
      <c r="G164" t="b">
        <f>AND(ekodom[[#This Row],[Data]]&gt;=DATE(2022,4,1), ekodom[[#This Row],[Data]]&lt;=DATE(2022,9,30))</f>
        <v>1</v>
      </c>
      <c r="H164" s="2">
        <f>IF(ekodom[[#This Row],[retencja]]=0, H163+1,0)</f>
        <v>0</v>
      </c>
      <c r="I164" s="2" t="b">
        <f>AND(ekodom[[#This Row],[podl]],ekodom[[#This Row],[susza]]&gt;0,MOD(ekodom[[#This Row],[susza]],5)=0)</f>
        <v>0</v>
      </c>
      <c r="J164" s="2">
        <f t="shared" si="3"/>
        <v>1628</v>
      </c>
      <c r="K164" s="2">
        <f>190+ekodom[[#This Row],[środa?]]*70+ekodom[[#This Row],[trawnik]]*300</f>
        <v>190</v>
      </c>
      <c r="L164" s="2">
        <f>IF(ekodom[[#This Row],[stan zb.]]&gt;ekodom[[#This Row],[zużyto_wody]], ekodom[[#This Row],[zużyto_wody]], ekodom[[#This Row],[stan zb.]])</f>
        <v>190</v>
      </c>
      <c r="M164" s="2">
        <f>ekodom[[#This Row],[zużyto_wody]]-ekodom[[#This Row],[zuż. Zbiornik]]</f>
        <v>0</v>
      </c>
    </row>
    <row r="165" spans="3:13" x14ac:dyDescent="0.25">
      <c r="C165" s="1">
        <v>44718</v>
      </c>
      <c r="D165">
        <v>792</v>
      </c>
      <c r="E165">
        <f>MONTH(ekodom[[#This Row],[Data]])</f>
        <v>6</v>
      </c>
      <c r="F165" t="b">
        <f>WEEKDAY(ekodom[[#This Row],[Data]],13)=1</f>
        <v>0</v>
      </c>
      <c r="G165" t="b">
        <f>AND(ekodom[[#This Row],[Data]]&gt;=DATE(2022,4,1), ekodom[[#This Row],[Data]]&lt;=DATE(2022,9,30))</f>
        <v>1</v>
      </c>
      <c r="H165" s="2">
        <f>IF(ekodom[[#This Row],[retencja]]=0, H164+1,0)</f>
        <v>0</v>
      </c>
      <c r="I165" s="2" t="b">
        <f>AND(ekodom[[#This Row],[podl]],ekodom[[#This Row],[susza]]&gt;0,MOD(ekodom[[#This Row],[susza]],5)=0)</f>
        <v>0</v>
      </c>
      <c r="J165" s="2">
        <f t="shared" si="3"/>
        <v>2230</v>
      </c>
      <c r="K165" s="2">
        <f>190+ekodom[[#This Row],[środa?]]*70+ekodom[[#This Row],[trawnik]]*300</f>
        <v>190</v>
      </c>
      <c r="L165" s="2">
        <f>IF(ekodom[[#This Row],[stan zb.]]&gt;ekodom[[#This Row],[zużyto_wody]], ekodom[[#This Row],[zużyto_wody]], ekodom[[#This Row],[stan zb.]])</f>
        <v>190</v>
      </c>
      <c r="M165" s="2">
        <f>ekodom[[#This Row],[zużyto_wody]]-ekodom[[#This Row],[zuż. Zbiornik]]</f>
        <v>0</v>
      </c>
    </row>
    <row r="166" spans="3:13" x14ac:dyDescent="0.25">
      <c r="C166" s="1">
        <v>44719</v>
      </c>
      <c r="D166">
        <v>0</v>
      </c>
      <c r="E166">
        <f>MONTH(ekodom[[#This Row],[Data]])</f>
        <v>6</v>
      </c>
      <c r="F166" t="b">
        <f>WEEKDAY(ekodom[[#This Row],[Data]],13)=1</f>
        <v>0</v>
      </c>
      <c r="G166" t="b">
        <f>AND(ekodom[[#This Row],[Data]]&gt;=DATE(2022,4,1), ekodom[[#This Row],[Data]]&lt;=DATE(2022,9,30))</f>
        <v>1</v>
      </c>
      <c r="H166" s="2">
        <f>IF(ekodom[[#This Row],[retencja]]=0, H165+1,0)</f>
        <v>1</v>
      </c>
      <c r="I166" s="2" t="b">
        <f>AND(ekodom[[#This Row],[podl]],ekodom[[#This Row],[susza]]&gt;0,MOD(ekodom[[#This Row],[susza]],5)=0)</f>
        <v>0</v>
      </c>
      <c r="J166" s="2">
        <f t="shared" si="3"/>
        <v>2040</v>
      </c>
      <c r="K166" s="2">
        <f>190+ekodom[[#This Row],[środa?]]*70+ekodom[[#This Row],[trawnik]]*300</f>
        <v>190</v>
      </c>
      <c r="L166" s="2">
        <f>IF(ekodom[[#This Row],[stan zb.]]&gt;ekodom[[#This Row],[zużyto_wody]], ekodom[[#This Row],[zużyto_wody]], ekodom[[#This Row],[stan zb.]])</f>
        <v>190</v>
      </c>
      <c r="M166" s="2">
        <f>ekodom[[#This Row],[zużyto_wody]]-ekodom[[#This Row],[zuż. Zbiornik]]</f>
        <v>0</v>
      </c>
    </row>
    <row r="167" spans="3:13" x14ac:dyDescent="0.25">
      <c r="C167" s="1">
        <v>44720</v>
      </c>
      <c r="D167">
        <v>0</v>
      </c>
      <c r="E167">
        <f>MONTH(ekodom[[#This Row],[Data]])</f>
        <v>6</v>
      </c>
      <c r="F167" t="b">
        <f>WEEKDAY(ekodom[[#This Row],[Data]],13)=1</f>
        <v>1</v>
      </c>
      <c r="G167" t="b">
        <f>AND(ekodom[[#This Row],[Data]]&gt;=DATE(2022,4,1), ekodom[[#This Row],[Data]]&lt;=DATE(2022,9,30))</f>
        <v>1</v>
      </c>
      <c r="H167" s="2">
        <f>IF(ekodom[[#This Row],[retencja]]=0, H166+1,0)</f>
        <v>2</v>
      </c>
      <c r="I167" s="2" t="b">
        <f>AND(ekodom[[#This Row],[podl]],ekodom[[#This Row],[susza]]&gt;0,MOD(ekodom[[#This Row],[susza]],5)=0)</f>
        <v>0</v>
      </c>
      <c r="J167" s="2">
        <f t="shared" si="3"/>
        <v>1850</v>
      </c>
      <c r="K167" s="2">
        <f>190+ekodom[[#This Row],[środa?]]*70+ekodom[[#This Row],[trawnik]]*300</f>
        <v>260</v>
      </c>
      <c r="L167" s="2">
        <f>IF(ekodom[[#This Row],[stan zb.]]&gt;ekodom[[#This Row],[zużyto_wody]], ekodom[[#This Row],[zużyto_wody]], ekodom[[#This Row],[stan zb.]])</f>
        <v>260</v>
      </c>
      <c r="M167" s="2">
        <f>ekodom[[#This Row],[zużyto_wody]]-ekodom[[#This Row],[zuż. Zbiornik]]</f>
        <v>0</v>
      </c>
    </row>
    <row r="168" spans="3:13" x14ac:dyDescent="0.25">
      <c r="C168" s="1">
        <v>44721</v>
      </c>
      <c r="D168">
        <v>0</v>
      </c>
      <c r="E168">
        <f>MONTH(ekodom[[#This Row],[Data]])</f>
        <v>6</v>
      </c>
      <c r="F168" t="b">
        <f>WEEKDAY(ekodom[[#This Row],[Data]],13)=1</f>
        <v>0</v>
      </c>
      <c r="G168" t="b">
        <f>AND(ekodom[[#This Row],[Data]]&gt;=DATE(2022,4,1), ekodom[[#This Row],[Data]]&lt;=DATE(2022,9,30))</f>
        <v>1</v>
      </c>
      <c r="H168" s="2">
        <f>IF(ekodom[[#This Row],[retencja]]=0, H167+1,0)</f>
        <v>3</v>
      </c>
      <c r="I168" s="2" t="b">
        <f>AND(ekodom[[#This Row],[podl]],ekodom[[#This Row],[susza]]&gt;0,MOD(ekodom[[#This Row],[susza]],5)=0)</f>
        <v>0</v>
      </c>
      <c r="J168" s="2">
        <f t="shared" si="3"/>
        <v>1590</v>
      </c>
      <c r="K168" s="2">
        <f>190+ekodom[[#This Row],[środa?]]*70+ekodom[[#This Row],[trawnik]]*300</f>
        <v>190</v>
      </c>
      <c r="L168" s="2">
        <f>IF(ekodom[[#This Row],[stan zb.]]&gt;ekodom[[#This Row],[zużyto_wody]], ekodom[[#This Row],[zużyto_wody]], ekodom[[#This Row],[stan zb.]])</f>
        <v>190</v>
      </c>
      <c r="M168" s="2">
        <f>ekodom[[#This Row],[zużyto_wody]]-ekodom[[#This Row],[zuż. Zbiornik]]</f>
        <v>0</v>
      </c>
    </row>
    <row r="169" spans="3:13" x14ac:dyDescent="0.25">
      <c r="C169" s="1">
        <v>44722</v>
      </c>
      <c r="D169">
        <v>0</v>
      </c>
      <c r="E169">
        <f>MONTH(ekodom[[#This Row],[Data]])</f>
        <v>6</v>
      </c>
      <c r="F169" t="b">
        <f>WEEKDAY(ekodom[[#This Row],[Data]],13)=1</f>
        <v>0</v>
      </c>
      <c r="G169" t="b">
        <f>AND(ekodom[[#This Row],[Data]]&gt;=DATE(2022,4,1), ekodom[[#This Row],[Data]]&lt;=DATE(2022,9,30))</f>
        <v>1</v>
      </c>
      <c r="H169" s="2">
        <f>IF(ekodom[[#This Row],[retencja]]=0, H168+1,0)</f>
        <v>4</v>
      </c>
      <c r="I169" s="2" t="b">
        <f>AND(ekodom[[#This Row],[podl]],ekodom[[#This Row],[susza]]&gt;0,MOD(ekodom[[#This Row],[susza]],5)=0)</f>
        <v>0</v>
      </c>
      <c r="J169" s="2">
        <f t="shared" si="3"/>
        <v>1400</v>
      </c>
      <c r="K169" s="2">
        <f>190+ekodom[[#This Row],[środa?]]*70+ekodom[[#This Row],[trawnik]]*300</f>
        <v>190</v>
      </c>
      <c r="L169" s="2">
        <f>IF(ekodom[[#This Row],[stan zb.]]&gt;ekodom[[#This Row],[zużyto_wody]], ekodom[[#This Row],[zużyto_wody]], ekodom[[#This Row],[stan zb.]])</f>
        <v>190</v>
      </c>
      <c r="M169" s="2">
        <f>ekodom[[#This Row],[zużyto_wody]]-ekodom[[#This Row],[zuż. Zbiornik]]</f>
        <v>0</v>
      </c>
    </row>
    <row r="170" spans="3:13" x14ac:dyDescent="0.25">
      <c r="C170" s="1">
        <v>44723</v>
      </c>
      <c r="D170">
        <v>0</v>
      </c>
      <c r="E170">
        <f>MONTH(ekodom[[#This Row],[Data]])</f>
        <v>6</v>
      </c>
      <c r="F170" t="b">
        <f>WEEKDAY(ekodom[[#This Row],[Data]],13)=1</f>
        <v>0</v>
      </c>
      <c r="G170" t="b">
        <f>AND(ekodom[[#This Row],[Data]]&gt;=DATE(2022,4,1), ekodom[[#This Row],[Data]]&lt;=DATE(2022,9,30))</f>
        <v>1</v>
      </c>
      <c r="H170" s="2">
        <f>IF(ekodom[[#This Row],[retencja]]=0, H169+1,0)</f>
        <v>5</v>
      </c>
      <c r="I170" s="2" t="b">
        <f>AND(ekodom[[#This Row],[podl]],ekodom[[#This Row],[susza]]&gt;0,MOD(ekodom[[#This Row],[susza]],5)=0)</f>
        <v>1</v>
      </c>
      <c r="J170" s="2">
        <f t="shared" si="3"/>
        <v>1210</v>
      </c>
      <c r="K170" s="2">
        <f>190+ekodom[[#This Row],[środa?]]*70+ekodom[[#This Row],[trawnik]]*300</f>
        <v>490</v>
      </c>
      <c r="L170" s="2">
        <f>IF(ekodom[[#This Row],[stan zb.]]&gt;ekodom[[#This Row],[zużyto_wody]], ekodom[[#This Row],[zużyto_wody]], ekodom[[#This Row],[stan zb.]])</f>
        <v>490</v>
      </c>
      <c r="M170" s="2">
        <f>ekodom[[#This Row],[zużyto_wody]]-ekodom[[#This Row],[zuż. Zbiornik]]</f>
        <v>0</v>
      </c>
    </row>
    <row r="171" spans="3:13" x14ac:dyDescent="0.25">
      <c r="C171" s="1">
        <v>44724</v>
      </c>
      <c r="D171">
        <v>0</v>
      </c>
      <c r="E171">
        <f>MONTH(ekodom[[#This Row],[Data]])</f>
        <v>6</v>
      </c>
      <c r="F171" t="b">
        <f>WEEKDAY(ekodom[[#This Row],[Data]],13)=1</f>
        <v>0</v>
      </c>
      <c r="G171" t="b">
        <f>AND(ekodom[[#This Row],[Data]]&gt;=DATE(2022,4,1), ekodom[[#This Row],[Data]]&lt;=DATE(2022,9,30))</f>
        <v>1</v>
      </c>
      <c r="H171" s="2">
        <f>IF(ekodom[[#This Row],[retencja]]=0, H170+1,0)</f>
        <v>6</v>
      </c>
      <c r="I171" s="2" t="b">
        <f>AND(ekodom[[#This Row],[podl]],ekodom[[#This Row],[susza]]&gt;0,MOD(ekodom[[#This Row],[susza]],5)=0)</f>
        <v>0</v>
      </c>
      <c r="J171" s="2">
        <f t="shared" si="3"/>
        <v>720</v>
      </c>
      <c r="K171" s="2">
        <f>190+ekodom[[#This Row],[środa?]]*70+ekodom[[#This Row],[trawnik]]*300</f>
        <v>190</v>
      </c>
      <c r="L171" s="2">
        <f>IF(ekodom[[#This Row],[stan zb.]]&gt;ekodom[[#This Row],[zużyto_wody]], ekodom[[#This Row],[zużyto_wody]], ekodom[[#This Row],[stan zb.]])</f>
        <v>190</v>
      </c>
      <c r="M171" s="2">
        <f>ekodom[[#This Row],[zużyto_wody]]-ekodom[[#This Row],[zuż. Zbiornik]]</f>
        <v>0</v>
      </c>
    </row>
    <row r="172" spans="3:13" x14ac:dyDescent="0.25">
      <c r="C172" s="1">
        <v>44725</v>
      </c>
      <c r="D172">
        <v>0</v>
      </c>
      <c r="E172">
        <f>MONTH(ekodom[[#This Row],[Data]])</f>
        <v>6</v>
      </c>
      <c r="F172" t="b">
        <f>WEEKDAY(ekodom[[#This Row],[Data]],13)=1</f>
        <v>0</v>
      </c>
      <c r="G172" t="b">
        <f>AND(ekodom[[#This Row],[Data]]&gt;=DATE(2022,4,1), ekodom[[#This Row],[Data]]&lt;=DATE(2022,9,30))</f>
        <v>1</v>
      </c>
      <c r="H172" s="2">
        <f>IF(ekodom[[#This Row],[retencja]]=0, H171+1,0)</f>
        <v>7</v>
      </c>
      <c r="I172" s="2" t="b">
        <f>AND(ekodom[[#This Row],[podl]],ekodom[[#This Row],[susza]]&gt;0,MOD(ekodom[[#This Row],[susza]],5)=0)</f>
        <v>0</v>
      </c>
      <c r="J172" s="2">
        <f t="shared" si="3"/>
        <v>530</v>
      </c>
      <c r="K172" s="2">
        <f>190+ekodom[[#This Row],[środa?]]*70+ekodom[[#This Row],[trawnik]]*300</f>
        <v>190</v>
      </c>
      <c r="L172" s="2">
        <f>IF(ekodom[[#This Row],[stan zb.]]&gt;ekodom[[#This Row],[zużyto_wody]], ekodom[[#This Row],[zużyto_wody]], ekodom[[#This Row],[stan zb.]])</f>
        <v>190</v>
      </c>
      <c r="M172" s="2">
        <f>ekodom[[#This Row],[zużyto_wody]]-ekodom[[#This Row],[zuż. Zbiornik]]</f>
        <v>0</v>
      </c>
    </row>
    <row r="173" spans="3:13" x14ac:dyDescent="0.25">
      <c r="C173" s="1">
        <v>44726</v>
      </c>
      <c r="D173">
        <v>0</v>
      </c>
      <c r="E173">
        <f>MONTH(ekodom[[#This Row],[Data]])</f>
        <v>6</v>
      </c>
      <c r="F173" t="b">
        <f>WEEKDAY(ekodom[[#This Row],[Data]],13)=1</f>
        <v>0</v>
      </c>
      <c r="G173" t="b">
        <f>AND(ekodom[[#This Row],[Data]]&gt;=DATE(2022,4,1), ekodom[[#This Row],[Data]]&lt;=DATE(2022,9,30))</f>
        <v>1</v>
      </c>
      <c r="H173" s="2">
        <f>IF(ekodom[[#This Row],[retencja]]=0, H172+1,0)</f>
        <v>8</v>
      </c>
      <c r="I173" s="2" t="b">
        <f>AND(ekodom[[#This Row],[podl]],ekodom[[#This Row],[susza]]&gt;0,MOD(ekodom[[#This Row],[susza]],5)=0)</f>
        <v>0</v>
      </c>
      <c r="J173" s="2">
        <f t="shared" si="3"/>
        <v>340</v>
      </c>
      <c r="K173" s="2">
        <f>190+ekodom[[#This Row],[środa?]]*70+ekodom[[#This Row],[trawnik]]*300</f>
        <v>190</v>
      </c>
      <c r="L173" s="2">
        <f>IF(ekodom[[#This Row],[stan zb.]]&gt;ekodom[[#This Row],[zużyto_wody]], ekodom[[#This Row],[zużyto_wody]], ekodom[[#This Row],[stan zb.]])</f>
        <v>190</v>
      </c>
      <c r="M173" s="2">
        <f>ekodom[[#This Row],[zużyto_wody]]-ekodom[[#This Row],[zuż. Zbiornik]]</f>
        <v>0</v>
      </c>
    </row>
    <row r="174" spans="3:13" x14ac:dyDescent="0.25">
      <c r="C174" s="1">
        <v>44727</v>
      </c>
      <c r="D174">
        <v>0</v>
      </c>
      <c r="E174">
        <f>MONTH(ekodom[[#This Row],[Data]])</f>
        <v>6</v>
      </c>
      <c r="F174" t="b">
        <f>WEEKDAY(ekodom[[#This Row],[Data]],13)=1</f>
        <v>1</v>
      </c>
      <c r="G174" t="b">
        <f>AND(ekodom[[#This Row],[Data]]&gt;=DATE(2022,4,1), ekodom[[#This Row],[Data]]&lt;=DATE(2022,9,30))</f>
        <v>1</v>
      </c>
      <c r="H174" s="2">
        <f>IF(ekodom[[#This Row],[retencja]]=0, H173+1,0)</f>
        <v>9</v>
      </c>
      <c r="I174" s="2" t="b">
        <f>AND(ekodom[[#This Row],[podl]],ekodom[[#This Row],[susza]]&gt;0,MOD(ekodom[[#This Row],[susza]],5)=0)</f>
        <v>0</v>
      </c>
      <c r="J174" s="2">
        <f t="shared" si="3"/>
        <v>150</v>
      </c>
      <c r="K174" s="2">
        <f>190+ekodom[[#This Row],[środa?]]*70+ekodom[[#This Row],[trawnik]]*300</f>
        <v>260</v>
      </c>
      <c r="L174" s="2">
        <f>IF(ekodom[[#This Row],[stan zb.]]&gt;ekodom[[#This Row],[zużyto_wody]], ekodom[[#This Row],[zużyto_wody]], ekodom[[#This Row],[stan zb.]])</f>
        <v>150</v>
      </c>
      <c r="M174" s="2">
        <f>ekodom[[#This Row],[zużyto_wody]]-ekodom[[#This Row],[zuż. Zbiornik]]</f>
        <v>110</v>
      </c>
    </row>
    <row r="175" spans="3:13" x14ac:dyDescent="0.25">
      <c r="C175" s="1">
        <v>44728</v>
      </c>
      <c r="D175">
        <v>0</v>
      </c>
      <c r="E175">
        <f>MONTH(ekodom[[#This Row],[Data]])</f>
        <v>6</v>
      </c>
      <c r="F175" t="b">
        <f>WEEKDAY(ekodom[[#This Row],[Data]],13)=1</f>
        <v>0</v>
      </c>
      <c r="G175" t="b">
        <f>AND(ekodom[[#This Row],[Data]]&gt;=DATE(2022,4,1), ekodom[[#This Row],[Data]]&lt;=DATE(2022,9,30))</f>
        <v>1</v>
      </c>
      <c r="H175" s="2">
        <f>IF(ekodom[[#This Row],[retencja]]=0, H174+1,0)</f>
        <v>10</v>
      </c>
      <c r="I175" s="2" t="b">
        <f>AND(ekodom[[#This Row],[podl]],ekodom[[#This Row],[susza]]&gt;0,MOD(ekodom[[#This Row],[susza]],5)=0)</f>
        <v>1</v>
      </c>
      <c r="J175" s="2">
        <f t="shared" si="3"/>
        <v>0</v>
      </c>
      <c r="K175" s="2">
        <f>190+ekodom[[#This Row],[środa?]]*70+ekodom[[#This Row],[trawnik]]*300</f>
        <v>490</v>
      </c>
      <c r="L175" s="2">
        <f>IF(ekodom[[#This Row],[stan zb.]]&gt;ekodom[[#This Row],[zużyto_wody]], ekodom[[#This Row],[zużyto_wody]], ekodom[[#This Row],[stan zb.]])</f>
        <v>0</v>
      </c>
      <c r="M175" s="2">
        <f>ekodom[[#This Row],[zużyto_wody]]-ekodom[[#This Row],[zuż. Zbiornik]]</f>
        <v>490</v>
      </c>
    </row>
    <row r="176" spans="3:13" x14ac:dyDescent="0.25">
      <c r="C176" s="1">
        <v>44729</v>
      </c>
      <c r="D176">
        <v>998</v>
      </c>
      <c r="E176">
        <f>MONTH(ekodom[[#This Row],[Data]])</f>
        <v>6</v>
      </c>
      <c r="F176" t="b">
        <f>WEEKDAY(ekodom[[#This Row],[Data]],13)=1</f>
        <v>0</v>
      </c>
      <c r="G176" t="b">
        <f>AND(ekodom[[#This Row],[Data]]&gt;=DATE(2022,4,1), ekodom[[#This Row],[Data]]&lt;=DATE(2022,9,30))</f>
        <v>1</v>
      </c>
      <c r="H176" s="2">
        <f>IF(ekodom[[#This Row],[retencja]]=0, H175+1,0)</f>
        <v>0</v>
      </c>
      <c r="I176" s="2" t="b">
        <f>AND(ekodom[[#This Row],[podl]],ekodom[[#This Row],[susza]]&gt;0,MOD(ekodom[[#This Row],[susza]],5)=0)</f>
        <v>0</v>
      </c>
      <c r="J176" s="2">
        <f t="shared" si="3"/>
        <v>998</v>
      </c>
      <c r="K176" s="2">
        <f>190+ekodom[[#This Row],[środa?]]*70+ekodom[[#This Row],[trawnik]]*300</f>
        <v>190</v>
      </c>
      <c r="L176" s="2">
        <f>IF(ekodom[[#This Row],[stan zb.]]&gt;ekodom[[#This Row],[zużyto_wody]], ekodom[[#This Row],[zużyto_wody]], ekodom[[#This Row],[stan zb.]])</f>
        <v>190</v>
      </c>
      <c r="M176" s="2">
        <f>ekodom[[#This Row],[zużyto_wody]]-ekodom[[#This Row],[zuż. Zbiornik]]</f>
        <v>0</v>
      </c>
    </row>
    <row r="177" spans="3:13" x14ac:dyDescent="0.25">
      <c r="C177" s="1">
        <v>44730</v>
      </c>
      <c r="D177">
        <v>0</v>
      </c>
      <c r="E177">
        <f>MONTH(ekodom[[#This Row],[Data]])</f>
        <v>6</v>
      </c>
      <c r="F177" t="b">
        <f>WEEKDAY(ekodom[[#This Row],[Data]],13)=1</f>
        <v>0</v>
      </c>
      <c r="G177" t="b">
        <f>AND(ekodom[[#This Row],[Data]]&gt;=DATE(2022,4,1), ekodom[[#This Row],[Data]]&lt;=DATE(2022,9,30))</f>
        <v>1</v>
      </c>
      <c r="H177" s="2">
        <f>IF(ekodom[[#This Row],[retencja]]=0, H176+1,0)</f>
        <v>1</v>
      </c>
      <c r="I177" s="2" t="b">
        <f>AND(ekodom[[#This Row],[podl]],ekodom[[#This Row],[susza]]&gt;0,MOD(ekodom[[#This Row],[susza]],5)=0)</f>
        <v>0</v>
      </c>
      <c r="J177" s="2">
        <f t="shared" si="3"/>
        <v>808</v>
      </c>
      <c r="K177" s="2">
        <f>190+ekodom[[#This Row],[środa?]]*70+ekodom[[#This Row],[trawnik]]*300</f>
        <v>190</v>
      </c>
      <c r="L177" s="2">
        <f>IF(ekodom[[#This Row],[stan zb.]]&gt;ekodom[[#This Row],[zużyto_wody]], ekodom[[#This Row],[zużyto_wody]], ekodom[[#This Row],[stan zb.]])</f>
        <v>190</v>
      </c>
      <c r="M177" s="2">
        <f>ekodom[[#This Row],[zużyto_wody]]-ekodom[[#This Row],[zuż. Zbiornik]]</f>
        <v>0</v>
      </c>
    </row>
    <row r="178" spans="3:13" x14ac:dyDescent="0.25">
      <c r="C178" s="1">
        <v>44731</v>
      </c>
      <c r="D178">
        <v>0</v>
      </c>
      <c r="E178">
        <f>MONTH(ekodom[[#This Row],[Data]])</f>
        <v>6</v>
      </c>
      <c r="F178" t="b">
        <f>WEEKDAY(ekodom[[#This Row],[Data]],13)=1</f>
        <v>0</v>
      </c>
      <c r="G178" t="b">
        <f>AND(ekodom[[#This Row],[Data]]&gt;=DATE(2022,4,1), ekodom[[#This Row],[Data]]&lt;=DATE(2022,9,30))</f>
        <v>1</v>
      </c>
      <c r="H178" s="2">
        <f>IF(ekodom[[#This Row],[retencja]]=0, H177+1,0)</f>
        <v>2</v>
      </c>
      <c r="I178" s="2" t="b">
        <f>AND(ekodom[[#This Row],[podl]],ekodom[[#This Row],[susza]]&gt;0,MOD(ekodom[[#This Row],[susza]],5)=0)</f>
        <v>0</v>
      </c>
      <c r="J178" s="2">
        <f t="shared" si="3"/>
        <v>618</v>
      </c>
      <c r="K178" s="2">
        <f>190+ekodom[[#This Row],[środa?]]*70+ekodom[[#This Row],[trawnik]]*300</f>
        <v>190</v>
      </c>
      <c r="L178" s="2">
        <f>IF(ekodom[[#This Row],[stan zb.]]&gt;ekodom[[#This Row],[zużyto_wody]], ekodom[[#This Row],[zużyto_wody]], ekodom[[#This Row],[stan zb.]])</f>
        <v>190</v>
      </c>
      <c r="M178" s="2">
        <f>ekodom[[#This Row],[zużyto_wody]]-ekodom[[#This Row],[zuż. Zbiornik]]</f>
        <v>0</v>
      </c>
    </row>
    <row r="179" spans="3:13" x14ac:dyDescent="0.25">
      <c r="C179" s="1">
        <v>44732</v>
      </c>
      <c r="D179">
        <v>0</v>
      </c>
      <c r="E179">
        <f>MONTH(ekodom[[#This Row],[Data]])</f>
        <v>6</v>
      </c>
      <c r="F179" t="b">
        <f>WEEKDAY(ekodom[[#This Row],[Data]],13)=1</f>
        <v>0</v>
      </c>
      <c r="G179" t="b">
        <f>AND(ekodom[[#This Row],[Data]]&gt;=DATE(2022,4,1), ekodom[[#This Row],[Data]]&lt;=DATE(2022,9,30))</f>
        <v>1</v>
      </c>
      <c r="H179" s="2">
        <f>IF(ekodom[[#This Row],[retencja]]=0, H178+1,0)</f>
        <v>3</v>
      </c>
      <c r="I179" s="2" t="b">
        <f>AND(ekodom[[#This Row],[podl]],ekodom[[#This Row],[susza]]&gt;0,MOD(ekodom[[#This Row],[susza]],5)=0)</f>
        <v>0</v>
      </c>
      <c r="J179" s="2">
        <f t="shared" si="3"/>
        <v>428</v>
      </c>
      <c r="K179" s="2">
        <f>190+ekodom[[#This Row],[środa?]]*70+ekodom[[#This Row],[trawnik]]*300</f>
        <v>190</v>
      </c>
      <c r="L179" s="2">
        <f>IF(ekodom[[#This Row],[stan zb.]]&gt;ekodom[[#This Row],[zużyto_wody]], ekodom[[#This Row],[zużyto_wody]], ekodom[[#This Row],[stan zb.]])</f>
        <v>190</v>
      </c>
      <c r="M179" s="2">
        <f>ekodom[[#This Row],[zużyto_wody]]-ekodom[[#This Row],[zuż. Zbiornik]]</f>
        <v>0</v>
      </c>
    </row>
    <row r="180" spans="3:13" x14ac:dyDescent="0.25">
      <c r="C180" s="1">
        <v>44733</v>
      </c>
      <c r="D180">
        <v>0</v>
      </c>
      <c r="E180">
        <f>MONTH(ekodom[[#This Row],[Data]])</f>
        <v>6</v>
      </c>
      <c r="F180" t="b">
        <f>WEEKDAY(ekodom[[#This Row],[Data]],13)=1</f>
        <v>0</v>
      </c>
      <c r="G180" t="b">
        <f>AND(ekodom[[#This Row],[Data]]&gt;=DATE(2022,4,1), ekodom[[#This Row],[Data]]&lt;=DATE(2022,9,30))</f>
        <v>1</v>
      </c>
      <c r="H180" s="2">
        <f>IF(ekodom[[#This Row],[retencja]]=0, H179+1,0)</f>
        <v>4</v>
      </c>
      <c r="I180" s="2" t="b">
        <f>AND(ekodom[[#This Row],[podl]],ekodom[[#This Row],[susza]]&gt;0,MOD(ekodom[[#This Row],[susza]],5)=0)</f>
        <v>0</v>
      </c>
      <c r="J180" s="2">
        <f t="shared" si="3"/>
        <v>238</v>
      </c>
      <c r="K180" s="2">
        <f>190+ekodom[[#This Row],[środa?]]*70+ekodom[[#This Row],[trawnik]]*300</f>
        <v>190</v>
      </c>
      <c r="L180" s="2">
        <f>IF(ekodom[[#This Row],[stan zb.]]&gt;ekodom[[#This Row],[zużyto_wody]], ekodom[[#This Row],[zużyto_wody]], ekodom[[#This Row],[stan zb.]])</f>
        <v>190</v>
      </c>
      <c r="M180" s="2">
        <f>ekodom[[#This Row],[zużyto_wody]]-ekodom[[#This Row],[zuż. Zbiornik]]</f>
        <v>0</v>
      </c>
    </row>
    <row r="181" spans="3:13" x14ac:dyDescent="0.25">
      <c r="C181" s="1">
        <v>44734</v>
      </c>
      <c r="D181">
        <v>0</v>
      </c>
      <c r="E181">
        <f>MONTH(ekodom[[#This Row],[Data]])</f>
        <v>6</v>
      </c>
      <c r="F181" t="b">
        <f>WEEKDAY(ekodom[[#This Row],[Data]],13)=1</f>
        <v>1</v>
      </c>
      <c r="G181" t="b">
        <f>AND(ekodom[[#This Row],[Data]]&gt;=DATE(2022,4,1), ekodom[[#This Row],[Data]]&lt;=DATE(2022,9,30))</f>
        <v>1</v>
      </c>
      <c r="H181" s="2">
        <f>IF(ekodom[[#This Row],[retencja]]=0, H180+1,0)</f>
        <v>5</v>
      </c>
      <c r="I181" s="2" t="b">
        <f>AND(ekodom[[#This Row],[podl]],ekodom[[#This Row],[susza]]&gt;0,MOD(ekodom[[#This Row],[susza]],5)=0)</f>
        <v>1</v>
      </c>
      <c r="J181" s="2">
        <f t="shared" si="3"/>
        <v>48</v>
      </c>
      <c r="K181" s="2">
        <f>190+ekodom[[#This Row],[środa?]]*70+ekodom[[#This Row],[trawnik]]*300</f>
        <v>560</v>
      </c>
      <c r="L181" s="2">
        <f>IF(ekodom[[#This Row],[stan zb.]]&gt;ekodom[[#This Row],[zużyto_wody]], ekodom[[#This Row],[zużyto_wody]], ekodom[[#This Row],[stan zb.]])</f>
        <v>48</v>
      </c>
      <c r="M181" s="2">
        <f>ekodom[[#This Row],[zużyto_wody]]-ekodom[[#This Row],[zuż. Zbiornik]]</f>
        <v>512</v>
      </c>
    </row>
    <row r="182" spans="3:13" x14ac:dyDescent="0.25">
      <c r="C182" s="1">
        <v>44735</v>
      </c>
      <c r="D182">
        <v>0</v>
      </c>
      <c r="E182">
        <f>MONTH(ekodom[[#This Row],[Data]])</f>
        <v>6</v>
      </c>
      <c r="F182" t="b">
        <f>WEEKDAY(ekodom[[#This Row],[Data]],13)=1</f>
        <v>0</v>
      </c>
      <c r="G182" t="b">
        <f>AND(ekodom[[#This Row],[Data]]&gt;=DATE(2022,4,1), ekodom[[#This Row],[Data]]&lt;=DATE(2022,9,30))</f>
        <v>1</v>
      </c>
      <c r="H182" s="2">
        <f>IF(ekodom[[#This Row],[retencja]]=0, H181+1,0)</f>
        <v>6</v>
      </c>
      <c r="I182" s="2" t="b">
        <f>AND(ekodom[[#This Row],[podl]],ekodom[[#This Row],[susza]]&gt;0,MOD(ekodom[[#This Row],[susza]],5)=0)</f>
        <v>0</v>
      </c>
      <c r="J182" s="2">
        <f t="shared" si="3"/>
        <v>0</v>
      </c>
      <c r="K182" s="2">
        <f>190+ekodom[[#This Row],[środa?]]*70+ekodom[[#This Row],[trawnik]]*300</f>
        <v>190</v>
      </c>
      <c r="L182" s="2">
        <f>IF(ekodom[[#This Row],[stan zb.]]&gt;ekodom[[#This Row],[zużyto_wody]], ekodom[[#This Row],[zużyto_wody]], ekodom[[#This Row],[stan zb.]])</f>
        <v>0</v>
      </c>
      <c r="M182" s="2">
        <f>ekodom[[#This Row],[zużyto_wody]]-ekodom[[#This Row],[zuż. Zbiornik]]</f>
        <v>190</v>
      </c>
    </row>
    <row r="183" spans="3:13" x14ac:dyDescent="0.25">
      <c r="C183" s="1">
        <v>44736</v>
      </c>
      <c r="D183">
        <v>0</v>
      </c>
      <c r="E183">
        <f>MONTH(ekodom[[#This Row],[Data]])</f>
        <v>6</v>
      </c>
      <c r="F183" t="b">
        <f>WEEKDAY(ekodom[[#This Row],[Data]],13)=1</f>
        <v>0</v>
      </c>
      <c r="G183" t="b">
        <f>AND(ekodom[[#This Row],[Data]]&gt;=DATE(2022,4,1), ekodom[[#This Row],[Data]]&lt;=DATE(2022,9,30))</f>
        <v>1</v>
      </c>
      <c r="H183" s="2">
        <f>IF(ekodom[[#This Row],[retencja]]=0, H182+1,0)</f>
        <v>7</v>
      </c>
      <c r="I183" s="2" t="b">
        <f>AND(ekodom[[#This Row],[podl]],ekodom[[#This Row],[susza]]&gt;0,MOD(ekodom[[#This Row],[susza]],5)=0)</f>
        <v>0</v>
      </c>
      <c r="J183" s="2">
        <f t="shared" si="3"/>
        <v>0</v>
      </c>
      <c r="K183" s="2">
        <f>190+ekodom[[#This Row],[środa?]]*70+ekodom[[#This Row],[trawnik]]*300</f>
        <v>190</v>
      </c>
      <c r="L183" s="2">
        <f>IF(ekodom[[#This Row],[stan zb.]]&gt;ekodom[[#This Row],[zużyto_wody]], ekodom[[#This Row],[zużyto_wody]], ekodom[[#This Row],[stan zb.]])</f>
        <v>0</v>
      </c>
      <c r="M183" s="2">
        <f>ekodom[[#This Row],[zużyto_wody]]-ekodom[[#This Row],[zuż. Zbiornik]]</f>
        <v>190</v>
      </c>
    </row>
    <row r="184" spans="3:13" x14ac:dyDescent="0.25">
      <c r="C184" s="1">
        <v>44737</v>
      </c>
      <c r="D184">
        <v>0</v>
      </c>
      <c r="E184">
        <f>MONTH(ekodom[[#This Row],[Data]])</f>
        <v>6</v>
      </c>
      <c r="F184" t="b">
        <f>WEEKDAY(ekodom[[#This Row],[Data]],13)=1</f>
        <v>0</v>
      </c>
      <c r="G184" t="b">
        <f>AND(ekodom[[#This Row],[Data]]&gt;=DATE(2022,4,1), ekodom[[#This Row],[Data]]&lt;=DATE(2022,9,30))</f>
        <v>1</v>
      </c>
      <c r="H184" s="2">
        <f>IF(ekodom[[#This Row],[retencja]]=0, H183+1,0)</f>
        <v>8</v>
      </c>
      <c r="I184" s="2" t="b">
        <f>AND(ekodom[[#This Row],[podl]],ekodom[[#This Row],[susza]]&gt;0,MOD(ekodom[[#This Row],[susza]],5)=0)</f>
        <v>0</v>
      </c>
      <c r="J184" s="2">
        <f t="shared" si="3"/>
        <v>0</v>
      </c>
      <c r="K184" s="2">
        <f>190+ekodom[[#This Row],[środa?]]*70+ekodom[[#This Row],[trawnik]]*300</f>
        <v>190</v>
      </c>
      <c r="L184" s="2">
        <f>IF(ekodom[[#This Row],[stan zb.]]&gt;ekodom[[#This Row],[zużyto_wody]], ekodom[[#This Row],[zużyto_wody]], ekodom[[#This Row],[stan zb.]])</f>
        <v>0</v>
      </c>
      <c r="M184" s="2">
        <f>ekodom[[#This Row],[zużyto_wody]]-ekodom[[#This Row],[zuż. Zbiornik]]</f>
        <v>190</v>
      </c>
    </row>
    <row r="185" spans="3:13" x14ac:dyDescent="0.25">
      <c r="C185" s="1">
        <v>44738</v>
      </c>
      <c r="D185">
        <v>540</v>
      </c>
      <c r="E185">
        <f>MONTH(ekodom[[#This Row],[Data]])</f>
        <v>6</v>
      </c>
      <c r="F185" t="b">
        <f>WEEKDAY(ekodom[[#This Row],[Data]],13)=1</f>
        <v>0</v>
      </c>
      <c r="G185" t="b">
        <f>AND(ekodom[[#This Row],[Data]]&gt;=DATE(2022,4,1), ekodom[[#This Row],[Data]]&lt;=DATE(2022,9,30))</f>
        <v>1</v>
      </c>
      <c r="H185" s="2">
        <f>IF(ekodom[[#This Row],[retencja]]=0, H184+1,0)</f>
        <v>0</v>
      </c>
      <c r="I185" s="2" t="b">
        <f>AND(ekodom[[#This Row],[podl]],ekodom[[#This Row],[susza]]&gt;0,MOD(ekodom[[#This Row],[susza]],5)=0)</f>
        <v>0</v>
      </c>
      <c r="J185" s="2">
        <f t="shared" si="3"/>
        <v>540</v>
      </c>
      <c r="K185" s="2">
        <f>190+ekodom[[#This Row],[środa?]]*70+ekodom[[#This Row],[trawnik]]*300</f>
        <v>190</v>
      </c>
      <c r="L185" s="2">
        <f>IF(ekodom[[#This Row],[stan zb.]]&gt;ekodom[[#This Row],[zużyto_wody]], ekodom[[#This Row],[zużyto_wody]], ekodom[[#This Row],[stan zb.]])</f>
        <v>190</v>
      </c>
      <c r="M185" s="2">
        <f>ekodom[[#This Row],[zużyto_wody]]-ekodom[[#This Row],[zuż. Zbiornik]]</f>
        <v>0</v>
      </c>
    </row>
    <row r="186" spans="3:13" x14ac:dyDescent="0.25">
      <c r="C186" s="1">
        <v>44739</v>
      </c>
      <c r="D186">
        <v>607</v>
      </c>
      <c r="E186">
        <f>MONTH(ekodom[[#This Row],[Data]])</f>
        <v>6</v>
      </c>
      <c r="F186" t="b">
        <f>WEEKDAY(ekodom[[#This Row],[Data]],13)=1</f>
        <v>0</v>
      </c>
      <c r="G186" t="b">
        <f>AND(ekodom[[#This Row],[Data]]&gt;=DATE(2022,4,1), ekodom[[#This Row],[Data]]&lt;=DATE(2022,9,30))</f>
        <v>1</v>
      </c>
      <c r="H186" s="2">
        <f>IF(ekodom[[#This Row],[retencja]]=0, H185+1,0)</f>
        <v>0</v>
      </c>
      <c r="I186" s="2" t="b">
        <f>AND(ekodom[[#This Row],[podl]],ekodom[[#This Row],[susza]]&gt;0,MOD(ekodom[[#This Row],[susza]],5)=0)</f>
        <v>0</v>
      </c>
      <c r="J186" s="2">
        <f t="shared" si="3"/>
        <v>957</v>
      </c>
      <c r="K186" s="2">
        <f>190+ekodom[[#This Row],[środa?]]*70+ekodom[[#This Row],[trawnik]]*300</f>
        <v>190</v>
      </c>
      <c r="L186" s="2">
        <f>IF(ekodom[[#This Row],[stan zb.]]&gt;ekodom[[#This Row],[zużyto_wody]], ekodom[[#This Row],[zużyto_wody]], ekodom[[#This Row],[stan zb.]])</f>
        <v>190</v>
      </c>
      <c r="M186" s="2">
        <f>ekodom[[#This Row],[zużyto_wody]]-ekodom[[#This Row],[zuż. Zbiornik]]</f>
        <v>0</v>
      </c>
    </row>
    <row r="187" spans="3:13" x14ac:dyDescent="0.25">
      <c r="C187" s="1">
        <v>44740</v>
      </c>
      <c r="D187">
        <v>603</v>
      </c>
      <c r="E187">
        <f>MONTH(ekodom[[#This Row],[Data]])</f>
        <v>6</v>
      </c>
      <c r="F187" t="b">
        <f>WEEKDAY(ekodom[[#This Row],[Data]],13)=1</f>
        <v>0</v>
      </c>
      <c r="G187" t="b">
        <f>AND(ekodom[[#This Row],[Data]]&gt;=DATE(2022,4,1), ekodom[[#This Row],[Data]]&lt;=DATE(2022,9,30))</f>
        <v>1</v>
      </c>
      <c r="H187" s="2">
        <f>IF(ekodom[[#This Row],[retencja]]=0, H186+1,0)</f>
        <v>0</v>
      </c>
      <c r="I187" s="2" t="b">
        <f>AND(ekodom[[#This Row],[podl]],ekodom[[#This Row],[susza]]&gt;0,MOD(ekodom[[#This Row],[susza]],5)=0)</f>
        <v>0</v>
      </c>
      <c r="J187" s="2">
        <f t="shared" si="3"/>
        <v>1370</v>
      </c>
      <c r="K187" s="2">
        <f>190+ekodom[[#This Row],[środa?]]*70+ekodom[[#This Row],[trawnik]]*300</f>
        <v>190</v>
      </c>
      <c r="L187" s="2">
        <f>IF(ekodom[[#This Row],[stan zb.]]&gt;ekodom[[#This Row],[zużyto_wody]], ekodom[[#This Row],[zużyto_wody]], ekodom[[#This Row],[stan zb.]])</f>
        <v>190</v>
      </c>
      <c r="M187" s="2">
        <f>ekodom[[#This Row],[zużyto_wody]]-ekodom[[#This Row],[zuż. Zbiornik]]</f>
        <v>0</v>
      </c>
    </row>
    <row r="188" spans="3:13" x14ac:dyDescent="0.25">
      <c r="C188" s="1">
        <v>44741</v>
      </c>
      <c r="D188">
        <v>0</v>
      </c>
      <c r="E188">
        <f>MONTH(ekodom[[#This Row],[Data]])</f>
        <v>6</v>
      </c>
      <c r="F188" t="b">
        <f>WEEKDAY(ekodom[[#This Row],[Data]],13)=1</f>
        <v>1</v>
      </c>
      <c r="G188" t="b">
        <f>AND(ekodom[[#This Row],[Data]]&gt;=DATE(2022,4,1), ekodom[[#This Row],[Data]]&lt;=DATE(2022,9,30))</f>
        <v>1</v>
      </c>
      <c r="H188" s="2">
        <f>IF(ekodom[[#This Row],[retencja]]=0, H187+1,0)</f>
        <v>1</v>
      </c>
      <c r="I188" s="2" t="b">
        <f>AND(ekodom[[#This Row],[podl]],ekodom[[#This Row],[susza]]&gt;0,MOD(ekodom[[#This Row],[susza]],5)=0)</f>
        <v>0</v>
      </c>
      <c r="J188" s="2">
        <f t="shared" si="3"/>
        <v>1180</v>
      </c>
      <c r="K188" s="2">
        <f>190+ekodom[[#This Row],[środa?]]*70+ekodom[[#This Row],[trawnik]]*300</f>
        <v>260</v>
      </c>
      <c r="L188" s="2">
        <f>IF(ekodom[[#This Row],[stan zb.]]&gt;ekodom[[#This Row],[zużyto_wody]], ekodom[[#This Row],[zużyto_wody]], ekodom[[#This Row],[stan zb.]])</f>
        <v>260</v>
      </c>
      <c r="M188" s="2">
        <f>ekodom[[#This Row],[zużyto_wody]]-ekodom[[#This Row],[zuż. Zbiornik]]</f>
        <v>0</v>
      </c>
    </row>
    <row r="189" spans="3:13" x14ac:dyDescent="0.25">
      <c r="C189" s="1">
        <v>44742</v>
      </c>
      <c r="D189">
        <v>0</v>
      </c>
      <c r="E189">
        <f>MONTH(ekodom[[#This Row],[Data]])</f>
        <v>6</v>
      </c>
      <c r="F189" t="b">
        <f>WEEKDAY(ekodom[[#This Row],[Data]],13)=1</f>
        <v>0</v>
      </c>
      <c r="G189" t="b">
        <f>AND(ekodom[[#This Row],[Data]]&gt;=DATE(2022,4,1), ekodom[[#This Row],[Data]]&lt;=DATE(2022,9,30))</f>
        <v>1</v>
      </c>
      <c r="H189" s="2">
        <f>IF(ekodom[[#This Row],[retencja]]=0, H188+1,0)</f>
        <v>2</v>
      </c>
      <c r="I189" s="2" t="b">
        <f>AND(ekodom[[#This Row],[podl]],ekodom[[#This Row],[susza]]&gt;0,MOD(ekodom[[#This Row],[susza]],5)=0)</f>
        <v>0</v>
      </c>
      <c r="J189" s="2">
        <f t="shared" si="3"/>
        <v>920</v>
      </c>
      <c r="K189" s="2">
        <f>190+ekodom[[#This Row],[środa?]]*70+ekodom[[#This Row],[trawnik]]*300</f>
        <v>190</v>
      </c>
      <c r="L189" s="2">
        <f>IF(ekodom[[#This Row],[stan zb.]]&gt;ekodom[[#This Row],[zużyto_wody]], ekodom[[#This Row],[zużyto_wody]], ekodom[[#This Row],[stan zb.]])</f>
        <v>190</v>
      </c>
      <c r="M189" s="2">
        <f>ekodom[[#This Row],[zużyto_wody]]-ekodom[[#This Row],[zuż. Zbiornik]]</f>
        <v>0</v>
      </c>
    </row>
    <row r="190" spans="3:13" x14ac:dyDescent="0.25">
      <c r="C190" s="1">
        <v>44743</v>
      </c>
      <c r="D190">
        <v>0</v>
      </c>
      <c r="E190">
        <f>MONTH(ekodom[[#This Row],[Data]])</f>
        <v>7</v>
      </c>
      <c r="F190" t="b">
        <f>WEEKDAY(ekodom[[#This Row],[Data]],13)=1</f>
        <v>0</v>
      </c>
      <c r="G190" t="b">
        <f>AND(ekodom[[#This Row],[Data]]&gt;=DATE(2022,4,1), ekodom[[#This Row],[Data]]&lt;=DATE(2022,9,30))</f>
        <v>1</v>
      </c>
      <c r="H190" s="2">
        <f>IF(ekodom[[#This Row],[retencja]]=0, H189+1,0)</f>
        <v>3</v>
      </c>
      <c r="I190" s="2" t="b">
        <f>AND(ekodom[[#This Row],[podl]],ekodom[[#This Row],[susza]]&gt;0,MOD(ekodom[[#This Row],[susza]],5)=0)</f>
        <v>0</v>
      </c>
      <c r="J190" s="2">
        <f t="shared" si="3"/>
        <v>730</v>
      </c>
      <c r="K190" s="2">
        <f>190+ekodom[[#This Row],[środa?]]*70+ekodom[[#This Row],[trawnik]]*300</f>
        <v>190</v>
      </c>
      <c r="L190" s="2">
        <f>IF(ekodom[[#This Row],[stan zb.]]&gt;ekodom[[#This Row],[zużyto_wody]], ekodom[[#This Row],[zużyto_wody]], ekodom[[#This Row],[stan zb.]])</f>
        <v>190</v>
      </c>
      <c r="M190" s="2">
        <f>ekodom[[#This Row],[zużyto_wody]]-ekodom[[#This Row],[zuż. Zbiornik]]</f>
        <v>0</v>
      </c>
    </row>
    <row r="191" spans="3:13" x14ac:dyDescent="0.25">
      <c r="C191" s="1">
        <v>44744</v>
      </c>
      <c r="D191">
        <v>0</v>
      </c>
      <c r="E191">
        <f>MONTH(ekodom[[#This Row],[Data]])</f>
        <v>7</v>
      </c>
      <c r="F191" t="b">
        <f>WEEKDAY(ekodom[[#This Row],[Data]],13)=1</f>
        <v>0</v>
      </c>
      <c r="G191" t="b">
        <f>AND(ekodom[[#This Row],[Data]]&gt;=DATE(2022,4,1), ekodom[[#This Row],[Data]]&lt;=DATE(2022,9,30))</f>
        <v>1</v>
      </c>
      <c r="H191" s="2">
        <f>IF(ekodom[[#This Row],[retencja]]=0, H190+1,0)</f>
        <v>4</v>
      </c>
      <c r="I191" s="2" t="b">
        <f>AND(ekodom[[#This Row],[podl]],ekodom[[#This Row],[susza]]&gt;0,MOD(ekodom[[#This Row],[susza]],5)=0)</f>
        <v>0</v>
      </c>
      <c r="J191" s="2">
        <f t="shared" si="3"/>
        <v>540</v>
      </c>
      <c r="K191" s="2">
        <f>190+ekodom[[#This Row],[środa?]]*70+ekodom[[#This Row],[trawnik]]*300</f>
        <v>190</v>
      </c>
      <c r="L191" s="2">
        <f>IF(ekodom[[#This Row],[stan zb.]]&gt;ekodom[[#This Row],[zużyto_wody]], ekodom[[#This Row],[zużyto_wody]], ekodom[[#This Row],[stan zb.]])</f>
        <v>190</v>
      </c>
      <c r="M191" s="2">
        <f>ekodom[[#This Row],[zużyto_wody]]-ekodom[[#This Row],[zuż. Zbiornik]]</f>
        <v>0</v>
      </c>
    </row>
    <row r="192" spans="3:13" x14ac:dyDescent="0.25">
      <c r="C192" s="1">
        <v>44745</v>
      </c>
      <c r="D192">
        <v>0</v>
      </c>
      <c r="E192">
        <f>MONTH(ekodom[[#This Row],[Data]])</f>
        <v>7</v>
      </c>
      <c r="F192" t="b">
        <f>WEEKDAY(ekodom[[#This Row],[Data]],13)=1</f>
        <v>0</v>
      </c>
      <c r="G192" t="b">
        <f>AND(ekodom[[#This Row],[Data]]&gt;=DATE(2022,4,1), ekodom[[#This Row],[Data]]&lt;=DATE(2022,9,30))</f>
        <v>1</v>
      </c>
      <c r="H192" s="2">
        <f>IF(ekodom[[#This Row],[retencja]]=0, H191+1,0)</f>
        <v>5</v>
      </c>
      <c r="I192" s="2" t="b">
        <f>AND(ekodom[[#This Row],[podl]],ekodom[[#This Row],[susza]]&gt;0,MOD(ekodom[[#This Row],[susza]],5)=0)</f>
        <v>1</v>
      </c>
      <c r="J192" s="2">
        <f t="shared" si="3"/>
        <v>350</v>
      </c>
      <c r="K192" s="2">
        <f>190+ekodom[[#This Row],[środa?]]*70+ekodom[[#This Row],[trawnik]]*300</f>
        <v>490</v>
      </c>
      <c r="L192" s="2">
        <f>IF(ekodom[[#This Row],[stan zb.]]&gt;ekodom[[#This Row],[zużyto_wody]], ekodom[[#This Row],[zużyto_wody]], ekodom[[#This Row],[stan zb.]])</f>
        <v>350</v>
      </c>
      <c r="M192" s="2">
        <f>ekodom[[#This Row],[zużyto_wody]]-ekodom[[#This Row],[zuż. Zbiornik]]</f>
        <v>140</v>
      </c>
    </row>
    <row r="193" spans="3:13" x14ac:dyDescent="0.25">
      <c r="C193" s="1">
        <v>44746</v>
      </c>
      <c r="D193">
        <v>0</v>
      </c>
      <c r="E193">
        <f>MONTH(ekodom[[#This Row],[Data]])</f>
        <v>7</v>
      </c>
      <c r="F193" t="b">
        <f>WEEKDAY(ekodom[[#This Row],[Data]],13)=1</f>
        <v>0</v>
      </c>
      <c r="G193" t="b">
        <f>AND(ekodom[[#This Row],[Data]]&gt;=DATE(2022,4,1), ekodom[[#This Row],[Data]]&lt;=DATE(2022,9,30))</f>
        <v>1</v>
      </c>
      <c r="H193" s="2">
        <f>IF(ekodom[[#This Row],[retencja]]=0, H192+1,0)</f>
        <v>6</v>
      </c>
      <c r="I193" s="2" t="b">
        <f>AND(ekodom[[#This Row],[podl]],ekodom[[#This Row],[susza]]&gt;0,MOD(ekodom[[#This Row],[susza]],5)=0)</f>
        <v>0</v>
      </c>
      <c r="J193" s="2">
        <f t="shared" si="3"/>
        <v>0</v>
      </c>
      <c r="K193" s="2">
        <f>190+ekodom[[#This Row],[środa?]]*70+ekodom[[#This Row],[trawnik]]*300</f>
        <v>190</v>
      </c>
      <c r="L193" s="2">
        <f>IF(ekodom[[#This Row],[stan zb.]]&gt;ekodom[[#This Row],[zużyto_wody]], ekodom[[#This Row],[zużyto_wody]], ekodom[[#This Row],[stan zb.]])</f>
        <v>0</v>
      </c>
      <c r="M193" s="2">
        <f>ekodom[[#This Row],[zużyto_wody]]-ekodom[[#This Row],[zuż. Zbiornik]]</f>
        <v>190</v>
      </c>
    </row>
    <row r="194" spans="3:13" x14ac:dyDescent="0.25">
      <c r="C194" s="1">
        <v>44747</v>
      </c>
      <c r="D194">
        <v>0</v>
      </c>
      <c r="E194">
        <f>MONTH(ekodom[[#This Row],[Data]])</f>
        <v>7</v>
      </c>
      <c r="F194" t="b">
        <f>WEEKDAY(ekodom[[#This Row],[Data]],13)=1</f>
        <v>0</v>
      </c>
      <c r="G194" t="b">
        <f>AND(ekodom[[#This Row],[Data]]&gt;=DATE(2022,4,1), ekodom[[#This Row],[Data]]&lt;=DATE(2022,9,30))</f>
        <v>1</v>
      </c>
      <c r="H194" s="2">
        <f>IF(ekodom[[#This Row],[retencja]]=0, H193+1,0)</f>
        <v>7</v>
      </c>
      <c r="I194" s="2" t="b">
        <f>AND(ekodom[[#This Row],[podl]],ekodom[[#This Row],[susza]]&gt;0,MOD(ekodom[[#This Row],[susza]],5)=0)</f>
        <v>0</v>
      </c>
      <c r="J194" s="2">
        <f t="shared" si="3"/>
        <v>0</v>
      </c>
      <c r="K194" s="2">
        <f>190+ekodom[[#This Row],[środa?]]*70+ekodom[[#This Row],[trawnik]]*300</f>
        <v>190</v>
      </c>
      <c r="L194" s="2">
        <f>IF(ekodom[[#This Row],[stan zb.]]&gt;ekodom[[#This Row],[zużyto_wody]], ekodom[[#This Row],[zużyto_wody]], ekodom[[#This Row],[stan zb.]])</f>
        <v>0</v>
      </c>
      <c r="M194" s="2">
        <f>ekodom[[#This Row],[zużyto_wody]]-ekodom[[#This Row],[zuż. Zbiornik]]</f>
        <v>190</v>
      </c>
    </row>
    <row r="195" spans="3:13" x14ac:dyDescent="0.25">
      <c r="C195" s="1">
        <v>44748</v>
      </c>
      <c r="D195">
        <v>527</v>
      </c>
      <c r="E195">
        <f>MONTH(ekodom[[#This Row],[Data]])</f>
        <v>7</v>
      </c>
      <c r="F195" t="b">
        <f>WEEKDAY(ekodom[[#This Row],[Data]],13)=1</f>
        <v>1</v>
      </c>
      <c r="G195" t="b">
        <f>AND(ekodom[[#This Row],[Data]]&gt;=DATE(2022,4,1), ekodom[[#This Row],[Data]]&lt;=DATE(2022,9,30))</f>
        <v>1</v>
      </c>
      <c r="H195" s="2">
        <f>IF(ekodom[[#This Row],[retencja]]=0, H194+1,0)</f>
        <v>0</v>
      </c>
      <c r="I195" s="2" t="b">
        <f>AND(ekodom[[#This Row],[podl]],ekodom[[#This Row],[susza]]&gt;0,MOD(ekodom[[#This Row],[susza]],5)=0)</f>
        <v>0</v>
      </c>
      <c r="J195" s="2">
        <f t="shared" si="3"/>
        <v>527</v>
      </c>
      <c r="K195" s="2">
        <f>190+ekodom[[#This Row],[środa?]]*70+ekodom[[#This Row],[trawnik]]*300</f>
        <v>260</v>
      </c>
      <c r="L195" s="2">
        <f>IF(ekodom[[#This Row],[stan zb.]]&gt;ekodom[[#This Row],[zużyto_wody]], ekodom[[#This Row],[zużyto_wody]], ekodom[[#This Row],[stan zb.]])</f>
        <v>260</v>
      </c>
      <c r="M195" s="2">
        <f>ekodom[[#This Row],[zużyto_wody]]-ekodom[[#This Row],[zuż. Zbiornik]]</f>
        <v>0</v>
      </c>
    </row>
    <row r="196" spans="3:13" x14ac:dyDescent="0.25">
      <c r="C196" s="1">
        <v>44749</v>
      </c>
      <c r="D196">
        <v>619</v>
      </c>
      <c r="E196">
        <f>MONTH(ekodom[[#This Row],[Data]])</f>
        <v>7</v>
      </c>
      <c r="F196" t="b">
        <f>WEEKDAY(ekodom[[#This Row],[Data]],13)=1</f>
        <v>0</v>
      </c>
      <c r="G196" t="b">
        <f>AND(ekodom[[#This Row],[Data]]&gt;=DATE(2022,4,1), ekodom[[#This Row],[Data]]&lt;=DATE(2022,9,30))</f>
        <v>1</v>
      </c>
      <c r="H196" s="2">
        <f>IF(ekodom[[#This Row],[retencja]]=0, H195+1,0)</f>
        <v>0</v>
      </c>
      <c r="I196" s="2" t="b">
        <f>AND(ekodom[[#This Row],[podl]],ekodom[[#This Row],[susza]]&gt;0,MOD(ekodom[[#This Row],[susza]],5)=0)</f>
        <v>0</v>
      </c>
      <c r="J196" s="2">
        <f t="shared" si="3"/>
        <v>886</v>
      </c>
      <c r="K196" s="2">
        <f>190+ekodom[[#This Row],[środa?]]*70+ekodom[[#This Row],[trawnik]]*300</f>
        <v>190</v>
      </c>
      <c r="L196" s="2">
        <f>IF(ekodom[[#This Row],[stan zb.]]&gt;ekodom[[#This Row],[zużyto_wody]], ekodom[[#This Row],[zużyto_wody]], ekodom[[#This Row],[stan zb.]])</f>
        <v>190</v>
      </c>
      <c r="M196" s="2">
        <f>ekodom[[#This Row],[zużyto_wody]]-ekodom[[#This Row],[zuż. Zbiornik]]</f>
        <v>0</v>
      </c>
    </row>
    <row r="197" spans="3:13" x14ac:dyDescent="0.25">
      <c r="C197" s="1">
        <v>44750</v>
      </c>
      <c r="D197">
        <v>0</v>
      </c>
      <c r="E197">
        <f>MONTH(ekodom[[#This Row],[Data]])</f>
        <v>7</v>
      </c>
      <c r="F197" t="b">
        <f>WEEKDAY(ekodom[[#This Row],[Data]],13)=1</f>
        <v>0</v>
      </c>
      <c r="G197" t="b">
        <f>AND(ekodom[[#This Row],[Data]]&gt;=DATE(2022,4,1), ekodom[[#This Row],[Data]]&lt;=DATE(2022,9,30))</f>
        <v>1</v>
      </c>
      <c r="H197" s="2">
        <f>IF(ekodom[[#This Row],[retencja]]=0, H196+1,0)</f>
        <v>1</v>
      </c>
      <c r="I197" s="2" t="b">
        <f>AND(ekodom[[#This Row],[podl]],ekodom[[#This Row],[susza]]&gt;0,MOD(ekodom[[#This Row],[susza]],5)=0)</f>
        <v>0</v>
      </c>
      <c r="J197" s="2">
        <f t="shared" si="3"/>
        <v>696</v>
      </c>
      <c r="K197" s="2">
        <f>190+ekodom[[#This Row],[środa?]]*70+ekodom[[#This Row],[trawnik]]*300</f>
        <v>190</v>
      </c>
      <c r="L197" s="2">
        <f>IF(ekodom[[#This Row],[stan zb.]]&gt;ekodom[[#This Row],[zużyto_wody]], ekodom[[#This Row],[zużyto_wody]], ekodom[[#This Row],[stan zb.]])</f>
        <v>190</v>
      </c>
      <c r="M197" s="2">
        <f>ekodom[[#This Row],[zużyto_wody]]-ekodom[[#This Row],[zuż. Zbiornik]]</f>
        <v>0</v>
      </c>
    </row>
    <row r="198" spans="3:13" x14ac:dyDescent="0.25">
      <c r="C198" s="1">
        <v>44751</v>
      </c>
      <c r="D198">
        <v>0</v>
      </c>
      <c r="E198">
        <f>MONTH(ekodom[[#This Row],[Data]])</f>
        <v>7</v>
      </c>
      <c r="F198" t="b">
        <f>WEEKDAY(ekodom[[#This Row],[Data]],13)=1</f>
        <v>0</v>
      </c>
      <c r="G198" t="b">
        <f>AND(ekodom[[#This Row],[Data]]&gt;=DATE(2022,4,1), ekodom[[#This Row],[Data]]&lt;=DATE(2022,9,30))</f>
        <v>1</v>
      </c>
      <c r="H198" s="2">
        <f>IF(ekodom[[#This Row],[retencja]]=0, H197+1,0)</f>
        <v>2</v>
      </c>
      <c r="I198" s="2" t="b">
        <f>AND(ekodom[[#This Row],[podl]],ekodom[[#This Row],[susza]]&gt;0,MOD(ekodom[[#This Row],[susza]],5)=0)</f>
        <v>0</v>
      </c>
      <c r="J198" s="2">
        <f t="shared" si="3"/>
        <v>506</v>
      </c>
      <c r="K198" s="2">
        <f>190+ekodom[[#This Row],[środa?]]*70+ekodom[[#This Row],[trawnik]]*300</f>
        <v>190</v>
      </c>
      <c r="L198" s="2">
        <f>IF(ekodom[[#This Row],[stan zb.]]&gt;ekodom[[#This Row],[zużyto_wody]], ekodom[[#This Row],[zużyto_wody]], ekodom[[#This Row],[stan zb.]])</f>
        <v>190</v>
      </c>
      <c r="M198" s="2">
        <f>ekodom[[#This Row],[zużyto_wody]]-ekodom[[#This Row],[zuż. Zbiornik]]</f>
        <v>0</v>
      </c>
    </row>
    <row r="199" spans="3:13" x14ac:dyDescent="0.25">
      <c r="C199" s="1">
        <v>44752</v>
      </c>
      <c r="D199">
        <v>0</v>
      </c>
      <c r="E199">
        <f>MONTH(ekodom[[#This Row],[Data]])</f>
        <v>7</v>
      </c>
      <c r="F199" t="b">
        <f>WEEKDAY(ekodom[[#This Row],[Data]],13)=1</f>
        <v>0</v>
      </c>
      <c r="G199" t="b">
        <f>AND(ekodom[[#This Row],[Data]]&gt;=DATE(2022,4,1), ekodom[[#This Row],[Data]]&lt;=DATE(2022,9,30))</f>
        <v>1</v>
      </c>
      <c r="H199" s="2">
        <f>IF(ekodom[[#This Row],[retencja]]=0, H198+1,0)</f>
        <v>3</v>
      </c>
      <c r="I199" s="2" t="b">
        <f>AND(ekodom[[#This Row],[podl]],ekodom[[#This Row],[susza]]&gt;0,MOD(ekodom[[#This Row],[susza]],5)=0)</f>
        <v>0</v>
      </c>
      <c r="J199" s="2">
        <f t="shared" si="3"/>
        <v>316</v>
      </c>
      <c r="K199" s="2">
        <f>190+ekodom[[#This Row],[środa?]]*70+ekodom[[#This Row],[trawnik]]*300</f>
        <v>190</v>
      </c>
      <c r="L199" s="2">
        <f>IF(ekodom[[#This Row],[stan zb.]]&gt;ekodom[[#This Row],[zużyto_wody]], ekodom[[#This Row],[zużyto_wody]], ekodom[[#This Row],[stan zb.]])</f>
        <v>190</v>
      </c>
      <c r="M199" s="2">
        <f>ekodom[[#This Row],[zużyto_wody]]-ekodom[[#This Row],[zuż. Zbiornik]]</f>
        <v>0</v>
      </c>
    </row>
    <row r="200" spans="3:13" x14ac:dyDescent="0.25">
      <c r="C200" s="1">
        <v>44753</v>
      </c>
      <c r="D200">
        <v>170</v>
      </c>
      <c r="E200">
        <f>MONTH(ekodom[[#This Row],[Data]])</f>
        <v>7</v>
      </c>
      <c r="F200" t="b">
        <f>WEEKDAY(ekodom[[#This Row],[Data]],13)=1</f>
        <v>0</v>
      </c>
      <c r="G200" t="b">
        <f>AND(ekodom[[#This Row],[Data]]&gt;=DATE(2022,4,1), ekodom[[#This Row],[Data]]&lt;=DATE(2022,9,30))</f>
        <v>1</v>
      </c>
      <c r="H200" s="2">
        <f>IF(ekodom[[#This Row],[retencja]]=0, H199+1,0)</f>
        <v>0</v>
      </c>
      <c r="I200" s="2" t="b">
        <f>AND(ekodom[[#This Row],[podl]],ekodom[[#This Row],[susza]]&gt;0,MOD(ekodom[[#This Row],[susza]],5)=0)</f>
        <v>0</v>
      </c>
      <c r="J200" s="2">
        <f t="shared" si="3"/>
        <v>296</v>
      </c>
      <c r="K200" s="2">
        <f>190+ekodom[[#This Row],[środa?]]*70+ekodom[[#This Row],[trawnik]]*300</f>
        <v>190</v>
      </c>
      <c r="L200" s="2">
        <f>IF(ekodom[[#This Row],[stan zb.]]&gt;ekodom[[#This Row],[zużyto_wody]], ekodom[[#This Row],[zużyto_wody]], ekodom[[#This Row],[stan zb.]])</f>
        <v>190</v>
      </c>
      <c r="M200" s="2">
        <f>ekodom[[#This Row],[zużyto_wody]]-ekodom[[#This Row],[zuż. Zbiornik]]</f>
        <v>0</v>
      </c>
    </row>
    <row r="201" spans="3:13" x14ac:dyDescent="0.25">
      <c r="C201" s="1">
        <v>44754</v>
      </c>
      <c r="D201">
        <v>13</v>
      </c>
      <c r="E201">
        <f>MONTH(ekodom[[#This Row],[Data]])</f>
        <v>7</v>
      </c>
      <c r="F201" t="b">
        <f>WEEKDAY(ekodom[[#This Row],[Data]],13)=1</f>
        <v>0</v>
      </c>
      <c r="G201" t="b">
        <f>AND(ekodom[[#This Row],[Data]]&gt;=DATE(2022,4,1), ekodom[[#This Row],[Data]]&lt;=DATE(2022,9,30))</f>
        <v>1</v>
      </c>
      <c r="H201" s="2">
        <f>IF(ekodom[[#This Row],[retencja]]=0, H200+1,0)</f>
        <v>0</v>
      </c>
      <c r="I201" s="2" t="b">
        <f>AND(ekodom[[#This Row],[podl]],ekodom[[#This Row],[susza]]&gt;0,MOD(ekodom[[#This Row],[susza]],5)=0)</f>
        <v>0</v>
      </c>
      <c r="J201" s="2">
        <f t="shared" si="3"/>
        <v>119</v>
      </c>
      <c r="K201" s="2">
        <f>190+ekodom[[#This Row],[środa?]]*70+ekodom[[#This Row],[trawnik]]*300</f>
        <v>190</v>
      </c>
      <c r="L201" s="2">
        <f>IF(ekodom[[#This Row],[stan zb.]]&gt;ekodom[[#This Row],[zużyto_wody]], ekodom[[#This Row],[zużyto_wody]], ekodom[[#This Row],[stan zb.]])</f>
        <v>119</v>
      </c>
      <c r="M201" s="2">
        <f>ekodom[[#This Row],[zużyto_wody]]-ekodom[[#This Row],[zuż. Zbiornik]]</f>
        <v>71</v>
      </c>
    </row>
    <row r="202" spans="3:13" x14ac:dyDescent="0.25">
      <c r="C202" s="1">
        <v>44755</v>
      </c>
      <c r="D202">
        <v>0</v>
      </c>
      <c r="E202">
        <f>MONTH(ekodom[[#This Row],[Data]])</f>
        <v>7</v>
      </c>
      <c r="F202" t="b">
        <f>WEEKDAY(ekodom[[#This Row],[Data]],13)=1</f>
        <v>1</v>
      </c>
      <c r="G202" t="b">
        <f>AND(ekodom[[#This Row],[Data]]&gt;=DATE(2022,4,1), ekodom[[#This Row],[Data]]&lt;=DATE(2022,9,30))</f>
        <v>1</v>
      </c>
      <c r="H202" s="2">
        <f>IF(ekodom[[#This Row],[retencja]]=0, H201+1,0)</f>
        <v>1</v>
      </c>
      <c r="I202" s="2" t="b">
        <f>AND(ekodom[[#This Row],[podl]],ekodom[[#This Row],[susza]]&gt;0,MOD(ekodom[[#This Row],[susza]],5)=0)</f>
        <v>0</v>
      </c>
      <c r="J202" s="2">
        <f t="shared" si="3"/>
        <v>0</v>
      </c>
      <c r="K202" s="2">
        <f>190+ekodom[[#This Row],[środa?]]*70+ekodom[[#This Row],[trawnik]]*300</f>
        <v>260</v>
      </c>
      <c r="L202" s="2">
        <f>IF(ekodom[[#This Row],[stan zb.]]&gt;ekodom[[#This Row],[zużyto_wody]], ekodom[[#This Row],[zużyto_wody]], ekodom[[#This Row],[stan zb.]])</f>
        <v>0</v>
      </c>
      <c r="M202" s="2">
        <f>ekodom[[#This Row],[zużyto_wody]]-ekodom[[#This Row],[zuż. Zbiornik]]</f>
        <v>260</v>
      </c>
    </row>
    <row r="203" spans="3:13" x14ac:dyDescent="0.25">
      <c r="C203" s="1">
        <v>44756</v>
      </c>
      <c r="D203">
        <v>0</v>
      </c>
      <c r="E203">
        <f>MONTH(ekodom[[#This Row],[Data]])</f>
        <v>7</v>
      </c>
      <c r="F203" t="b">
        <f>WEEKDAY(ekodom[[#This Row],[Data]],13)=1</f>
        <v>0</v>
      </c>
      <c r="G203" t="b">
        <f>AND(ekodom[[#This Row],[Data]]&gt;=DATE(2022,4,1), ekodom[[#This Row],[Data]]&lt;=DATE(2022,9,30))</f>
        <v>1</v>
      </c>
      <c r="H203" s="2">
        <f>IF(ekodom[[#This Row],[retencja]]=0, H202+1,0)</f>
        <v>2</v>
      </c>
      <c r="I203" s="2" t="b">
        <f>AND(ekodom[[#This Row],[podl]],ekodom[[#This Row],[susza]]&gt;0,MOD(ekodom[[#This Row],[susza]],5)=0)</f>
        <v>0</v>
      </c>
      <c r="J203" s="2">
        <f t="shared" ref="J203:J266" si="4">J202-L202+D203</f>
        <v>0</v>
      </c>
      <c r="K203" s="2">
        <f>190+ekodom[[#This Row],[środa?]]*70+ekodom[[#This Row],[trawnik]]*300</f>
        <v>190</v>
      </c>
      <c r="L203" s="2">
        <f>IF(ekodom[[#This Row],[stan zb.]]&gt;ekodom[[#This Row],[zużyto_wody]], ekodom[[#This Row],[zużyto_wody]], ekodom[[#This Row],[stan zb.]])</f>
        <v>0</v>
      </c>
      <c r="M203" s="2">
        <f>ekodom[[#This Row],[zużyto_wody]]-ekodom[[#This Row],[zuż. Zbiornik]]</f>
        <v>190</v>
      </c>
    </row>
    <row r="204" spans="3:13" x14ac:dyDescent="0.25">
      <c r="C204" s="1">
        <v>44757</v>
      </c>
      <c r="D204">
        <v>0</v>
      </c>
      <c r="E204">
        <f>MONTH(ekodom[[#This Row],[Data]])</f>
        <v>7</v>
      </c>
      <c r="F204" t="b">
        <f>WEEKDAY(ekodom[[#This Row],[Data]],13)=1</f>
        <v>0</v>
      </c>
      <c r="G204" t="b">
        <f>AND(ekodom[[#This Row],[Data]]&gt;=DATE(2022,4,1), ekodom[[#This Row],[Data]]&lt;=DATE(2022,9,30))</f>
        <v>1</v>
      </c>
      <c r="H204" s="2">
        <f>IF(ekodom[[#This Row],[retencja]]=0, H203+1,0)</f>
        <v>3</v>
      </c>
      <c r="I204" s="2" t="b">
        <f>AND(ekodom[[#This Row],[podl]],ekodom[[#This Row],[susza]]&gt;0,MOD(ekodom[[#This Row],[susza]],5)=0)</f>
        <v>0</v>
      </c>
      <c r="J204" s="2">
        <f t="shared" si="4"/>
        <v>0</v>
      </c>
      <c r="K204" s="2">
        <f>190+ekodom[[#This Row],[środa?]]*70+ekodom[[#This Row],[trawnik]]*300</f>
        <v>190</v>
      </c>
      <c r="L204" s="2">
        <f>IF(ekodom[[#This Row],[stan zb.]]&gt;ekodom[[#This Row],[zużyto_wody]], ekodom[[#This Row],[zużyto_wody]], ekodom[[#This Row],[stan zb.]])</f>
        <v>0</v>
      </c>
      <c r="M204" s="2">
        <f>ekodom[[#This Row],[zużyto_wody]]-ekodom[[#This Row],[zuż. Zbiornik]]</f>
        <v>190</v>
      </c>
    </row>
    <row r="205" spans="3:13" x14ac:dyDescent="0.25">
      <c r="C205" s="1">
        <v>44758</v>
      </c>
      <c r="D205">
        <v>0</v>
      </c>
      <c r="E205">
        <f>MONTH(ekodom[[#This Row],[Data]])</f>
        <v>7</v>
      </c>
      <c r="F205" t="b">
        <f>WEEKDAY(ekodom[[#This Row],[Data]],13)=1</f>
        <v>0</v>
      </c>
      <c r="G205" t="b">
        <f>AND(ekodom[[#This Row],[Data]]&gt;=DATE(2022,4,1), ekodom[[#This Row],[Data]]&lt;=DATE(2022,9,30))</f>
        <v>1</v>
      </c>
      <c r="H205" s="2">
        <f>IF(ekodom[[#This Row],[retencja]]=0, H204+1,0)</f>
        <v>4</v>
      </c>
      <c r="I205" s="2" t="b">
        <f>AND(ekodom[[#This Row],[podl]],ekodom[[#This Row],[susza]]&gt;0,MOD(ekodom[[#This Row],[susza]],5)=0)</f>
        <v>0</v>
      </c>
      <c r="J205" s="2">
        <f t="shared" si="4"/>
        <v>0</v>
      </c>
      <c r="K205" s="2">
        <f>190+ekodom[[#This Row],[środa?]]*70+ekodom[[#This Row],[trawnik]]*300</f>
        <v>190</v>
      </c>
      <c r="L205" s="2">
        <f>IF(ekodom[[#This Row],[stan zb.]]&gt;ekodom[[#This Row],[zużyto_wody]], ekodom[[#This Row],[zużyto_wody]], ekodom[[#This Row],[stan zb.]])</f>
        <v>0</v>
      </c>
      <c r="M205" s="2">
        <f>ekodom[[#This Row],[zużyto_wody]]-ekodom[[#This Row],[zuż. Zbiornik]]</f>
        <v>190</v>
      </c>
    </row>
    <row r="206" spans="3:13" x14ac:dyDescent="0.25">
      <c r="C206" s="1">
        <v>44759</v>
      </c>
      <c r="D206">
        <v>518</v>
      </c>
      <c r="E206">
        <f>MONTH(ekodom[[#This Row],[Data]])</f>
        <v>7</v>
      </c>
      <c r="F206" t="b">
        <f>WEEKDAY(ekodom[[#This Row],[Data]],13)=1</f>
        <v>0</v>
      </c>
      <c r="G206" t="b">
        <f>AND(ekodom[[#This Row],[Data]]&gt;=DATE(2022,4,1), ekodom[[#This Row],[Data]]&lt;=DATE(2022,9,30))</f>
        <v>1</v>
      </c>
      <c r="H206" s="2">
        <f>IF(ekodom[[#This Row],[retencja]]=0, H205+1,0)</f>
        <v>0</v>
      </c>
      <c r="I206" s="2" t="b">
        <f>AND(ekodom[[#This Row],[podl]],ekodom[[#This Row],[susza]]&gt;0,MOD(ekodom[[#This Row],[susza]],5)=0)</f>
        <v>0</v>
      </c>
      <c r="J206" s="2">
        <f t="shared" si="4"/>
        <v>518</v>
      </c>
      <c r="K206" s="2">
        <f>190+ekodom[[#This Row],[środa?]]*70+ekodom[[#This Row],[trawnik]]*300</f>
        <v>190</v>
      </c>
      <c r="L206" s="2">
        <f>IF(ekodom[[#This Row],[stan zb.]]&gt;ekodom[[#This Row],[zużyto_wody]], ekodom[[#This Row],[zużyto_wody]], ekodom[[#This Row],[stan zb.]])</f>
        <v>190</v>
      </c>
      <c r="M206" s="2">
        <f>ekodom[[#This Row],[zużyto_wody]]-ekodom[[#This Row],[zuż. Zbiornik]]</f>
        <v>0</v>
      </c>
    </row>
    <row r="207" spans="3:13" x14ac:dyDescent="0.25">
      <c r="C207" s="1">
        <v>44760</v>
      </c>
      <c r="D207">
        <v>791</v>
      </c>
      <c r="E207">
        <f>MONTH(ekodom[[#This Row],[Data]])</f>
        <v>7</v>
      </c>
      <c r="F207" t="b">
        <f>WEEKDAY(ekodom[[#This Row],[Data]],13)=1</f>
        <v>0</v>
      </c>
      <c r="G207" t="b">
        <f>AND(ekodom[[#This Row],[Data]]&gt;=DATE(2022,4,1), ekodom[[#This Row],[Data]]&lt;=DATE(2022,9,30))</f>
        <v>1</v>
      </c>
      <c r="H207" s="2">
        <f>IF(ekodom[[#This Row],[retencja]]=0, H206+1,0)</f>
        <v>0</v>
      </c>
      <c r="I207" s="2" t="b">
        <f>AND(ekodom[[#This Row],[podl]],ekodom[[#This Row],[susza]]&gt;0,MOD(ekodom[[#This Row],[susza]],5)=0)</f>
        <v>0</v>
      </c>
      <c r="J207" s="2">
        <f t="shared" si="4"/>
        <v>1119</v>
      </c>
      <c r="K207" s="2">
        <f>190+ekodom[[#This Row],[środa?]]*70+ekodom[[#This Row],[trawnik]]*300</f>
        <v>190</v>
      </c>
      <c r="L207" s="2">
        <f>IF(ekodom[[#This Row],[stan zb.]]&gt;ekodom[[#This Row],[zużyto_wody]], ekodom[[#This Row],[zużyto_wody]], ekodom[[#This Row],[stan zb.]])</f>
        <v>190</v>
      </c>
      <c r="M207" s="2">
        <f>ekodom[[#This Row],[zużyto_wody]]-ekodom[[#This Row],[zuż. Zbiornik]]</f>
        <v>0</v>
      </c>
    </row>
    <row r="208" spans="3:13" x14ac:dyDescent="0.25">
      <c r="C208" s="1">
        <v>44761</v>
      </c>
      <c r="D208">
        <v>673</v>
      </c>
      <c r="E208">
        <f>MONTH(ekodom[[#This Row],[Data]])</f>
        <v>7</v>
      </c>
      <c r="F208" t="b">
        <f>WEEKDAY(ekodom[[#This Row],[Data]],13)=1</f>
        <v>0</v>
      </c>
      <c r="G208" t="b">
        <f>AND(ekodom[[#This Row],[Data]]&gt;=DATE(2022,4,1), ekodom[[#This Row],[Data]]&lt;=DATE(2022,9,30))</f>
        <v>1</v>
      </c>
      <c r="H208" s="2">
        <f>IF(ekodom[[#This Row],[retencja]]=0, H207+1,0)</f>
        <v>0</v>
      </c>
      <c r="I208" s="2" t="b">
        <f>AND(ekodom[[#This Row],[podl]],ekodom[[#This Row],[susza]]&gt;0,MOD(ekodom[[#This Row],[susza]],5)=0)</f>
        <v>0</v>
      </c>
      <c r="J208" s="2">
        <f t="shared" si="4"/>
        <v>1602</v>
      </c>
      <c r="K208" s="2">
        <f>190+ekodom[[#This Row],[środa?]]*70+ekodom[[#This Row],[trawnik]]*300</f>
        <v>190</v>
      </c>
      <c r="L208" s="2">
        <f>IF(ekodom[[#This Row],[stan zb.]]&gt;ekodom[[#This Row],[zużyto_wody]], ekodom[[#This Row],[zużyto_wody]], ekodom[[#This Row],[stan zb.]])</f>
        <v>190</v>
      </c>
      <c r="M208" s="2">
        <f>ekodom[[#This Row],[zużyto_wody]]-ekodom[[#This Row],[zuż. Zbiornik]]</f>
        <v>0</v>
      </c>
    </row>
    <row r="209" spans="3:13" x14ac:dyDescent="0.25">
      <c r="C209" s="1">
        <v>44762</v>
      </c>
      <c r="D209">
        <v>601</v>
      </c>
      <c r="E209">
        <f>MONTH(ekodom[[#This Row],[Data]])</f>
        <v>7</v>
      </c>
      <c r="F209" t="b">
        <f>WEEKDAY(ekodom[[#This Row],[Data]],13)=1</f>
        <v>1</v>
      </c>
      <c r="G209" t="b">
        <f>AND(ekodom[[#This Row],[Data]]&gt;=DATE(2022,4,1), ekodom[[#This Row],[Data]]&lt;=DATE(2022,9,30))</f>
        <v>1</v>
      </c>
      <c r="H209" s="2">
        <f>IF(ekodom[[#This Row],[retencja]]=0, H208+1,0)</f>
        <v>0</v>
      </c>
      <c r="I209" s="2" t="b">
        <f>AND(ekodom[[#This Row],[podl]],ekodom[[#This Row],[susza]]&gt;0,MOD(ekodom[[#This Row],[susza]],5)=0)</f>
        <v>0</v>
      </c>
      <c r="J209" s="2">
        <f t="shared" si="4"/>
        <v>2013</v>
      </c>
      <c r="K209" s="2">
        <f>190+ekodom[[#This Row],[środa?]]*70+ekodom[[#This Row],[trawnik]]*300</f>
        <v>260</v>
      </c>
      <c r="L209" s="2">
        <f>IF(ekodom[[#This Row],[stan zb.]]&gt;ekodom[[#This Row],[zużyto_wody]], ekodom[[#This Row],[zużyto_wody]], ekodom[[#This Row],[stan zb.]])</f>
        <v>260</v>
      </c>
      <c r="M209" s="2">
        <f>ekodom[[#This Row],[zużyto_wody]]-ekodom[[#This Row],[zuż. Zbiornik]]</f>
        <v>0</v>
      </c>
    </row>
    <row r="210" spans="3:13" x14ac:dyDescent="0.25">
      <c r="C210" s="1">
        <v>44763</v>
      </c>
      <c r="D210">
        <v>612</v>
      </c>
      <c r="E210">
        <f>MONTH(ekodom[[#This Row],[Data]])</f>
        <v>7</v>
      </c>
      <c r="F210" t="b">
        <f>WEEKDAY(ekodom[[#This Row],[Data]],13)=1</f>
        <v>0</v>
      </c>
      <c r="G210" t="b">
        <f>AND(ekodom[[#This Row],[Data]]&gt;=DATE(2022,4,1), ekodom[[#This Row],[Data]]&lt;=DATE(2022,9,30))</f>
        <v>1</v>
      </c>
      <c r="H210" s="2">
        <f>IF(ekodom[[#This Row],[retencja]]=0, H209+1,0)</f>
        <v>0</v>
      </c>
      <c r="I210" s="2" t="b">
        <f>AND(ekodom[[#This Row],[podl]],ekodom[[#This Row],[susza]]&gt;0,MOD(ekodom[[#This Row],[susza]],5)=0)</f>
        <v>0</v>
      </c>
      <c r="J210" s="2">
        <f t="shared" si="4"/>
        <v>2365</v>
      </c>
      <c r="K210" s="2">
        <f>190+ekodom[[#This Row],[środa?]]*70+ekodom[[#This Row],[trawnik]]*300</f>
        <v>190</v>
      </c>
      <c r="L210" s="2">
        <f>IF(ekodom[[#This Row],[stan zb.]]&gt;ekodom[[#This Row],[zużyto_wody]], ekodom[[#This Row],[zużyto_wody]], ekodom[[#This Row],[stan zb.]])</f>
        <v>190</v>
      </c>
      <c r="M210" s="2">
        <f>ekodom[[#This Row],[zużyto_wody]]-ekodom[[#This Row],[zuż. Zbiornik]]</f>
        <v>0</v>
      </c>
    </row>
    <row r="211" spans="3:13" x14ac:dyDescent="0.25">
      <c r="C211" s="1">
        <v>44764</v>
      </c>
      <c r="D211">
        <v>705</v>
      </c>
      <c r="E211">
        <f>MONTH(ekodom[[#This Row],[Data]])</f>
        <v>7</v>
      </c>
      <c r="F211" t="b">
        <f>WEEKDAY(ekodom[[#This Row],[Data]],13)=1</f>
        <v>0</v>
      </c>
      <c r="G211" t="b">
        <f>AND(ekodom[[#This Row],[Data]]&gt;=DATE(2022,4,1), ekodom[[#This Row],[Data]]&lt;=DATE(2022,9,30))</f>
        <v>1</v>
      </c>
      <c r="H211" s="2">
        <f>IF(ekodom[[#This Row],[retencja]]=0, H210+1,0)</f>
        <v>0</v>
      </c>
      <c r="I211" s="2" t="b">
        <f>AND(ekodom[[#This Row],[podl]],ekodom[[#This Row],[susza]]&gt;0,MOD(ekodom[[#This Row],[susza]],5)=0)</f>
        <v>0</v>
      </c>
      <c r="J211" s="2">
        <f t="shared" si="4"/>
        <v>2880</v>
      </c>
      <c r="K211" s="2">
        <f>190+ekodom[[#This Row],[środa?]]*70+ekodom[[#This Row],[trawnik]]*300</f>
        <v>190</v>
      </c>
      <c r="L211" s="2">
        <f>IF(ekodom[[#This Row],[stan zb.]]&gt;ekodom[[#This Row],[zużyto_wody]], ekodom[[#This Row],[zużyto_wody]], ekodom[[#This Row],[stan zb.]])</f>
        <v>190</v>
      </c>
      <c r="M211" s="2">
        <f>ekodom[[#This Row],[zużyto_wody]]-ekodom[[#This Row],[zuż. Zbiornik]]</f>
        <v>0</v>
      </c>
    </row>
    <row r="212" spans="3:13" x14ac:dyDescent="0.25">
      <c r="C212" s="1">
        <v>44765</v>
      </c>
      <c r="D212">
        <v>0</v>
      </c>
      <c r="E212">
        <f>MONTH(ekodom[[#This Row],[Data]])</f>
        <v>7</v>
      </c>
      <c r="F212" t="b">
        <f>WEEKDAY(ekodom[[#This Row],[Data]],13)=1</f>
        <v>0</v>
      </c>
      <c r="G212" t="b">
        <f>AND(ekodom[[#This Row],[Data]]&gt;=DATE(2022,4,1), ekodom[[#This Row],[Data]]&lt;=DATE(2022,9,30))</f>
        <v>1</v>
      </c>
      <c r="H212" s="2">
        <f>IF(ekodom[[#This Row],[retencja]]=0, H211+1,0)</f>
        <v>1</v>
      </c>
      <c r="I212" s="2" t="b">
        <f>AND(ekodom[[#This Row],[podl]],ekodom[[#This Row],[susza]]&gt;0,MOD(ekodom[[#This Row],[susza]],5)=0)</f>
        <v>0</v>
      </c>
      <c r="J212" s="2">
        <f t="shared" si="4"/>
        <v>2690</v>
      </c>
      <c r="K212" s="2">
        <f>190+ekodom[[#This Row],[środa?]]*70+ekodom[[#This Row],[trawnik]]*300</f>
        <v>190</v>
      </c>
      <c r="L212" s="2">
        <f>IF(ekodom[[#This Row],[stan zb.]]&gt;ekodom[[#This Row],[zużyto_wody]], ekodom[[#This Row],[zużyto_wody]], ekodom[[#This Row],[stan zb.]])</f>
        <v>190</v>
      </c>
      <c r="M212" s="2">
        <f>ekodom[[#This Row],[zużyto_wody]]-ekodom[[#This Row],[zuż. Zbiornik]]</f>
        <v>0</v>
      </c>
    </row>
    <row r="213" spans="3:13" x14ac:dyDescent="0.25">
      <c r="C213" s="1">
        <v>44766</v>
      </c>
      <c r="D213">
        <v>0</v>
      </c>
      <c r="E213">
        <f>MONTH(ekodom[[#This Row],[Data]])</f>
        <v>7</v>
      </c>
      <c r="F213" t="b">
        <f>WEEKDAY(ekodom[[#This Row],[Data]],13)=1</f>
        <v>0</v>
      </c>
      <c r="G213" t="b">
        <f>AND(ekodom[[#This Row],[Data]]&gt;=DATE(2022,4,1), ekodom[[#This Row],[Data]]&lt;=DATE(2022,9,30))</f>
        <v>1</v>
      </c>
      <c r="H213" s="2">
        <f>IF(ekodom[[#This Row],[retencja]]=0, H212+1,0)</f>
        <v>2</v>
      </c>
      <c r="I213" s="2" t="b">
        <f>AND(ekodom[[#This Row],[podl]],ekodom[[#This Row],[susza]]&gt;0,MOD(ekodom[[#This Row],[susza]],5)=0)</f>
        <v>0</v>
      </c>
      <c r="J213" s="2">
        <f t="shared" si="4"/>
        <v>2500</v>
      </c>
      <c r="K213" s="2">
        <f>190+ekodom[[#This Row],[środa?]]*70+ekodom[[#This Row],[trawnik]]*300</f>
        <v>190</v>
      </c>
      <c r="L213" s="2">
        <f>IF(ekodom[[#This Row],[stan zb.]]&gt;ekodom[[#This Row],[zużyto_wody]], ekodom[[#This Row],[zużyto_wody]], ekodom[[#This Row],[stan zb.]])</f>
        <v>190</v>
      </c>
      <c r="M213" s="2">
        <f>ekodom[[#This Row],[zużyto_wody]]-ekodom[[#This Row],[zuż. Zbiornik]]</f>
        <v>0</v>
      </c>
    </row>
    <row r="214" spans="3:13" x14ac:dyDescent="0.25">
      <c r="C214" s="1">
        <v>44767</v>
      </c>
      <c r="D214">
        <v>1100</v>
      </c>
      <c r="E214">
        <f>MONTH(ekodom[[#This Row],[Data]])</f>
        <v>7</v>
      </c>
      <c r="F214" t="b">
        <f>WEEKDAY(ekodom[[#This Row],[Data]],13)=1</f>
        <v>0</v>
      </c>
      <c r="G214" t="b">
        <f>AND(ekodom[[#This Row],[Data]]&gt;=DATE(2022,4,1), ekodom[[#This Row],[Data]]&lt;=DATE(2022,9,30))</f>
        <v>1</v>
      </c>
      <c r="H214" s="2">
        <f>IF(ekodom[[#This Row],[retencja]]=0, H213+1,0)</f>
        <v>0</v>
      </c>
      <c r="I214" s="2" t="b">
        <f>AND(ekodom[[#This Row],[podl]],ekodom[[#This Row],[susza]]&gt;0,MOD(ekodom[[#This Row],[susza]],5)=0)</f>
        <v>0</v>
      </c>
      <c r="J214" s="2">
        <f t="shared" si="4"/>
        <v>3410</v>
      </c>
      <c r="K214" s="2">
        <f>190+ekodom[[#This Row],[środa?]]*70+ekodom[[#This Row],[trawnik]]*300</f>
        <v>190</v>
      </c>
      <c r="L214" s="2">
        <f>IF(ekodom[[#This Row],[stan zb.]]&gt;ekodom[[#This Row],[zużyto_wody]], ekodom[[#This Row],[zużyto_wody]], ekodom[[#This Row],[stan zb.]])</f>
        <v>190</v>
      </c>
      <c r="M214" s="2">
        <f>ekodom[[#This Row],[zużyto_wody]]-ekodom[[#This Row],[zuż. Zbiornik]]</f>
        <v>0</v>
      </c>
    </row>
    <row r="215" spans="3:13" x14ac:dyDescent="0.25">
      <c r="C215" s="1">
        <v>44768</v>
      </c>
      <c r="D215">
        <v>118</v>
      </c>
      <c r="E215">
        <f>MONTH(ekodom[[#This Row],[Data]])</f>
        <v>7</v>
      </c>
      <c r="F215" t="b">
        <f>WEEKDAY(ekodom[[#This Row],[Data]],13)=1</f>
        <v>0</v>
      </c>
      <c r="G215" t="b">
        <f>AND(ekodom[[#This Row],[Data]]&gt;=DATE(2022,4,1), ekodom[[#This Row],[Data]]&lt;=DATE(2022,9,30))</f>
        <v>1</v>
      </c>
      <c r="H215" s="2">
        <f>IF(ekodom[[#This Row],[retencja]]=0, H214+1,0)</f>
        <v>0</v>
      </c>
      <c r="I215" s="2" t="b">
        <f>AND(ekodom[[#This Row],[podl]],ekodom[[#This Row],[susza]]&gt;0,MOD(ekodom[[#This Row],[susza]],5)=0)</f>
        <v>0</v>
      </c>
      <c r="J215" s="2">
        <f t="shared" si="4"/>
        <v>3338</v>
      </c>
      <c r="K215" s="2">
        <f>190+ekodom[[#This Row],[środa?]]*70+ekodom[[#This Row],[trawnik]]*300</f>
        <v>190</v>
      </c>
      <c r="L215" s="2">
        <f>IF(ekodom[[#This Row],[stan zb.]]&gt;ekodom[[#This Row],[zużyto_wody]], ekodom[[#This Row],[zużyto_wody]], ekodom[[#This Row],[stan zb.]])</f>
        <v>190</v>
      </c>
      <c r="M215" s="2">
        <f>ekodom[[#This Row],[zużyto_wody]]-ekodom[[#This Row],[zuż. Zbiornik]]</f>
        <v>0</v>
      </c>
    </row>
    <row r="216" spans="3:13" x14ac:dyDescent="0.25">
      <c r="C216" s="1">
        <v>44769</v>
      </c>
      <c r="D216">
        <v>69</v>
      </c>
      <c r="E216">
        <f>MONTH(ekodom[[#This Row],[Data]])</f>
        <v>7</v>
      </c>
      <c r="F216" t="b">
        <f>WEEKDAY(ekodom[[#This Row],[Data]],13)=1</f>
        <v>1</v>
      </c>
      <c r="G216" t="b">
        <f>AND(ekodom[[#This Row],[Data]]&gt;=DATE(2022,4,1), ekodom[[#This Row],[Data]]&lt;=DATE(2022,9,30))</f>
        <v>1</v>
      </c>
      <c r="H216" s="2">
        <f>IF(ekodom[[#This Row],[retencja]]=0, H215+1,0)</f>
        <v>0</v>
      </c>
      <c r="I216" s="2" t="b">
        <f>AND(ekodom[[#This Row],[podl]],ekodom[[#This Row],[susza]]&gt;0,MOD(ekodom[[#This Row],[susza]],5)=0)</f>
        <v>0</v>
      </c>
      <c r="J216" s="2">
        <f t="shared" si="4"/>
        <v>3217</v>
      </c>
      <c r="K216" s="2">
        <f>190+ekodom[[#This Row],[środa?]]*70+ekodom[[#This Row],[trawnik]]*300</f>
        <v>260</v>
      </c>
      <c r="L216" s="2">
        <f>IF(ekodom[[#This Row],[stan zb.]]&gt;ekodom[[#This Row],[zużyto_wody]], ekodom[[#This Row],[zużyto_wody]], ekodom[[#This Row],[stan zb.]])</f>
        <v>260</v>
      </c>
      <c r="M216" s="2">
        <f>ekodom[[#This Row],[zużyto_wody]]-ekodom[[#This Row],[zuż. Zbiornik]]</f>
        <v>0</v>
      </c>
    </row>
    <row r="217" spans="3:13" x14ac:dyDescent="0.25">
      <c r="C217" s="1">
        <v>44770</v>
      </c>
      <c r="D217">
        <v>0</v>
      </c>
      <c r="E217">
        <f>MONTH(ekodom[[#This Row],[Data]])</f>
        <v>7</v>
      </c>
      <c r="F217" t="b">
        <f>WEEKDAY(ekodom[[#This Row],[Data]],13)=1</f>
        <v>0</v>
      </c>
      <c r="G217" t="b">
        <f>AND(ekodom[[#This Row],[Data]]&gt;=DATE(2022,4,1), ekodom[[#This Row],[Data]]&lt;=DATE(2022,9,30))</f>
        <v>1</v>
      </c>
      <c r="H217" s="2">
        <f>IF(ekodom[[#This Row],[retencja]]=0, H216+1,0)</f>
        <v>1</v>
      </c>
      <c r="I217" s="2" t="b">
        <f>AND(ekodom[[#This Row],[podl]],ekodom[[#This Row],[susza]]&gt;0,MOD(ekodom[[#This Row],[susza]],5)=0)</f>
        <v>0</v>
      </c>
      <c r="J217" s="2">
        <f t="shared" si="4"/>
        <v>2957</v>
      </c>
      <c r="K217" s="2">
        <f>190+ekodom[[#This Row],[środa?]]*70+ekodom[[#This Row],[trawnik]]*300</f>
        <v>190</v>
      </c>
      <c r="L217" s="2">
        <f>IF(ekodom[[#This Row],[stan zb.]]&gt;ekodom[[#This Row],[zużyto_wody]], ekodom[[#This Row],[zużyto_wody]], ekodom[[#This Row],[stan zb.]])</f>
        <v>190</v>
      </c>
      <c r="M217" s="2">
        <f>ekodom[[#This Row],[zużyto_wody]]-ekodom[[#This Row],[zuż. Zbiornik]]</f>
        <v>0</v>
      </c>
    </row>
    <row r="218" spans="3:13" x14ac:dyDescent="0.25">
      <c r="C218" s="1">
        <v>44771</v>
      </c>
      <c r="D218">
        <v>0</v>
      </c>
      <c r="E218">
        <f>MONTH(ekodom[[#This Row],[Data]])</f>
        <v>7</v>
      </c>
      <c r="F218" t="b">
        <f>WEEKDAY(ekodom[[#This Row],[Data]],13)=1</f>
        <v>0</v>
      </c>
      <c r="G218" t="b">
        <f>AND(ekodom[[#This Row],[Data]]&gt;=DATE(2022,4,1), ekodom[[#This Row],[Data]]&lt;=DATE(2022,9,30))</f>
        <v>1</v>
      </c>
      <c r="H218" s="2">
        <f>IF(ekodom[[#This Row],[retencja]]=0, H217+1,0)</f>
        <v>2</v>
      </c>
      <c r="I218" s="2" t="b">
        <f>AND(ekodom[[#This Row],[podl]],ekodom[[#This Row],[susza]]&gt;0,MOD(ekodom[[#This Row],[susza]],5)=0)</f>
        <v>0</v>
      </c>
      <c r="J218" s="2">
        <f t="shared" si="4"/>
        <v>2767</v>
      </c>
      <c r="K218" s="2">
        <f>190+ekodom[[#This Row],[środa?]]*70+ekodom[[#This Row],[trawnik]]*300</f>
        <v>190</v>
      </c>
      <c r="L218" s="2">
        <f>IF(ekodom[[#This Row],[stan zb.]]&gt;ekodom[[#This Row],[zużyto_wody]], ekodom[[#This Row],[zużyto_wody]], ekodom[[#This Row],[stan zb.]])</f>
        <v>190</v>
      </c>
      <c r="M218" s="2">
        <f>ekodom[[#This Row],[zużyto_wody]]-ekodom[[#This Row],[zuż. Zbiornik]]</f>
        <v>0</v>
      </c>
    </row>
    <row r="219" spans="3:13" x14ac:dyDescent="0.25">
      <c r="C219" s="1">
        <v>44772</v>
      </c>
      <c r="D219">
        <v>0</v>
      </c>
      <c r="E219">
        <f>MONTH(ekodom[[#This Row],[Data]])</f>
        <v>7</v>
      </c>
      <c r="F219" t="b">
        <f>WEEKDAY(ekodom[[#This Row],[Data]],13)=1</f>
        <v>0</v>
      </c>
      <c r="G219" t="b">
        <f>AND(ekodom[[#This Row],[Data]]&gt;=DATE(2022,4,1), ekodom[[#This Row],[Data]]&lt;=DATE(2022,9,30))</f>
        <v>1</v>
      </c>
      <c r="H219" s="2">
        <f>IF(ekodom[[#This Row],[retencja]]=0, H218+1,0)</f>
        <v>3</v>
      </c>
      <c r="I219" s="2" t="b">
        <f>AND(ekodom[[#This Row],[podl]],ekodom[[#This Row],[susza]]&gt;0,MOD(ekodom[[#This Row],[susza]],5)=0)</f>
        <v>0</v>
      </c>
      <c r="J219" s="2">
        <f t="shared" si="4"/>
        <v>2577</v>
      </c>
      <c r="K219" s="2">
        <f>190+ekodom[[#This Row],[środa?]]*70+ekodom[[#This Row],[trawnik]]*300</f>
        <v>190</v>
      </c>
      <c r="L219" s="2">
        <f>IF(ekodom[[#This Row],[stan zb.]]&gt;ekodom[[#This Row],[zużyto_wody]], ekodom[[#This Row],[zużyto_wody]], ekodom[[#This Row],[stan zb.]])</f>
        <v>190</v>
      </c>
      <c r="M219" s="2">
        <f>ekodom[[#This Row],[zużyto_wody]]-ekodom[[#This Row],[zuż. Zbiornik]]</f>
        <v>0</v>
      </c>
    </row>
    <row r="220" spans="3:13" x14ac:dyDescent="0.25">
      <c r="C220" s="1">
        <v>44773</v>
      </c>
      <c r="D220">
        <v>0</v>
      </c>
      <c r="E220">
        <f>MONTH(ekodom[[#This Row],[Data]])</f>
        <v>7</v>
      </c>
      <c r="F220" t="b">
        <f>WEEKDAY(ekodom[[#This Row],[Data]],13)=1</f>
        <v>0</v>
      </c>
      <c r="G220" t="b">
        <f>AND(ekodom[[#This Row],[Data]]&gt;=DATE(2022,4,1), ekodom[[#This Row],[Data]]&lt;=DATE(2022,9,30))</f>
        <v>1</v>
      </c>
      <c r="H220" s="2">
        <f>IF(ekodom[[#This Row],[retencja]]=0, H219+1,0)</f>
        <v>4</v>
      </c>
      <c r="I220" s="2" t="b">
        <f>AND(ekodom[[#This Row],[podl]],ekodom[[#This Row],[susza]]&gt;0,MOD(ekodom[[#This Row],[susza]],5)=0)</f>
        <v>0</v>
      </c>
      <c r="J220" s="2">
        <f t="shared" si="4"/>
        <v>2387</v>
      </c>
      <c r="K220" s="2">
        <f>190+ekodom[[#This Row],[środa?]]*70+ekodom[[#This Row],[trawnik]]*300</f>
        <v>190</v>
      </c>
      <c r="L220" s="2">
        <f>IF(ekodom[[#This Row],[stan zb.]]&gt;ekodom[[#This Row],[zużyto_wody]], ekodom[[#This Row],[zużyto_wody]], ekodom[[#This Row],[stan zb.]])</f>
        <v>190</v>
      </c>
      <c r="M220" s="2">
        <f>ekodom[[#This Row],[zużyto_wody]]-ekodom[[#This Row],[zuż. Zbiornik]]</f>
        <v>0</v>
      </c>
    </row>
    <row r="221" spans="3:13" x14ac:dyDescent="0.25">
      <c r="C221" s="1">
        <v>44774</v>
      </c>
      <c r="D221">
        <v>0</v>
      </c>
      <c r="E221">
        <f>MONTH(ekodom[[#This Row],[Data]])</f>
        <v>8</v>
      </c>
      <c r="F221" t="b">
        <f>WEEKDAY(ekodom[[#This Row],[Data]],13)=1</f>
        <v>0</v>
      </c>
      <c r="G221" t="b">
        <f>AND(ekodom[[#This Row],[Data]]&gt;=DATE(2022,4,1), ekodom[[#This Row],[Data]]&lt;=DATE(2022,9,30))</f>
        <v>1</v>
      </c>
      <c r="H221" s="2">
        <f>IF(ekodom[[#This Row],[retencja]]=0, H220+1,0)</f>
        <v>5</v>
      </c>
      <c r="I221" s="2" t="b">
        <f>AND(ekodom[[#This Row],[podl]],ekodom[[#This Row],[susza]]&gt;0,MOD(ekodom[[#This Row],[susza]],5)=0)</f>
        <v>1</v>
      </c>
      <c r="J221" s="2">
        <f t="shared" si="4"/>
        <v>2197</v>
      </c>
      <c r="K221" s="2">
        <f>190+ekodom[[#This Row],[środa?]]*70+ekodom[[#This Row],[trawnik]]*300</f>
        <v>490</v>
      </c>
      <c r="L221" s="2">
        <f>IF(ekodom[[#This Row],[stan zb.]]&gt;ekodom[[#This Row],[zużyto_wody]], ekodom[[#This Row],[zużyto_wody]], ekodom[[#This Row],[stan zb.]])</f>
        <v>490</v>
      </c>
      <c r="M221" s="2">
        <f>ekodom[[#This Row],[zużyto_wody]]-ekodom[[#This Row],[zuż. Zbiornik]]</f>
        <v>0</v>
      </c>
    </row>
    <row r="222" spans="3:13" x14ac:dyDescent="0.25">
      <c r="C222" s="1">
        <v>44775</v>
      </c>
      <c r="D222">
        <v>0</v>
      </c>
      <c r="E222">
        <f>MONTH(ekodom[[#This Row],[Data]])</f>
        <v>8</v>
      </c>
      <c r="F222" t="b">
        <f>WEEKDAY(ekodom[[#This Row],[Data]],13)=1</f>
        <v>0</v>
      </c>
      <c r="G222" t="b">
        <f>AND(ekodom[[#This Row],[Data]]&gt;=DATE(2022,4,1), ekodom[[#This Row],[Data]]&lt;=DATE(2022,9,30))</f>
        <v>1</v>
      </c>
      <c r="H222" s="2">
        <f>IF(ekodom[[#This Row],[retencja]]=0, H221+1,0)</f>
        <v>6</v>
      </c>
      <c r="I222" s="2" t="b">
        <f>AND(ekodom[[#This Row],[podl]],ekodom[[#This Row],[susza]]&gt;0,MOD(ekodom[[#This Row],[susza]],5)=0)</f>
        <v>0</v>
      </c>
      <c r="J222" s="2">
        <f t="shared" si="4"/>
        <v>1707</v>
      </c>
      <c r="K222" s="2">
        <f>190+ekodom[[#This Row],[środa?]]*70+ekodom[[#This Row],[trawnik]]*300</f>
        <v>190</v>
      </c>
      <c r="L222" s="2">
        <f>IF(ekodom[[#This Row],[stan zb.]]&gt;ekodom[[#This Row],[zużyto_wody]], ekodom[[#This Row],[zużyto_wody]], ekodom[[#This Row],[stan zb.]])</f>
        <v>190</v>
      </c>
      <c r="M222" s="2">
        <f>ekodom[[#This Row],[zużyto_wody]]-ekodom[[#This Row],[zuż. Zbiornik]]</f>
        <v>0</v>
      </c>
    </row>
    <row r="223" spans="3:13" x14ac:dyDescent="0.25">
      <c r="C223" s="1">
        <v>44776</v>
      </c>
      <c r="D223">
        <v>0</v>
      </c>
      <c r="E223">
        <f>MONTH(ekodom[[#This Row],[Data]])</f>
        <v>8</v>
      </c>
      <c r="F223" t="b">
        <f>WEEKDAY(ekodom[[#This Row],[Data]],13)=1</f>
        <v>1</v>
      </c>
      <c r="G223" t="b">
        <f>AND(ekodom[[#This Row],[Data]]&gt;=DATE(2022,4,1), ekodom[[#This Row],[Data]]&lt;=DATE(2022,9,30))</f>
        <v>1</v>
      </c>
      <c r="H223" s="2">
        <f>IF(ekodom[[#This Row],[retencja]]=0, H222+1,0)</f>
        <v>7</v>
      </c>
      <c r="I223" s="2" t="b">
        <f>AND(ekodom[[#This Row],[podl]],ekodom[[#This Row],[susza]]&gt;0,MOD(ekodom[[#This Row],[susza]],5)=0)</f>
        <v>0</v>
      </c>
      <c r="J223" s="2">
        <f t="shared" si="4"/>
        <v>1517</v>
      </c>
      <c r="K223" s="2">
        <f>190+ekodom[[#This Row],[środa?]]*70+ekodom[[#This Row],[trawnik]]*300</f>
        <v>260</v>
      </c>
      <c r="L223" s="2">
        <f>IF(ekodom[[#This Row],[stan zb.]]&gt;ekodom[[#This Row],[zużyto_wody]], ekodom[[#This Row],[zużyto_wody]], ekodom[[#This Row],[stan zb.]])</f>
        <v>260</v>
      </c>
      <c r="M223" s="2">
        <f>ekodom[[#This Row],[zużyto_wody]]-ekodom[[#This Row],[zuż. Zbiornik]]</f>
        <v>0</v>
      </c>
    </row>
    <row r="224" spans="3:13" x14ac:dyDescent="0.25">
      <c r="C224" s="1">
        <v>44777</v>
      </c>
      <c r="D224">
        <v>0</v>
      </c>
      <c r="E224">
        <f>MONTH(ekodom[[#This Row],[Data]])</f>
        <v>8</v>
      </c>
      <c r="F224" t="b">
        <f>WEEKDAY(ekodom[[#This Row],[Data]],13)=1</f>
        <v>0</v>
      </c>
      <c r="G224" t="b">
        <f>AND(ekodom[[#This Row],[Data]]&gt;=DATE(2022,4,1), ekodom[[#This Row],[Data]]&lt;=DATE(2022,9,30))</f>
        <v>1</v>
      </c>
      <c r="H224" s="2">
        <f>IF(ekodom[[#This Row],[retencja]]=0, H223+1,0)</f>
        <v>8</v>
      </c>
      <c r="I224" s="2" t="b">
        <f>AND(ekodom[[#This Row],[podl]],ekodom[[#This Row],[susza]]&gt;0,MOD(ekodom[[#This Row],[susza]],5)=0)</f>
        <v>0</v>
      </c>
      <c r="J224" s="2">
        <f t="shared" si="4"/>
        <v>1257</v>
      </c>
      <c r="K224" s="2">
        <f>190+ekodom[[#This Row],[środa?]]*70+ekodom[[#This Row],[trawnik]]*300</f>
        <v>190</v>
      </c>
      <c r="L224" s="2">
        <f>IF(ekodom[[#This Row],[stan zb.]]&gt;ekodom[[#This Row],[zużyto_wody]], ekodom[[#This Row],[zużyto_wody]], ekodom[[#This Row],[stan zb.]])</f>
        <v>190</v>
      </c>
      <c r="M224" s="2">
        <f>ekodom[[#This Row],[zużyto_wody]]-ekodom[[#This Row],[zuż. Zbiornik]]</f>
        <v>0</v>
      </c>
    </row>
    <row r="225" spans="3:13" x14ac:dyDescent="0.25">
      <c r="C225" s="1">
        <v>44778</v>
      </c>
      <c r="D225">
        <v>0</v>
      </c>
      <c r="E225">
        <f>MONTH(ekodom[[#This Row],[Data]])</f>
        <v>8</v>
      </c>
      <c r="F225" t="b">
        <f>WEEKDAY(ekodom[[#This Row],[Data]],13)=1</f>
        <v>0</v>
      </c>
      <c r="G225" t="b">
        <f>AND(ekodom[[#This Row],[Data]]&gt;=DATE(2022,4,1), ekodom[[#This Row],[Data]]&lt;=DATE(2022,9,30))</f>
        <v>1</v>
      </c>
      <c r="H225" s="2">
        <f>IF(ekodom[[#This Row],[retencja]]=0, H224+1,0)</f>
        <v>9</v>
      </c>
      <c r="I225" s="2" t="b">
        <f>AND(ekodom[[#This Row],[podl]],ekodom[[#This Row],[susza]]&gt;0,MOD(ekodom[[#This Row],[susza]],5)=0)</f>
        <v>0</v>
      </c>
      <c r="J225" s="2">
        <f t="shared" si="4"/>
        <v>1067</v>
      </c>
      <c r="K225" s="2">
        <f>190+ekodom[[#This Row],[środa?]]*70+ekodom[[#This Row],[trawnik]]*300</f>
        <v>190</v>
      </c>
      <c r="L225" s="2">
        <f>IF(ekodom[[#This Row],[stan zb.]]&gt;ekodom[[#This Row],[zużyto_wody]], ekodom[[#This Row],[zużyto_wody]], ekodom[[#This Row],[stan zb.]])</f>
        <v>190</v>
      </c>
      <c r="M225" s="2">
        <f>ekodom[[#This Row],[zużyto_wody]]-ekodom[[#This Row],[zuż. Zbiornik]]</f>
        <v>0</v>
      </c>
    </row>
    <row r="226" spans="3:13" x14ac:dyDescent="0.25">
      <c r="C226" s="1">
        <v>44779</v>
      </c>
      <c r="D226">
        <v>0</v>
      </c>
      <c r="E226">
        <f>MONTH(ekodom[[#This Row],[Data]])</f>
        <v>8</v>
      </c>
      <c r="F226" t="b">
        <f>WEEKDAY(ekodom[[#This Row],[Data]],13)=1</f>
        <v>0</v>
      </c>
      <c r="G226" t="b">
        <f>AND(ekodom[[#This Row],[Data]]&gt;=DATE(2022,4,1), ekodom[[#This Row],[Data]]&lt;=DATE(2022,9,30))</f>
        <v>1</v>
      </c>
      <c r="H226" s="2">
        <f>IF(ekodom[[#This Row],[retencja]]=0, H225+1,0)</f>
        <v>10</v>
      </c>
      <c r="I226" s="2" t="b">
        <f>AND(ekodom[[#This Row],[podl]],ekodom[[#This Row],[susza]]&gt;0,MOD(ekodom[[#This Row],[susza]],5)=0)</f>
        <v>1</v>
      </c>
      <c r="J226" s="2">
        <f t="shared" si="4"/>
        <v>877</v>
      </c>
      <c r="K226" s="2">
        <f>190+ekodom[[#This Row],[środa?]]*70+ekodom[[#This Row],[trawnik]]*300</f>
        <v>490</v>
      </c>
      <c r="L226" s="2">
        <f>IF(ekodom[[#This Row],[stan zb.]]&gt;ekodom[[#This Row],[zużyto_wody]], ekodom[[#This Row],[zużyto_wody]], ekodom[[#This Row],[stan zb.]])</f>
        <v>490</v>
      </c>
      <c r="M226" s="2">
        <f>ekodom[[#This Row],[zużyto_wody]]-ekodom[[#This Row],[zuż. Zbiornik]]</f>
        <v>0</v>
      </c>
    </row>
    <row r="227" spans="3:13" x14ac:dyDescent="0.25">
      <c r="C227" s="1">
        <v>44780</v>
      </c>
      <c r="D227">
        <v>0</v>
      </c>
      <c r="E227">
        <f>MONTH(ekodom[[#This Row],[Data]])</f>
        <v>8</v>
      </c>
      <c r="F227" t="b">
        <f>WEEKDAY(ekodom[[#This Row],[Data]],13)=1</f>
        <v>0</v>
      </c>
      <c r="G227" t="b">
        <f>AND(ekodom[[#This Row],[Data]]&gt;=DATE(2022,4,1), ekodom[[#This Row],[Data]]&lt;=DATE(2022,9,30))</f>
        <v>1</v>
      </c>
      <c r="H227" s="2">
        <f>IF(ekodom[[#This Row],[retencja]]=0, H226+1,0)</f>
        <v>11</v>
      </c>
      <c r="I227" s="2" t="b">
        <f>AND(ekodom[[#This Row],[podl]],ekodom[[#This Row],[susza]]&gt;0,MOD(ekodom[[#This Row],[susza]],5)=0)</f>
        <v>0</v>
      </c>
      <c r="J227" s="2">
        <f t="shared" si="4"/>
        <v>387</v>
      </c>
      <c r="K227" s="2">
        <f>190+ekodom[[#This Row],[środa?]]*70+ekodom[[#This Row],[trawnik]]*300</f>
        <v>190</v>
      </c>
      <c r="L227" s="2">
        <f>IF(ekodom[[#This Row],[stan zb.]]&gt;ekodom[[#This Row],[zużyto_wody]], ekodom[[#This Row],[zużyto_wody]], ekodom[[#This Row],[stan zb.]])</f>
        <v>190</v>
      </c>
      <c r="M227" s="2">
        <f>ekodom[[#This Row],[zużyto_wody]]-ekodom[[#This Row],[zuż. Zbiornik]]</f>
        <v>0</v>
      </c>
    </row>
    <row r="228" spans="3:13" x14ac:dyDescent="0.25">
      <c r="C228" s="1">
        <v>44781</v>
      </c>
      <c r="D228">
        <v>660</v>
      </c>
      <c r="E228">
        <f>MONTH(ekodom[[#This Row],[Data]])</f>
        <v>8</v>
      </c>
      <c r="F228" t="b">
        <f>WEEKDAY(ekodom[[#This Row],[Data]],13)=1</f>
        <v>0</v>
      </c>
      <c r="G228" t="b">
        <f>AND(ekodom[[#This Row],[Data]]&gt;=DATE(2022,4,1), ekodom[[#This Row],[Data]]&lt;=DATE(2022,9,30))</f>
        <v>1</v>
      </c>
      <c r="H228" s="2">
        <f>IF(ekodom[[#This Row],[retencja]]=0, H227+1,0)</f>
        <v>0</v>
      </c>
      <c r="I228" s="2" t="b">
        <f>AND(ekodom[[#This Row],[podl]],ekodom[[#This Row],[susza]]&gt;0,MOD(ekodom[[#This Row],[susza]],5)=0)</f>
        <v>0</v>
      </c>
      <c r="J228" s="2">
        <f t="shared" si="4"/>
        <v>857</v>
      </c>
      <c r="K228" s="2">
        <f>190+ekodom[[#This Row],[środa?]]*70+ekodom[[#This Row],[trawnik]]*300</f>
        <v>190</v>
      </c>
      <c r="L228" s="2">
        <f>IF(ekodom[[#This Row],[stan zb.]]&gt;ekodom[[#This Row],[zużyto_wody]], ekodom[[#This Row],[zużyto_wody]], ekodom[[#This Row],[stan zb.]])</f>
        <v>190</v>
      </c>
      <c r="M228" s="2">
        <f>ekodom[[#This Row],[zużyto_wody]]-ekodom[[#This Row],[zuż. Zbiornik]]</f>
        <v>0</v>
      </c>
    </row>
    <row r="229" spans="3:13" x14ac:dyDescent="0.25">
      <c r="C229" s="1">
        <v>44782</v>
      </c>
      <c r="D229">
        <v>1245</v>
      </c>
      <c r="E229">
        <f>MONTH(ekodom[[#This Row],[Data]])</f>
        <v>8</v>
      </c>
      <c r="F229" t="b">
        <f>WEEKDAY(ekodom[[#This Row],[Data]],13)=1</f>
        <v>0</v>
      </c>
      <c r="G229" t="b">
        <f>AND(ekodom[[#This Row],[Data]]&gt;=DATE(2022,4,1), ekodom[[#This Row],[Data]]&lt;=DATE(2022,9,30))</f>
        <v>1</v>
      </c>
      <c r="H229" s="2">
        <f>IF(ekodom[[#This Row],[retencja]]=0, H228+1,0)</f>
        <v>0</v>
      </c>
      <c r="I229" s="2" t="b">
        <f>AND(ekodom[[#This Row],[podl]],ekodom[[#This Row],[susza]]&gt;0,MOD(ekodom[[#This Row],[susza]],5)=0)</f>
        <v>0</v>
      </c>
      <c r="J229" s="2">
        <f t="shared" si="4"/>
        <v>1912</v>
      </c>
      <c r="K229" s="2">
        <f>190+ekodom[[#This Row],[środa?]]*70+ekodom[[#This Row],[trawnik]]*300</f>
        <v>190</v>
      </c>
      <c r="L229" s="2">
        <f>IF(ekodom[[#This Row],[stan zb.]]&gt;ekodom[[#This Row],[zużyto_wody]], ekodom[[#This Row],[zużyto_wody]], ekodom[[#This Row],[stan zb.]])</f>
        <v>190</v>
      </c>
      <c r="M229" s="2">
        <f>ekodom[[#This Row],[zużyto_wody]]-ekodom[[#This Row],[zuż. Zbiornik]]</f>
        <v>0</v>
      </c>
    </row>
    <row r="230" spans="3:13" x14ac:dyDescent="0.25">
      <c r="C230" s="1">
        <v>44783</v>
      </c>
      <c r="D230">
        <v>745</v>
      </c>
      <c r="E230">
        <f>MONTH(ekodom[[#This Row],[Data]])</f>
        <v>8</v>
      </c>
      <c r="F230" t="b">
        <f>WEEKDAY(ekodom[[#This Row],[Data]],13)=1</f>
        <v>1</v>
      </c>
      <c r="G230" t="b">
        <f>AND(ekodom[[#This Row],[Data]]&gt;=DATE(2022,4,1), ekodom[[#This Row],[Data]]&lt;=DATE(2022,9,30))</f>
        <v>1</v>
      </c>
      <c r="H230" s="2">
        <f>IF(ekodom[[#This Row],[retencja]]=0, H229+1,0)</f>
        <v>0</v>
      </c>
      <c r="I230" s="2" t="b">
        <f>AND(ekodom[[#This Row],[podl]],ekodom[[#This Row],[susza]]&gt;0,MOD(ekodom[[#This Row],[susza]],5)=0)</f>
        <v>0</v>
      </c>
      <c r="J230" s="2">
        <f t="shared" si="4"/>
        <v>2467</v>
      </c>
      <c r="K230" s="2">
        <f>190+ekodom[[#This Row],[środa?]]*70+ekodom[[#This Row],[trawnik]]*300</f>
        <v>260</v>
      </c>
      <c r="L230" s="2">
        <f>IF(ekodom[[#This Row],[stan zb.]]&gt;ekodom[[#This Row],[zużyto_wody]], ekodom[[#This Row],[zużyto_wody]], ekodom[[#This Row],[stan zb.]])</f>
        <v>260</v>
      </c>
      <c r="M230" s="2">
        <f>ekodom[[#This Row],[zużyto_wody]]-ekodom[[#This Row],[zuż. Zbiornik]]</f>
        <v>0</v>
      </c>
    </row>
    <row r="231" spans="3:13" x14ac:dyDescent="0.25">
      <c r="C231" s="1">
        <v>44784</v>
      </c>
      <c r="D231">
        <v>48</v>
      </c>
      <c r="E231">
        <f>MONTH(ekodom[[#This Row],[Data]])</f>
        <v>8</v>
      </c>
      <c r="F231" t="b">
        <f>WEEKDAY(ekodom[[#This Row],[Data]],13)=1</f>
        <v>0</v>
      </c>
      <c r="G231" t="b">
        <f>AND(ekodom[[#This Row],[Data]]&gt;=DATE(2022,4,1), ekodom[[#This Row],[Data]]&lt;=DATE(2022,9,30))</f>
        <v>1</v>
      </c>
      <c r="H231" s="2">
        <f>IF(ekodom[[#This Row],[retencja]]=0, H230+1,0)</f>
        <v>0</v>
      </c>
      <c r="I231" s="2" t="b">
        <f>AND(ekodom[[#This Row],[podl]],ekodom[[#This Row],[susza]]&gt;0,MOD(ekodom[[#This Row],[susza]],5)=0)</f>
        <v>0</v>
      </c>
      <c r="J231" s="2">
        <f t="shared" si="4"/>
        <v>2255</v>
      </c>
      <c r="K231" s="2">
        <f>190+ekodom[[#This Row],[środa?]]*70+ekodom[[#This Row],[trawnik]]*300</f>
        <v>190</v>
      </c>
      <c r="L231" s="2">
        <f>IF(ekodom[[#This Row],[stan zb.]]&gt;ekodom[[#This Row],[zużyto_wody]], ekodom[[#This Row],[zużyto_wody]], ekodom[[#This Row],[stan zb.]])</f>
        <v>190</v>
      </c>
      <c r="M231" s="2">
        <f>ekodom[[#This Row],[zużyto_wody]]-ekodom[[#This Row],[zuż. Zbiornik]]</f>
        <v>0</v>
      </c>
    </row>
    <row r="232" spans="3:13" x14ac:dyDescent="0.25">
      <c r="C232" s="1">
        <v>44785</v>
      </c>
      <c r="D232">
        <v>0</v>
      </c>
      <c r="E232">
        <f>MONTH(ekodom[[#This Row],[Data]])</f>
        <v>8</v>
      </c>
      <c r="F232" t="b">
        <f>WEEKDAY(ekodom[[#This Row],[Data]],13)=1</f>
        <v>0</v>
      </c>
      <c r="G232" t="b">
        <f>AND(ekodom[[#This Row],[Data]]&gt;=DATE(2022,4,1), ekodom[[#This Row],[Data]]&lt;=DATE(2022,9,30))</f>
        <v>1</v>
      </c>
      <c r="H232" s="2">
        <f>IF(ekodom[[#This Row],[retencja]]=0, H231+1,0)</f>
        <v>1</v>
      </c>
      <c r="I232" s="2" t="b">
        <f>AND(ekodom[[#This Row],[podl]],ekodom[[#This Row],[susza]]&gt;0,MOD(ekodom[[#This Row],[susza]],5)=0)</f>
        <v>0</v>
      </c>
      <c r="J232" s="2">
        <f t="shared" si="4"/>
        <v>2065</v>
      </c>
      <c r="K232" s="2">
        <f>190+ekodom[[#This Row],[środa?]]*70+ekodom[[#This Row],[trawnik]]*300</f>
        <v>190</v>
      </c>
      <c r="L232" s="2">
        <f>IF(ekodom[[#This Row],[stan zb.]]&gt;ekodom[[#This Row],[zużyto_wody]], ekodom[[#This Row],[zużyto_wody]], ekodom[[#This Row],[stan zb.]])</f>
        <v>190</v>
      </c>
      <c r="M232" s="2">
        <f>ekodom[[#This Row],[zużyto_wody]]-ekodom[[#This Row],[zuż. Zbiornik]]</f>
        <v>0</v>
      </c>
    </row>
    <row r="233" spans="3:13" x14ac:dyDescent="0.25">
      <c r="C233" s="1">
        <v>44786</v>
      </c>
      <c r="D233">
        <v>0</v>
      </c>
      <c r="E233">
        <f>MONTH(ekodom[[#This Row],[Data]])</f>
        <v>8</v>
      </c>
      <c r="F233" t="b">
        <f>WEEKDAY(ekodom[[#This Row],[Data]],13)=1</f>
        <v>0</v>
      </c>
      <c r="G233" t="b">
        <f>AND(ekodom[[#This Row],[Data]]&gt;=DATE(2022,4,1), ekodom[[#This Row],[Data]]&lt;=DATE(2022,9,30))</f>
        <v>1</v>
      </c>
      <c r="H233" s="2">
        <f>IF(ekodom[[#This Row],[retencja]]=0, H232+1,0)</f>
        <v>2</v>
      </c>
      <c r="I233" s="2" t="b">
        <f>AND(ekodom[[#This Row],[podl]],ekodom[[#This Row],[susza]]&gt;0,MOD(ekodom[[#This Row],[susza]],5)=0)</f>
        <v>0</v>
      </c>
      <c r="J233" s="2">
        <f t="shared" si="4"/>
        <v>1875</v>
      </c>
      <c r="K233" s="2">
        <f>190+ekodom[[#This Row],[środa?]]*70+ekodom[[#This Row],[trawnik]]*300</f>
        <v>190</v>
      </c>
      <c r="L233" s="2">
        <f>IF(ekodom[[#This Row],[stan zb.]]&gt;ekodom[[#This Row],[zużyto_wody]], ekodom[[#This Row],[zużyto_wody]], ekodom[[#This Row],[stan zb.]])</f>
        <v>190</v>
      </c>
      <c r="M233" s="2">
        <f>ekodom[[#This Row],[zużyto_wody]]-ekodom[[#This Row],[zuż. Zbiornik]]</f>
        <v>0</v>
      </c>
    </row>
    <row r="234" spans="3:13" x14ac:dyDescent="0.25">
      <c r="C234" s="1">
        <v>44787</v>
      </c>
      <c r="D234">
        <v>0</v>
      </c>
      <c r="E234">
        <f>MONTH(ekodom[[#This Row],[Data]])</f>
        <v>8</v>
      </c>
      <c r="F234" t="b">
        <f>WEEKDAY(ekodom[[#This Row],[Data]],13)=1</f>
        <v>0</v>
      </c>
      <c r="G234" t="b">
        <f>AND(ekodom[[#This Row],[Data]]&gt;=DATE(2022,4,1), ekodom[[#This Row],[Data]]&lt;=DATE(2022,9,30))</f>
        <v>1</v>
      </c>
      <c r="H234" s="2">
        <f>IF(ekodom[[#This Row],[retencja]]=0, H233+1,0)</f>
        <v>3</v>
      </c>
      <c r="I234" s="2" t="b">
        <f>AND(ekodom[[#This Row],[podl]],ekodom[[#This Row],[susza]]&gt;0,MOD(ekodom[[#This Row],[susza]],5)=0)</f>
        <v>0</v>
      </c>
      <c r="J234" s="2">
        <f t="shared" si="4"/>
        <v>1685</v>
      </c>
      <c r="K234" s="2">
        <f>190+ekodom[[#This Row],[środa?]]*70+ekodom[[#This Row],[trawnik]]*300</f>
        <v>190</v>
      </c>
      <c r="L234" s="2">
        <f>IF(ekodom[[#This Row],[stan zb.]]&gt;ekodom[[#This Row],[zużyto_wody]], ekodom[[#This Row],[zużyto_wody]], ekodom[[#This Row],[stan zb.]])</f>
        <v>190</v>
      </c>
      <c r="M234" s="2">
        <f>ekodom[[#This Row],[zużyto_wody]]-ekodom[[#This Row],[zuż. Zbiornik]]</f>
        <v>0</v>
      </c>
    </row>
    <row r="235" spans="3:13" x14ac:dyDescent="0.25">
      <c r="C235" s="1">
        <v>44788</v>
      </c>
      <c r="D235">
        <v>0</v>
      </c>
      <c r="E235">
        <f>MONTH(ekodom[[#This Row],[Data]])</f>
        <v>8</v>
      </c>
      <c r="F235" t="b">
        <f>WEEKDAY(ekodom[[#This Row],[Data]],13)=1</f>
        <v>0</v>
      </c>
      <c r="G235" t="b">
        <f>AND(ekodom[[#This Row],[Data]]&gt;=DATE(2022,4,1), ekodom[[#This Row],[Data]]&lt;=DATE(2022,9,30))</f>
        <v>1</v>
      </c>
      <c r="H235" s="2">
        <f>IF(ekodom[[#This Row],[retencja]]=0, H234+1,0)</f>
        <v>4</v>
      </c>
      <c r="I235" s="2" t="b">
        <f>AND(ekodom[[#This Row],[podl]],ekodom[[#This Row],[susza]]&gt;0,MOD(ekodom[[#This Row],[susza]],5)=0)</f>
        <v>0</v>
      </c>
      <c r="J235" s="2">
        <f t="shared" si="4"/>
        <v>1495</v>
      </c>
      <c r="K235" s="2">
        <f>190+ekodom[[#This Row],[środa?]]*70+ekodom[[#This Row],[trawnik]]*300</f>
        <v>190</v>
      </c>
      <c r="L235" s="2">
        <f>IF(ekodom[[#This Row],[stan zb.]]&gt;ekodom[[#This Row],[zużyto_wody]], ekodom[[#This Row],[zużyto_wody]], ekodom[[#This Row],[stan zb.]])</f>
        <v>190</v>
      </c>
      <c r="M235" s="2">
        <f>ekodom[[#This Row],[zużyto_wody]]-ekodom[[#This Row],[zuż. Zbiornik]]</f>
        <v>0</v>
      </c>
    </row>
    <row r="236" spans="3:13" x14ac:dyDescent="0.25">
      <c r="C236" s="1">
        <v>44789</v>
      </c>
      <c r="D236">
        <v>0</v>
      </c>
      <c r="E236">
        <f>MONTH(ekodom[[#This Row],[Data]])</f>
        <v>8</v>
      </c>
      <c r="F236" t="b">
        <f>WEEKDAY(ekodom[[#This Row],[Data]],13)=1</f>
        <v>0</v>
      </c>
      <c r="G236" t="b">
        <f>AND(ekodom[[#This Row],[Data]]&gt;=DATE(2022,4,1), ekodom[[#This Row],[Data]]&lt;=DATE(2022,9,30))</f>
        <v>1</v>
      </c>
      <c r="H236" s="2">
        <f>IF(ekodom[[#This Row],[retencja]]=0, H235+1,0)</f>
        <v>5</v>
      </c>
      <c r="I236" s="2" t="b">
        <f>AND(ekodom[[#This Row],[podl]],ekodom[[#This Row],[susza]]&gt;0,MOD(ekodom[[#This Row],[susza]],5)=0)</f>
        <v>1</v>
      </c>
      <c r="J236" s="2">
        <f t="shared" si="4"/>
        <v>1305</v>
      </c>
      <c r="K236" s="2">
        <f>190+ekodom[[#This Row],[środa?]]*70+ekodom[[#This Row],[trawnik]]*300</f>
        <v>490</v>
      </c>
      <c r="L236" s="2">
        <f>IF(ekodom[[#This Row],[stan zb.]]&gt;ekodom[[#This Row],[zużyto_wody]], ekodom[[#This Row],[zużyto_wody]], ekodom[[#This Row],[stan zb.]])</f>
        <v>490</v>
      </c>
      <c r="M236" s="2">
        <f>ekodom[[#This Row],[zużyto_wody]]-ekodom[[#This Row],[zuż. Zbiornik]]</f>
        <v>0</v>
      </c>
    </row>
    <row r="237" spans="3:13" x14ac:dyDescent="0.25">
      <c r="C237" s="1">
        <v>44790</v>
      </c>
      <c r="D237">
        <v>0</v>
      </c>
      <c r="E237">
        <f>MONTH(ekodom[[#This Row],[Data]])</f>
        <v>8</v>
      </c>
      <c r="F237" t="b">
        <f>WEEKDAY(ekodom[[#This Row],[Data]],13)=1</f>
        <v>1</v>
      </c>
      <c r="G237" t="b">
        <f>AND(ekodom[[#This Row],[Data]]&gt;=DATE(2022,4,1), ekodom[[#This Row],[Data]]&lt;=DATE(2022,9,30))</f>
        <v>1</v>
      </c>
      <c r="H237" s="2">
        <f>IF(ekodom[[#This Row],[retencja]]=0, H236+1,0)</f>
        <v>6</v>
      </c>
      <c r="I237" s="2" t="b">
        <f>AND(ekodom[[#This Row],[podl]],ekodom[[#This Row],[susza]]&gt;0,MOD(ekodom[[#This Row],[susza]],5)=0)</f>
        <v>0</v>
      </c>
      <c r="J237" s="2">
        <f t="shared" si="4"/>
        <v>815</v>
      </c>
      <c r="K237" s="2">
        <f>190+ekodom[[#This Row],[środa?]]*70+ekodom[[#This Row],[trawnik]]*300</f>
        <v>260</v>
      </c>
      <c r="L237" s="2">
        <f>IF(ekodom[[#This Row],[stan zb.]]&gt;ekodom[[#This Row],[zużyto_wody]], ekodom[[#This Row],[zużyto_wody]], ekodom[[#This Row],[stan zb.]])</f>
        <v>260</v>
      </c>
      <c r="M237" s="2">
        <f>ekodom[[#This Row],[zużyto_wody]]-ekodom[[#This Row],[zuż. Zbiornik]]</f>
        <v>0</v>
      </c>
    </row>
    <row r="238" spans="3:13" x14ac:dyDescent="0.25">
      <c r="C238" s="1">
        <v>44791</v>
      </c>
      <c r="D238">
        <v>0</v>
      </c>
      <c r="E238">
        <f>MONTH(ekodom[[#This Row],[Data]])</f>
        <v>8</v>
      </c>
      <c r="F238" t="b">
        <f>WEEKDAY(ekodom[[#This Row],[Data]],13)=1</f>
        <v>0</v>
      </c>
      <c r="G238" t="b">
        <f>AND(ekodom[[#This Row],[Data]]&gt;=DATE(2022,4,1), ekodom[[#This Row],[Data]]&lt;=DATE(2022,9,30))</f>
        <v>1</v>
      </c>
      <c r="H238" s="2">
        <f>IF(ekodom[[#This Row],[retencja]]=0, H237+1,0)</f>
        <v>7</v>
      </c>
      <c r="I238" s="2" t="b">
        <f>AND(ekodom[[#This Row],[podl]],ekodom[[#This Row],[susza]]&gt;0,MOD(ekodom[[#This Row],[susza]],5)=0)</f>
        <v>0</v>
      </c>
      <c r="J238" s="2">
        <f t="shared" si="4"/>
        <v>555</v>
      </c>
      <c r="K238" s="2">
        <f>190+ekodom[[#This Row],[środa?]]*70+ekodom[[#This Row],[trawnik]]*300</f>
        <v>190</v>
      </c>
      <c r="L238" s="2">
        <f>IF(ekodom[[#This Row],[stan zb.]]&gt;ekodom[[#This Row],[zużyto_wody]], ekodom[[#This Row],[zużyto_wody]], ekodom[[#This Row],[stan zb.]])</f>
        <v>190</v>
      </c>
      <c r="M238" s="2">
        <f>ekodom[[#This Row],[zużyto_wody]]-ekodom[[#This Row],[zuż. Zbiornik]]</f>
        <v>0</v>
      </c>
    </row>
    <row r="239" spans="3:13" x14ac:dyDescent="0.25">
      <c r="C239" s="1">
        <v>44792</v>
      </c>
      <c r="D239">
        <v>0</v>
      </c>
      <c r="E239">
        <f>MONTH(ekodom[[#This Row],[Data]])</f>
        <v>8</v>
      </c>
      <c r="F239" t="b">
        <f>WEEKDAY(ekodom[[#This Row],[Data]],13)=1</f>
        <v>0</v>
      </c>
      <c r="G239" t="b">
        <f>AND(ekodom[[#This Row],[Data]]&gt;=DATE(2022,4,1), ekodom[[#This Row],[Data]]&lt;=DATE(2022,9,30))</f>
        <v>1</v>
      </c>
      <c r="H239" s="2">
        <f>IF(ekodom[[#This Row],[retencja]]=0, H238+1,0)</f>
        <v>8</v>
      </c>
      <c r="I239" s="2" t="b">
        <f>AND(ekodom[[#This Row],[podl]],ekodom[[#This Row],[susza]]&gt;0,MOD(ekodom[[#This Row],[susza]],5)=0)</f>
        <v>0</v>
      </c>
      <c r="J239" s="2">
        <f t="shared" si="4"/>
        <v>365</v>
      </c>
      <c r="K239" s="2">
        <f>190+ekodom[[#This Row],[środa?]]*70+ekodom[[#This Row],[trawnik]]*300</f>
        <v>190</v>
      </c>
      <c r="L239" s="2">
        <f>IF(ekodom[[#This Row],[stan zb.]]&gt;ekodom[[#This Row],[zużyto_wody]], ekodom[[#This Row],[zużyto_wody]], ekodom[[#This Row],[stan zb.]])</f>
        <v>190</v>
      </c>
      <c r="M239" s="2">
        <f>ekodom[[#This Row],[zużyto_wody]]-ekodom[[#This Row],[zuż. Zbiornik]]</f>
        <v>0</v>
      </c>
    </row>
    <row r="240" spans="3:13" x14ac:dyDescent="0.25">
      <c r="C240" s="1">
        <v>44793</v>
      </c>
      <c r="D240">
        <v>0</v>
      </c>
      <c r="E240">
        <f>MONTH(ekodom[[#This Row],[Data]])</f>
        <v>8</v>
      </c>
      <c r="F240" t="b">
        <f>WEEKDAY(ekodom[[#This Row],[Data]],13)=1</f>
        <v>0</v>
      </c>
      <c r="G240" t="b">
        <f>AND(ekodom[[#This Row],[Data]]&gt;=DATE(2022,4,1), ekodom[[#This Row],[Data]]&lt;=DATE(2022,9,30))</f>
        <v>1</v>
      </c>
      <c r="H240" s="2">
        <f>IF(ekodom[[#This Row],[retencja]]=0, H239+1,0)</f>
        <v>9</v>
      </c>
      <c r="I240" s="2" t="b">
        <f>AND(ekodom[[#This Row],[podl]],ekodom[[#This Row],[susza]]&gt;0,MOD(ekodom[[#This Row],[susza]],5)=0)</f>
        <v>0</v>
      </c>
      <c r="J240" s="2">
        <f t="shared" si="4"/>
        <v>175</v>
      </c>
      <c r="K240" s="2">
        <f>190+ekodom[[#This Row],[środa?]]*70+ekodom[[#This Row],[trawnik]]*300</f>
        <v>190</v>
      </c>
      <c r="L240" s="2">
        <f>IF(ekodom[[#This Row],[stan zb.]]&gt;ekodom[[#This Row],[zużyto_wody]], ekodom[[#This Row],[zużyto_wody]], ekodom[[#This Row],[stan zb.]])</f>
        <v>175</v>
      </c>
      <c r="M240" s="2">
        <f>ekodom[[#This Row],[zużyto_wody]]-ekodom[[#This Row],[zuż. Zbiornik]]</f>
        <v>15</v>
      </c>
    </row>
    <row r="241" spans="3:13" x14ac:dyDescent="0.25">
      <c r="C241" s="1">
        <v>44794</v>
      </c>
      <c r="D241">
        <v>0</v>
      </c>
      <c r="E241">
        <f>MONTH(ekodom[[#This Row],[Data]])</f>
        <v>8</v>
      </c>
      <c r="F241" t="b">
        <f>WEEKDAY(ekodom[[#This Row],[Data]],13)=1</f>
        <v>0</v>
      </c>
      <c r="G241" t="b">
        <f>AND(ekodom[[#This Row],[Data]]&gt;=DATE(2022,4,1), ekodom[[#This Row],[Data]]&lt;=DATE(2022,9,30))</f>
        <v>1</v>
      </c>
      <c r="H241" s="2">
        <f>IF(ekodom[[#This Row],[retencja]]=0, H240+1,0)</f>
        <v>10</v>
      </c>
      <c r="I241" s="2" t="b">
        <f>AND(ekodom[[#This Row],[podl]],ekodom[[#This Row],[susza]]&gt;0,MOD(ekodom[[#This Row],[susza]],5)=0)</f>
        <v>1</v>
      </c>
      <c r="J241" s="2">
        <f t="shared" si="4"/>
        <v>0</v>
      </c>
      <c r="K241" s="2">
        <f>190+ekodom[[#This Row],[środa?]]*70+ekodom[[#This Row],[trawnik]]*300</f>
        <v>490</v>
      </c>
      <c r="L241" s="2">
        <f>IF(ekodom[[#This Row],[stan zb.]]&gt;ekodom[[#This Row],[zużyto_wody]], ekodom[[#This Row],[zużyto_wody]], ekodom[[#This Row],[stan zb.]])</f>
        <v>0</v>
      </c>
      <c r="M241" s="2">
        <f>ekodom[[#This Row],[zużyto_wody]]-ekodom[[#This Row],[zuż. Zbiornik]]</f>
        <v>490</v>
      </c>
    </row>
    <row r="242" spans="3:13" x14ac:dyDescent="0.25">
      <c r="C242" s="1">
        <v>44795</v>
      </c>
      <c r="D242">
        <v>0</v>
      </c>
      <c r="E242">
        <f>MONTH(ekodom[[#This Row],[Data]])</f>
        <v>8</v>
      </c>
      <c r="F242" t="b">
        <f>WEEKDAY(ekodom[[#This Row],[Data]],13)=1</f>
        <v>0</v>
      </c>
      <c r="G242" t="b">
        <f>AND(ekodom[[#This Row],[Data]]&gt;=DATE(2022,4,1), ekodom[[#This Row],[Data]]&lt;=DATE(2022,9,30))</f>
        <v>1</v>
      </c>
      <c r="H242" s="2">
        <f>IF(ekodom[[#This Row],[retencja]]=0, H241+1,0)</f>
        <v>11</v>
      </c>
      <c r="I242" s="2" t="b">
        <f>AND(ekodom[[#This Row],[podl]],ekodom[[#This Row],[susza]]&gt;0,MOD(ekodom[[#This Row],[susza]],5)=0)</f>
        <v>0</v>
      </c>
      <c r="J242" s="2">
        <f t="shared" si="4"/>
        <v>0</v>
      </c>
      <c r="K242" s="2">
        <f>190+ekodom[[#This Row],[środa?]]*70+ekodom[[#This Row],[trawnik]]*300</f>
        <v>190</v>
      </c>
      <c r="L242" s="2">
        <f>IF(ekodom[[#This Row],[stan zb.]]&gt;ekodom[[#This Row],[zużyto_wody]], ekodom[[#This Row],[zużyto_wody]], ekodom[[#This Row],[stan zb.]])</f>
        <v>0</v>
      </c>
      <c r="M242" s="2">
        <f>ekodom[[#This Row],[zużyto_wody]]-ekodom[[#This Row],[zuż. Zbiornik]]</f>
        <v>190</v>
      </c>
    </row>
    <row r="243" spans="3:13" x14ac:dyDescent="0.25">
      <c r="C243" s="1">
        <v>44796</v>
      </c>
      <c r="D243">
        <v>0</v>
      </c>
      <c r="E243">
        <f>MONTH(ekodom[[#This Row],[Data]])</f>
        <v>8</v>
      </c>
      <c r="F243" t="b">
        <f>WEEKDAY(ekodom[[#This Row],[Data]],13)=1</f>
        <v>0</v>
      </c>
      <c r="G243" t="b">
        <f>AND(ekodom[[#This Row],[Data]]&gt;=DATE(2022,4,1), ekodom[[#This Row],[Data]]&lt;=DATE(2022,9,30))</f>
        <v>1</v>
      </c>
      <c r="H243" s="2">
        <f>IF(ekodom[[#This Row],[retencja]]=0, H242+1,0)</f>
        <v>12</v>
      </c>
      <c r="I243" s="2" t="b">
        <f>AND(ekodom[[#This Row],[podl]],ekodom[[#This Row],[susza]]&gt;0,MOD(ekodom[[#This Row],[susza]],5)=0)</f>
        <v>0</v>
      </c>
      <c r="J243" s="2">
        <f t="shared" si="4"/>
        <v>0</v>
      </c>
      <c r="K243" s="2">
        <f>190+ekodom[[#This Row],[środa?]]*70+ekodom[[#This Row],[trawnik]]*300</f>
        <v>190</v>
      </c>
      <c r="L243" s="2">
        <f>IF(ekodom[[#This Row],[stan zb.]]&gt;ekodom[[#This Row],[zużyto_wody]], ekodom[[#This Row],[zużyto_wody]], ekodom[[#This Row],[stan zb.]])</f>
        <v>0</v>
      </c>
      <c r="M243" s="2">
        <f>ekodom[[#This Row],[zużyto_wody]]-ekodom[[#This Row],[zuż. Zbiornik]]</f>
        <v>190</v>
      </c>
    </row>
    <row r="244" spans="3:13" x14ac:dyDescent="0.25">
      <c r="C244" s="1">
        <v>44797</v>
      </c>
      <c r="D244">
        <v>0</v>
      </c>
      <c r="E244">
        <f>MONTH(ekodom[[#This Row],[Data]])</f>
        <v>8</v>
      </c>
      <c r="F244" t="b">
        <f>WEEKDAY(ekodom[[#This Row],[Data]],13)=1</f>
        <v>1</v>
      </c>
      <c r="G244" t="b">
        <f>AND(ekodom[[#This Row],[Data]]&gt;=DATE(2022,4,1), ekodom[[#This Row],[Data]]&lt;=DATE(2022,9,30))</f>
        <v>1</v>
      </c>
      <c r="H244" s="2">
        <f>IF(ekodom[[#This Row],[retencja]]=0, H243+1,0)</f>
        <v>13</v>
      </c>
      <c r="I244" s="2" t="b">
        <f>AND(ekodom[[#This Row],[podl]],ekodom[[#This Row],[susza]]&gt;0,MOD(ekodom[[#This Row],[susza]],5)=0)</f>
        <v>0</v>
      </c>
      <c r="J244" s="2">
        <f t="shared" si="4"/>
        <v>0</v>
      </c>
      <c r="K244" s="2">
        <f>190+ekodom[[#This Row],[środa?]]*70+ekodom[[#This Row],[trawnik]]*300</f>
        <v>260</v>
      </c>
      <c r="L244" s="2">
        <f>IF(ekodom[[#This Row],[stan zb.]]&gt;ekodom[[#This Row],[zużyto_wody]], ekodom[[#This Row],[zużyto_wody]], ekodom[[#This Row],[stan zb.]])</f>
        <v>0</v>
      </c>
      <c r="M244" s="2">
        <f>ekodom[[#This Row],[zużyto_wody]]-ekodom[[#This Row],[zuż. Zbiornik]]</f>
        <v>260</v>
      </c>
    </row>
    <row r="245" spans="3:13" x14ac:dyDescent="0.25">
      <c r="C245" s="1">
        <v>44798</v>
      </c>
      <c r="D245">
        <v>0</v>
      </c>
      <c r="E245">
        <f>MONTH(ekodom[[#This Row],[Data]])</f>
        <v>8</v>
      </c>
      <c r="F245" t="b">
        <f>WEEKDAY(ekodom[[#This Row],[Data]],13)=1</f>
        <v>0</v>
      </c>
      <c r="G245" t="b">
        <f>AND(ekodom[[#This Row],[Data]]&gt;=DATE(2022,4,1), ekodom[[#This Row],[Data]]&lt;=DATE(2022,9,30))</f>
        <v>1</v>
      </c>
      <c r="H245" s="2">
        <f>IF(ekodom[[#This Row],[retencja]]=0, H244+1,0)</f>
        <v>14</v>
      </c>
      <c r="I245" s="2" t="b">
        <f>AND(ekodom[[#This Row],[podl]],ekodom[[#This Row],[susza]]&gt;0,MOD(ekodom[[#This Row],[susza]],5)=0)</f>
        <v>0</v>
      </c>
      <c r="J245" s="2">
        <f t="shared" si="4"/>
        <v>0</v>
      </c>
      <c r="K245" s="2">
        <f>190+ekodom[[#This Row],[środa?]]*70+ekodom[[#This Row],[trawnik]]*300</f>
        <v>190</v>
      </c>
      <c r="L245" s="2">
        <f>IF(ekodom[[#This Row],[stan zb.]]&gt;ekodom[[#This Row],[zużyto_wody]], ekodom[[#This Row],[zużyto_wody]], ekodom[[#This Row],[stan zb.]])</f>
        <v>0</v>
      </c>
      <c r="M245" s="2">
        <f>ekodom[[#This Row],[zużyto_wody]]-ekodom[[#This Row],[zuż. Zbiornik]]</f>
        <v>190</v>
      </c>
    </row>
    <row r="246" spans="3:13" x14ac:dyDescent="0.25">
      <c r="C246" s="1">
        <v>44799</v>
      </c>
      <c r="D246">
        <v>0</v>
      </c>
      <c r="E246">
        <f>MONTH(ekodom[[#This Row],[Data]])</f>
        <v>8</v>
      </c>
      <c r="F246" t="b">
        <f>WEEKDAY(ekodom[[#This Row],[Data]],13)=1</f>
        <v>0</v>
      </c>
      <c r="G246" t="b">
        <f>AND(ekodom[[#This Row],[Data]]&gt;=DATE(2022,4,1), ekodom[[#This Row],[Data]]&lt;=DATE(2022,9,30))</f>
        <v>1</v>
      </c>
      <c r="H246" s="2">
        <f>IF(ekodom[[#This Row],[retencja]]=0, H245+1,0)</f>
        <v>15</v>
      </c>
      <c r="I246" s="2" t="b">
        <f>AND(ekodom[[#This Row],[podl]],ekodom[[#This Row],[susza]]&gt;0,MOD(ekodom[[#This Row],[susza]],5)=0)</f>
        <v>1</v>
      </c>
      <c r="J246" s="2">
        <f t="shared" si="4"/>
        <v>0</v>
      </c>
      <c r="K246" s="2">
        <f>190+ekodom[[#This Row],[środa?]]*70+ekodom[[#This Row],[trawnik]]*300</f>
        <v>490</v>
      </c>
      <c r="L246" s="2">
        <f>IF(ekodom[[#This Row],[stan zb.]]&gt;ekodom[[#This Row],[zużyto_wody]], ekodom[[#This Row],[zużyto_wody]], ekodom[[#This Row],[stan zb.]])</f>
        <v>0</v>
      </c>
      <c r="M246" s="2">
        <f>ekodom[[#This Row],[zużyto_wody]]-ekodom[[#This Row],[zuż. Zbiornik]]</f>
        <v>490</v>
      </c>
    </row>
    <row r="247" spans="3:13" x14ac:dyDescent="0.25">
      <c r="C247" s="1">
        <v>44800</v>
      </c>
      <c r="D247">
        <v>0</v>
      </c>
      <c r="E247">
        <f>MONTH(ekodom[[#This Row],[Data]])</f>
        <v>8</v>
      </c>
      <c r="F247" t="b">
        <f>WEEKDAY(ekodom[[#This Row],[Data]],13)=1</f>
        <v>0</v>
      </c>
      <c r="G247" t="b">
        <f>AND(ekodom[[#This Row],[Data]]&gt;=DATE(2022,4,1), ekodom[[#This Row],[Data]]&lt;=DATE(2022,9,30))</f>
        <v>1</v>
      </c>
      <c r="H247" s="2">
        <f>IF(ekodom[[#This Row],[retencja]]=0, H246+1,0)</f>
        <v>16</v>
      </c>
      <c r="I247" s="2" t="b">
        <f>AND(ekodom[[#This Row],[podl]],ekodom[[#This Row],[susza]]&gt;0,MOD(ekodom[[#This Row],[susza]],5)=0)</f>
        <v>0</v>
      </c>
      <c r="J247" s="2">
        <f t="shared" si="4"/>
        <v>0</v>
      </c>
      <c r="K247" s="2">
        <f>190+ekodom[[#This Row],[środa?]]*70+ekodom[[#This Row],[trawnik]]*300</f>
        <v>190</v>
      </c>
      <c r="L247" s="2">
        <f>IF(ekodom[[#This Row],[stan zb.]]&gt;ekodom[[#This Row],[zużyto_wody]], ekodom[[#This Row],[zużyto_wody]], ekodom[[#This Row],[stan zb.]])</f>
        <v>0</v>
      </c>
      <c r="M247" s="2">
        <f>ekodom[[#This Row],[zużyto_wody]]-ekodom[[#This Row],[zuż. Zbiornik]]</f>
        <v>190</v>
      </c>
    </row>
    <row r="248" spans="3:13" x14ac:dyDescent="0.25">
      <c r="C248" s="1">
        <v>44801</v>
      </c>
      <c r="D248">
        <v>0</v>
      </c>
      <c r="E248">
        <f>MONTH(ekodom[[#This Row],[Data]])</f>
        <v>8</v>
      </c>
      <c r="F248" t="b">
        <f>WEEKDAY(ekodom[[#This Row],[Data]],13)=1</f>
        <v>0</v>
      </c>
      <c r="G248" t="b">
        <f>AND(ekodom[[#This Row],[Data]]&gt;=DATE(2022,4,1), ekodom[[#This Row],[Data]]&lt;=DATE(2022,9,30))</f>
        <v>1</v>
      </c>
      <c r="H248" s="2">
        <f>IF(ekodom[[#This Row],[retencja]]=0, H247+1,0)</f>
        <v>17</v>
      </c>
      <c r="I248" s="2" t="b">
        <f>AND(ekodom[[#This Row],[podl]],ekodom[[#This Row],[susza]]&gt;0,MOD(ekodom[[#This Row],[susza]],5)=0)</f>
        <v>0</v>
      </c>
      <c r="J248" s="2">
        <f t="shared" si="4"/>
        <v>0</v>
      </c>
      <c r="K248" s="2">
        <f>190+ekodom[[#This Row],[środa?]]*70+ekodom[[#This Row],[trawnik]]*300</f>
        <v>190</v>
      </c>
      <c r="L248" s="2">
        <f>IF(ekodom[[#This Row],[stan zb.]]&gt;ekodom[[#This Row],[zużyto_wody]], ekodom[[#This Row],[zużyto_wody]], ekodom[[#This Row],[stan zb.]])</f>
        <v>0</v>
      </c>
      <c r="M248" s="2">
        <f>ekodom[[#This Row],[zużyto_wody]]-ekodom[[#This Row],[zuż. Zbiornik]]</f>
        <v>190</v>
      </c>
    </row>
    <row r="249" spans="3:13" x14ac:dyDescent="0.25">
      <c r="C249" s="1">
        <v>44802</v>
      </c>
      <c r="D249">
        <v>0</v>
      </c>
      <c r="E249">
        <f>MONTH(ekodom[[#This Row],[Data]])</f>
        <v>8</v>
      </c>
      <c r="F249" t="b">
        <f>WEEKDAY(ekodom[[#This Row],[Data]],13)=1</f>
        <v>0</v>
      </c>
      <c r="G249" t="b">
        <f>AND(ekodom[[#This Row],[Data]]&gt;=DATE(2022,4,1), ekodom[[#This Row],[Data]]&lt;=DATE(2022,9,30))</f>
        <v>1</v>
      </c>
      <c r="H249" s="2">
        <f>IF(ekodom[[#This Row],[retencja]]=0, H248+1,0)</f>
        <v>18</v>
      </c>
      <c r="I249" s="2" t="b">
        <f>AND(ekodom[[#This Row],[podl]],ekodom[[#This Row],[susza]]&gt;0,MOD(ekodom[[#This Row],[susza]],5)=0)</f>
        <v>0</v>
      </c>
      <c r="J249" s="2">
        <f t="shared" si="4"/>
        <v>0</v>
      </c>
      <c r="K249" s="2">
        <f>190+ekodom[[#This Row],[środa?]]*70+ekodom[[#This Row],[trawnik]]*300</f>
        <v>190</v>
      </c>
      <c r="L249" s="2">
        <f>IF(ekodom[[#This Row],[stan zb.]]&gt;ekodom[[#This Row],[zużyto_wody]], ekodom[[#This Row],[zużyto_wody]], ekodom[[#This Row],[stan zb.]])</f>
        <v>0</v>
      </c>
      <c r="M249" s="2">
        <f>ekodom[[#This Row],[zużyto_wody]]-ekodom[[#This Row],[zuż. Zbiornik]]</f>
        <v>190</v>
      </c>
    </row>
    <row r="250" spans="3:13" x14ac:dyDescent="0.25">
      <c r="C250" s="1">
        <v>44803</v>
      </c>
      <c r="D250">
        <v>0</v>
      </c>
      <c r="E250">
        <f>MONTH(ekodom[[#This Row],[Data]])</f>
        <v>8</v>
      </c>
      <c r="F250" t="b">
        <f>WEEKDAY(ekodom[[#This Row],[Data]],13)=1</f>
        <v>0</v>
      </c>
      <c r="G250" t="b">
        <f>AND(ekodom[[#This Row],[Data]]&gt;=DATE(2022,4,1), ekodom[[#This Row],[Data]]&lt;=DATE(2022,9,30))</f>
        <v>1</v>
      </c>
      <c r="H250" s="2">
        <f>IF(ekodom[[#This Row],[retencja]]=0, H249+1,0)</f>
        <v>19</v>
      </c>
      <c r="I250" s="2" t="b">
        <f>AND(ekodom[[#This Row],[podl]],ekodom[[#This Row],[susza]]&gt;0,MOD(ekodom[[#This Row],[susza]],5)=0)</f>
        <v>0</v>
      </c>
      <c r="J250" s="2">
        <f t="shared" si="4"/>
        <v>0</v>
      </c>
      <c r="K250" s="2">
        <f>190+ekodom[[#This Row],[środa?]]*70+ekodom[[#This Row],[trawnik]]*300</f>
        <v>190</v>
      </c>
      <c r="L250" s="2">
        <f>IF(ekodom[[#This Row],[stan zb.]]&gt;ekodom[[#This Row],[zużyto_wody]], ekodom[[#This Row],[zużyto_wody]], ekodom[[#This Row],[stan zb.]])</f>
        <v>0</v>
      </c>
      <c r="M250" s="2">
        <f>ekodom[[#This Row],[zużyto_wody]]-ekodom[[#This Row],[zuż. Zbiornik]]</f>
        <v>190</v>
      </c>
    </row>
    <row r="251" spans="3:13" x14ac:dyDescent="0.25">
      <c r="C251" s="1">
        <v>44804</v>
      </c>
      <c r="D251">
        <v>0</v>
      </c>
      <c r="E251">
        <f>MONTH(ekodom[[#This Row],[Data]])</f>
        <v>8</v>
      </c>
      <c r="F251" t="b">
        <f>WEEKDAY(ekodom[[#This Row],[Data]],13)=1</f>
        <v>1</v>
      </c>
      <c r="G251" t="b">
        <f>AND(ekodom[[#This Row],[Data]]&gt;=DATE(2022,4,1), ekodom[[#This Row],[Data]]&lt;=DATE(2022,9,30))</f>
        <v>1</v>
      </c>
      <c r="H251" s="2">
        <f>IF(ekodom[[#This Row],[retencja]]=0, H250+1,0)</f>
        <v>20</v>
      </c>
      <c r="I251" s="2" t="b">
        <f>AND(ekodom[[#This Row],[podl]],ekodom[[#This Row],[susza]]&gt;0,MOD(ekodom[[#This Row],[susza]],5)=0)</f>
        <v>1</v>
      </c>
      <c r="J251" s="2">
        <f t="shared" si="4"/>
        <v>0</v>
      </c>
      <c r="K251" s="2">
        <f>190+ekodom[[#This Row],[środa?]]*70+ekodom[[#This Row],[trawnik]]*300</f>
        <v>560</v>
      </c>
      <c r="L251" s="2">
        <f>IF(ekodom[[#This Row],[stan zb.]]&gt;ekodom[[#This Row],[zużyto_wody]], ekodom[[#This Row],[zużyto_wody]], ekodom[[#This Row],[stan zb.]])</f>
        <v>0</v>
      </c>
      <c r="M251" s="2">
        <f>ekodom[[#This Row],[zużyto_wody]]-ekodom[[#This Row],[zuż. Zbiornik]]</f>
        <v>560</v>
      </c>
    </row>
    <row r="252" spans="3:13" x14ac:dyDescent="0.25">
      <c r="C252" s="1">
        <v>44805</v>
      </c>
      <c r="D252">
        <v>0</v>
      </c>
      <c r="E252">
        <f>MONTH(ekodom[[#This Row],[Data]])</f>
        <v>9</v>
      </c>
      <c r="F252" t="b">
        <f>WEEKDAY(ekodom[[#This Row],[Data]],13)=1</f>
        <v>0</v>
      </c>
      <c r="G252" t="b">
        <f>AND(ekodom[[#This Row],[Data]]&gt;=DATE(2022,4,1), ekodom[[#This Row],[Data]]&lt;=DATE(2022,9,30))</f>
        <v>1</v>
      </c>
      <c r="H252" s="2">
        <f>IF(ekodom[[#This Row],[retencja]]=0, H251+1,0)</f>
        <v>21</v>
      </c>
      <c r="I252" s="2" t="b">
        <f>AND(ekodom[[#This Row],[podl]],ekodom[[#This Row],[susza]]&gt;0,MOD(ekodom[[#This Row],[susza]],5)=0)</f>
        <v>0</v>
      </c>
      <c r="J252" s="2">
        <f t="shared" si="4"/>
        <v>0</v>
      </c>
      <c r="K252" s="2">
        <f>190+ekodom[[#This Row],[środa?]]*70+ekodom[[#This Row],[trawnik]]*300</f>
        <v>190</v>
      </c>
      <c r="L252" s="2">
        <f>IF(ekodom[[#This Row],[stan zb.]]&gt;ekodom[[#This Row],[zużyto_wody]], ekodom[[#This Row],[zużyto_wody]], ekodom[[#This Row],[stan zb.]])</f>
        <v>0</v>
      </c>
      <c r="M252" s="2">
        <f>ekodom[[#This Row],[zużyto_wody]]-ekodom[[#This Row],[zuż. Zbiornik]]</f>
        <v>190</v>
      </c>
    </row>
    <row r="253" spans="3:13" x14ac:dyDescent="0.25">
      <c r="C253" s="1">
        <v>44806</v>
      </c>
      <c r="D253">
        <v>388</v>
      </c>
      <c r="E253">
        <f>MONTH(ekodom[[#This Row],[Data]])</f>
        <v>9</v>
      </c>
      <c r="F253" t="b">
        <f>WEEKDAY(ekodom[[#This Row],[Data]],13)=1</f>
        <v>0</v>
      </c>
      <c r="G253" t="b">
        <f>AND(ekodom[[#This Row],[Data]]&gt;=DATE(2022,4,1), ekodom[[#This Row],[Data]]&lt;=DATE(2022,9,30))</f>
        <v>1</v>
      </c>
      <c r="H253" s="2">
        <f>IF(ekodom[[#This Row],[retencja]]=0, H252+1,0)</f>
        <v>0</v>
      </c>
      <c r="I253" s="2" t="b">
        <f>AND(ekodom[[#This Row],[podl]],ekodom[[#This Row],[susza]]&gt;0,MOD(ekodom[[#This Row],[susza]],5)=0)</f>
        <v>0</v>
      </c>
      <c r="J253" s="2">
        <f t="shared" si="4"/>
        <v>388</v>
      </c>
      <c r="K253" s="2">
        <f>190+ekodom[[#This Row],[środa?]]*70+ekodom[[#This Row],[trawnik]]*300</f>
        <v>190</v>
      </c>
      <c r="L253" s="2">
        <f>IF(ekodom[[#This Row],[stan zb.]]&gt;ekodom[[#This Row],[zużyto_wody]], ekodom[[#This Row],[zużyto_wody]], ekodom[[#This Row],[stan zb.]])</f>
        <v>190</v>
      </c>
      <c r="M253" s="2">
        <f>ekodom[[#This Row],[zużyto_wody]]-ekodom[[#This Row],[zuż. Zbiornik]]</f>
        <v>0</v>
      </c>
    </row>
    <row r="254" spans="3:13" x14ac:dyDescent="0.25">
      <c r="C254" s="1">
        <v>44807</v>
      </c>
      <c r="D254">
        <v>415</v>
      </c>
      <c r="E254">
        <f>MONTH(ekodom[[#This Row],[Data]])</f>
        <v>9</v>
      </c>
      <c r="F254" t="b">
        <f>WEEKDAY(ekodom[[#This Row],[Data]],13)=1</f>
        <v>0</v>
      </c>
      <c r="G254" t="b">
        <f>AND(ekodom[[#This Row],[Data]]&gt;=DATE(2022,4,1), ekodom[[#This Row],[Data]]&lt;=DATE(2022,9,30))</f>
        <v>1</v>
      </c>
      <c r="H254" s="2">
        <f>IF(ekodom[[#This Row],[retencja]]=0, H253+1,0)</f>
        <v>0</v>
      </c>
      <c r="I254" s="2" t="b">
        <f>AND(ekodom[[#This Row],[podl]],ekodom[[#This Row],[susza]]&gt;0,MOD(ekodom[[#This Row],[susza]],5)=0)</f>
        <v>0</v>
      </c>
      <c r="J254" s="2">
        <f t="shared" si="4"/>
        <v>613</v>
      </c>
      <c r="K254" s="2">
        <f>190+ekodom[[#This Row],[środa?]]*70+ekodom[[#This Row],[trawnik]]*300</f>
        <v>190</v>
      </c>
      <c r="L254" s="2">
        <f>IF(ekodom[[#This Row],[stan zb.]]&gt;ekodom[[#This Row],[zużyto_wody]], ekodom[[#This Row],[zużyto_wody]], ekodom[[#This Row],[stan zb.]])</f>
        <v>190</v>
      </c>
      <c r="M254" s="2">
        <f>ekodom[[#This Row],[zużyto_wody]]-ekodom[[#This Row],[zuż. Zbiornik]]</f>
        <v>0</v>
      </c>
    </row>
    <row r="255" spans="3:13" x14ac:dyDescent="0.25">
      <c r="C255" s="1">
        <v>44808</v>
      </c>
      <c r="D255">
        <v>560</v>
      </c>
      <c r="E255">
        <f>MONTH(ekodom[[#This Row],[Data]])</f>
        <v>9</v>
      </c>
      <c r="F255" t="b">
        <f>WEEKDAY(ekodom[[#This Row],[Data]],13)=1</f>
        <v>0</v>
      </c>
      <c r="G255" t="b">
        <f>AND(ekodom[[#This Row],[Data]]&gt;=DATE(2022,4,1), ekodom[[#This Row],[Data]]&lt;=DATE(2022,9,30))</f>
        <v>1</v>
      </c>
      <c r="H255" s="2">
        <f>IF(ekodom[[#This Row],[retencja]]=0, H254+1,0)</f>
        <v>0</v>
      </c>
      <c r="I255" s="2" t="b">
        <f>AND(ekodom[[#This Row],[podl]],ekodom[[#This Row],[susza]]&gt;0,MOD(ekodom[[#This Row],[susza]],5)=0)</f>
        <v>0</v>
      </c>
      <c r="J255" s="2">
        <f t="shared" si="4"/>
        <v>983</v>
      </c>
      <c r="K255" s="2">
        <f>190+ekodom[[#This Row],[środa?]]*70+ekodom[[#This Row],[trawnik]]*300</f>
        <v>190</v>
      </c>
      <c r="L255" s="2">
        <f>IF(ekodom[[#This Row],[stan zb.]]&gt;ekodom[[#This Row],[zużyto_wody]], ekodom[[#This Row],[zużyto_wody]], ekodom[[#This Row],[stan zb.]])</f>
        <v>190</v>
      </c>
      <c r="M255" s="2">
        <f>ekodom[[#This Row],[zużyto_wody]]-ekodom[[#This Row],[zuż. Zbiornik]]</f>
        <v>0</v>
      </c>
    </row>
    <row r="256" spans="3:13" x14ac:dyDescent="0.25">
      <c r="C256" s="1">
        <v>44809</v>
      </c>
      <c r="D256">
        <v>467</v>
      </c>
      <c r="E256">
        <f>MONTH(ekodom[[#This Row],[Data]])</f>
        <v>9</v>
      </c>
      <c r="F256" t="b">
        <f>WEEKDAY(ekodom[[#This Row],[Data]],13)=1</f>
        <v>0</v>
      </c>
      <c r="G256" t="b">
        <f>AND(ekodom[[#This Row],[Data]]&gt;=DATE(2022,4,1), ekodom[[#This Row],[Data]]&lt;=DATE(2022,9,30))</f>
        <v>1</v>
      </c>
      <c r="H256" s="2">
        <f>IF(ekodom[[#This Row],[retencja]]=0, H255+1,0)</f>
        <v>0</v>
      </c>
      <c r="I256" s="2" t="b">
        <f>AND(ekodom[[#This Row],[podl]],ekodom[[#This Row],[susza]]&gt;0,MOD(ekodom[[#This Row],[susza]],5)=0)</f>
        <v>0</v>
      </c>
      <c r="J256" s="2">
        <f t="shared" si="4"/>
        <v>1260</v>
      </c>
      <c r="K256" s="2">
        <f>190+ekodom[[#This Row],[środa?]]*70+ekodom[[#This Row],[trawnik]]*300</f>
        <v>190</v>
      </c>
      <c r="L256" s="2">
        <f>IF(ekodom[[#This Row],[stan zb.]]&gt;ekodom[[#This Row],[zużyto_wody]], ekodom[[#This Row],[zużyto_wody]], ekodom[[#This Row],[stan zb.]])</f>
        <v>190</v>
      </c>
      <c r="M256" s="2">
        <f>ekodom[[#This Row],[zużyto_wody]]-ekodom[[#This Row],[zuż. Zbiornik]]</f>
        <v>0</v>
      </c>
    </row>
    <row r="257" spans="3:13" x14ac:dyDescent="0.25">
      <c r="C257" s="1">
        <v>44810</v>
      </c>
      <c r="D257">
        <v>517</v>
      </c>
      <c r="E257">
        <f>MONTH(ekodom[[#This Row],[Data]])</f>
        <v>9</v>
      </c>
      <c r="F257" t="b">
        <f>WEEKDAY(ekodom[[#This Row],[Data]],13)=1</f>
        <v>0</v>
      </c>
      <c r="G257" t="b">
        <f>AND(ekodom[[#This Row],[Data]]&gt;=DATE(2022,4,1), ekodom[[#This Row],[Data]]&lt;=DATE(2022,9,30))</f>
        <v>1</v>
      </c>
      <c r="H257" s="2">
        <f>IF(ekodom[[#This Row],[retencja]]=0, H256+1,0)</f>
        <v>0</v>
      </c>
      <c r="I257" s="2" t="b">
        <f>AND(ekodom[[#This Row],[podl]],ekodom[[#This Row],[susza]]&gt;0,MOD(ekodom[[#This Row],[susza]],5)=0)</f>
        <v>0</v>
      </c>
      <c r="J257" s="2">
        <f t="shared" si="4"/>
        <v>1587</v>
      </c>
      <c r="K257" s="2">
        <f>190+ekodom[[#This Row],[środa?]]*70+ekodom[[#This Row],[trawnik]]*300</f>
        <v>190</v>
      </c>
      <c r="L257" s="2">
        <f>IF(ekodom[[#This Row],[stan zb.]]&gt;ekodom[[#This Row],[zużyto_wody]], ekodom[[#This Row],[zużyto_wody]], ekodom[[#This Row],[stan zb.]])</f>
        <v>190</v>
      </c>
      <c r="M257" s="2">
        <f>ekodom[[#This Row],[zużyto_wody]]-ekodom[[#This Row],[zuż. Zbiornik]]</f>
        <v>0</v>
      </c>
    </row>
    <row r="258" spans="3:13" x14ac:dyDescent="0.25">
      <c r="C258" s="1">
        <v>44811</v>
      </c>
      <c r="D258">
        <v>552</v>
      </c>
      <c r="E258">
        <f>MONTH(ekodom[[#This Row],[Data]])</f>
        <v>9</v>
      </c>
      <c r="F258" t="b">
        <f>WEEKDAY(ekodom[[#This Row],[Data]],13)=1</f>
        <v>1</v>
      </c>
      <c r="G258" t="b">
        <f>AND(ekodom[[#This Row],[Data]]&gt;=DATE(2022,4,1), ekodom[[#This Row],[Data]]&lt;=DATE(2022,9,30))</f>
        <v>1</v>
      </c>
      <c r="H258" s="2">
        <f>IF(ekodom[[#This Row],[retencja]]=0, H257+1,0)</f>
        <v>0</v>
      </c>
      <c r="I258" s="2" t="b">
        <f>AND(ekodom[[#This Row],[podl]],ekodom[[#This Row],[susza]]&gt;0,MOD(ekodom[[#This Row],[susza]],5)=0)</f>
        <v>0</v>
      </c>
      <c r="J258" s="2">
        <f t="shared" si="4"/>
        <v>1949</v>
      </c>
      <c r="K258" s="2">
        <f>190+ekodom[[#This Row],[środa?]]*70+ekodom[[#This Row],[trawnik]]*300</f>
        <v>260</v>
      </c>
      <c r="L258" s="2">
        <f>IF(ekodom[[#This Row],[stan zb.]]&gt;ekodom[[#This Row],[zużyto_wody]], ekodom[[#This Row],[zużyto_wody]], ekodom[[#This Row],[stan zb.]])</f>
        <v>260</v>
      </c>
      <c r="M258" s="2">
        <f>ekodom[[#This Row],[zużyto_wody]]-ekodom[[#This Row],[zuż. Zbiornik]]</f>
        <v>0</v>
      </c>
    </row>
    <row r="259" spans="3:13" x14ac:dyDescent="0.25">
      <c r="C259" s="1">
        <v>44812</v>
      </c>
      <c r="D259">
        <v>0</v>
      </c>
      <c r="E259">
        <f>MONTH(ekodom[[#This Row],[Data]])</f>
        <v>9</v>
      </c>
      <c r="F259" t="b">
        <f>WEEKDAY(ekodom[[#This Row],[Data]],13)=1</f>
        <v>0</v>
      </c>
      <c r="G259" t="b">
        <f>AND(ekodom[[#This Row],[Data]]&gt;=DATE(2022,4,1), ekodom[[#This Row],[Data]]&lt;=DATE(2022,9,30))</f>
        <v>1</v>
      </c>
      <c r="H259" s="2">
        <f>IF(ekodom[[#This Row],[retencja]]=0, H258+1,0)</f>
        <v>1</v>
      </c>
      <c r="I259" s="2" t="b">
        <f>AND(ekodom[[#This Row],[podl]],ekodom[[#This Row],[susza]]&gt;0,MOD(ekodom[[#This Row],[susza]],5)=0)</f>
        <v>0</v>
      </c>
      <c r="J259" s="2">
        <f t="shared" si="4"/>
        <v>1689</v>
      </c>
      <c r="K259" s="2">
        <f>190+ekodom[[#This Row],[środa?]]*70+ekodom[[#This Row],[trawnik]]*300</f>
        <v>190</v>
      </c>
      <c r="L259" s="2">
        <f>IF(ekodom[[#This Row],[stan zb.]]&gt;ekodom[[#This Row],[zużyto_wody]], ekodom[[#This Row],[zużyto_wody]], ekodom[[#This Row],[stan zb.]])</f>
        <v>190</v>
      </c>
      <c r="M259" s="2">
        <f>ekodom[[#This Row],[zużyto_wody]]-ekodom[[#This Row],[zuż. Zbiornik]]</f>
        <v>0</v>
      </c>
    </row>
    <row r="260" spans="3:13" x14ac:dyDescent="0.25">
      <c r="C260" s="1">
        <v>44813</v>
      </c>
      <c r="D260">
        <v>0</v>
      </c>
      <c r="E260">
        <f>MONTH(ekodom[[#This Row],[Data]])</f>
        <v>9</v>
      </c>
      <c r="F260" t="b">
        <f>WEEKDAY(ekodom[[#This Row],[Data]],13)=1</f>
        <v>0</v>
      </c>
      <c r="G260" t="b">
        <f>AND(ekodom[[#This Row],[Data]]&gt;=DATE(2022,4,1), ekodom[[#This Row],[Data]]&lt;=DATE(2022,9,30))</f>
        <v>1</v>
      </c>
      <c r="H260" s="2">
        <f>IF(ekodom[[#This Row],[retencja]]=0, H259+1,0)</f>
        <v>2</v>
      </c>
      <c r="I260" s="2" t="b">
        <f>AND(ekodom[[#This Row],[podl]],ekodom[[#This Row],[susza]]&gt;0,MOD(ekodom[[#This Row],[susza]],5)=0)</f>
        <v>0</v>
      </c>
      <c r="J260" s="2">
        <f t="shared" si="4"/>
        <v>1499</v>
      </c>
      <c r="K260" s="2">
        <f>190+ekodom[[#This Row],[środa?]]*70+ekodom[[#This Row],[trawnik]]*300</f>
        <v>190</v>
      </c>
      <c r="L260" s="2">
        <f>IF(ekodom[[#This Row],[stan zb.]]&gt;ekodom[[#This Row],[zużyto_wody]], ekodom[[#This Row],[zużyto_wody]], ekodom[[#This Row],[stan zb.]])</f>
        <v>190</v>
      </c>
      <c r="M260" s="2">
        <f>ekodom[[#This Row],[zużyto_wody]]-ekodom[[#This Row],[zuż. Zbiornik]]</f>
        <v>0</v>
      </c>
    </row>
    <row r="261" spans="3:13" x14ac:dyDescent="0.25">
      <c r="C261" s="1">
        <v>44814</v>
      </c>
      <c r="D261">
        <v>0</v>
      </c>
      <c r="E261">
        <f>MONTH(ekodom[[#This Row],[Data]])</f>
        <v>9</v>
      </c>
      <c r="F261" t="b">
        <f>WEEKDAY(ekodom[[#This Row],[Data]],13)=1</f>
        <v>0</v>
      </c>
      <c r="G261" t="b">
        <f>AND(ekodom[[#This Row],[Data]]&gt;=DATE(2022,4,1), ekodom[[#This Row],[Data]]&lt;=DATE(2022,9,30))</f>
        <v>1</v>
      </c>
      <c r="H261" s="2">
        <f>IF(ekodom[[#This Row],[retencja]]=0, H260+1,0)</f>
        <v>3</v>
      </c>
      <c r="I261" s="2" t="b">
        <f>AND(ekodom[[#This Row],[podl]],ekodom[[#This Row],[susza]]&gt;0,MOD(ekodom[[#This Row],[susza]],5)=0)</f>
        <v>0</v>
      </c>
      <c r="J261" s="2">
        <f t="shared" si="4"/>
        <v>1309</v>
      </c>
      <c r="K261" s="2">
        <f>190+ekodom[[#This Row],[środa?]]*70+ekodom[[#This Row],[trawnik]]*300</f>
        <v>190</v>
      </c>
      <c r="L261" s="2">
        <f>IF(ekodom[[#This Row],[stan zb.]]&gt;ekodom[[#This Row],[zużyto_wody]], ekodom[[#This Row],[zużyto_wody]], ekodom[[#This Row],[stan zb.]])</f>
        <v>190</v>
      </c>
      <c r="M261" s="2">
        <f>ekodom[[#This Row],[zużyto_wody]]-ekodom[[#This Row],[zuż. Zbiornik]]</f>
        <v>0</v>
      </c>
    </row>
    <row r="262" spans="3:13" x14ac:dyDescent="0.25">
      <c r="C262" s="1">
        <v>44815</v>
      </c>
      <c r="D262">
        <v>0</v>
      </c>
      <c r="E262">
        <f>MONTH(ekodom[[#This Row],[Data]])</f>
        <v>9</v>
      </c>
      <c r="F262" t="b">
        <f>WEEKDAY(ekodom[[#This Row],[Data]],13)=1</f>
        <v>0</v>
      </c>
      <c r="G262" t="b">
        <f>AND(ekodom[[#This Row],[Data]]&gt;=DATE(2022,4,1), ekodom[[#This Row],[Data]]&lt;=DATE(2022,9,30))</f>
        <v>1</v>
      </c>
      <c r="H262" s="2">
        <f>IF(ekodom[[#This Row],[retencja]]=0, H261+1,0)</f>
        <v>4</v>
      </c>
      <c r="I262" s="2" t="b">
        <f>AND(ekodom[[#This Row],[podl]],ekodom[[#This Row],[susza]]&gt;0,MOD(ekodom[[#This Row],[susza]],5)=0)</f>
        <v>0</v>
      </c>
      <c r="J262" s="2">
        <f t="shared" si="4"/>
        <v>1119</v>
      </c>
      <c r="K262" s="2">
        <f>190+ekodom[[#This Row],[środa?]]*70+ekodom[[#This Row],[trawnik]]*300</f>
        <v>190</v>
      </c>
      <c r="L262" s="2">
        <f>IF(ekodom[[#This Row],[stan zb.]]&gt;ekodom[[#This Row],[zużyto_wody]], ekodom[[#This Row],[zużyto_wody]], ekodom[[#This Row],[stan zb.]])</f>
        <v>190</v>
      </c>
      <c r="M262" s="2">
        <f>ekodom[[#This Row],[zużyto_wody]]-ekodom[[#This Row],[zuż. Zbiornik]]</f>
        <v>0</v>
      </c>
    </row>
    <row r="263" spans="3:13" x14ac:dyDescent="0.25">
      <c r="C263" s="1">
        <v>44816</v>
      </c>
      <c r="D263">
        <v>435</v>
      </c>
      <c r="E263">
        <f>MONTH(ekodom[[#This Row],[Data]])</f>
        <v>9</v>
      </c>
      <c r="F263" t="b">
        <f>WEEKDAY(ekodom[[#This Row],[Data]],13)=1</f>
        <v>0</v>
      </c>
      <c r="G263" t="b">
        <f>AND(ekodom[[#This Row],[Data]]&gt;=DATE(2022,4,1), ekodom[[#This Row],[Data]]&lt;=DATE(2022,9,30))</f>
        <v>1</v>
      </c>
      <c r="H263" s="2">
        <f>IF(ekodom[[#This Row],[retencja]]=0, H262+1,0)</f>
        <v>0</v>
      </c>
      <c r="I263" s="2" t="b">
        <f>AND(ekodom[[#This Row],[podl]],ekodom[[#This Row],[susza]]&gt;0,MOD(ekodom[[#This Row],[susza]],5)=0)</f>
        <v>0</v>
      </c>
      <c r="J263" s="2">
        <f t="shared" si="4"/>
        <v>1364</v>
      </c>
      <c r="K263" s="2">
        <f>190+ekodom[[#This Row],[środa?]]*70+ekodom[[#This Row],[trawnik]]*300</f>
        <v>190</v>
      </c>
      <c r="L263" s="2">
        <f>IF(ekodom[[#This Row],[stan zb.]]&gt;ekodom[[#This Row],[zużyto_wody]], ekodom[[#This Row],[zużyto_wody]], ekodom[[#This Row],[stan zb.]])</f>
        <v>190</v>
      </c>
      <c r="M263" s="2">
        <f>ekodom[[#This Row],[zużyto_wody]]-ekodom[[#This Row],[zuż. Zbiornik]]</f>
        <v>0</v>
      </c>
    </row>
    <row r="264" spans="3:13" x14ac:dyDescent="0.25">
      <c r="C264" s="1">
        <v>44817</v>
      </c>
      <c r="D264">
        <v>406</v>
      </c>
      <c r="E264">
        <f>MONTH(ekodom[[#This Row],[Data]])</f>
        <v>9</v>
      </c>
      <c r="F264" t="b">
        <f>WEEKDAY(ekodom[[#This Row],[Data]],13)=1</f>
        <v>0</v>
      </c>
      <c r="G264" t="b">
        <f>AND(ekodom[[#This Row],[Data]]&gt;=DATE(2022,4,1), ekodom[[#This Row],[Data]]&lt;=DATE(2022,9,30))</f>
        <v>1</v>
      </c>
      <c r="H264" s="2">
        <f>IF(ekodom[[#This Row],[retencja]]=0, H263+1,0)</f>
        <v>0</v>
      </c>
      <c r="I264" s="2" t="b">
        <f>AND(ekodom[[#This Row],[podl]],ekodom[[#This Row],[susza]]&gt;0,MOD(ekodom[[#This Row],[susza]],5)=0)</f>
        <v>0</v>
      </c>
      <c r="J264" s="2">
        <f t="shared" si="4"/>
        <v>1580</v>
      </c>
      <c r="K264" s="2">
        <f>190+ekodom[[#This Row],[środa?]]*70+ekodom[[#This Row],[trawnik]]*300</f>
        <v>190</v>
      </c>
      <c r="L264" s="2">
        <f>IF(ekodom[[#This Row],[stan zb.]]&gt;ekodom[[#This Row],[zużyto_wody]], ekodom[[#This Row],[zużyto_wody]], ekodom[[#This Row],[stan zb.]])</f>
        <v>190</v>
      </c>
      <c r="M264" s="2">
        <f>ekodom[[#This Row],[zużyto_wody]]-ekodom[[#This Row],[zuż. Zbiornik]]</f>
        <v>0</v>
      </c>
    </row>
    <row r="265" spans="3:13" x14ac:dyDescent="0.25">
      <c r="C265" s="1">
        <v>44818</v>
      </c>
      <c r="D265">
        <v>0</v>
      </c>
      <c r="E265">
        <f>MONTH(ekodom[[#This Row],[Data]])</f>
        <v>9</v>
      </c>
      <c r="F265" t="b">
        <f>WEEKDAY(ekodom[[#This Row],[Data]],13)=1</f>
        <v>1</v>
      </c>
      <c r="G265" t="b">
        <f>AND(ekodom[[#This Row],[Data]]&gt;=DATE(2022,4,1), ekodom[[#This Row],[Data]]&lt;=DATE(2022,9,30))</f>
        <v>1</v>
      </c>
      <c r="H265" s="2">
        <f>IF(ekodom[[#This Row],[retencja]]=0, H264+1,0)</f>
        <v>1</v>
      </c>
      <c r="I265" s="2" t="b">
        <f>AND(ekodom[[#This Row],[podl]],ekodom[[#This Row],[susza]]&gt;0,MOD(ekodom[[#This Row],[susza]],5)=0)</f>
        <v>0</v>
      </c>
      <c r="J265" s="2">
        <f t="shared" si="4"/>
        <v>1390</v>
      </c>
      <c r="K265" s="2">
        <f>190+ekodom[[#This Row],[środa?]]*70+ekodom[[#This Row],[trawnik]]*300</f>
        <v>260</v>
      </c>
      <c r="L265" s="2">
        <f>IF(ekodom[[#This Row],[stan zb.]]&gt;ekodom[[#This Row],[zużyto_wody]], ekodom[[#This Row],[zużyto_wody]], ekodom[[#This Row],[stan zb.]])</f>
        <v>260</v>
      </c>
      <c r="M265" s="2">
        <f>ekodom[[#This Row],[zużyto_wody]]-ekodom[[#This Row],[zuż. Zbiornik]]</f>
        <v>0</v>
      </c>
    </row>
    <row r="266" spans="3:13" x14ac:dyDescent="0.25">
      <c r="C266" s="1">
        <v>44819</v>
      </c>
      <c r="D266">
        <v>0</v>
      </c>
      <c r="E266">
        <f>MONTH(ekodom[[#This Row],[Data]])</f>
        <v>9</v>
      </c>
      <c r="F266" t="b">
        <f>WEEKDAY(ekodom[[#This Row],[Data]],13)=1</f>
        <v>0</v>
      </c>
      <c r="G266" t="b">
        <f>AND(ekodom[[#This Row],[Data]]&gt;=DATE(2022,4,1), ekodom[[#This Row],[Data]]&lt;=DATE(2022,9,30))</f>
        <v>1</v>
      </c>
      <c r="H266" s="2">
        <f>IF(ekodom[[#This Row],[retencja]]=0, H265+1,0)</f>
        <v>2</v>
      </c>
      <c r="I266" s="2" t="b">
        <f>AND(ekodom[[#This Row],[podl]],ekodom[[#This Row],[susza]]&gt;0,MOD(ekodom[[#This Row],[susza]],5)=0)</f>
        <v>0</v>
      </c>
      <c r="J266" s="2">
        <f t="shared" si="4"/>
        <v>1130</v>
      </c>
      <c r="K266" s="2">
        <f>190+ekodom[[#This Row],[środa?]]*70+ekodom[[#This Row],[trawnik]]*300</f>
        <v>190</v>
      </c>
      <c r="L266" s="2">
        <f>IF(ekodom[[#This Row],[stan zb.]]&gt;ekodom[[#This Row],[zużyto_wody]], ekodom[[#This Row],[zużyto_wody]], ekodom[[#This Row],[stan zb.]])</f>
        <v>190</v>
      </c>
      <c r="M266" s="2">
        <f>ekodom[[#This Row],[zużyto_wody]]-ekodom[[#This Row],[zuż. Zbiornik]]</f>
        <v>0</v>
      </c>
    </row>
    <row r="267" spans="3:13" x14ac:dyDescent="0.25">
      <c r="C267" s="1">
        <v>44820</v>
      </c>
      <c r="D267">
        <v>0</v>
      </c>
      <c r="E267">
        <f>MONTH(ekodom[[#This Row],[Data]])</f>
        <v>9</v>
      </c>
      <c r="F267" t="b">
        <f>WEEKDAY(ekodom[[#This Row],[Data]],13)=1</f>
        <v>0</v>
      </c>
      <c r="G267" t="b">
        <f>AND(ekodom[[#This Row],[Data]]&gt;=DATE(2022,4,1), ekodom[[#This Row],[Data]]&lt;=DATE(2022,9,30))</f>
        <v>1</v>
      </c>
      <c r="H267" s="2">
        <f>IF(ekodom[[#This Row],[retencja]]=0, H266+1,0)</f>
        <v>3</v>
      </c>
      <c r="I267" s="2" t="b">
        <f>AND(ekodom[[#This Row],[podl]],ekodom[[#This Row],[susza]]&gt;0,MOD(ekodom[[#This Row],[susza]],5)=0)</f>
        <v>0</v>
      </c>
      <c r="J267" s="2">
        <f t="shared" ref="J267:J330" si="5">J266-L266+D267</f>
        <v>940</v>
      </c>
      <c r="K267" s="2">
        <f>190+ekodom[[#This Row],[środa?]]*70+ekodom[[#This Row],[trawnik]]*300</f>
        <v>190</v>
      </c>
      <c r="L267" s="2">
        <f>IF(ekodom[[#This Row],[stan zb.]]&gt;ekodom[[#This Row],[zużyto_wody]], ekodom[[#This Row],[zużyto_wody]], ekodom[[#This Row],[stan zb.]])</f>
        <v>190</v>
      </c>
      <c r="M267" s="2">
        <f>ekodom[[#This Row],[zużyto_wody]]-ekodom[[#This Row],[zuż. Zbiornik]]</f>
        <v>0</v>
      </c>
    </row>
    <row r="268" spans="3:13" x14ac:dyDescent="0.25">
      <c r="C268" s="1">
        <v>44821</v>
      </c>
      <c r="D268">
        <v>0</v>
      </c>
      <c r="E268">
        <f>MONTH(ekodom[[#This Row],[Data]])</f>
        <v>9</v>
      </c>
      <c r="F268" t="b">
        <f>WEEKDAY(ekodom[[#This Row],[Data]],13)=1</f>
        <v>0</v>
      </c>
      <c r="G268" t="b">
        <f>AND(ekodom[[#This Row],[Data]]&gt;=DATE(2022,4,1), ekodom[[#This Row],[Data]]&lt;=DATE(2022,9,30))</f>
        <v>1</v>
      </c>
      <c r="H268" s="2">
        <f>IF(ekodom[[#This Row],[retencja]]=0, H267+1,0)</f>
        <v>4</v>
      </c>
      <c r="I268" s="2" t="b">
        <f>AND(ekodom[[#This Row],[podl]],ekodom[[#This Row],[susza]]&gt;0,MOD(ekodom[[#This Row],[susza]],5)=0)</f>
        <v>0</v>
      </c>
      <c r="J268" s="2">
        <f t="shared" si="5"/>
        <v>750</v>
      </c>
      <c r="K268" s="2">
        <f>190+ekodom[[#This Row],[środa?]]*70+ekodom[[#This Row],[trawnik]]*300</f>
        <v>190</v>
      </c>
      <c r="L268" s="2">
        <f>IF(ekodom[[#This Row],[stan zb.]]&gt;ekodom[[#This Row],[zużyto_wody]], ekodom[[#This Row],[zużyto_wody]], ekodom[[#This Row],[stan zb.]])</f>
        <v>190</v>
      </c>
      <c r="M268" s="2">
        <f>ekodom[[#This Row],[zużyto_wody]]-ekodom[[#This Row],[zuż. Zbiornik]]</f>
        <v>0</v>
      </c>
    </row>
    <row r="269" spans="3:13" x14ac:dyDescent="0.25">
      <c r="C269" s="1">
        <v>44822</v>
      </c>
      <c r="D269">
        <v>0</v>
      </c>
      <c r="E269">
        <f>MONTH(ekodom[[#This Row],[Data]])</f>
        <v>9</v>
      </c>
      <c r="F269" t="b">
        <f>WEEKDAY(ekodom[[#This Row],[Data]],13)=1</f>
        <v>0</v>
      </c>
      <c r="G269" t="b">
        <f>AND(ekodom[[#This Row],[Data]]&gt;=DATE(2022,4,1), ekodom[[#This Row],[Data]]&lt;=DATE(2022,9,30))</f>
        <v>1</v>
      </c>
      <c r="H269" s="2">
        <f>IF(ekodom[[#This Row],[retencja]]=0, H268+1,0)</f>
        <v>5</v>
      </c>
      <c r="I269" s="2" t="b">
        <f>AND(ekodom[[#This Row],[podl]],ekodom[[#This Row],[susza]]&gt;0,MOD(ekodom[[#This Row],[susza]],5)=0)</f>
        <v>1</v>
      </c>
      <c r="J269" s="2">
        <f t="shared" si="5"/>
        <v>560</v>
      </c>
      <c r="K269" s="2">
        <f>190+ekodom[[#This Row],[środa?]]*70+ekodom[[#This Row],[trawnik]]*300</f>
        <v>490</v>
      </c>
      <c r="L269" s="2">
        <f>IF(ekodom[[#This Row],[stan zb.]]&gt;ekodom[[#This Row],[zużyto_wody]], ekodom[[#This Row],[zużyto_wody]], ekodom[[#This Row],[stan zb.]])</f>
        <v>490</v>
      </c>
      <c r="M269" s="2">
        <f>ekodom[[#This Row],[zużyto_wody]]-ekodom[[#This Row],[zuż. Zbiornik]]</f>
        <v>0</v>
      </c>
    </row>
    <row r="270" spans="3:13" x14ac:dyDescent="0.25">
      <c r="C270" s="1">
        <v>44823</v>
      </c>
      <c r="D270">
        <v>353</v>
      </c>
      <c r="E270">
        <f>MONTH(ekodom[[#This Row],[Data]])</f>
        <v>9</v>
      </c>
      <c r="F270" t="b">
        <f>WEEKDAY(ekodom[[#This Row],[Data]],13)=1</f>
        <v>0</v>
      </c>
      <c r="G270" t="b">
        <f>AND(ekodom[[#This Row],[Data]]&gt;=DATE(2022,4,1), ekodom[[#This Row],[Data]]&lt;=DATE(2022,9,30))</f>
        <v>1</v>
      </c>
      <c r="H270" s="2">
        <f>IF(ekodom[[#This Row],[retencja]]=0, H269+1,0)</f>
        <v>0</v>
      </c>
      <c r="I270" s="2" t="b">
        <f>AND(ekodom[[#This Row],[podl]],ekodom[[#This Row],[susza]]&gt;0,MOD(ekodom[[#This Row],[susza]],5)=0)</f>
        <v>0</v>
      </c>
      <c r="J270" s="2">
        <f t="shared" si="5"/>
        <v>423</v>
      </c>
      <c r="K270" s="2">
        <f>190+ekodom[[#This Row],[środa?]]*70+ekodom[[#This Row],[trawnik]]*300</f>
        <v>190</v>
      </c>
      <c r="L270" s="2">
        <f>IF(ekodom[[#This Row],[stan zb.]]&gt;ekodom[[#This Row],[zużyto_wody]], ekodom[[#This Row],[zużyto_wody]], ekodom[[#This Row],[stan zb.]])</f>
        <v>190</v>
      </c>
      <c r="M270" s="2">
        <f>ekodom[[#This Row],[zużyto_wody]]-ekodom[[#This Row],[zuż. Zbiornik]]</f>
        <v>0</v>
      </c>
    </row>
    <row r="271" spans="3:13" x14ac:dyDescent="0.25">
      <c r="C271" s="1">
        <v>44824</v>
      </c>
      <c r="D271">
        <v>476</v>
      </c>
      <c r="E271">
        <f>MONTH(ekodom[[#This Row],[Data]])</f>
        <v>9</v>
      </c>
      <c r="F271" t="b">
        <f>WEEKDAY(ekodom[[#This Row],[Data]],13)=1</f>
        <v>0</v>
      </c>
      <c r="G271" t="b">
        <f>AND(ekodom[[#This Row],[Data]]&gt;=DATE(2022,4,1), ekodom[[#This Row],[Data]]&lt;=DATE(2022,9,30))</f>
        <v>1</v>
      </c>
      <c r="H271" s="2">
        <f>IF(ekodom[[#This Row],[retencja]]=0, H270+1,0)</f>
        <v>0</v>
      </c>
      <c r="I271" s="2" t="b">
        <f>AND(ekodom[[#This Row],[podl]],ekodom[[#This Row],[susza]]&gt;0,MOD(ekodom[[#This Row],[susza]],5)=0)</f>
        <v>0</v>
      </c>
      <c r="J271" s="2">
        <f t="shared" si="5"/>
        <v>709</v>
      </c>
      <c r="K271" s="2">
        <f>190+ekodom[[#This Row],[środa?]]*70+ekodom[[#This Row],[trawnik]]*300</f>
        <v>190</v>
      </c>
      <c r="L271" s="2">
        <f>IF(ekodom[[#This Row],[stan zb.]]&gt;ekodom[[#This Row],[zużyto_wody]], ekodom[[#This Row],[zużyto_wody]], ekodom[[#This Row],[stan zb.]])</f>
        <v>190</v>
      </c>
      <c r="M271" s="2">
        <f>ekodom[[#This Row],[zużyto_wody]]-ekodom[[#This Row],[zuż. Zbiornik]]</f>
        <v>0</v>
      </c>
    </row>
    <row r="272" spans="3:13" x14ac:dyDescent="0.25">
      <c r="C272" s="1">
        <v>44825</v>
      </c>
      <c r="D272">
        <v>383</v>
      </c>
      <c r="E272">
        <f>MONTH(ekodom[[#This Row],[Data]])</f>
        <v>9</v>
      </c>
      <c r="F272" t="b">
        <f>WEEKDAY(ekodom[[#This Row],[Data]],13)=1</f>
        <v>1</v>
      </c>
      <c r="G272" t="b">
        <f>AND(ekodom[[#This Row],[Data]]&gt;=DATE(2022,4,1), ekodom[[#This Row],[Data]]&lt;=DATE(2022,9,30))</f>
        <v>1</v>
      </c>
      <c r="H272" s="2">
        <f>IF(ekodom[[#This Row],[retencja]]=0, H271+1,0)</f>
        <v>0</v>
      </c>
      <c r="I272" s="2" t="b">
        <f>AND(ekodom[[#This Row],[podl]],ekodom[[#This Row],[susza]]&gt;0,MOD(ekodom[[#This Row],[susza]],5)=0)</f>
        <v>0</v>
      </c>
      <c r="J272" s="2">
        <f t="shared" si="5"/>
        <v>902</v>
      </c>
      <c r="K272" s="2">
        <f>190+ekodom[[#This Row],[środa?]]*70+ekodom[[#This Row],[trawnik]]*300</f>
        <v>260</v>
      </c>
      <c r="L272" s="2">
        <f>IF(ekodom[[#This Row],[stan zb.]]&gt;ekodom[[#This Row],[zużyto_wody]], ekodom[[#This Row],[zużyto_wody]], ekodom[[#This Row],[stan zb.]])</f>
        <v>260</v>
      </c>
      <c r="M272" s="2">
        <f>ekodom[[#This Row],[zużyto_wody]]-ekodom[[#This Row],[zuż. Zbiornik]]</f>
        <v>0</v>
      </c>
    </row>
    <row r="273" spans="3:13" x14ac:dyDescent="0.25">
      <c r="C273" s="1">
        <v>44826</v>
      </c>
      <c r="D273">
        <v>0</v>
      </c>
      <c r="E273">
        <f>MONTH(ekodom[[#This Row],[Data]])</f>
        <v>9</v>
      </c>
      <c r="F273" t="b">
        <f>WEEKDAY(ekodom[[#This Row],[Data]],13)=1</f>
        <v>0</v>
      </c>
      <c r="G273" t="b">
        <f>AND(ekodom[[#This Row],[Data]]&gt;=DATE(2022,4,1), ekodom[[#This Row],[Data]]&lt;=DATE(2022,9,30))</f>
        <v>1</v>
      </c>
      <c r="H273" s="2">
        <f>IF(ekodom[[#This Row],[retencja]]=0, H272+1,0)</f>
        <v>1</v>
      </c>
      <c r="I273" s="2" t="b">
        <f>AND(ekodom[[#This Row],[podl]],ekodom[[#This Row],[susza]]&gt;0,MOD(ekodom[[#This Row],[susza]],5)=0)</f>
        <v>0</v>
      </c>
      <c r="J273" s="2">
        <f t="shared" si="5"/>
        <v>642</v>
      </c>
      <c r="K273" s="2">
        <f>190+ekodom[[#This Row],[środa?]]*70+ekodom[[#This Row],[trawnik]]*300</f>
        <v>190</v>
      </c>
      <c r="L273" s="2">
        <f>IF(ekodom[[#This Row],[stan zb.]]&gt;ekodom[[#This Row],[zużyto_wody]], ekodom[[#This Row],[zużyto_wody]], ekodom[[#This Row],[stan zb.]])</f>
        <v>190</v>
      </c>
      <c r="M273" s="2">
        <f>ekodom[[#This Row],[zużyto_wody]]-ekodom[[#This Row],[zuż. Zbiornik]]</f>
        <v>0</v>
      </c>
    </row>
    <row r="274" spans="3:13" x14ac:dyDescent="0.25">
      <c r="C274" s="1">
        <v>44827</v>
      </c>
      <c r="D274">
        <v>0</v>
      </c>
      <c r="E274">
        <f>MONTH(ekodom[[#This Row],[Data]])</f>
        <v>9</v>
      </c>
      <c r="F274" t="b">
        <f>WEEKDAY(ekodom[[#This Row],[Data]],13)=1</f>
        <v>0</v>
      </c>
      <c r="G274" t="b">
        <f>AND(ekodom[[#This Row],[Data]]&gt;=DATE(2022,4,1), ekodom[[#This Row],[Data]]&lt;=DATE(2022,9,30))</f>
        <v>1</v>
      </c>
      <c r="H274" s="2">
        <f>IF(ekodom[[#This Row],[retencja]]=0, H273+1,0)</f>
        <v>2</v>
      </c>
      <c r="I274" s="2" t="b">
        <f>AND(ekodom[[#This Row],[podl]],ekodom[[#This Row],[susza]]&gt;0,MOD(ekodom[[#This Row],[susza]],5)=0)</f>
        <v>0</v>
      </c>
      <c r="J274" s="2">
        <f t="shared" si="5"/>
        <v>452</v>
      </c>
      <c r="K274" s="2">
        <f>190+ekodom[[#This Row],[środa?]]*70+ekodom[[#This Row],[trawnik]]*300</f>
        <v>190</v>
      </c>
      <c r="L274" s="2">
        <f>IF(ekodom[[#This Row],[stan zb.]]&gt;ekodom[[#This Row],[zużyto_wody]], ekodom[[#This Row],[zużyto_wody]], ekodom[[#This Row],[stan zb.]])</f>
        <v>190</v>
      </c>
      <c r="M274" s="2">
        <f>ekodom[[#This Row],[zużyto_wody]]-ekodom[[#This Row],[zuż. Zbiornik]]</f>
        <v>0</v>
      </c>
    </row>
    <row r="275" spans="3:13" x14ac:dyDescent="0.25">
      <c r="C275" s="1">
        <v>44828</v>
      </c>
      <c r="D275">
        <v>0</v>
      </c>
      <c r="E275">
        <f>MONTH(ekodom[[#This Row],[Data]])</f>
        <v>9</v>
      </c>
      <c r="F275" t="b">
        <f>WEEKDAY(ekodom[[#This Row],[Data]],13)=1</f>
        <v>0</v>
      </c>
      <c r="G275" t="b">
        <f>AND(ekodom[[#This Row],[Data]]&gt;=DATE(2022,4,1), ekodom[[#This Row],[Data]]&lt;=DATE(2022,9,30))</f>
        <v>1</v>
      </c>
      <c r="H275" s="2">
        <f>IF(ekodom[[#This Row],[retencja]]=0, H274+1,0)</f>
        <v>3</v>
      </c>
      <c r="I275" s="2" t="b">
        <f>AND(ekodom[[#This Row],[podl]],ekodom[[#This Row],[susza]]&gt;0,MOD(ekodom[[#This Row],[susza]],5)=0)</f>
        <v>0</v>
      </c>
      <c r="J275" s="2">
        <f t="shared" si="5"/>
        <v>262</v>
      </c>
      <c r="K275" s="2">
        <f>190+ekodom[[#This Row],[środa?]]*70+ekodom[[#This Row],[trawnik]]*300</f>
        <v>190</v>
      </c>
      <c r="L275" s="2">
        <f>IF(ekodom[[#This Row],[stan zb.]]&gt;ekodom[[#This Row],[zużyto_wody]], ekodom[[#This Row],[zużyto_wody]], ekodom[[#This Row],[stan zb.]])</f>
        <v>190</v>
      </c>
      <c r="M275" s="2">
        <f>ekodom[[#This Row],[zużyto_wody]]-ekodom[[#This Row],[zuż. Zbiornik]]</f>
        <v>0</v>
      </c>
    </row>
    <row r="276" spans="3:13" x14ac:dyDescent="0.25">
      <c r="C276" s="1">
        <v>44829</v>
      </c>
      <c r="D276">
        <v>0</v>
      </c>
      <c r="E276">
        <f>MONTH(ekodom[[#This Row],[Data]])</f>
        <v>9</v>
      </c>
      <c r="F276" t="b">
        <f>WEEKDAY(ekodom[[#This Row],[Data]],13)=1</f>
        <v>0</v>
      </c>
      <c r="G276" t="b">
        <f>AND(ekodom[[#This Row],[Data]]&gt;=DATE(2022,4,1), ekodom[[#This Row],[Data]]&lt;=DATE(2022,9,30))</f>
        <v>1</v>
      </c>
      <c r="H276" s="2">
        <f>IF(ekodom[[#This Row],[retencja]]=0, H275+1,0)</f>
        <v>4</v>
      </c>
      <c r="I276" s="2" t="b">
        <f>AND(ekodom[[#This Row],[podl]],ekodom[[#This Row],[susza]]&gt;0,MOD(ekodom[[#This Row],[susza]],5)=0)</f>
        <v>0</v>
      </c>
      <c r="J276" s="2">
        <f t="shared" si="5"/>
        <v>72</v>
      </c>
      <c r="K276" s="2">
        <f>190+ekodom[[#This Row],[środa?]]*70+ekodom[[#This Row],[trawnik]]*300</f>
        <v>190</v>
      </c>
      <c r="L276" s="2">
        <f>IF(ekodom[[#This Row],[stan zb.]]&gt;ekodom[[#This Row],[zużyto_wody]], ekodom[[#This Row],[zużyto_wody]], ekodom[[#This Row],[stan zb.]])</f>
        <v>72</v>
      </c>
      <c r="M276" s="2">
        <f>ekodom[[#This Row],[zużyto_wody]]-ekodom[[#This Row],[zuż. Zbiornik]]</f>
        <v>118</v>
      </c>
    </row>
    <row r="277" spans="3:13" x14ac:dyDescent="0.25">
      <c r="C277" s="1">
        <v>44830</v>
      </c>
      <c r="D277">
        <v>0</v>
      </c>
      <c r="E277">
        <f>MONTH(ekodom[[#This Row],[Data]])</f>
        <v>9</v>
      </c>
      <c r="F277" t="b">
        <f>WEEKDAY(ekodom[[#This Row],[Data]],13)=1</f>
        <v>0</v>
      </c>
      <c r="G277" t="b">
        <f>AND(ekodom[[#This Row],[Data]]&gt;=DATE(2022,4,1), ekodom[[#This Row],[Data]]&lt;=DATE(2022,9,30))</f>
        <v>1</v>
      </c>
      <c r="H277" s="2">
        <f>IF(ekodom[[#This Row],[retencja]]=0, H276+1,0)</f>
        <v>5</v>
      </c>
      <c r="I277" s="2" t="b">
        <f>AND(ekodom[[#This Row],[podl]],ekodom[[#This Row],[susza]]&gt;0,MOD(ekodom[[#This Row],[susza]],5)=0)</f>
        <v>1</v>
      </c>
      <c r="J277" s="2">
        <f t="shared" si="5"/>
        <v>0</v>
      </c>
      <c r="K277" s="2">
        <f>190+ekodom[[#This Row],[środa?]]*70+ekodom[[#This Row],[trawnik]]*300</f>
        <v>490</v>
      </c>
      <c r="L277" s="2">
        <f>IF(ekodom[[#This Row],[stan zb.]]&gt;ekodom[[#This Row],[zużyto_wody]], ekodom[[#This Row],[zużyto_wody]], ekodom[[#This Row],[stan zb.]])</f>
        <v>0</v>
      </c>
      <c r="M277" s="2">
        <f>ekodom[[#This Row],[zużyto_wody]]-ekodom[[#This Row],[zuż. Zbiornik]]</f>
        <v>490</v>
      </c>
    </row>
    <row r="278" spans="3:13" x14ac:dyDescent="0.25">
      <c r="C278" s="1">
        <v>44831</v>
      </c>
      <c r="D278">
        <v>0</v>
      </c>
      <c r="E278">
        <f>MONTH(ekodom[[#This Row],[Data]])</f>
        <v>9</v>
      </c>
      <c r="F278" t="b">
        <f>WEEKDAY(ekodom[[#This Row],[Data]],13)=1</f>
        <v>0</v>
      </c>
      <c r="G278" t="b">
        <f>AND(ekodom[[#This Row],[Data]]&gt;=DATE(2022,4,1), ekodom[[#This Row],[Data]]&lt;=DATE(2022,9,30))</f>
        <v>1</v>
      </c>
      <c r="H278" s="2">
        <f>IF(ekodom[[#This Row],[retencja]]=0, H277+1,0)</f>
        <v>6</v>
      </c>
      <c r="I278" s="2" t="b">
        <f>AND(ekodom[[#This Row],[podl]],ekodom[[#This Row],[susza]]&gt;0,MOD(ekodom[[#This Row],[susza]],5)=0)</f>
        <v>0</v>
      </c>
      <c r="J278" s="2">
        <f t="shared" si="5"/>
        <v>0</v>
      </c>
      <c r="K278" s="2">
        <f>190+ekodom[[#This Row],[środa?]]*70+ekodom[[#This Row],[trawnik]]*300</f>
        <v>190</v>
      </c>
      <c r="L278" s="2">
        <f>IF(ekodom[[#This Row],[stan zb.]]&gt;ekodom[[#This Row],[zużyto_wody]], ekodom[[#This Row],[zużyto_wody]], ekodom[[#This Row],[stan zb.]])</f>
        <v>0</v>
      </c>
      <c r="M278" s="2">
        <f>ekodom[[#This Row],[zużyto_wody]]-ekodom[[#This Row],[zuż. Zbiornik]]</f>
        <v>190</v>
      </c>
    </row>
    <row r="279" spans="3:13" x14ac:dyDescent="0.25">
      <c r="C279" s="1">
        <v>44832</v>
      </c>
      <c r="D279">
        <v>0</v>
      </c>
      <c r="E279">
        <f>MONTH(ekodom[[#This Row],[Data]])</f>
        <v>9</v>
      </c>
      <c r="F279" t="b">
        <f>WEEKDAY(ekodom[[#This Row],[Data]],13)=1</f>
        <v>1</v>
      </c>
      <c r="G279" t="b">
        <f>AND(ekodom[[#This Row],[Data]]&gt;=DATE(2022,4,1), ekodom[[#This Row],[Data]]&lt;=DATE(2022,9,30))</f>
        <v>1</v>
      </c>
      <c r="H279" s="2">
        <f>IF(ekodom[[#This Row],[retencja]]=0, H278+1,0)</f>
        <v>7</v>
      </c>
      <c r="I279" s="2" t="b">
        <f>AND(ekodom[[#This Row],[podl]],ekodom[[#This Row],[susza]]&gt;0,MOD(ekodom[[#This Row],[susza]],5)=0)</f>
        <v>0</v>
      </c>
      <c r="J279" s="2">
        <f t="shared" si="5"/>
        <v>0</v>
      </c>
      <c r="K279" s="2">
        <f>190+ekodom[[#This Row],[środa?]]*70+ekodom[[#This Row],[trawnik]]*300</f>
        <v>260</v>
      </c>
      <c r="L279" s="2">
        <f>IF(ekodom[[#This Row],[stan zb.]]&gt;ekodom[[#This Row],[zużyto_wody]], ekodom[[#This Row],[zużyto_wody]], ekodom[[#This Row],[stan zb.]])</f>
        <v>0</v>
      </c>
      <c r="M279" s="2">
        <f>ekodom[[#This Row],[zużyto_wody]]-ekodom[[#This Row],[zuż. Zbiornik]]</f>
        <v>260</v>
      </c>
    </row>
    <row r="280" spans="3:13" x14ac:dyDescent="0.25">
      <c r="C280" s="1">
        <v>44833</v>
      </c>
      <c r="D280">
        <v>302</v>
      </c>
      <c r="E280">
        <f>MONTH(ekodom[[#This Row],[Data]])</f>
        <v>9</v>
      </c>
      <c r="F280" t="b">
        <f>WEEKDAY(ekodom[[#This Row],[Data]],13)=1</f>
        <v>0</v>
      </c>
      <c r="G280" t="b">
        <f>AND(ekodom[[#This Row],[Data]]&gt;=DATE(2022,4,1), ekodom[[#This Row],[Data]]&lt;=DATE(2022,9,30))</f>
        <v>1</v>
      </c>
      <c r="H280" s="2">
        <f>IF(ekodom[[#This Row],[retencja]]=0, H279+1,0)</f>
        <v>0</v>
      </c>
      <c r="I280" s="2" t="b">
        <f>AND(ekodom[[#This Row],[podl]],ekodom[[#This Row],[susza]]&gt;0,MOD(ekodom[[#This Row],[susza]],5)=0)</f>
        <v>0</v>
      </c>
      <c r="J280" s="2">
        <f t="shared" si="5"/>
        <v>302</v>
      </c>
      <c r="K280" s="2">
        <f>190+ekodom[[#This Row],[środa?]]*70+ekodom[[#This Row],[trawnik]]*300</f>
        <v>190</v>
      </c>
      <c r="L280" s="2">
        <f>IF(ekodom[[#This Row],[stan zb.]]&gt;ekodom[[#This Row],[zużyto_wody]], ekodom[[#This Row],[zużyto_wody]], ekodom[[#This Row],[stan zb.]])</f>
        <v>190</v>
      </c>
      <c r="M280" s="2">
        <f>ekodom[[#This Row],[zużyto_wody]]-ekodom[[#This Row],[zuż. Zbiornik]]</f>
        <v>0</v>
      </c>
    </row>
    <row r="281" spans="3:13" x14ac:dyDescent="0.25">
      <c r="C281" s="1">
        <v>44834</v>
      </c>
      <c r="D281">
        <v>426</v>
      </c>
      <c r="E281">
        <f>MONTH(ekodom[[#This Row],[Data]])</f>
        <v>9</v>
      </c>
      <c r="F281" t="b">
        <f>WEEKDAY(ekodom[[#This Row],[Data]],13)=1</f>
        <v>0</v>
      </c>
      <c r="G281" t="b">
        <f>AND(ekodom[[#This Row],[Data]]&gt;=DATE(2022,4,1), ekodom[[#This Row],[Data]]&lt;=DATE(2022,9,30))</f>
        <v>1</v>
      </c>
      <c r="H281" s="2">
        <f>IF(ekodom[[#This Row],[retencja]]=0, H280+1,0)</f>
        <v>0</v>
      </c>
      <c r="I281" s="2" t="b">
        <f>AND(ekodom[[#This Row],[podl]],ekodom[[#This Row],[susza]]&gt;0,MOD(ekodom[[#This Row],[susza]],5)=0)</f>
        <v>0</v>
      </c>
      <c r="J281" s="2">
        <f t="shared" si="5"/>
        <v>538</v>
      </c>
      <c r="K281" s="2">
        <f>190+ekodom[[#This Row],[środa?]]*70+ekodom[[#This Row],[trawnik]]*300</f>
        <v>190</v>
      </c>
      <c r="L281" s="2">
        <f>IF(ekodom[[#This Row],[stan zb.]]&gt;ekodom[[#This Row],[zużyto_wody]], ekodom[[#This Row],[zużyto_wody]], ekodom[[#This Row],[stan zb.]])</f>
        <v>190</v>
      </c>
      <c r="M281" s="2">
        <f>ekodom[[#This Row],[zużyto_wody]]-ekodom[[#This Row],[zuż. Zbiornik]]</f>
        <v>0</v>
      </c>
    </row>
    <row r="282" spans="3:13" x14ac:dyDescent="0.25">
      <c r="C282" s="1">
        <v>44835</v>
      </c>
      <c r="D282">
        <v>456</v>
      </c>
      <c r="E282">
        <f>MONTH(ekodom[[#This Row],[Data]])</f>
        <v>10</v>
      </c>
      <c r="F282" t="b">
        <f>WEEKDAY(ekodom[[#This Row],[Data]],13)=1</f>
        <v>0</v>
      </c>
      <c r="G282" t="b">
        <f>AND(ekodom[[#This Row],[Data]]&gt;=DATE(2022,4,1), ekodom[[#This Row],[Data]]&lt;=DATE(2022,9,30))</f>
        <v>0</v>
      </c>
      <c r="H282" s="2">
        <f>IF(ekodom[[#This Row],[retencja]]=0, H281+1,0)</f>
        <v>0</v>
      </c>
      <c r="I282" s="2" t="b">
        <f>AND(ekodom[[#This Row],[podl]],ekodom[[#This Row],[susza]]&gt;0,MOD(ekodom[[#This Row],[susza]],5)=0)</f>
        <v>0</v>
      </c>
      <c r="J282" s="2">
        <f t="shared" si="5"/>
        <v>804</v>
      </c>
      <c r="K282" s="2">
        <f>190+ekodom[[#This Row],[środa?]]*70+ekodom[[#This Row],[trawnik]]*300</f>
        <v>190</v>
      </c>
      <c r="L282" s="2">
        <f>IF(ekodom[[#This Row],[stan zb.]]&gt;ekodom[[#This Row],[zużyto_wody]], ekodom[[#This Row],[zużyto_wody]], ekodom[[#This Row],[stan zb.]])</f>
        <v>190</v>
      </c>
      <c r="M282" s="2">
        <f>ekodom[[#This Row],[zużyto_wody]]-ekodom[[#This Row],[zuż. Zbiornik]]</f>
        <v>0</v>
      </c>
    </row>
    <row r="283" spans="3:13" x14ac:dyDescent="0.25">
      <c r="C283" s="1">
        <v>44836</v>
      </c>
      <c r="D283">
        <v>568</v>
      </c>
      <c r="E283">
        <f>MONTH(ekodom[[#This Row],[Data]])</f>
        <v>10</v>
      </c>
      <c r="F283" t="b">
        <f>WEEKDAY(ekodom[[#This Row],[Data]],13)=1</f>
        <v>0</v>
      </c>
      <c r="G283" t="b">
        <f>AND(ekodom[[#This Row],[Data]]&gt;=DATE(2022,4,1), ekodom[[#This Row],[Data]]&lt;=DATE(2022,9,30))</f>
        <v>0</v>
      </c>
      <c r="H283" s="2">
        <f>IF(ekodom[[#This Row],[retencja]]=0, H282+1,0)</f>
        <v>0</v>
      </c>
      <c r="I283" s="2" t="b">
        <f>AND(ekodom[[#This Row],[podl]],ekodom[[#This Row],[susza]]&gt;0,MOD(ekodom[[#This Row],[susza]],5)=0)</f>
        <v>0</v>
      </c>
      <c r="J283" s="2">
        <f t="shared" si="5"/>
        <v>1182</v>
      </c>
      <c r="K283" s="2">
        <f>190+ekodom[[#This Row],[środa?]]*70+ekodom[[#This Row],[trawnik]]*300</f>
        <v>190</v>
      </c>
      <c r="L283" s="2">
        <f>IF(ekodom[[#This Row],[stan zb.]]&gt;ekodom[[#This Row],[zużyto_wody]], ekodom[[#This Row],[zużyto_wody]], ekodom[[#This Row],[stan zb.]])</f>
        <v>190</v>
      </c>
      <c r="M283" s="2">
        <f>ekodom[[#This Row],[zużyto_wody]]-ekodom[[#This Row],[zuż. Zbiornik]]</f>
        <v>0</v>
      </c>
    </row>
    <row r="284" spans="3:13" x14ac:dyDescent="0.25">
      <c r="C284" s="1">
        <v>44837</v>
      </c>
      <c r="D284">
        <v>1182</v>
      </c>
      <c r="E284">
        <f>MONTH(ekodom[[#This Row],[Data]])</f>
        <v>10</v>
      </c>
      <c r="F284" t="b">
        <f>WEEKDAY(ekodom[[#This Row],[Data]],13)=1</f>
        <v>0</v>
      </c>
      <c r="G284" t="b">
        <f>AND(ekodom[[#This Row],[Data]]&gt;=DATE(2022,4,1), ekodom[[#This Row],[Data]]&lt;=DATE(2022,9,30))</f>
        <v>0</v>
      </c>
      <c r="H284" s="2">
        <f>IF(ekodom[[#This Row],[retencja]]=0, H283+1,0)</f>
        <v>0</v>
      </c>
      <c r="I284" s="2" t="b">
        <f>AND(ekodom[[#This Row],[podl]],ekodom[[#This Row],[susza]]&gt;0,MOD(ekodom[[#This Row],[susza]],5)=0)</f>
        <v>0</v>
      </c>
      <c r="J284" s="2">
        <f t="shared" si="5"/>
        <v>2174</v>
      </c>
      <c r="K284" s="2">
        <f>190+ekodom[[#This Row],[środa?]]*70+ekodom[[#This Row],[trawnik]]*300</f>
        <v>190</v>
      </c>
      <c r="L284" s="2">
        <f>IF(ekodom[[#This Row],[stan zb.]]&gt;ekodom[[#This Row],[zużyto_wody]], ekodom[[#This Row],[zużyto_wody]], ekodom[[#This Row],[stan zb.]])</f>
        <v>190</v>
      </c>
      <c r="M284" s="2">
        <f>ekodom[[#This Row],[zużyto_wody]]-ekodom[[#This Row],[zuż. Zbiornik]]</f>
        <v>0</v>
      </c>
    </row>
    <row r="285" spans="3:13" x14ac:dyDescent="0.25">
      <c r="C285" s="1">
        <v>44838</v>
      </c>
      <c r="D285">
        <v>0</v>
      </c>
      <c r="E285">
        <f>MONTH(ekodom[[#This Row],[Data]])</f>
        <v>10</v>
      </c>
      <c r="F285" t="b">
        <f>WEEKDAY(ekodom[[#This Row],[Data]],13)=1</f>
        <v>0</v>
      </c>
      <c r="G285" t="b">
        <f>AND(ekodom[[#This Row],[Data]]&gt;=DATE(2022,4,1), ekodom[[#This Row],[Data]]&lt;=DATE(2022,9,30))</f>
        <v>0</v>
      </c>
      <c r="H285" s="2">
        <f>IF(ekodom[[#This Row],[retencja]]=0, H284+1,0)</f>
        <v>1</v>
      </c>
      <c r="I285" s="2" t="b">
        <f>AND(ekodom[[#This Row],[podl]],ekodom[[#This Row],[susza]]&gt;0,MOD(ekodom[[#This Row],[susza]],5)=0)</f>
        <v>0</v>
      </c>
      <c r="J285" s="2">
        <f t="shared" si="5"/>
        <v>1984</v>
      </c>
      <c r="K285" s="2">
        <f>190+ekodom[[#This Row],[środa?]]*70+ekodom[[#This Row],[trawnik]]*300</f>
        <v>190</v>
      </c>
      <c r="L285" s="2">
        <f>IF(ekodom[[#This Row],[stan zb.]]&gt;ekodom[[#This Row],[zużyto_wody]], ekodom[[#This Row],[zużyto_wody]], ekodom[[#This Row],[stan zb.]])</f>
        <v>190</v>
      </c>
      <c r="M285" s="2">
        <f>ekodom[[#This Row],[zużyto_wody]]-ekodom[[#This Row],[zuż. Zbiornik]]</f>
        <v>0</v>
      </c>
    </row>
    <row r="286" spans="3:13" x14ac:dyDescent="0.25">
      <c r="C286" s="1">
        <v>44839</v>
      </c>
      <c r="D286">
        <v>0</v>
      </c>
      <c r="E286">
        <f>MONTH(ekodom[[#This Row],[Data]])</f>
        <v>10</v>
      </c>
      <c r="F286" t="b">
        <f>WEEKDAY(ekodom[[#This Row],[Data]],13)=1</f>
        <v>1</v>
      </c>
      <c r="G286" t="b">
        <f>AND(ekodom[[#This Row],[Data]]&gt;=DATE(2022,4,1), ekodom[[#This Row],[Data]]&lt;=DATE(2022,9,30))</f>
        <v>0</v>
      </c>
      <c r="H286" s="2">
        <f>IF(ekodom[[#This Row],[retencja]]=0, H285+1,0)</f>
        <v>2</v>
      </c>
      <c r="I286" s="2" t="b">
        <f>AND(ekodom[[#This Row],[podl]],ekodom[[#This Row],[susza]]&gt;0,MOD(ekodom[[#This Row],[susza]],5)=0)</f>
        <v>0</v>
      </c>
      <c r="J286" s="2">
        <f t="shared" si="5"/>
        <v>1794</v>
      </c>
      <c r="K286" s="2">
        <f>190+ekodom[[#This Row],[środa?]]*70+ekodom[[#This Row],[trawnik]]*300</f>
        <v>260</v>
      </c>
      <c r="L286" s="2">
        <f>IF(ekodom[[#This Row],[stan zb.]]&gt;ekodom[[#This Row],[zużyto_wody]], ekodom[[#This Row],[zużyto_wody]], ekodom[[#This Row],[stan zb.]])</f>
        <v>260</v>
      </c>
      <c r="M286" s="2">
        <f>ekodom[[#This Row],[zużyto_wody]]-ekodom[[#This Row],[zuż. Zbiornik]]</f>
        <v>0</v>
      </c>
    </row>
    <row r="287" spans="3:13" x14ac:dyDescent="0.25">
      <c r="C287" s="1">
        <v>44840</v>
      </c>
      <c r="D287">
        <v>0</v>
      </c>
      <c r="E287">
        <f>MONTH(ekodom[[#This Row],[Data]])</f>
        <v>10</v>
      </c>
      <c r="F287" t="b">
        <f>WEEKDAY(ekodom[[#This Row],[Data]],13)=1</f>
        <v>0</v>
      </c>
      <c r="G287" t="b">
        <f>AND(ekodom[[#This Row],[Data]]&gt;=DATE(2022,4,1), ekodom[[#This Row],[Data]]&lt;=DATE(2022,9,30))</f>
        <v>0</v>
      </c>
      <c r="H287" s="2">
        <f>IF(ekodom[[#This Row],[retencja]]=0, H286+1,0)</f>
        <v>3</v>
      </c>
      <c r="I287" s="2" t="b">
        <f>AND(ekodom[[#This Row],[podl]],ekodom[[#This Row],[susza]]&gt;0,MOD(ekodom[[#This Row],[susza]],5)=0)</f>
        <v>0</v>
      </c>
      <c r="J287" s="2">
        <f t="shared" si="5"/>
        <v>1534</v>
      </c>
      <c r="K287" s="2">
        <f>190+ekodom[[#This Row],[środa?]]*70+ekodom[[#This Row],[trawnik]]*300</f>
        <v>190</v>
      </c>
      <c r="L287" s="2">
        <f>IF(ekodom[[#This Row],[stan zb.]]&gt;ekodom[[#This Row],[zużyto_wody]], ekodom[[#This Row],[zużyto_wody]], ekodom[[#This Row],[stan zb.]])</f>
        <v>190</v>
      </c>
      <c r="M287" s="2">
        <f>ekodom[[#This Row],[zużyto_wody]]-ekodom[[#This Row],[zuż. Zbiornik]]</f>
        <v>0</v>
      </c>
    </row>
    <row r="288" spans="3:13" x14ac:dyDescent="0.25">
      <c r="C288" s="1">
        <v>44841</v>
      </c>
      <c r="D288">
        <v>0</v>
      </c>
      <c r="E288">
        <f>MONTH(ekodom[[#This Row],[Data]])</f>
        <v>10</v>
      </c>
      <c r="F288" t="b">
        <f>WEEKDAY(ekodom[[#This Row],[Data]],13)=1</f>
        <v>0</v>
      </c>
      <c r="G288" t="b">
        <f>AND(ekodom[[#This Row],[Data]]&gt;=DATE(2022,4,1), ekodom[[#This Row],[Data]]&lt;=DATE(2022,9,30))</f>
        <v>0</v>
      </c>
      <c r="H288" s="2">
        <f>IF(ekodom[[#This Row],[retencja]]=0, H287+1,0)</f>
        <v>4</v>
      </c>
      <c r="I288" s="2" t="b">
        <f>AND(ekodom[[#This Row],[podl]],ekodom[[#This Row],[susza]]&gt;0,MOD(ekodom[[#This Row],[susza]],5)=0)</f>
        <v>0</v>
      </c>
      <c r="J288" s="2">
        <f t="shared" si="5"/>
        <v>1344</v>
      </c>
      <c r="K288" s="2">
        <f>190+ekodom[[#This Row],[środa?]]*70+ekodom[[#This Row],[trawnik]]*300</f>
        <v>190</v>
      </c>
      <c r="L288" s="2">
        <f>IF(ekodom[[#This Row],[stan zb.]]&gt;ekodom[[#This Row],[zużyto_wody]], ekodom[[#This Row],[zużyto_wody]], ekodom[[#This Row],[stan zb.]])</f>
        <v>190</v>
      </c>
      <c r="M288" s="2">
        <f>ekodom[[#This Row],[zużyto_wody]]-ekodom[[#This Row],[zuż. Zbiornik]]</f>
        <v>0</v>
      </c>
    </row>
    <row r="289" spans="3:13" x14ac:dyDescent="0.25">
      <c r="C289" s="1">
        <v>44842</v>
      </c>
      <c r="D289">
        <v>0</v>
      </c>
      <c r="E289">
        <f>MONTH(ekodom[[#This Row],[Data]])</f>
        <v>10</v>
      </c>
      <c r="F289" t="b">
        <f>WEEKDAY(ekodom[[#This Row],[Data]],13)=1</f>
        <v>0</v>
      </c>
      <c r="G289" t="b">
        <f>AND(ekodom[[#This Row],[Data]]&gt;=DATE(2022,4,1), ekodom[[#This Row],[Data]]&lt;=DATE(2022,9,30))</f>
        <v>0</v>
      </c>
      <c r="H289" s="2">
        <f>IF(ekodom[[#This Row],[retencja]]=0, H288+1,0)</f>
        <v>5</v>
      </c>
      <c r="I289" s="2" t="b">
        <f>AND(ekodom[[#This Row],[podl]],ekodom[[#This Row],[susza]]&gt;0,MOD(ekodom[[#This Row],[susza]],5)=0)</f>
        <v>0</v>
      </c>
      <c r="J289" s="2">
        <f t="shared" si="5"/>
        <v>1154</v>
      </c>
      <c r="K289" s="2">
        <f>190+ekodom[[#This Row],[środa?]]*70+ekodom[[#This Row],[trawnik]]*300</f>
        <v>190</v>
      </c>
      <c r="L289" s="2">
        <f>IF(ekodom[[#This Row],[stan zb.]]&gt;ekodom[[#This Row],[zużyto_wody]], ekodom[[#This Row],[zużyto_wody]], ekodom[[#This Row],[stan zb.]])</f>
        <v>190</v>
      </c>
      <c r="M289" s="2">
        <f>ekodom[[#This Row],[zużyto_wody]]-ekodom[[#This Row],[zuż. Zbiornik]]</f>
        <v>0</v>
      </c>
    </row>
    <row r="290" spans="3:13" x14ac:dyDescent="0.25">
      <c r="C290" s="1">
        <v>44843</v>
      </c>
      <c r="D290">
        <v>0</v>
      </c>
      <c r="E290">
        <f>MONTH(ekodom[[#This Row],[Data]])</f>
        <v>10</v>
      </c>
      <c r="F290" t="b">
        <f>WEEKDAY(ekodom[[#This Row],[Data]],13)=1</f>
        <v>0</v>
      </c>
      <c r="G290" t="b">
        <f>AND(ekodom[[#This Row],[Data]]&gt;=DATE(2022,4,1), ekodom[[#This Row],[Data]]&lt;=DATE(2022,9,30))</f>
        <v>0</v>
      </c>
      <c r="H290" s="2">
        <f>IF(ekodom[[#This Row],[retencja]]=0, H289+1,0)</f>
        <v>6</v>
      </c>
      <c r="I290" s="2" t="b">
        <f>AND(ekodom[[#This Row],[podl]],ekodom[[#This Row],[susza]]&gt;0,MOD(ekodom[[#This Row],[susza]],5)=0)</f>
        <v>0</v>
      </c>
      <c r="J290" s="2">
        <f t="shared" si="5"/>
        <v>964</v>
      </c>
      <c r="K290" s="2">
        <f>190+ekodom[[#This Row],[środa?]]*70+ekodom[[#This Row],[trawnik]]*300</f>
        <v>190</v>
      </c>
      <c r="L290" s="2">
        <f>IF(ekodom[[#This Row],[stan zb.]]&gt;ekodom[[#This Row],[zużyto_wody]], ekodom[[#This Row],[zużyto_wody]], ekodom[[#This Row],[stan zb.]])</f>
        <v>190</v>
      </c>
      <c r="M290" s="2">
        <f>ekodom[[#This Row],[zużyto_wody]]-ekodom[[#This Row],[zuż. Zbiornik]]</f>
        <v>0</v>
      </c>
    </row>
    <row r="291" spans="3:13" x14ac:dyDescent="0.25">
      <c r="C291" s="1">
        <v>44844</v>
      </c>
      <c r="D291">
        <v>1170</v>
      </c>
      <c r="E291">
        <f>MONTH(ekodom[[#This Row],[Data]])</f>
        <v>10</v>
      </c>
      <c r="F291" t="b">
        <f>WEEKDAY(ekodom[[#This Row],[Data]],13)=1</f>
        <v>0</v>
      </c>
      <c r="G291" t="b">
        <f>AND(ekodom[[#This Row],[Data]]&gt;=DATE(2022,4,1), ekodom[[#This Row],[Data]]&lt;=DATE(2022,9,30))</f>
        <v>0</v>
      </c>
      <c r="H291" s="2">
        <f>IF(ekodom[[#This Row],[retencja]]=0, H290+1,0)</f>
        <v>0</v>
      </c>
      <c r="I291" s="2" t="b">
        <f>AND(ekodom[[#This Row],[podl]],ekodom[[#This Row],[susza]]&gt;0,MOD(ekodom[[#This Row],[susza]],5)=0)</f>
        <v>0</v>
      </c>
      <c r="J291" s="2">
        <f t="shared" si="5"/>
        <v>1944</v>
      </c>
      <c r="K291" s="2">
        <f>190+ekodom[[#This Row],[środa?]]*70+ekodom[[#This Row],[trawnik]]*300</f>
        <v>190</v>
      </c>
      <c r="L291" s="2">
        <f>IF(ekodom[[#This Row],[stan zb.]]&gt;ekodom[[#This Row],[zużyto_wody]], ekodom[[#This Row],[zużyto_wody]], ekodom[[#This Row],[stan zb.]])</f>
        <v>190</v>
      </c>
      <c r="M291" s="2">
        <f>ekodom[[#This Row],[zużyto_wody]]-ekodom[[#This Row],[zuż. Zbiornik]]</f>
        <v>0</v>
      </c>
    </row>
    <row r="292" spans="3:13" x14ac:dyDescent="0.25">
      <c r="C292" s="1">
        <v>44845</v>
      </c>
      <c r="D292">
        <v>695</v>
      </c>
      <c r="E292">
        <f>MONTH(ekodom[[#This Row],[Data]])</f>
        <v>10</v>
      </c>
      <c r="F292" t="b">
        <f>WEEKDAY(ekodom[[#This Row],[Data]],13)=1</f>
        <v>0</v>
      </c>
      <c r="G292" t="b">
        <f>AND(ekodom[[#This Row],[Data]]&gt;=DATE(2022,4,1), ekodom[[#This Row],[Data]]&lt;=DATE(2022,9,30))</f>
        <v>0</v>
      </c>
      <c r="H292" s="2">
        <f>IF(ekodom[[#This Row],[retencja]]=0, H291+1,0)</f>
        <v>0</v>
      </c>
      <c r="I292" s="2" t="b">
        <f>AND(ekodom[[#This Row],[podl]],ekodom[[#This Row],[susza]]&gt;0,MOD(ekodom[[#This Row],[susza]],5)=0)</f>
        <v>0</v>
      </c>
      <c r="J292" s="2">
        <f t="shared" si="5"/>
        <v>2449</v>
      </c>
      <c r="K292" s="2">
        <f>190+ekodom[[#This Row],[środa?]]*70+ekodom[[#This Row],[trawnik]]*300</f>
        <v>190</v>
      </c>
      <c r="L292" s="2">
        <f>IF(ekodom[[#This Row],[stan zb.]]&gt;ekodom[[#This Row],[zużyto_wody]], ekodom[[#This Row],[zużyto_wody]], ekodom[[#This Row],[stan zb.]])</f>
        <v>190</v>
      </c>
      <c r="M292" s="2">
        <f>ekodom[[#This Row],[zużyto_wody]]-ekodom[[#This Row],[zuż. Zbiornik]]</f>
        <v>0</v>
      </c>
    </row>
    <row r="293" spans="3:13" x14ac:dyDescent="0.25">
      <c r="C293" s="1">
        <v>44846</v>
      </c>
      <c r="D293">
        <v>644</v>
      </c>
      <c r="E293">
        <f>MONTH(ekodom[[#This Row],[Data]])</f>
        <v>10</v>
      </c>
      <c r="F293" t="b">
        <f>WEEKDAY(ekodom[[#This Row],[Data]],13)=1</f>
        <v>1</v>
      </c>
      <c r="G293" t="b">
        <f>AND(ekodom[[#This Row],[Data]]&gt;=DATE(2022,4,1), ekodom[[#This Row],[Data]]&lt;=DATE(2022,9,30))</f>
        <v>0</v>
      </c>
      <c r="H293" s="2">
        <f>IF(ekodom[[#This Row],[retencja]]=0, H292+1,0)</f>
        <v>0</v>
      </c>
      <c r="I293" s="2" t="b">
        <f>AND(ekodom[[#This Row],[podl]],ekodom[[#This Row],[susza]]&gt;0,MOD(ekodom[[#This Row],[susza]],5)=0)</f>
        <v>0</v>
      </c>
      <c r="J293" s="2">
        <f t="shared" si="5"/>
        <v>2903</v>
      </c>
      <c r="K293" s="2">
        <f>190+ekodom[[#This Row],[środa?]]*70+ekodom[[#This Row],[trawnik]]*300</f>
        <v>260</v>
      </c>
      <c r="L293" s="2">
        <f>IF(ekodom[[#This Row],[stan zb.]]&gt;ekodom[[#This Row],[zużyto_wody]], ekodom[[#This Row],[zużyto_wody]], ekodom[[#This Row],[stan zb.]])</f>
        <v>260</v>
      </c>
      <c r="M293" s="2">
        <f>ekodom[[#This Row],[zużyto_wody]]-ekodom[[#This Row],[zuż. Zbiornik]]</f>
        <v>0</v>
      </c>
    </row>
    <row r="294" spans="3:13" x14ac:dyDescent="0.25">
      <c r="C294" s="1">
        <v>44847</v>
      </c>
      <c r="D294">
        <v>0</v>
      </c>
      <c r="E294">
        <f>MONTH(ekodom[[#This Row],[Data]])</f>
        <v>10</v>
      </c>
      <c r="F294" t="b">
        <f>WEEKDAY(ekodom[[#This Row],[Data]],13)=1</f>
        <v>0</v>
      </c>
      <c r="G294" t="b">
        <f>AND(ekodom[[#This Row],[Data]]&gt;=DATE(2022,4,1), ekodom[[#This Row],[Data]]&lt;=DATE(2022,9,30))</f>
        <v>0</v>
      </c>
      <c r="H294" s="2">
        <f>IF(ekodom[[#This Row],[retencja]]=0, H293+1,0)</f>
        <v>1</v>
      </c>
      <c r="I294" s="2" t="b">
        <f>AND(ekodom[[#This Row],[podl]],ekodom[[#This Row],[susza]]&gt;0,MOD(ekodom[[#This Row],[susza]],5)=0)</f>
        <v>0</v>
      </c>
      <c r="J294" s="2">
        <f t="shared" si="5"/>
        <v>2643</v>
      </c>
      <c r="K294" s="2">
        <f>190+ekodom[[#This Row],[środa?]]*70+ekodom[[#This Row],[trawnik]]*300</f>
        <v>190</v>
      </c>
      <c r="L294" s="2">
        <f>IF(ekodom[[#This Row],[stan zb.]]&gt;ekodom[[#This Row],[zużyto_wody]], ekodom[[#This Row],[zużyto_wody]], ekodom[[#This Row],[stan zb.]])</f>
        <v>190</v>
      </c>
      <c r="M294" s="2">
        <f>ekodom[[#This Row],[zużyto_wody]]-ekodom[[#This Row],[zuż. Zbiornik]]</f>
        <v>0</v>
      </c>
    </row>
    <row r="295" spans="3:13" x14ac:dyDescent="0.25">
      <c r="C295" s="1">
        <v>44848</v>
      </c>
      <c r="D295">
        <v>0</v>
      </c>
      <c r="E295">
        <f>MONTH(ekodom[[#This Row],[Data]])</f>
        <v>10</v>
      </c>
      <c r="F295" t="b">
        <f>WEEKDAY(ekodom[[#This Row],[Data]],13)=1</f>
        <v>0</v>
      </c>
      <c r="G295" t="b">
        <f>AND(ekodom[[#This Row],[Data]]&gt;=DATE(2022,4,1), ekodom[[#This Row],[Data]]&lt;=DATE(2022,9,30))</f>
        <v>0</v>
      </c>
      <c r="H295" s="2">
        <f>IF(ekodom[[#This Row],[retencja]]=0, H294+1,0)</f>
        <v>2</v>
      </c>
      <c r="I295" s="2" t="b">
        <f>AND(ekodom[[#This Row],[podl]],ekodom[[#This Row],[susza]]&gt;0,MOD(ekodom[[#This Row],[susza]],5)=0)</f>
        <v>0</v>
      </c>
      <c r="J295" s="2">
        <f t="shared" si="5"/>
        <v>2453</v>
      </c>
      <c r="K295" s="2">
        <f>190+ekodom[[#This Row],[środa?]]*70+ekodom[[#This Row],[trawnik]]*300</f>
        <v>190</v>
      </c>
      <c r="L295" s="2">
        <f>IF(ekodom[[#This Row],[stan zb.]]&gt;ekodom[[#This Row],[zużyto_wody]], ekodom[[#This Row],[zużyto_wody]], ekodom[[#This Row],[stan zb.]])</f>
        <v>190</v>
      </c>
      <c r="M295" s="2">
        <f>ekodom[[#This Row],[zużyto_wody]]-ekodom[[#This Row],[zuż. Zbiornik]]</f>
        <v>0</v>
      </c>
    </row>
    <row r="296" spans="3:13" x14ac:dyDescent="0.25">
      <c r="C296" s="1">
        <v>44849</v>
      </c>
      <c r="D296">
        <v>0</v>
      </c>
      <c r="E296">
        <f>MONTH(ekodom[[#This Row],[Data]])</f>
        <v>10</v>
      </c>
      <c r="F296" t="b">
        <f>WEEKDAY(ekodom[[#This Row],[Data]],13)=1</f>
        <v>0</v>
      </c>
      <c r="G296" t="b">
        <f>AND(ekodom[[#This Row],[Data]]&gt;=DATE(2022,4,1), ekodom[[#This Row],[Data]]&lt;=DATE(2022,9,30))</f>
        <v>0</v>
      </c>
      <c r="H296" s="2">
        <f>IF(ekodom[[#This Row],[retencja]]=0, H295+1,0)</f>
        <v>3</v>
      </c>
      <c r="I296" s="2" t="b">
        <f>AND(ekodom[[#This Row],[podl]],ekodom[[#This Row],[susza]]&gt;0,MOD(ekodom[[#This Row],[susza]],5)=0)</f>
        <v>0</v>
      </c>
      <c r="J296" s="2">
        <f t="shared" si="5"/>
        <v>2263</v>
      </c>
      <c r="K296" s="2">
        <f>190+ekodom[[#This Row],[środa?]]*70+ekodom[[#This Row],[trawnik]]*300</f>
        <v>190</v>
      </c>
      <c r="L296" s="2">
        <f>IF(ekodom[[#This Row],[stan zb.]]&gt;ekodom[[#This Row],[zużyto_wody]], ekodom[[#This Row],[zużyto_wody]], ekodom[[#This Row],[stan zb.]])</f>
        <v>190</v>
      </c>
      <c r="M296" s="2">
        <f>ekodom[[#This Row],[zużyto_wody]]-ekodom[[#This Row],[zuż. Zbiornik]]</f>
        <v>0</v>
      </c>
    </row>
    <row r="297" spans="3:13" x14ac:dyDescent="0.25">
      <c r="C297" s="1">
        <v>44850</v>
      </c>
      <c r="D297">
        <v>0</v>
      </c>
      <c r="E297">
        <f>MONTH(ekodom[[#This Row],[Data]])</f>
        <v>10</v>
      </c>
      <c r="F297" t="b">
        <f>WEEKDAY(ekodom[[#This Row],[Data]],13)=1</f>
        <v>0</v>
      </c>
      <c r="G297" t="b">
        <f>AND(ekodom[[#This Row],[Data]]&gt;=DATE(2022,4,1), ekodom[[#This Row],[Data]]&lt;=DATE(2022,9,30))</f>
        <v>0</v>
      </c>
      <c r="H297" s="2">
        <f>IF(ekodom[[#This Row],[retencja]]=0, H296+1,0)</f>
        <v>4</v>
      </c>
      <c r="I297" s="2" t="b">
        <f>AND(ekodom[[#This Row],[podl]],ekodom[[#This Row],[susza]]&gt;0,MOD(ekodom[[#This Row],[susza]],5)=0)</f>
        <v>0</v>
      </c>
      <c r="J297" s="2">
        <f t="shared" si="5"/>
        <v>2073</v>
      </c>
      <c r="K297" s="2">
        <f>190+ekodom[[#This Row],[środa?]]*70+ekodom[[#This Row],[trawnik]]*300</f>
        <v>190</v>
      </c>
      <c r="L297" s="2">
        <f>IF(ekodom[[#This Row],[stan zb.]]&gt;ekodom[[#This Row],[zużyto_wody]], ekodom[[#This Row],[zużyto_wody]], ekodom[[#This Row],[stan zb.]])</f>
        <v>190</v>
      </c>
      <c r="M297" s="2">
        <f>ekodom[[#This Row],[zużyto_wody]]-ekodom[[#This Row],[zuż. Zbiornik]]</f>
        <v>0</v>
      </c>
    </row>
    <row r="298" spans="3:13" x14ac:dyDescent="0.25">
      <c r="C298" s="1">
        <v>44851</v>
      </c>
      <c r="D298">
        <v>0</v>
      </c>
      <c r="E298">
        <f>MONTH(ekodom[[#This Row],[Data]])</f>
        <v>10</v>
      </c>
      <c r="F298" t="b">
        <f>WEEKDAY(ekodom[[#This Row],[Data]],13)=1</f>
        <v>0</v>
      </c>
      <c r="G298" t="b">
        <f>AND(ekodom[[#This Row],[Data]]&gt;=DATE(2022,4,1), ekodom[[#This Row],[Data]]&lt;=DATE(2022,9,30))</f>
        <v>0</v>
      </c>
      <c r="H298" s="2">
        <f>IF(ekodom[[#This Row],[retencja]]=0, H297+1,0)</f>
        <v>5</v>
      </c>
      <c r="I298" s="2" t="b">
        <f>AND(ekodom[[#This Row],[podl]],ekodom[[#This Row],[susza]]&gt;0,MOD(ekodom[[#This Row],[susza]],5)=0)</f>
        <v>0</v>
      </c>
      <c r="J298" s="2">
        <f t="shared" si="5"/>
        <v>1883</v>
      </c>
      <c r="K298" s="2">
        <f>190+ekodom[[#This Row],[środa?]]*70+ekodom[[#This Row],[trawnik]]*300</f>
        <v>190</v>
      </c>
      <c r="L298" s="2">
        <f>IF(ekodom[[#This Row],[stan zb.]]&gt;ekodom[[#This Row],[zużyto_wody]], ekodom[[#This Row],[zużyto_wody]], ekodom[[#This Row],[stan zb.]])</f>
        <v>190</v>
      </c>
      <c r="M298" s="2">
        <f>ekodom[[#This Row],[zużyto_wody]]-ekodom[[#This Row],[zuż. Zbiornik]]</f>
        <v>0</v>
      </c>
    </row>
    <row r="299" spans="3:13" x14ac:dyDescent="0.25">
      <c r="C299" s="1">
        <v>44852</v>
      </c>
      <c r="D299">
        <v>0</v>
      </c>
      <c r="E299">
        <f>MONTH(ekodom[[#This Row],[Data]])</f>
        <v>10</v>
      </c>
      <c r="F299" t="b">
        <f>WEEKDAY(ekodom[[#This Row],[Data]],13)=1</f>
        <v>0</v>
      </c>
      <c r="G299" t="b">
        <f>AND(ekodom[[#This Row],[Data]]&gt;=DATE(2022,4,1), ekodom[[#This Row],[Data]]&lt;=DATE(2022,9,30))</f>
        <v>0</v>
      </c>
      <c r="H299" s="2">
        <f>IF(ekodom[[#This Row],[retencja]]=0, H298+1,0)</f>
        <v>6</v>
      </c>
      <c r="I299" s="2" t="b">
        <f>AND(ekodom[[#This Row],[podl]],ekodom[[#This Row],[susza]]&gt;0,MOD(ekodom[[#This Row],[susza]],5)=0)</f>
        <v>0</v>
      </c>
      <c r="J299" s="2">
        <f t="shared" si="5"/>
        <v>1693</v>
      </c>
      <c r="K299" s="2">
        <f>190+ekodom[[#This Row],[środa?]]*70+ekodom[[#This Row],[trawnik]]*300</f>
        <v>190</v>
      </c>
      <c r="L299" s="2">
        <f>IF(ekodom[[#This Row],[stan zb.]]&gt;ekodom[[#This Row],[zużyto_wody]], ekodom[[#This Row],[zużyto_wody]], ekodom[[#This Row],[stan zb.]])</f>
        <v>190</v>
      </c>
      <c r="M299" s="2">
        <f>ekodom[[#This Row],[zużyto_wody]]-ekodom[[#This Row],[zuż. Zbiornik]]</f>
        <v>0</v>
      </c>
    </row>
    <row r="300" spans="3:13" x14ac:dyDescent="0.25">
      <c r="C300" s="1">
        <v>44853</v>
      </c>
      <c r="D300">
        <v>0</v>
      </c>
      <c r="E300">
        <f>MONTH(ekodom[[#This Row],[Data]])</f>
        <v>10</v>
      </c>
      <c r="F300" t="b">
        <f>WEEKDAY(ekodom[[#This Row],[Data]],13)=1</f>
        <v>1</v>
      </c>
      <c r="G300" t="b">
        <f>AND(ekodom[[#This Row],[Data]]&gt;=DATE(2022,4,1), ekodom[[#This Row],[Data]]&lt;=DATE(2022,9,30))</f>
        <v>0</v>
      </c>
      <c r="H300" s="2">
        <f>IF(ekodom[[#This Row],[retencja]]=0, H299+1,0)</f>
        <v>7</v>
      </c>
      <c r="I300" s="2" t="b">
        <f>AND(ekodom[[#This Row],[podl]],ekodom[[#This Row],[susza]]&gt;0,MOD(ekodom[[#This Row],[susza]],5)=0)</f>
        <v>0</v>
      </c>
      <c r="J300" s="2">
        <f t="shared" si="5"/>
        <v>1503</v>
      </c>
      <c r="K300" s="2">
        <f>190+ekodom[[#This Row],[środa?]]*70+ekodom[[#This Row],[trawnik]]*300</f>
        <v>260</v>
      </c>
      <c r="L300" s="2">
        <f>IF(ekodom[[#This Row],[stan zb.]]&gt;ekodom[[#This Row],[zużyto_wody]], ekodom[[#This Row],[zużyto_wody]], ekodom[[#This Row],[stan zb.]])</f>
        <v>260</v>
      </c>
      <c r="M300" s="2">
        <f>ekodom[[#This Row],[zużyto_wody]]-ekodom[[#This Row],[zuż. Zbiornik]]</f>
        <v>0</v>
      </c>
    </row>
    <row r="301" spans="3:13" x14ac:dyDescent="0.25">
      <c r="C301" s="1">
        <v>44854</v>
      </c>
      <c r="D301">
        <v>0</v>
      </c>
      <c r="E301">
        <f>MONTH(ekodom[[#This Row],[Data]])</f>
        <v>10</v>
      </c>
      <c r="F301" t="b">
        <f>WEEKDAY(ekodom[[#This Row],[Data]],13)=1</f>
        <v>0</v>
      </c>
      <c r="G301" t="b">
        <f>AND(ekodom[[#This Row],[Data]]&gt;=DATE(2022,4,1), ekodom[[#This Row],[Data]]&lt;=DATE(2022,9,30))</f>
        <v>0</v>
      </c>
      <c r="H301" s="2">
        <f>IF(ekodom[[#This Row],[retencja]]=0, H300+1,0)</f>
        <v>8</v>
      </c>
      <c r="I301" s="2" t="b">
        <f>AND(ekodom[[#This Row],[podl]],ekodom[[#This Row],[susza]]&gt;0,MOD(ekodom[[#This Row],[susza]],5)=0)</f>
        <v>0</v>
      </c>
      <c r="J301" s="2">
        <f t="shared" si="5"/>
        <v>1243</v>
      </c>
      <c r="K301" s="2">
        <f>190+ekodom[[#This Row],[środa?]]*70+ekodom[[#This Row],[trawnik]]*300</f>
        <v>190</v>
      </c>
      <c r="L301" s="2">
        <f>IF(ekodom[[#This Row],[stan zb.]]&gt;ekodom[[#This Row],[zużyto_wody]], ekodom[[#This Row],[zużyto_wody]], ekodom[[#This Row],[stan zb.]])</f>
        <v>190</v>
      </c>
      <c r="M301" s="2">
        <f>ekodom[[#This Row],[zużyto_wody]]-ekodom[[#This Row],[zuż. Zbiornik]]</f>
        <v>0</v>
      </c>
    </row>
    <row r="302" spans="3:13" x14ac:dyDescent="0.25">
      <c r="C302" s="1">
        <v>44855</v>
      </c>
      <c r="D302">
        <v>0</v>
      </c>
      <c r="E302">
        <f>MONTH(ekodom[[#This Row],[Data]])</f>
        <v>10</v>
      </c>
      <c r="F302" t="b">
        <f>WEEKDAY(ekodom[[#This Row],[Data]],13)=1</f>
        <v>0</v>
      </c>
      <c r="G302" t="b">
        <f>AND(ekodom[[#This Row],[Data]]&gt;=DATE(2022,4,1), ekodom[[#This Row],[Data]]&lt;=DATE(2022,9,30))</f>
        <v>0</v>
      </c>
      <c r="H302" s="2">
        <f>IF(ekodom[[#This Row],[retencja]]=0, H301+1,0)</f>
        <v>9</v>
      </c>
      <c r="I302" s="2" t="b">
        <f>AND(ekodom[[#This Row],[podl]],ekodom[[#This Row],[susza]]&gt;0,MOD(ekodom[[#This Row],[susza]],5)=0)</f>
        <v>0</v>
      </c>
      <c r="J302" s="2">
        <f t="shared" si="5"/>
        <v>1053</v>
      </c>
      <c r="K302" s="2">
        <f>190+ekodom[[#This Row],[środa?]]*70+ekodom[[#This Row],[trawnik]]*300</f>
        <v>190</v>
      </c>
      <c r="L302" s="2">
        <f>IF(ekodom[[#This Row],[stan zb.]]&gt;ekodom[[#This Row],[zużyto_wody]], ekodom[[#This Row],[zużyto_wody]], ekodom[[#This Row],[stan zb.]])</f>
        <v>190</v>
      </c>
      <c r="M302" s="2">
        <f>ekodom[[#This Row],[zużyto_wody]]-ekodom[[#This Row],[zuż. Zbiornik]]</f>
        <v>0</v>
      </c>
    </row>
    <row r="303" spans="3:13" x14ac:dyDescent="0.25">
      <c r="C303" s="1">
        <v>44856</v>
      </c>
      <c r="D303">
        <v>1084</v>
      </c>
      <c r="E303">
        <f>MONTH(ekodom[[#This Row],[Data]])</f>
        <v>10</v>
      </c>
      <c r="F303" t="b">
        <f>WEEKDAY(ekodom[[#This Row],[Data]],13)=1</f>
        <v>0</v>
      </c>
      <c r="G303" t="b">
        <f>AND(ekodom[[#This Row],[Data]]&gt;=DATE(2022,4,1), ekodom[[#This Row],[Data]]&lt;=DATE(2022,9,30))</f>
        <v>0</v>
      </c>
      <c r="H303" s="2">
        <f>IF(ekodom[[#This Row],[retencja]]=0, H302+1,0)</f>
        <v>0</v>
      </c>
      <c r="I303" s="2" t="b">
        <f>AND(ekodom[[#This Row],[podl]],ekodom[[#This Row],[susza]]&gt;0,MOD(ekodom[[#This Row],[susza]],5)=0)</f>
        <v>0</v>
      </c>
      <c r="J303" s="2">
        <f t="shared" si="5"/>
        <v>1947</v>
      </c>
      <c r="K303" s="2">
        <f>190+ekodom[[#This Row],[środa?]]*70+ekodom[[#This Row],[trawnik]]*300</f>
        <v>190</v>
      </c>
      <c r="L303" s="2">
        <f>IF(ekodom[[#This Row],[stan zb.]]&gt;ekodom[[#This Row],[zużyto_wody]], ekodom[[#This Row],[zużyto_wody]], ekodom[[#This Row],[stan zb.]])</f>
        <v>190</v>
      </c>
      <c r="M303" s="2">
        <f>ekodom[[#This Row],[zużyto_wody]]-ekodom[[#This Row],[zuż. Zbiornik]]</f>
        <v>0</v>
      </c>
    </row>
    <row r="304" spans="3:13" x14ac:dyDescent="0.25">
      <c r="C304" s="1">
        <v>44857</v>
      </c>
      <c r="D304">
        <v>1423</v>
      </c>
      <c r="E304">
        <f>MONTH(ekodom[[#This Row],[Data]])</f>
        <v>10</v>
      </c>
      <c r="F304" t="b">
        <f>WEEKDAY(ekodom[[#This Row],[Data]],13)=1</f>
        <v>0</v>
      </c>
      <c r="G304" t="b">
        <f>AND(ekodom[[#This Row],[Data]]&gt;=DATE(2022,4,1), ekodom[[#This Row],[Data]]&lt;=DATE(2022,9,30))</f>
        <v>0</v>
      </c>
      <c r="H304" s="2">
        <f>IF(ekodom[[#This Row],[retencja]]=0, H303+1,0)</f>
        <v>0</v>
      </c>
      <c r="I304" s="2" t="b">
        <f>AND(ekodom[[#This Row],[podl]],ekodom[[#This Row],[susza]]&gt;0,MOD(ekodom[[#This Row],[susza]],5)=0)</f>
        <v>0</v>
      </c>
      <c r="J304" s="2">
        <f t="shared" si="5"/>
        <v>3180</v>
      </c>
      <c r="K304" s="2">
        <f>190+ekodom[[#This Row],[środa?]]*70+ekodom[[#This Row],[trawnik]]*300</f>
        <v>190</v>
      </c>
      <c r="L304" s="2">
        <f>IF(ekodom[[#This Row],[stan zb.]]&gt;ekodom[[#This Row],[zużyto_wody]], ekodom[[#This Row],[zużyto_wody]], ekodom[[#This Row],[stan zb.]])</f>
        <v>190</v>
      </c>
      <c r="M304" s="2">
        <f>ekodom[[#This Row],[zużyto_wody]]-ekodom[[#This Row],[zuż. Zbiornik]]</f>
        <v>0</v>
      </c>
    </row>
    <row r="305" spans="3:13" x14ac:dyDescent="0.25">
      <c r="C305" s="1">
        <v>44858</v>
      </c>
      <c r="D305">
        <v>1315</v>
      </c>
      <c r="E305">
        <f>MONTH(ekodom[[#This Row],[Data]])</f>
        <v>10</v>
      </c>
      <c r="F305" t="b">
        <f>WEEKDAY(ekodom[[#This Row],[Data]],13)=1</f>
        <v>0</v>
      </c>
      <c r="G305" t="b">
        <f>AND(ekodom[[#This Row],[Data]]&gt;=DATE(2022,4,1), ekodom[[#This Row],[Data]]&lt;=DATE(2022,9,30))</f>
        <v>0</v>
      </c>
      <c r="H305" s="2">
        <f>IF(ekodom[[#This Row],[retencja]]=0, H304+1,0)</f>
        <v>0</v>
      </c>
      <c r="I305" s="2" t="b">
        <f>AND(ekodom[[#This Row],[podl]],ekodom[[#This Row],[susza]]&gt;0,MOD(ekodom[[#This Row],[susza]],5)=0)</f>
        <v>0</v>
      </c>
      <c r="J305" s="2">
        <f t="shared" si="5"/>
        <v>4305</v>
      </c>
      <c r="K305" s="2">
        <f>190+ekodom[[#This Row],[środa?]]*70+ekodom[[#This Row],[trawnik]]*300</f>
        <v>190</v>
      </c>
      <c r="L305" s="2">
        <f>IF(ekodom[[#This Row],[stan zb.]]&gt;ekodom[[#This Row],[zużyto_wody]], ekodom[[#This Row],[zużyto_wody]], ekodom[[#This Row],[stan zb.]])</f>
        <v>190</v>
      </c>
      <c r="M305" s="2">
        <f>ekodom[[#This Row],[zużyto_wody]]-ekodom[[#This Row],[zuż. Zbiornik]]</f>
        <v>0</v>
      </c>
    </row>
    <row r="306" spans="3:13" x14ac:dyDescent="0.25">
      <c r="C306" s="1">
        <v>44859</v>
      </c>
      <c r="D306">
        <v>717</v>
      </c>
      <c r="E306">
        <f>MONTH(ekodom[[#This Row],[Data]])</f>
        <v>10</v>
      </c>
      <c r="F306" t="b">
        <f>WEEKDAY(ekodom[[#This Row],[Data]],13)=1</f>
        <v>0</v>
      </c>
      <c r="G306" t="b">
        <f>AND(ekodom[[#This Row],[Data]]&gt;=DATE(2022,4,1), ekodom[[#This Row],[Data]]&lt;=DATE(2022,9,30))</f>
        <v>0</v>
      </c>
      <c r="H306" s="2">
        <f>IF(ekodom[[#This Row],[retencja]]=0, H305+1,0)</f>
        <v>0</v>
      </c>
      <c r="I306" s="2" t="b">
        <f>AND(ekodom[[#This Row],[podl]],ekodom[[#This Row],[susza]]&gt;0,MOD(ekodom[[#This Row],[susza]],5)=0)</f>
        <v>0</v>
      </c>
      <c r="J306" s="2">
        <f t="shared" si="5"/>
        <v>4832</v>
      </c>
      <c r="K306" s="2">
        <f>190+ekodom[[#This Row],[środa?]]*70+ekodom[[#This Row],[trawnik]]*300</f>
        <v>190</v>
      </c>
      <c r="L306" s="2">
        <f>IF(ekodom[[#This Row],[stan zb.]]&gt;ekodom[[#This Row],[zużyto_wody]], ekodom[[#This Row],[zużyto_wody]], ekodom[[#This Row],[stan zb.]])</f>
        <v>190</v>
      </c>
      <c r="M306" s="2">
        <f>ekodom[[#This Row],[zużyto_wody]]-ekodom[[#This Row],[zuż. Zbiornik]]</f>
        <v>0</v>
      </c>
    </row>
    <row r="307" spans="3:13" x14ac:dyDescent="0.25">
      <c r="C307" s="1">
        <v>44860</v>
      </c>
      <c r="D307">
        <v>1398</v>
      </c>
      <c r="E307">
        <f>MONTH(ekodom[[#This Row],[Data]])</f>
        <v>10</v>
      </c>
      <c r="F307" t="b">
        <f>WEEKDAY(ekodom[[#This Row],[Data]],13)=1</f>
        <v>1</v>
      </c>
      <c r="G307" t="b">
        <f>AND(ekodom[[#This Row],[Data]]&gt;=DATE(2022,4,1), ekodom[[#This Row],[Data]]&lt;=DATE(2022,9,30))</f>
        <v>0</v>
      </c>
      <c r="H307" s="2">
        <f>IF(ekodom[[#This Row],[retencja]]=0, H306+1,0)</f>
        <v>0</v>
      </c>
      <c r="I307" s="2" t="b">
        <f>AND(ekodom[[#This Row],[podl]],ekodom[[#This Row],[susza]]&gt;0,MOD(ekodom[[#This Row],[susza]],5)=0)</f>
        <v>0</v>
      </c>
      <c r="J307" s="2">
        <f t="shared" si="5"/>
        <v>6040</v>
      </c>
      <c r="K307" s="2">
        <f>190+ekodom[[#This Row],[środa?]]*70+ekodom[[#This Row],[trawnik]]*300</f>
        <v>260</v>
      </c>
      <c r="L307" s="2">
        <f>IF(ekodom[[#This Row],[stan zb.]]&gt;ekodom[[#This Row],[zużyto_wody]], ekodom[[#This Row],[zużyto_wody]], ekodom[[#This Row],[stan zb.]])</f>
        <v>260</v>
      </c>
      <c r="M307" s="2">
        <f>ekodom[[#This Row],[zużyto_wody]]-ekodom[[#This Row],[zuż. Zbiornik]]</f>
        <v>0</v>
      </c>
    </row>
    <row r="308" spans="3:13" x14ac:dyDescent="0.25">
      <c r="C308" s="1">
        <v>44861</v>
      </c>
      <c r="D308">
        <v>913</v>
      </c>
      <c r="E308">
        <f>MONTH(ekodom[[#This Row],[Data]])</f>
        <v>10</v>
      </c>
      <c r="F308" t="b">
        <f>WEEKDAY(ekodom[[#This Row],[Data]],13)=1</f>
        <v>0</v>
      </c>
      <c r="G308" t="b">
        <f>AND(ekodom[[#This Row],[Data]]&gt;=DATE(2022,4,1), ekodom[[#This Row],[Data]]&lt;=DATE(2022,9,30))</f>
        <v>0</v>
      </c>
      <c r="H308" s="2">
        <f>IF(ekodom[[#This Row],[retencja]]=0, H307+1,0)</f>
        <v>0</v>
      </c>
      <c r="I308" s="2" t="b">
        <f>AND(ekodom[[#This Row],[podl]],ekodom[[#This Row],[susza]]&gt;0,MOD(ekodom[[#This Row],[susza]],5)=0)</f>
        <v>0</v>
      </c>
      <c r="J308" s="2">
        <f t="shared" si="5"/>
        <v>6693</v>
      </c>
      <c r="K308" s="2">
        <f>190+ekodom[[#This Row],[środa?]]*70+ekodom[[#This Row],[trawnik]]*300</f>
        <v>190</v>
      </c>
      <c r="L308" s="2">
        <f>IF(ekodom[[#This Row],[stan zb.]]&gt;ekodom[[#This Row],[zużyto_wody]], ekodom[[#This Row],[zużyto_wody]], ekodom[[#This Row],[stan zb.]])</f>
        <v>190</v>
      </c>
      <c r="M308" s="2">
        <f>ekodom[[#This Row],[zużyto_wody]]-ekodom[[#This Row],[zuż. Zbiornik]]</f>
        <v>0</v>
      </c>
    </row>
    <row r="309" spans="3:13" x14ac:dyDescent="0.25">
      <c r="C309" s="1">
        <v>44862</v>
      </c>
      <c r="D309">
        <v>660</v>
      </c>
      <c r="E309">
        <f>MONTH(ekodom[[#This Row],[Data]])</f>
        <v>10</v>
      </c>
      <c r="F309" t="b">
        <f>WEEKDAY(ekodom[[#This Row],[Data]],13)=1</f>
        <v>0</v>
      </c>
      <c r="G309" t="b">
        <f>AND(ekodom[[#This Row],[Data]]&gt;=DATE(2022,4,1), ekodom[[#This Row],[Data]]&lt;=DATE(2022,9,30))</f>
        <v>0</v>
      </c>
      <c r="H309" s="2">
        <f>IF(ekodom[[#This Row],[retencja]]=0, H308+1,0)</f>
        <v>0</v>
      </c>
      <c r="I309" s="2" t="b">
        <f>AND(ekodom[[#This Row],[podl]],ekodom[[#This Row],[susza]]&gt;0,MOD(ekodom[[#This Row],[susza]],5)=0)</f>
        <v>0</v>
      </c>
      <c r="J309" s="2">
        <f t="shared" si="5"/>
        <v>7163</v>
      </c>
      <c r="K309" s="2">
        <f>190+ekodom[[#This Row],[środa?]]*70+ekodom[[#This Row],[trawnik]]*300</f>
        <v>190</v>
      </c>
      <c r="L309" s="2">
        <f>IF(ekodom[[#This Row],[stan zb.]]&gt;ekodom[[#This Row],[zużyto_wody]], ekodom[[#This Row],[zużyto_wody]], ekodom[[#This Row],[stan zb.]])</f>
        <v>190</v>
      </c>
      <c r="M309" s="2">
        <f>ekodom[[#This Row],[zużyto_wody]]-ekodom[[#This Row],[zuż. Zbiornik]]</f>
        <v>0</v>
      </c>
    </row>
    <row r="310" spans="3:13" x14ac:dyDescent="0.25">
      <c r="C310" s="1">
        <v>44863</v>
      </c>
      <c r="D310">
        <v>0</v>
      </c>
      <c r="E310">
        <f>MONTH(ekodom[[#This Row],[Data]])</f>
        <v>10</v>
      </c>
      <c r="F310" t="b">
        <f>WEEKDAY(ekodom[[#This Row],[Data]],13)=1</f>
        <v>0</v>
      </c>
      <c r="G310" t="b">
        <f>AND(ekodom[[#This Row],[Data]]&gt;=DATE(2022,4,1), ekodom[[#This Row],[Data]]&lt;=DATE(2022,9,30))</f>
        <v>0</v>
      </c>
      <c r="H310" s="2">
        <f>IF(ekodom[[#This Row],[retencja]]=0, H309+1,0)</f>
        <v>1</v>
      </c>
      <c r="I310" s="2" t="b">
        <f>AND(ekodom[[#This Row],[podl]],ekodom[[#This Row],[susza]]&gt;0,MOD(ekodom[[#This Row],[susza]],5)=0)</f>
        <v>0</v>
      </c>
      <c r="J310" s="2">
        <f t="shared" si="5"/>
        <v>6973</v>
      </c>
      <c r="K310" s="2">
        <f>190+ekodom[[#This Row],[środa?]]*70+ekodom[[#This Row],[trawnik]]*300</f>
        <v>190</v>
      </c>
      <c r="L310" s="2">
        <f>IF(ekodom[[#This Row],[stan zb.]]&gt;ekodom[[#This Row],[zużyto_wody]], ekodom[[#This Row],[zużyto_wody]], ekodom[[#This Row],[stan zb.]])</f>
        <v>190</v>
      </c>
      <c r="M310" s="2">
        <f>ekodom[[#This Row],[zużyto_wody]]-ekodom[[#This Row],[zuż. Zbiornik]]</f>
        <v>0</v>
      </c>
    </row>
    <row r="311" spans="3:13" x14ac:dyDescent="0.25">
      <c r="C311" s="1">
        <v>44864</v>
      </c>
      <c r="D311">
        <v>0</v>
      </c>
      <c r="E311">
        <f>MONTH(ekodom[[#This Row],[Data]])</f>
        <v>10</v>
      </c>
      <c r="F311" t="b">
        <f>WEEKDAY(ekodom[[#This Row],[Data]],13)=1</f>
        <v>0</v>
      </c>
      <c r="G311" t="b">
        <f>AND(ekodom[[#This Row],[Data]]&gt;=DATE(2022,4,1), ekodom[[#This Row],[Data]]&lt;=DATE(2022,9,30))</f>
        <v>0</v>
      </c>
      <c r="H311" s="2">
        <f>IF(ekodom[[#This Row],[retencja]]=0, H310+1,0)</f>
        <v>2</v>
      </c>
      <c r="I311" s="2" t="b">
        <f>AND(ekodom[[#This Row],[podl]],ekodom[[#This Row],[susza]]&gt;0,MOD(ekodom[[#This Row],[susza]],5)=0)</f>
        <v>0</v>
      </c>
      <c r="J311" s="2">
        <f t="shared" si="5"/>
        <v>6783</v>
      </c>
      <c r="K311" s="2">
        <f>190+ekodom[[#This Row],[środa?]]*70+ekodom[[#This Row],[trawnik]]*300</f>
        <v>190</v>
      </c>
      <c r="L311" s="2">
        <f>IF(ekodom[[#This Row],[stan zb.]]&gt;ekodom[[#This Row],[zużyto_wody]], ekodom[[#This Row],[zużyto_wody]], ekodom[[#This Row],[stan zb.]])</f>
        <v>190</v>
      </c>
      <c r="M311" s="2">
        <f>ekodom[[#This Row],[zużyto_wody]]-ekodom[[#This Row],[zuż. Zbiornik]]</f>
        <v>0</v>
      </c>
    </row>
    <row r="312" spans="3:13" x14ac:dyDescent="0.25">
      <c r="C312" s="1">
        <v>44865</v>
      </c>
      <c r="D312">
        <v>0</v>
      </c>
      <c r="E312">
        <f>MONTH(ekodom[[#This Row],[Data]])</f>
        <v>10</v>
      </c>
      <c r="F312" t="b">
        <f>WEEKDAY(ekodom[[#This Row],[Data]],13)=1</f>
        <v>0</v>
      </c>
      <c r="G312" t="b">
        <f>AND(ekodom[[#This Row],[Data]]&gt;=DATE(2022,4,1), ekodom[[#This Row],[Data]]&lt;=DATE(2022,9,30))</f>
        <v>0</v>
      </c>
      <c r="H312" s="2">
        <f>IF(ekodom[[#This Row],[retencja]]=0, H311+1,0)</f>
        <v>3</v>
      </c>
      <c r="I312" s="2" t="b">
        <f>AND(ekodom[[#This Row],[podl]],ekodom[[#This Row],[susza]]&gt;0,MOD(ekodom[[#This Row],[susza]],5)=0)</f>
        <v>0</v>
      </c>
      <c r="J312" s="2">
        <f t="shared" si="5"/>
        <v>6593</v>
      </c>
      <c r="K312" s="2">
        <f>190+ekodom[[#This Row],[środa?]]*70+ekodom[[#This Row],[trawnik]]*300</f>
        <v>190</v>
      </c>
      <c r="L312" s="2">
        <f>IF(ekodom[[#This Row],[stan zb.]]&gt;ekodom[[#This Row],[zużyto_wody]], ekodom[[#This Row],[zużyto_wody]], ekodom[[#This Row],[stan zb.]])</f>
        <v>190</v>
      </c>
      <c r="M312" s="2">
        <f>ekodom[[#This Row],[zużyto_wody]]-ekodom[[#This Row],[zuż. Zbiornik]]</f>
        <v>0</v>
      </c>
    </row>
    <row r="313" spans="3:13" x14ac:dyDescent="0.25">
      <c r="C313" s="1">
        <v>44866</v>
      </c>
      <c r="D313">
        <v>0</v>
      </c>
      <c r="E313">
        <f>MONTH(ekodom[[#This Row],[Data]])</f>
        <v>11</v>
      </c>
      <c r="F313" t="b">
        <f>WEEKDAY(ekodom[[#This Row],[Data]],13)=1</f>
        <v>0</v>
      </c>
      <c r="G313" t="b">
        <f>AND(ekodom[[#This Row],[Data]]&gt;=DATE(2022,4,1), ekodom[[#This Row],[Data]]&lt;=DATE(2022,9,30))</f>
        <v>0</v>
      </c>
      <c r="H313" s="2">
        <f>IF(ekodom[[#This Row],[retencja]]=0, H312+1,0)</f>
        <v>4</v>
      </c>
      <c r="I313" s="2" t="b">
        <f>AND(ekodom[[#This Row],[podl]],ekodom[[#This Row],[susza]]&gt;0,MOD(ekodom[[#This Row],[susza]],5)=0)</f>
        <v>0</v>
      </c>
      <c r="J313" s="2">
        <f t="shared" si="5"/>
        <v>6403</v>
      </c>
      <c r="K313" s="2">
        <f>190+ekodom[[#This Row],[środa?]]*70+ekodom[[#This Row],[trawnik]]*300</f>
        <v>190</v>
      </c>
      <c r="L313" s="2">
        <f>IF(ekodom[[#This Row],[stan zb.]]&gt;ekodom[[#This Row],[zużyto_wody]], ekodom[[#This Row],[zużyto_wody]], ekodom[[#This Row],[stan zb.]])</f>
        <v>190</v>
      </c>
      <c r="M313" s="2">
        <f>ekodom[[#This Row],[zużyto_wody]]-ekodom[[#This Row],[zuż. Zbiornik]]</f>
        <v>0</v>
      </c>
    </row>
    <row r="314" spans="3:13" x14ac:dyDescent="0.25">
      <c r="C314" s="1">
        <v>44867</v>
      </c>
      <c r="D314">
        <v>0</v>
      </c>
      <c r="E314">
        <f>MONTH(ekodom[[#This Row],[Data]])</f>
        <v>11</v>
      </c>
      <c r="F314" t="b">
        <f>WEEKDAY(ekodom[[#This Row],[Data]],13)=1</f>
        <v>1</v>
      </c>
      <c r="G314" t="b">
        <f>AND(ekodom[[#This Row],[Data]]&gt;=DATE(2022,4,1), ekodom[[#This Row],[Data]]&lt;=DATE(2022,9,30))</f>
        <v>0</v>
      </c>
      <c r="H314" s="2">
        <f>IF(ekodom[[#This Row],[retencja]]=0, H313+1,0)</f>
        <v>5</v>
      </c>
      <c r="I314" s="2" t="b">
        <f>AND(ekodom[[#This Row],[podl]],ekodom[[#This Row],[susza]]&gt;0,MOD(ekodom[[#This Row],[susza]],5)=0)</f>
        <v>0</v>
      </c>
      <c r="J314" s="2">
        <f t="shared" si="5"/>
        <v>6213</v>
      </c>
      <c r="K314" s="2">
        <f>190+ekodom[[#This Row],[środa?]]*70+ekodom[[#This Row],[trawnik]]*300</f>
        <v>260</v>
      </c>
      <c r="L314" s="2">
        <f>IF(ekodom[[#This Row],[stan zb.]]&gt;ekodom[[#This Row],[zużyto_wody]], ekodom[[#This Row],[zużyto_wody]], ekodom[[#This Row],[stan zb.]])</f>
        <v>260</v>
      </c>
      <c r="M314" s="2">
        <f>ekodom[[#This Row],[zużyto_wody]]-ekodom[[#This Row],[zuż. Zbiornik]]</f>
        <v>0</v>
      </c>
    </row>
    <row r="315" spans="3:13" x14ac:dyDescent="0.25">
      <c r="C315" s="1">
        <v>44868</v>
      </c>
      <c r="D315">
        <v>935</v>
      </c>
      <c r="E315">
        <f>MONTH(ekodom[[#This Row],[Data]])</f>
        <v>11</v>
      </c>
      <c r="F315" t="b">
        <f>WEEKDAY(ekodom[[#This Row],[Data]],13)=1</f>
        <v>0</v>
      </c>
      <c r="G315" t="b">
        <f>AND(ekodom[[#This Row],[Data]]&gt;=DATE(2022,4,1), ekodom[[#This Row],[Data]]&lt;=DATE(2022,9,30))</f>
        <v>0</v>
      </c>
      <c r="H315" s="2">
        <f>IF(ekodom[[#This Row],[retencja]]=0, H314+1,0)</f>
        <v>0</v>
      </c>
      <c r="I315" s="2" t="b">
        <f>AND(ekodom[[#This Row],[podl]],ekodom[[#This Row],[susza]]&gt;0,MOD(ekodom[[#This Row],[susza]],5)=0)</f>
        <v>0</v>
      </c>
      <c r="J315" s="2">
        <f t="shared" si="5"/>
        <v>6888</v>
      </c>
      <c r="K315" s="2">
        <f>190+ekodom[[#This Row],[środa?]]*70+ekodom[[#This Row],[trawnik]]*300</f>
        <v>190</v>
      </c>
      <c r="L315" s="2">
        <f>IF(ekodom[[#This Row],[stan zb.]]&gt;ekodom[[#This Row],[zużyto_wody]], ekodom[[#This Row],[zużyto_wody]], ekodom[[#This Row],[stan zb.]])</f>
        <v>190</v>
      </c>
      <c r="M315" s="2">
        <f>ekodom[[#This Row],[zużyto_wody]]-ekodom[[#This Row],[zuż. Zbiornik]]</f>
        <v>0</v>
      </c>
    </row>
    <row r="316" spans="3:13" x14ac:dyDescent="0.25">
      <c r="C316" s="1">
        <v>44869</v>
      </c>
      <c r="D316">
        <v>648</v>
      </c>
      <c r="E316">
        <f>MONTH(ekodom[[#This Row],[Data]])</f>
        <v>11</v>
      </c>
      <c r="F316" t="b">
        <f>WEEKDAY(ekodom[[#This Row],[Data]],13)=1</f>
        <v>0</v>
      </c>
      <c r="G316" t="b">
        <f>AND(ekodom[[#This Row],[Data]]&gt;=DATE(2022,4,1), ekodom[[#This Row],[Data]]&lt;=DATE(2022,9,30))</f>
        <v>0</v>
      </c>
      <c r="H316" s="2">
        <f>IF(ekodom[[#This Row],[retencja]]=0, H315+1,0)</f>
        <v>0</v>
      </c>
      <c r="I316" s="2" t="b">
        <f>AND(ekodom[[#This Row],[podl]],ekodom[[#This Row],[susza]]&gt;0,MOD(ekodom[[#This Row],[susza]],5)=0)</f>
        <v>0</v>
      </c>
      <c r="J316" s="2">
        <f t="shared" si="5"/>
        <v>7346</v>
      </c>
      <c r="K316" s="2">
        <f>190+ekodom[[#This Row],[środa?]]*70+ekodom[[#This Row],[trawnik]]*300</f>
        <v>190</v>
      </c>
      <c r="L316" s="2">
        <f>IF(ekodom[[#This Row],[stan zb.]]&gt;ekodom[[#This Row],[zużyto_wody]], ekodom[[#This Row],[zużyto_wody]], ekodom[[#This Row],[stan zb.]])</f>
        <v>190</v>
      </c>
      <c r="M316" s="2">
        <f>ekodom[[#This Row],[zużyto_wody]]-ekodom[[#This Row],[zuż. Zbiornik]]</f>
        <v>0</v>
      </c>
    </row>
    <row r="317" spans="3:13" x14ac:dyDescent="0.25">
      <c r="C317" s="1">
        <v>44870</v>
      </c>
      <c r="D317">
        <v>793</v>
      </c>
      <c r="E317">
        <f>MONTH(ekodom[[#This Row],[Data]])</f>
        <v>11</v>
      </c>
      <c r="F317" t="b">
        <f>WEEKDAY(ekodom[[#This Row],[Data]],13)=1</f>
        <v>0</v>
      </c>
      <c r="G317" t="b">
        <f>AND(ekodom[[#This Row],[Data]]&gt;=DATE(2022,4,1), ekodom[[#This Row],[Data]]&lt;=DATE(2022,9,30))</f>
        <v>0</v>
      </c>
      <c r="H317" s="2">
        <f>IF(ekodom[[#This Row],[retencja]]=0, H316+1,0)</f>
        <v>0</v>
      </c>
      <c r="I317" s="2" t="b">
        <f>AND(ekodom[[#This Row],[podl]],ekodom[[#This Row],[susza]]&gt;0,MOD(ekodom[[#This Row],[susza]],5)=0)</f>
        <v>0</v>
      </c>
      <c r="J317" s="2">
        <f t="shared" si="5"/>
        <v>7949</v>
      </c>
      <c r="K317" s="2">
        <f>190+ekodom[[#This Row],[środa?]]*70+ekodom[[#This Row],[trawnik]]*300</f>
        <v>190</v>
      </c>
      <c r="L317" s="2">
        <f>IF(ekodom[[#This Row],[stan zb.]]&gt;ekodom[[#This Row],[zużyto_wody]], ekodom[[#This Row],[zużyto_wody]], ekodom[[#This Row],[stan zb.]])</f>
        <v>190</v>
      </c>
      <c r="M317" s="2">
        <f>ekodom[[#This Row],[zużyto_wody]]-ekodom[[#This Row],[zuż. Zbiornik]]</f>
        <v>0</v>
      </c>
    </row>
    <row r="318" spans="3:13" x14ac:dyDescent="0.25">
      <c r="C318" s="1">
        <v>44871</v>
      </c>
      <c r="D318">
        <v>1276</v>
      </c>
      <c r="E318">
        <f>MONTH(ekodom[[#This Row],[Data]])</f>
        <v>11</v>
      </c>
      <c r="F318" t="b">
        <f>WEEKDAY(ekodom[[#This Row],[Data]],13)=1</f>
        <v>0</v>
      </c>
      <c r="G318" t="b">
        <f>AND(ekodom[[#This Row],[Data]]&gt;=DATE(2022,4,1), ekodom[[#This Row],[Data]]&lt;=DATE(2022,9,30))</f>
        <v>0</v>
      </c>
      <c r="H318" s="2">
        <f>IF(ekodom[[#This Row],[retencja]]=0, H317+1,0)</f>
        <v>0</v>
      </c>
      <c r="I318" s="2" t="b">
        <f>AND(ekodom[[#This Row],[podl]],ekodom[[#This Row],[susza]]&gt;0,MOD(ekodom[[#This Row],[susza]],5)=0)</f>
        <v>0</v>
      </c>
      <c r="J318" s="2">
        <f t="shared" si="5"/>
        <v>9035</v>
      </c>
      <c r="K318" s="2">
        <f>190+ekodom[[#This Row],[środa?]]*70+ekodom[[#This Row],[trawnik]]*300</f>
        <v>190</v>
      </c>
      <c r="L318" s="2">
        <f>IF(ekodom[[#This Row],[stan zb.]]&gt;ekodom[[#This Row],[zużyto_wody]], ekodom[[#This Row],[zużyto_wody]], ekodom[[#This Row],[stan zb.]])</f>
        <v>190</v>
      </c>
      <c r="M318" s="2">
        <f>ekodom[[#This Row],[zużyto_wody]]-ekodom[[#This Row],[zuż. Zbiornik]]</f>
        <v>0</v>
      </c>
    </row>
    <row r="319" spans="3:13" x14ac:dyDescent="0.25">
      <c r="C319" s="1">
        <v>44872</v>
      </c>
      <c r="D319">
        <v>1234</v>
      </c>
      <c r="E319">
        <f>MONTH(ekodom[[#This Row],[Data]])</f>
        <v>11</v>
      </c>
      <c r="F319" t="b">
        <f>WEEKDAY(ekodom[[#This Row],[Data]],13)=1</f>
        <v>0</v>
      </c>
      <c r="G319" t="b">
        <f>AND(ekodom[[#This Row],[Data]]&gt;=DATE(2022,4,1), ekodom[[#This Row],[Data]]&lt;=DATE(2022,9,30))</f>
        <v>0</v>
      </c>
      <c r="H319" s="2">
        <f>IF(ekodom[[#This Row],[retencja]]=0, H318+1,0)</f>
        <v>0</v>
      </c>
      <c r="I319" s="2" t="b">
        <f>AND(ekodom[[#This Row],[podl]],ekodom[[#This Row],[susza]]&gt;0,MOD(ekodom[[#This Row],[susza]],5)=0)</f>
        <v>0</v>
      </c>
      <c r="J319" s="2">
        <f t="shared" si="5"/>
        <v>10079</v>
      </c>
      <c r="K319" s="2">
        <f>190+ekodom[[#This Row],[środa?]]*70+ekodom[[#This Row],[trawnik]]*300</f>
        <v>190</v>
      </c>
      <c r="L319" s="2">
        <f>IF(ekodom[[#This Row],[stan zb.]]&gt;ekodom[[#This Row],[zużyto_wody]], ekodom[[#This Row],[zużyto_wody]], ekodom[[#This Row],[stan zb.]])</f>
        <v>190</v>
      </c>
      <c r="M319" s="2">
        <f>ekodom[[#This Row],[zużyto_wody]]-ekodom[[#This Row],[zuż. Zbiornik]]</f>
        <v>0</v>
      </c>
    </row>
    <row r="320" spans="3:13" x14ac:dyDescent="0.25">
      <c r="C320" s="1">
        <v>44873</v>
      </c>
      <c r="D320">
        <v>1302</v>
      </c>
      <c r="E320">
        <f>MONTH(ekodom[[#This Row],[Data]])</f>
        <v>11</v>
      </c>
      <c r="F320" t="b">
        <f>WEEKDAY(ekodom[[#This Row],[Data]],13)=1</f>
        <v>0</v>
      </c>
      <c r="G320" t="b">
        <f>AND(ekodom[[#This Row],[Data]]&gt;=DATE(2022,4,1), ekodom[[#This Row],[Data]]&lt;=DATE(2022,9,30))</f>
        <v>0</v>
      </c>
      <c r="H320" s="2">
        <f>IF(ekodom[[#This Row],[retencja]]=0, H319+1,0)</f>
        <v>0</v>
      </c>
      <c r="I320" s="2" t="b">
        <f>AND(ekodom[[#This Row],[podl]],ekodom[[#This Row],[susza]]&gt;0,MOD(ekodom[[#This Row],[susza]],5)=0)</f>
        <v>0</v>
      </c>
      <c r="J320" s="2">
        <f t="shared" si="5"/>
        <v>11191</v>
      </c>
      <c r="K320" s="2">
        <f>190+ekodom[[#This Row],[środa?]]*70+ekodom[[#This Row],[trawnik]]*300</f>
        <v>190</v>
      </c>
      <c r="L320" s="2">
        <f>IF(ekodom[[#This Row],[stan zb.]]&gt;ekodom[[#This Row],[zużyto_wody]], ekodom[[#This Row],[zużyto_wody]], ekodom[[#This Row],[stan zb.]])</f>
        <v>190</v>
      </c>
      <c r="M320" s="2">
        <f>ekodom[[#This Row],[zużyto_wody]]-ekodom[[#This Row],[zuż. Zbiornik]]</f>
        <v>0</v>
      </c>
    </row>
    <row r="321" spans="3:13" x14ac:dyDescent="0.25">
      <c r="C321" s="1">
        <v>44874</v>
      </c>
      <c r="D321">
        <v>1316</v>
      </c>
      <c r="E321">
        <f>MONTH(ekodom[[#This Row],[Data]])</f>
        <v>11</v>
      </c>
      <c r="F321" t="b">
        <f>WEEKDAY(ekodom[[#This Row],[Data]],13)=1</f>
        <v>1</v>
      </c>
      <c r="G321" t="b">
        <f>AND(ekodom[[#This Row],[Data]]&gt;=DATE(2022,4,1), ekodom[[#This Row],[Data]]&lt;=DATE(2022,9,30))</f>
        <v>0</v>
      </c>
      <c r="H321" s="2">
        <f>IF(ekodom[[#This Row],[retencja]]=0, H320+1,0)</f>
        <v>0</v>
      </c>
      <c r="I321" s="2" t="b">
        <f>AND(ekodom[[#This Row],[podl]],ekodom[[#This Row],[susza]]&gt;0,MOD(ekodom[[#This Row],[susza]],5)=0)</f>
        <v>0</v>
      </c>
      <c r="J321" s="2">
        <f t="shared" si="5"/>
        <v>12317</v>
      </c>
      <c r="K321" s="2">
        <f>190+ekodom[[#This Row],[środa?]]*70+ekodom[[#This Row],[trawnik]]*300</f>
        <v>260</v>
      </c>
      <c r="L321" s="2">
        <f>IF(ekodom[[#This Row],[stan zb.]]&gt;ekodom[[#This Row],[zużyto_wody]], ekodom[[#This Row],[zużyto_wody]], ekodom[[#This Row],[stan zb.]])</f>
        <v>260</v>
      </c>
      <c r="M321" s="2">
        <f>ekodom[[#This Row],[zużyto_wody]]-ekodom[[#This Row],[zuż. Zbiornik]]</f>
        <v>0</v>
      </c>
    </row>
    <row r="322" spans="3:13" x14ac:dyDescent="0.25">
      <c r="C322" s="1">
        <v>44875</v>
      </c>
      <c r="D322">
        <v>1463</v>
      </c>
      <c r="E322">
        <f>MONTH(ekodom[[#This Row],[Data]])</f>
        <v>11</v>
      </c>
      <c r="F322" t="b">
        <f>WEEKDAY(ekodom[[#This Row],[Data]],13)=1</f>
        <v>0</v>
      </c>
      <c r="G322" t="b">
        <f>AND(ekodom[[#This Row],[Data]]&gt;=DATE(2022,4,1), ekodom[[#This Row],[Data]]&lt;=DATE(2022,9,30))</f>
        <v>0</v>
      </c>
      <c r="H322" s="2">
        <f>IF(ekodom[[#This Row],[retencja]]=0, H321+1,0)</f>
        <v>0</v>
      </c>
      <c r="I322" s="2" t="b">
        <f>AND(ekodom[[#This Row],[podl]],ekodom[[#This Row],[susza]]&gt;0,MOD(ekodom[[#This Row],[susza]],5)=0)</f>
        <v>0</v>
      </c>
      <c r="J322" s="2">
        <f t="shared" si="5"/>
        <v>13520</v>
      </c>
      <c r="K322" s="2">
        <f>190+ekodom[[#This Row],[środa?]]*70+ekodom[[#This Row],[trawnik]]*300</f>
        <v>190</v>
      </c>
      <c r="L322" s="2">
        <f>IF(ekodom[[#This Row],[stan zb.]]&gt;ekodom[[#This Row],[zużyto_wody]], ekodom[[#This Row],[zużyto_wody]], ekodom[[#This Row],[stan zb.]])</f>
        <v>190</v>
      </c>
      <c r="M322" s="2">
        <f>ekodom[[#This Row],[zużyto_wody]]-ekodom[[#This Row],[zuż. Zbiornik]]</f>
        <v>0</v>
      </c>
    </row>
    <row r="323" spans="3:13" x14ac:dyDescent="0.25">
      <c r="C323" s="1">
        <v>44876</v>
      </c>
      <c r="D323">
        <v>771</v>
      </c>
      <c r="E323">
        <f>MONTH(ekodom[[#This Row],[Data]])</f>
        <v>11</v>
      </c>
      <c r="F323" t="b">
        <f>WEEKDAY(ekodom[[#This Row],[Data]],13)=1</f>
        <v>0</v>
      </c>
      <c r="G323" t="b">
        <f>AND(ekodom[[#This Row],[Data]]&gt;=DATE(2022,4,1), ekodom[[#This Row],[Data]]&lt;=DATE(2022,9,30))</f>
        <v>0</v>
      </c>
      <c r="H323" s="2">
        <f>IF(ekodom[[#This Row],[retencja]]=0, H322+1,0)</f>
        <v>0</v>
      </c>
      <c r="I323" s="2" t="b">
        <f>AND(ekodom[[#This Row],[podl]],ekodom[[#This Row],[susza]]&gt;0,MOD(ekodom[[#This Row],[susza]],5)=0)</f>
        <v>0</v>
      </c>
      <c r="J323" s="2">
        <f t="shared" si="5"/>
        <v>14101</v>
      </c>
      <c r="K323" s="2">
        <f>190+ekodom[[#This Row],[środa?]]*70+ekodom[[#This Row],[trawnik]]*300</f>
        <v>190</v>
      </c>
      <c r="L323" s="2">
        <f>IF(ekodom[[#This Row],[stan zb.]]&gt;ekodom[[#This Row],[zużyto_wody]], ekodom[[#This Row],[zużyto_wody]], ekodom[[#This Row],[stan zb.]])</f>
        <v>190</v>
      </c>
      <c r="M323" s="2">
        <f>ekodom[[#This Row],[zużyto_wody]]-ekodom[[#This Row],[zuż. Zbiornik]]</f>
        <v>0</v>
      </c>
    </row>
    <row r="324" spans="3:13" x14ac:dyDescent="0.25">
      <c r="C324" s="1">
        <v>44877</v>
      </c>
      <c r="D324">
        <v>0</v>
      </c>
      <c r="E324">
        <f>MONTH(ekodom[[#This Row],[Data]])</f>
        <v>11</v>
      </c>
      <c r="F324" t="b">
        <f>WEEKDAY(ekodom[[#This Row],[Data]],13)=1</f>
        <v>0</v>
      </c>
      <c r="G324" t="b">
        <f>AND(ekodom[[#This Row],[Data]]&gt;=DATE(2022,4,1), ekodom[[#This Row],[Data]]&lt;=DATE(2022,9,30))</f>
        <v>0</v>
      </c>
      <c r="H324" s="2">
        <f>IF(ekodom[[#This Row],[retencja]]=0, H323+1,0)</f>
        <v>1</v>
      </c>
      <c r="I324" s="2" t="b">
        <f>AND(ekodom[[#This Row],[podl]],ekodom[[#This Row],[susza]]&gt;0,MOD(ekodom[[#This Row],[susza]],5)=0)</f>
        <v>0</v>
      </c>
      <c r="J324" s="2">
        <f t="shared" si="5"/>
        <v>13911</v>
      </c>
      <c r="K324" s="2">
        <f>190+ekodom[[#This Row],[środa?]]*70+ekodom[[#This Row],[trawnik]]*300</f>
        <v>190</v>
      </c>
      <c r="L324" s="2">
        <f>IF(ekodom[[#This Row],[stan zb.]]&gt;ekodom[[#This Row],[zużyto_wody]], ekodom[[#This Row],[zużyto_wody]], ekodom[[#This Row],[stan zb.]])</f>
        <v>190</v>
      </c>
      <c r="M324" s="2">
        <f>ekodom[[#This Row],[zużyto_wody]]-ekodom[[#This Row],[zuż. Zbiornik]]</f>
        <v>0</v>
      </c>
    </row>
    <row r="325" spans="3:13" x14ac:dyDescent="0.25">
      <c r="C325" s="1">
        <v>44878</v>
      </c>
      <c r="D325">
        <v>0</v>
      </c>
      <c r="E325">
        <f>MONTH(ekodom[[#This Row],[Data]])</f>
        <v>11</v>
      </c>
      <c r="F325" t="b">
        <f>WEEKDAY(ekodom[[#This Row],[Data]],13)=1</f>
        <v>0</v>
      </c>
      <c r="G325" t="b">
        <f>AND(ekodom[[#This Row],[Data]]&gt;=DATE(2022,4,1), ekodom[[#This Row],[Data]]&lt;=DATE(2022,9,30))</f>
        <v>0</v>
      </c>
      <c r="H325" s="2">
        <f>IF(ekodom[[#This Row],[retencja]]=0, H324+1,0)</f>
        <v>2</v>
      </c>
      <c r="I325" s="2" t="b">
        <f>AND(ekodom[[#This Row],[podl]],ekodom[[#This Row],[susza]]&gt;0,MOD(ekodom[[#This Row],[susza]],5)=0)</f>
        <v>0</v>
      </c>
      <c r="J325" s="2">
        <f t="shared" si="5"/>
        <v>13721</v>
      </c>
      <c r="K325" s="2">
        <f>190+ekodom[[#This Row],[środa?]]*70+ekodom[[#This Row],[trawnik]]*300</f>
        <v>190</v>
      </c>
      <c r="L325" s="2">
        <f>IF(ekodom[[#This Row],[stan zb.]]&gt;ekodom[[#This Row],[zużyto_wody]], ekodom[[#This Row],[zużyto_wody]], ekodom[[#This Row],[stan zb.]])</f>
        <v>190</v>
      </c>
      <c r="M325" s="2">
        <f>ekodom[[#This Row],[zużyto_wody]]-ekodom[[#This Row],[zuż. Zbiornik]]</f>
        <v>0</v>
      </c>
    </row>
    <row r="326" spans="3:13" x14ac:dyDescent="0.25">
      <c r="C326" s="1">
        <v>44879</v>
      </c>
      <c r="D326">
        <v>0</v>
      </c>
      <c r="E326">
        <f>MONTH(ekodom[[#This Row],[Data]])</f>
        <v>11</v>
      </c>
      <c r="F326" t="b">
        <f>WEEKDAY(ekodom[[#This Row],[Data]],13)=1</f>
        <v>0</v>
      </c>
      <c r="G326" t="b">
        <f>AND(ekodom[[#This Row],[Data]]&gt;=DATE(2022,4,1), ekodom[[#This Row],[Data]]&lt;=DATE(2022,9,30))</f>
        <v>0</v>
      </c>
      <c r="H326" s="2">
        <f>IF(ekodom[[#This Row],[retencja]]=0, H325+1,0)</f>
        <v>3</v>
      </c>
      <c r="I326" s="2" t="b">
        <f>AND(ekodom[[#This Row],[podl]],ekodom[[#This Row],[susza]]&gt;0,MOD(ekodom[[#This Row],[susza]],5)=0)</f>
        <v>0</v>
      </c>
      <c r="J326" s="2">
        <f t="shared" si="5"/>
        <v>13531</v>
      </c>
      <c r="K326" s="2">
        <f>190+ekodom[[#This Row],[środa?]]*70+ekodom[[#This Row],[trawnik]]*300</f>
        <v>190</v>
      </c>
      <c r="L326" s="2">
        <f>IF(ekodom[[#This Row],[stan zb.]]&gt;ekodom[[#This Row],[zużyto_wody]], ekodom[[#This Row],[zużyto_wody]], ekodom[[#This Row],[stan zb.]])</f>
        <v>190</v>
      </c>
      <c r="M326" s="2">
        <f>ekodom[[#This Row],[zużyto_wody]]-ekodom[[#This Row],[zuż. Zbiornik]]</f>
        <v>0</v>
      </c>
    </row>
    <row r="327" spans="3:13" x14ac:dyDescent="0.25">
      <c r="C327" s="1">
        <v>44880</v>
      </c>
      <c r="D327">
        <v>0</v>
      </c>
      <c r="E327">
        <f>MONTH(ekodom[[#This Row],[Data]])</f>
        <v>11</v>
      </c>
      <c r="F327" t="b">
        <f>WEEKDAY(ekodom[[#This Row],[Data]],13)=1</f>
        <v>0</v>
      </c>
      <c r="G327" t="b">
        <f>AND(ekodom[[#This Row],[Data]]&gt;=DATE(2022,4,1), ekodom[[#This Row],[Data]]&lt;=DATE(2022,9,30))</f>
        <v>0</v>
      </c>
      <c r="H327" s="2">
        <f>IF(ekodom[[#This Row],[retencja]]=0, H326+1,0)</f>
        <v>4</v>
      </c>
      <c r="I327" s="2" t="b">
        <f>AND(ekodom[[#This Row],[podl]],ekodom[[#This Row],[susza]]&gt;0,MOD(ekodom[[#This Row],[susza]],5)=0)</f>
        <v>0</v>
      </c>
      <c r="J327" s="2">
        <f t="shared" si="5"/>
        <v>13341</v>
      </c>
      <c r="K327" s="2">
        <f>190+ekodom[[#This Row],[środa?]]*70+ekodom[[#This Row],[trawnik]]*300</f>
        <v>190</v>
      </c>
      <c r="L327" s="2">
        <f>IF(ekodom[[#This Row],[stan zb.]]&gt;ekodom[[#This Row],[zużyto_wody]], ekodom[[#This Row],[zużyto_wody]], ekodom[[#This Row],[stan zb.]])</f>
        <v>190</v>
      </c>
      <c r="M327" s="2">
        <f>ekodom[[#This Row],[zużyto_wody]]-ekodom[[#This Row],[zuż. Zbiornik]]</f>
        <v>0</v>
      </c>
    </row>
    <row r="328" spans="3:13" x14ac:dyDescent="0.25">
      <c r="C328" s="1">
        <v>44881</v>
      </c>
      <c r="D328">
        <v>0</v>
      </c>
      <c r="E328">
        <f>MONTH(ekodom[[#This Row],[Data]])</f>
        <v>11</v>
      </c>
      <c r="F328" t="b">
        <f>WEEKDAY(ekodom[[#This Row],[Data]],13)=1</f>
        <v>1</v>
      </c>
      <c r="G328" t="b">
        <f>AND(ekodom[[#This Row],[Data]]&gt;=DATE(2022,4,1), ekodom[[#This Row],[Data]]&lt;=DATE(2022,9,30))</f>
        <v>0</v>
      </c>
      <c r="H328" s="2">
        <f>IF(ekodom[[#This Row],[retencja]]=0, H327+1,0)</f>
        <v>5</v>
      </c>
      <c r="I328" s="2" t="b">
        <f>AND(ekodom[[#This Row],[podl]],ekodom[[#This Row],[susza]]&gt;0,MOD(ekodom[[#This Row],[susza]],5)=0)</f>
        <v>0</v>
      </c>
      <c r="J328" s="2">
        <f t="shared" si="5"/>
        <v>13151</v>
      </c>
      <c r="K328" s="2">
        <f>190+ekodom[[#This Row],[środa?]]*70+ekodom[[#This Row],[trawnik]]*300</f>
        <v>260</v>
      </c>
      <c r="L328" s="2">
        <f>IF(ekodom[[#This Row],[stan zb.]]&gt;ekodom[[#This Row],[zużyto_wody]], ekodom[[#This Row],[zużyto_wody]], ekodom[[#This Row],[stan zb.]])</f>
        <v>260</v>
      </c>
      <c r="M328" s="2">
        <f>ekodom[[#This Row],[zużyto_wody]]-ekodom[[#This Row],[zuż. Zbiornik]]</f>
        <v>0</v>
      </c>
    </row>
    <row r="329" spans="3:13" x14ac:dyDescent="0.25">
      <c r="C329" s="1">
        <v>44882</v>
      </c>
      <c r="D329">
        <v>0</v>
      </c>
      <c r="E329">
        <f>MONTH(ekodom[[#This Row],[Data]])</f>
        <v>11</v>
      </c>
      <c r="F329" t="b">
        <f>WEEKDAY(ekodom[[#This Row],[Data]],13)=1</f>
        <v>0</v>
      </c>
      <c r="G329" t="b">
        <f>AND(ekodom[[#This Row],[Data]]&gt;=DATE(2022,4,1), ekodom[[#This Row],[Data]]&lt;=DATE(2022,9,30))</f>
        <v>0</v>
      </c>
      <c r="H329" s="2">
        <f>IF(ekodom[[#This Row],[retencja]]=0, H328+1,0)</f>
        <v>6</v>
      </c>
      <c r="I329" s="2" t="b">
        <f>AND(ekodom[[#This Row],[podl]],ekodom[[#This Row],[susza]]&gt;0,MOD(ekodom[[#This Row],[susza]],5)=0)</f>
        <v>0</v>
      </c>
      <c r="J329" s="2">
        <f t="shared" si="5"/>
        <v>12891</v>
      </c>
      <c r="K329" s="2">
        <f>190+ekodom[[#This Row],[środa?]]*70+ekodom[[#This Row],[trawnik]]*300</f>
        <v>190</v>
      </c>
      <c r="L329" s="2">
        <f>IF(ekodom[[#This Row],[stan zb.]]&gt;ekodom[[#This Row],[zużyto_wody]], ekodom[[#This Row],[zużyto_wody]], ekodom[[#This Row],[stan zb.]])</f>
        <v>190</v>
      </c>
      <c r="M329" s="2">
        <f>ekodom[[#This Row],[zużyto_wody]]-ekodom[[#This Row],[zuż. Zbiornik]]</f>
        <v>0</v>
      </c>
    </row>
    <row r="330" spans="3:13" x14ac:dyDescent="0.25">
      <c r="C330" s="1">
        <v>44883</v>
      </c>
      <c r="D330">
        <v>0</v>
      </c>
      <c r="E330">
        <f>MONTH(ekodom[[#This Row],[Data]])</f>
        <v>11</v>
      </c>
      <c r="F330" t="b">
        <f>WEEKDAY(ekodom[[#This Row],[Data]],13)=1</f>
        <v>0</v>
      </c>
      <c r="G330" t="b">
        <f>AND(ekodom[[#This Row],[Data]]&gt;=DATE(2022,4,1), ekodom[[#This Row],[Data]]&lt;=DATE(2022,9,30))</f>
        <v>0</v>
      </c>
      <c r="H330" s="2">
        <f>IF(ekodom[[#This Row],[retencja]]=0, H329+1,0)</f>
        <v>7</v>
      </c>
      <c r="I330" s="2" t="b">
        <f>AND(ekodom[[#This Row],[podl]],ekodom[[#This Row],[susza]]&gt;0,MOD(ekodom[[#This Row],[susza]],5)=0)</f>
        <v>0</v>
      </c>
      <c r="J330" s="2">
        <f t="shared" si="5"/>
        <v>12701</v>
      </c>
      <c r="K330" s="2">
        <f>190+ekodom[[#This Row],[środa?]]*70+ekodom[[#This Row],[trawnik]]*300</f>
        <v>190</v>
      </c>
      <c r="L330" s="2">
        <f>IF(ekodom[[#This Row],[stan zb.]]&gt;ekodom[[#This Row],[zużyto_wody]], ekodom[[#This Row],[zużyto_wody]], ekodom[[#This Row],[stan zb.]])</f>
        <v>190</v>
      </c>
      <c r="M330" s="2">
        <f>ekodom[[#This Row],[zużyto_wody]]-ekodom[[#This Row],[zuż. Zbiornik]]</f>
        <v>0</v>
      </c>
    </row>
    <row r="331" spans="3:13" x14ac:dyDescent="0.25">
      <c r="C331" s="1">
        <v>44884</v>
      </c>
      <c r="D331">
        <v>816</v>
      </c>
      <c r="E331">
        <f>MONTH(ekodom[[#This Row],[Data]])</f>
        <v>11</v>
      </c>
      <c r="F331" t="b">
        <f>WEEKDAY(ekodom[[#This Row],[Data]],13)=1</f>
        <v>0</v>
      </c>
      <c r="G331" t="b">
        <f>AND(ekodom[[#This Row],[Data]]&gt;=DATE(2022,4,1), ekodom[[#This Row],[Data]]&lt;=DATE(2022,9,30))</f>
        <v>0</v>
      </c>
      <c r="H331" s="2">
        <f>IF(ekodom[[#This Row],[retencja]]=0, H330+1,0)</f>
        <v>0</v>
      </c>
      <c r="I331" s="2" t="b">
        <f>AND(ekodom[[#This Row],[podl]],ekodom[[#This Row],[susza]]&gt;0,MOD(ekodom[[#This Row],[susza]],5)=0)</f>
        <v>0</v>
      </c>
      <c r="J331" s="2">
        <f t="shared" ref="J331:J373" si="6">J330-L330+D331</f>
        <v>13327</v>
      </c>
      <c r="K331" s="2">
        <f>190+ekodom[[#This Row],[środa?]]*70+ekodom[[#This Row],[trawnik]]*300</f>
        <v>190</v>
      </c>
      <c r="L331" s="2">
        <f>IF(ekodom[[#This Row],[stan zb.]]&gt;ekodom[[#This Row],[zużyto_wody]], ekodom[[#This Row],[zużyto_wody]], ekodom[[#This Row],[stan zb.]])</f>
        <v>190</v>
      </c>
      <c r="M331" s="2">
        <f>ekodom[[#This Row],[zużyto_wody]]-ekodom[[#This Row],[zuż. Zbiornik]]</f>
        <v>0</v>
      </c>
    </row>
    <row r="332" spans="3:13" x14ac:dyDescent="0.25">
      <c r="C332" s="1">
        <v>44885</v>
      </c>
      <c r="D332">
        <v>734</v>
      </c>
      <c r="E332">
        <f>MONTH(ekodom[[#This Row],[Data]])</f>
        <v>11</v>
      </c>
      <c r="F332" t="b">
        <f>WEEKDAY(ekodom[[#This Row],[Data]],13)=1</f>
        <v>0</v>
      </c>
      <c r="G332" t="b">
        <f>AND(ekodom[[#This Row],[Data]]&gt;=DATE(2022,4,1), ekodom[[#This Row],[Data]]&lt;=DATE(2022,9,30))</f>
        <v>0</v>
      </c>
      <c r="H332" s="2">
        <f>IF(ekodom[[#This Row],[retencja]]=0, H331+1,0)</f>
        <v>0</v>
      </c>
      <c r="I332" s="2" t="b">
        <f>AND(ekodom[[#This Row],[podl]],ekodom[[#This Row],[susza]]&gt;0,MOD(ekodom[[#This Row],[susza]],5)=0)</f>
        <v>0</v>
      </c>
      <c r="J332" s="2">
        <f t="shared" si="6"/>
        <v>13871</v>
      </c>
      <c r="K332" s="2">
        <f>190+ekodom[[#This Row],[środa?]]*70+ekodom[[#This Row],[trawnik]]*300</f>
        <v>190</v>
      </c>
      <c r="L332" s="2">
        <f>IF(ekodom[[#This Row],[stan zb.]]&gt;ekodom[[#This Row],[zużyto_wody]], ekodom[[#This Row],[zużyto_wody]], ekodom[[#This Row],[stan zb.]])</f>
        <v>190</v>
      </c>
      <c r="M332" s="2">
        <f>ekodom[[#This Row],[zużyto_wody]]-ekodom[[#This Row],[zuż. Zbiornik]]</f>
        <v>0</v>
      </c>
    </row>
    <row r="333" spans="3:13" x14ac:dyDescent="0.25">
      <c r="C333" s="1">
        <v>44886</v>
      </c>
      <c r="D333">
        <v>1097</v>
      </c>
      <c r="E333">
        <f>MONTH(ekodom[[#This Row],[Data]])</f>
        <v>11</v>
      </c>
      <c r="F333" t="b">
        <f>WEEKDAY(ekodom[[#This Row],[Data]],13)=1</f>
        <v>0</v>
      </c>
      <c r="G333" t="b">
        <f>AND(ekodom[[#This Row],[Data]]&gt;=DATE(2022,4,1), ekodom[[#This Row],[Data]]&lt;=DATE(2022,9,30))</f>
        <v>0</v>
      </c>
      <c r="H333" s="2">
        <f>IF(ekodom[[#This Row],[retencja]]=0, H332+1,0)</f>
        <v>0</v>
      </c>
      <c r="I333" s="2" t="b">
        <f>AND(ekodom[[#This Row],[podl]],ekodom[[#This Row],[susza]]&gt;0,MOD(ekodom[[#This Row],[susza]],5)=0)</f>
        <v>0</v>
      </c>
      <c r="J333" s="2">
        <f t="shared" si="6"/>
        <v>14778</v>
      </c>
      <c r="K333" s="2">
        <f>190+ekodom[[#This Row],[środa?]]*70+ekodom[[#This Row],[trawnik]]*300</f>
        <v>190</v>
      </c>
      <c r="L333" s="2">
        <f>IF(ekodom[[#This Row],[stan zb.]]&gt;ekodom[[#This Row],[zużyto_wody]], ekodom[[#This Row],[zużyto_wody]], ekodom[[#This Row],[stan zb.]])</f>
        <v>190</v>
      </c>
      <c r="M333" s="2">
        <f>ekodom[[#This Row],[zużyto_wody]]-ekodom[[#This Row],[zuż. Zbiornik]]</f>
        <v>0</v>
      </c>
    </row>
    <row r="334" spans="3:13" x14ac:dyDescent="0.25">
      <c r="C334" s="1">
        <v>44887</v>
      </c>
      <c r="D334">
        <v>640</v>
      </c>
      <c r="E334">
        <f>MONTH(ekodom[[#This Row],[Data]])</f>
        <v>11</v>
      </c>
      <c r="F334" t="b">
        <f>WEEKDAY(ekodom[[#This Row],[Data]],13)=1</f>
        <v>0</v>
      </c>
      <c r="G334" t="b">
        <f>AND(ekodom[[#This Row],[Data]]&gt;=DATE(2022,4,1), ekodom[[#This Row],[Data]]&lt;=DATE(2022,9,30))</f>
        <v>0</v>
      </c>
      <c r="H334" s="2">
        <f>IF(ekodom[[#This Row],[retencja]]=0, H333+1,0)</f>
        <v>0</v>
      </c>
      <c r="I334" s="2" t="b">
        <f>AND(ekodom[[#This Row],[podl]],ekodom[[#This Row],[susza]]&gt;0,MOD(ekodom[[#This Row],[susza]],5)=0)</f>
        <v>0</v>
      </c>
      <c r="J334" s="2">
        <f t="shared" si="6"/>
        <v>15228</v>
      </c>
      <c r="K334" s="2">
        <f>190+ekodom[[#This Row],[środa?]]*70+ekodom[[#This Row],[trawnik]]*300</f>
        <v>190</v>
      </c>
      <c r="L334" s="2">
        <f>IF(ekodom[[#This Row],[stan zb.]]&gt;ekodom[[#This Row],[zużyto_wody]], ekodom[[#This Row],[zużyto_wody]], ekodom[[#This Row],[stan zb.]])</f>
        <v>190</v>
      </c>
      <c r="M334" s="2">
        <f>ekodom[[#This Row],[zużyto_wody]]-ekodom[[#This Row],[zuż. Zbiornik]]</f>
        <v>0</v>
      </c>
    </row>
    <row r="335" spans="3:13" x14ac:dyDescent="0.25">
      <c r="C335" s="1">
        <v>44888</v>
      </c>
      <c r="D335">
        <v>0</v>
      </c>
      <c r="E335">
        <f>MONTH(ekodom[[#This Row],[Data]])</f>
        <v>11</v>
      </c>
      <c r="F335" t="b">
        <f>WEEKDAY(ekodom[[#This Row],[Data]],13)=1</f>
        <v>1</v>
      </c>
      <c r="G335" t="b">
        <f>AND(ekodom[[#This Row],[Data]]&gt;=DATE(2022,4,1), ekodom[[#This Row],[Data]]&lt;=DATE(2022,9,30))</f>
        <v>0</v>
      </c>
      <c r="H335" s="2">
        <f>IF(ekodom[[#This Row],[retencja]]=0, H334+1,0)</f>
        <v>1</v>
      </c>
      <c r="I335" s="2" t="b">
        <f>AND(ekodom[[#This Row],[podl]],ekodom[[#This Row],[susza]]&gt;0,MOD(ekodom[[#This Row],[susza]],5)=0)</f>
        <v>0</v>
      </c>
      <c r="J335" s="2">
        <f t="shared" si="6"/>
        <v>15038</v>
      </c>
      <c r="K335" s="2">
        <f>190+ekodom[[#This Row],[środa?]]*70+ekodom[[#This Row],[trawnik]]*300</f>
        <v>260</v>
      </c>
      <c r="L335" s="2">
        <f>IF(ekodom[[#This Row],[stan zb.]]&gt;ekodom[[#This Row],[zużyto_wody]], ekodom[[#This Row],[zużyto_wody]], ekodom[[#This Row],[stan zb.]])</f>
        <v>260</v>
      </c>
      <c r="M335" s="2">
        <f>ekodom[[#This Row],[zużyto_wody]]-ekodom[[#This Row],[zuż. Zbiornik]]</f>
        <v>0</v>
      </c>
    </row>
    <row r="336" spans="3:13" x14ac:dyDescent="0.25">
      <c r="C336" s="1">
        <v>44889</v>
      </c>
      <c r="D336">
        <v>0</v>
      </c>
      <c r="E336">
        <f>MONTH(ekodom[[#This Row],[Data]])</f>
        <v>11</v>
      </c>
      <c r="F336" t="b">
        <f>WEEKDAY(ekodom[[#This Row],[Data]],13)=1</f>
        <v>0</v>
      </c>
      <c r="G336" t="b">
        <f>AND(ekodom[[#This Row],[Data]]&gt;=DATE(2022,4,1), ekodom[[#This Row],[Data]]&lt;=DATE(2022,9,30))</f>
        <v>0</v>
      </c>
      <c r="H336" s="2">
        <f>IF(ekodom[[#This Row],[retencja]]=0, H335+1,0)</f>
        <v>2</v>
      </c>
      <c r="I336" s="2" t="b">
        <f>AND(ekodom[[#This Row],[podl]],ekodom[[#This Row],[susza]]&gt;0,MOD(ekodom[[#This Row],[susza]],5)=0)</f>
        <v>0</v>
      </c>
      <c r="J336" s="2">
        <f t="shared" si="6"/>
        <v>14778</v>
      </c>
      <c r="K336" s="2">
        <f>190+ekodom[[#This Row],[środa?]]*70+ekodom[[#This Row],[trawnik]]*300</f>
        <v>190</v>
      </c>
      <c r="L336" s="2">
        <f>IF(ekodom[[#This Row],[stan zb.]]&gt;ekodom[[#This Row],[zużyto_wody]], ekodom[[#This Row],[zużyto_wody]], ekodom[[#This Row],[stan zb.]])</f>
        <v>190</v>
      </c>
      <c r="M336" s="2">
        <f>ekodom[[#This Row],[zużyto_wody]]-ekodom[[#This Row],[zuż. Zbiornik]]</f>
        <v>0</v>
      </c>
    </row>
    <row r="337" spans="3:13" x14ac:dyDescent="0.25">
      <c r="C337" s="1">
        <v>44890</v>
      </c>
      <c r="D337">
        <v>1066</v>
      </c>
      <c r="E337">
        <f>MONTH(ekodom[[#This Row],[Data]])</f>
        <v>11</v>
      </c>
      <c r="F337" t="b">
        <f>WEEKDAY(ekodom[[#This Row],[Data]],13)=1</f>
        <v>0</v>
      </c>
      <c r="G337" t="b">
        <f>AND(ekodom[[#This Row],[Data]]&gt;=DATE(2022,4,1), ekodom[[#This Row],[Data]]&lt;=DATE(2022,9,30))</f>
        <v>0</v>
      </c>
      <c r="H337" s="2">
        <f>IF(ekodom[[#This Row],[retencja]]=0, H336+1,0)</f>
        <v>0</v>
      </c>
      <c r="I337" s="2" t="b">
        <f>AND(ekodom[[#This Row],[podl]],ekodom[[#This Row],[susza]]&gt;0,MOD(ekodom[[#This Row],[susza]],5)=0)</f>
        <v>0</v>
      </c>
      <c r="J337" s="2">
        <f t="shared" si="6"/>
        <v>15654</v>
      </c>
      <c r="K337" s="2">
        <f>190+ekodom[[#This Row],[środa?]]*70+ekodom[[#This Row],[trawnik]]*300</f>
        <v>190</v>
      </c>
      <c r="L337" s="2">
        <f>IF(ekodom[[#This Row],[stan zb.]]&gt;ekodom[[#This Row],[zużyto_wody]], ekodom[[#This Row],[zużyto_wody]], ekodom[[#This Row],[stan zb.]])</f>
        <v>190</v>
      </c>
      <c r="M337" s="2">
        <f>ekodom[[#This Row],[zużyto_wody]]-ekodom[[#This Row],[zuż. Zbiornik]]</f>
        <v>0</v>
      </c>
    </row>
    <row r="338" spans="3:13" x14ac:dyDescent="0.25">
      <c r="C338" s="1">
        <v>44891</v>
      </c>
      <c r="D338">
        <v>670</v>
      </c>
      <c r="E338">
        <f>MONTH(ekodom[[#This Row],[Data]])</f>
        <v>11</v>
      </c>
      <c r="F338" t="b">
        <f>WEEKDAY(ekodom[[#This Row],[Data]],13)=1</f>
        <v>0</v>
      </c>
      <c r="G338" t="b">
        <f>AND(ekodom[[#This Row],[Data]]&gt;=DATE(2022,4,1), ekodom[[#This Row],[Data]]&lt;=DATE(2022,9,30))</f>
        <v>0</v>
      </c>
      <c r="H338" s="2">
        <f>IF(ekodom[[#This Row],[retencja]]=0, H337+1,0)</f>
        <v>0</v>
      </c>
      <c r="I338" s="2" t="b">
        <f>AND(ekodom[[#This Row],[podl]],ekodom[[#This Row],[susza]]&gt;0,MOD(ekodom[[#This Row],[susza]],5)=0)</f>
        <v>0</v>
      </c>
      <c r="J338" s="2">
        <f t="shared" si="6"/>
        <v>16134</v>
      </c>
      <c r="K338" s="2">
        <f>190+ekodom[[#This Row],[środa?]]*70+ekodom[[#This Row],[trawnik]]*300</f>
        <v>190</v>
      </c>
      <c r="L338" s="2">
        <f>IF(ekodom[[#This Row],[stan zb.]]&gt;ekodom[[#This Row],[zużyto_wody]], ekodom[[#This Row],[zużyto_wody]], ekodom[[#This Row],[stan zb.]])</f>
        <v>190</v>
      </c>
      <c r="M338" s="2">
        <f>ekodom[[#This Row],[zużyto_wody]]-ekodom[[#This Row],[zuż. Zbiornik]]</f>
        <v>0</v>
      </c>
    </row>
    <row r="339" spans="3:13" x14ac:dyDescent="0.25">
      <c r="C339" s="1">
        <v>44892</v>
      </c>
      <c r="D339">
        <v>0</v>
      </c>
      <c r="E339">
        <f>MONTH(ekodom[[#This Row],[Data]])</f>
        <v>11</v>
      </c>
      <c r="F339" t="b">
        <f>WEEKDAY(ekodom[[#This Row],[Data]],13)=1</f>
        <v>0</v>
      </c>
      <c r="G339" t="b">
        <f>AND(ekodom[[#This Row],[Data]]&gt;=DATE(2022,4,1), ekodom[[#This Row],[Data]]&lt;=DATE(2022,9,30))</f>
        <v>0</v>
      </c>
      <c r="H339" s="2">
        <f>IF(ekodom[[#This Row],[retencja]]=0, H338+1,0)</f>
        <v>1</v>
      </c>
      <c r="I339" s="2" t="b">
        <f>AND(ekodom[[#This Row],[podl]],ekodom[[#This Row],[susza]]&gt;0,MOD(ekodom[[#This Row],[susza]],5)=0)</f>
        <v>0</v>
      </c>
      <c r="J339" s="2">
        <f t="shared" si="6"/>
        <v>15944</v>
      </c>
      <c r="K339" s="2">
        <f>190+ekodom[[#This Row],[środa?]]*70+ekodom[[#This Row],[trawnik]]*300</f>
        <v>190</v>
      </c>
      <c r="L339" s="2">
        <f>IF(ekodom[[#This Row],[stan zb.]]&gt;ekodom[[#This Row],[zużyto_wody]], ekodom[[#This Row],[zużyto_wody]], ekodom[[#This Row],[stan zb.]])</f>
        <v>190</v>
      </c>
      <c r="M339" s="2">
        <f>ekodom[[#This Row],[zużyto_wody]]-ekodom[[#This Row],[zuż. Zbiornik]]</f>
        <v>0</v>
      </c>
    </row>
    <row r="340" spans="3:13" x14ac:dyDescent="0.25">
      <c r="C340" s="1">
        <v>44893</v>
      </c>
      <c r="D340">
        <v>0</v>
      </c>
      <c r="E340">
        <f>MONTH(ekodom[[#This Row],[Data]])</f>
        <v>11</v>
      </c>
      <c r="F340" t="b">
        <f>WEEKDAY(ekodom[[#This Row],[Data]],13)=1</f>
        <v>0</v>
      </c>
      <c r="G340" t="b">
        <f>AND(ekodom[[#This Row],[Data]]&gt;=DATE(2022,4,1), ekodom[[#This Row],[Data]]&lt;=DATE(2022,9,30))</f>
        <v>0</v>
      </c>
      <c r="H340" s="2">
        <f>IF(ekodom[[#This Row],[retencja]]=0, H339+1,0)</f>
        <v>2</v>
      </c>
      <c r="I340" s="2" t="b">
        <f>AND(ekodom[[#This Row],[podl]],ekodom[[#This Row],[susza]]&gt;0,MOD(ekodom[[#This Row],[susza]],5)=0)</f>
        <v>0</v>
      </c>
      <c r="J340" s="2">
        <f t="shared" si="6"/>
        <v>15754</v>
      </c>
      <c r="K340" s="2">
        <f>190+ekodom[[#This Row],[środa?]]*70+ekodom[[#This Row],[trawnik]]*300</f>
        <v>190</v>
      </c>
      <c r="L340" s="2">
        <f>IF(ekodom[[#This Row],[stan zb.]]&gt;ekodom[[#This Row],[zużyto_wody]], ekodom[[#This Row],[zużyto_wody]], ekodom[[#This Row],[stan zb.]])</f>
        <v>190</v>
      </c>
      <c r="M340" s="2">
        <f>ekodom[[#This Row],[zużyto_wody]]-ekodom[[#This Row],[zuż. Zbiornik]]</f>
        <v>0</v>
      </c>
    </row>
    <row r="341" spans="3:13" x14ac:dyDescent="0.25">
      <c r="C341" s="1">
        <v>44894</v>
      </c>
      <c r="D341">
        <v>0</v>
      </c>
      <c r="E341">
        <f>MONTH(ekodom[[#This Row],[Data]])</f>
        <v>11</v>
      </c>
      <c r="F341" t="b">
        <f>WEEKDAY(ekodom[[#This Row],[Data]],13)=1</f>
        <v>0</v>
      </c>
      <c r="G341" t="b">
        <f>AND(ekodom[[#This Row],[Data]]&gt;=DATE(2022,4,1), ekodom[[#This Row],[Data]]&lt;=DATE(2022,9,30))</f>
        <v>0</v>
      </c>
      <c r="H341" s="2">
        <f>IF(ekodom[[#This Row],[retencja]]=0, H340+1,0)</f>
        <v>3</v>
      </c>
      <c r="I341" s="2" t="b">
        <f>AND(ekodom[[#This Row],[podl]],ekodom[[#This Row],[susza]]&gt;0,MOD(ekodom[[#This Row],[susza]],5)=0)</f>
        <v>0</v>
      </c>
      <c r="J341" s="2">
        <f t="shared" si="6"/>
        <v>15564</v>
      </c>
      <c r="K341" s="2">
        <f>190+ekodom[[#This Row],[środa?]]*70+ekodom[[#This Row],[trawnik]]*300</f>
        <v>190</v>
      </c>
      <c r="L341" s="2">
        <f>IF(ekodom[[#This Row],[stan zb.]]&gt;ekodom[[#This Row],[zużyto_wody]], ekodom[[#This Row],[zużyto_wody]], ekodom[[#This Row],[stan zb.]])</f>
        <v>190</v>
      </c>
      <c r="M341" s="2">
        <f>ekodom[[#This Row],[zużyto_wody]]-ekodom[[#This Row],[zuż. Zbiornik]]</f>
        <v>0</v>
      </c>
    </row>
    <row r="342" spans="3:13" x14ac:dyDescent="0.25">
      <c r="C342" s="1">
        <v>44895</v>
      </c>
      <c r="D342">
        <v>0</v>
      </c>
      <c r="E342">
        <f>MONTH(ekodom[[#This Row],[Data]])</f>
        <v>11</v>
      </c>
      <c r="F342" t="b">
        <f>WEEKDAY(ekodom[[#This Row],[Data]],13)=1</f>
        <v>1</v>
      </c>
      <c r="G342" t="b">
        <f>AND(ekodom[[#This Row],[Data]]&gt;=DATE(2022,4,1), ekodom[[#This Row],[Data]]&lt;=DATE(2022,9,30))</f>
        <v>0</v>
      </c>
      <c r="H342" s="2">
        <f>IF(ekodom[[#This Row],[retencja]]=0, H341+1,0)</f>
        <v>4</v>
      </c>
      <c r="I342" s="2" t="b">
        <f>AND(ekodom[[#This Row],[podl]],ekodom[[#This Row],[susza]]&gt;0,MOD(ekodom[[#This Row],[susza]],5)=0)</f>
        <v>0</v>
      </c>
      <c r="J342" s="2">
        <f t="shared" si="6"/>
        <v>15374</v>
      </c>
      <c r="K342" s="2">
        <f>190+ekodom[[#This Row],[środa?]]*70+ekodom[[#This Row],[trawnik]]*300</f>
        <v>260</v>
      </c>
      <c r="L342" s="2">
        <f>IF(ekodom[[#This Row],[stan zb.]]&gt;ekodom[[#This Row],[zużyto_wody]], ekodom[[#This Row],[zużyto_wody]], ekodom[[#This Row],[stan zb.]])</f>
        <v>260</v>
      </c>
      <c r="M342" s="2">
        <f>ekodom[[#This Row],[zużyto_wody]]-ekodom[[#This Row],[zuż. Zbiornik]]</f>
        <v>0</v>
      </c>
    </row>
    <row r="343" spans="3:13" x14ac:dyDescent="0.25">
      <c r="C343" s="1">
        <v>44896</v>
      </c>
      <c r="D343">
        <v>0</v>
      </c>
      <c r="E343">
        <f>MONTH(ekodom[[#This Row],[Data]])</f>
        <v>12</v>
      </c>
      <c r="F343" t="b">
        <f>WEEKDAY(ekodom[[#This Row],[Data]],13)=1</f>
        <v>0</v>
      </c>
      <c r="G343" t="b">
        <f>AND(ekodom[[#This Row],[Data]]&gt;=DATE(2022,4,1), ekodom[[#This Row],[Data]]&lt;=DATE(2022,9,30))</f>
        <v>0</v>
      </c>
      <c r="H343" s="2">
        <f>IF(ekodom[[#This Row],[retencja]]=0, H342+1,0)</f>
        <v>5</v>
      </c>
      <c r="I343" s="2" t="b">
        <f>AND(ekodom[[#This Row],[podl]],ekodom[[#This Row],[susza]]&gt;0,MOD(ekodom[[#This Row],[susza]],5)=0)</f>
        <v>0</v>
      </c>
      <c r="J343" s="2">
        <f t="shared" si="6"/>
        <v>15114</v>
      </c>
      <c r="K343" s="2">
        <f>190+ekodom[[#This Row],[środa?]]*70+ekodom[[#This Row],[trawnik]]*300</f>
        <v>190</v>
      </c>
      <c r="L343" s="2">
        <f>IF(ekodom[[#This Row],[stan zb.]]&gt;ekodom[[#This Row],[zużyto_wody]], ekodom[[#This Row],[zużyto_wody]], ekodom[[#This Row],[stan zb.]])</f>
        <v>190</v>
      </c>
      <c r="M343" s="2">
        <f>ekodom[[#This Row],[zużyto_wody]]-ekodom[[#This Row],[zuż. Zbiornik]]</f>
        <v>0</v>
      </c>
    </row>
    <row r="344" spans="3:13" x14ac:dyDescent="0.25">
      <c r="C344" s="1">
        <v>44897</v>
      </c>
      <c r="D344">
        <v>0</v>
      </c>
      <c r="E344">
        <f>MONTH(ekodom[[#This Row],[Data]])</f>
        <v>12</v>
      </c>
      <c r="F344" t="b">
        <f>WEEKDAY(ekodom[[#This Row],[Data]],13)=1</f>
        <v>0</v>
      </c>
      <c r="G344" t="b">
        <f>AND(ekodom[[#This Row],[Data]]&gt;=DATE(2022,4,1), ekodom[[#This Row],[Data]]&lt;=DATE(2022,9,30))</f>
        <v>0</v>
      </c>
      <c r="H344" s="2">
        <f>IF(ekodom[[#This Row],[retencja]]=0, H343+1,0)</f>
        <v>6</v>
      </c>
      <c r="I344" s="2" t="b">
        <f>AND(ekodom[[#This Row],[podl]],ekodom[[#This Row],[susza]]&gt;0,MOD(ekodom[[#This Row],[susza]],5)=0)</f>
        <v>0</v>
      </c>
      <c r="J344" s="2">
        <f t="shared" si="6"/>
        <v>14924</v>
      </c>
      <c r="K344" s="2">
        <f>190+ekodom[[#This Row],[środa?]]*70+ekodom[[#This Row],[trawnik]]*300</f>
        <v>190</v>
      </c>
      <c r="L344" s="2">
        <f>IF(ekodom[[#This Row],[stan zb.]]&gt;ekodom[[#This Row],[zużyto_wody]], ekodom[[#This Row],[zużyto_wody]], ekodom[[#This Row],[stan zb.]])</f>
        <v>190</v>
      </c>
      <c r="M344" s="2">
        <f>ekodom[[#This Row],[zużyto_wody]]-ekodom[[#This Row],[zuż. Zbiornik]]</f>
        <v>0</v>
      </c>
    </row>
    <row r="345" spans="3:13" x14ac:dyDescent="0.25">
      <c r="C345" s="1">
        <v>44898</v>
      </c>
      <c r="D345">
        <v>0</v>
      </c>
      <c r="E345">
        <f>MONTH(ekodom[[#This Row],[Data]])</f>
        <v>12</v>
      </c>
      <c r="F345" t="b">
        <f>WEEKDAY(ekodom[[#This Row],[Data]],13)=1</f>
        <v>0</v>
      </c>
      <c r="G345" t="b">
        <f>AND(ekodom[[#This Row],[Data]]&gt;=DATE(2022,4,1), ekodom[[#This Row],[Data]]&lt;=DATE(2022,9,30))</f>
        <v>0</v>
      </c>
      <c r="H345" s="2">
        <f>IF(ekodom[[#This Row],[retencja]]=0, H344+1,0)</f>
        <v>7</v>
      </c>
      <c r="I345" s="2" t="b">
        <f>AND(ekodom[[#This Row],[podl]],ekodom[[#This Row],[susza]]&gt;0,MOD(ekodom[[#This Row],[susza]],5)=0)</f>
        <v>0</v>
      </c>
      <c r="J345" s="2">
        <f t="shared" si="6"/>
        <v>14734</v>
      </c>
      <c r="K345" s="2">
        <f>190+ekodom[[#This Row],[środa?]]*70+ekodom[[#This Row],[trawnik]]*300</f>
        <v>190</v>
      </c>
      <c r="L345" s="2">
        <f>IF(ekodom[[#This Row],[stan zb.]]&gt;ekodom[[#This Row],[zużyto_wody]], ekodom[[#This Row],[zużyto_wody]], ekodom[[#This Row],[stan zb.]])</f>
        <v>190</v>
      </c>
      <c r="M345" s="2">
        <f>ekodom[[#This Row],[zużyto_wody]]-ekodom[[#This Row],[zuż. Zbiornik]]</f>
        <v>0</v>
      </c>
    </row>
    <row r="346" spans="3:13" x14ac:dyDescent="0.25">
      <c r="C346" s="1">
        <v>44899</v>
      </c>
      <c r="D346">
        <v>0</v>
      </c>
      <c r="E346">
        <f>MONTH(ekodom[[#This Row],[Data]])</f>
        <v>12</v>
      </c>
      <c r="F346" t="b">
        <f>WEEKDAY(ekodom[[#This Row],[Data]],13)=1</f>
        <v>0</v>
      </c>
      <c r="G346" t="b">
        <f>AND(ekodom[[#This Row],[Data]]&gt;=DATE(2022,4,1), ekodom[[#This Row],[Data]]&lt;=DATE(2022,9,30))</f>
        <v>0</v>
      </c>
      <c r="H346" s="2">
        <f>IF(ekodom[[#This Row],[retencja]]=0, H345+1,0)</f>
        <v>8</v>
      </c>
      <c r="I346" s="2" t="b">
        <f>AND(ekodom[[#This Row],[podl]],ekodom[[#This Row],[susza]]&gt;0,MOD(ekodom[[#This Row],[susza]],5)=0)</f>
        <v>0</v>
      </c>
      <c r="J346" s="2">
        <f t="shared" si="6"/>
        <v>14544</v>
      </c>
      <c r="K346" s="2">
        <f>190+ekodom[[#This Row],[środa?]]*70+ekodom[[#This Row],[trawnik]]*300</f>
        <v>190</v>
      </c>
      <c r="L346" s="2">
        <f>IF(ekodom[[#This Row],[stan zb.]]&gt;ekodom[[#This Row],[zużyto_wody]], ekodom[[#This Row],[zużyto_wody]], ekodom[[#This Row],[stan zb.]])</f>
        <v>190</v>
      </c>
      <c r="M346" s="2">
        <f>ekodom[[#This Row],[zużyto_wody]]-ekodom[[#This Row],[zuż. Zbiornik]]</f>
        <v>0</v>
      </c>
    </row>
    <row r="347" spans="3:13" x14ac:dyDescent="0.25">
      <c r="C347" s="1">
        <v>44900</v>
      </c>
      <c r="D347">
        <v>29</v>
      </c>
      <c r="E347">
        <f>MONTH(ekodom[[#This Row],[Data]])</f>
        <v>12</v>
      </c>
      <c r="F347" t="b">
        <f>WEEKDAY(ekodom[[#This Row],[Data]],13)=1</f>
        <v>0</v>
      </c>
      <c r="G347" t="b">
        <f>AND(ekodom[[#This Row],[Data]]&gt;=DATE(2022,4,1), ekodom[[#This Row],[Data]]&lt;=DATE(2022,9,30))</f>
        <v>0</v>
      </c>
      <c r="H347" s="2">
        <f>IF(ekodom[[#This Row],[retencja]]=0, H346+1,0)</f>
        <v>0</v>
      </c>
      <c r="I347" s="2" t="b">
        <f>AND(ekodom[[#This Row],[podl]],ekodom[[#This Row],[susza]]&gt;0,MOD(ekodom[[#This Row],[susza]],5)=0)</f>
        <v>0</v>
      </c>
      <c r="J347" s="2">
        <f t="shared" si="6"/>
        <v>14383</v>
      </c>
      <c r="K347" s="2">
        <f>190+ekodom[[#This Row],[środa?]]*70+ekodom[[#This Row],[trawnik]]*300</f>
        <v>190</v>
      </c>
      <c r="L347" s="2">
        <f>IF(ekodom[[#This Row],[stan zb.]]&gt;ekodom[[#This Row],[zużyto_wody]], ekodom[[#This Row],[zużyto_wody]], ekodom[[#This Row],[stan zb.]])</f>
        <v>190</v>
      </c>
      <c r="M347" s="2">
        <f>ekodom[[#This Row],[zużyto_wody]]-ekodom[[#This Row],[zuż. Zbiornik]]</f>
        <v>0</v>
      </c>
    </row>
    <row r="348" spans="3:13" x14ac:dyDescent="0.25">
      <c r="C348" s="1">
        <v>44901</v>
      </c>
      <c r="D348">
        <v>46</v>
      </c>
      <c r="E348">
        <f>MONTH(ekodom[[#This Row],[Data]])</f>
        <v>12</v>
      </c>
      <c r="F348" t="b">
        <f>WEEKDAY(ekodom[[#This Row],[Data]],13)=1</f>
        <v>0</v>
      </c>
      <c r="G348" t="b">
        <f>AND(ekodom[[#This Row],[Data]]&gt;=DATE(2022,4,1), ekodom[[#This Row],[Data]]&lt;=DATE(2022,9,30))</f>
        <v>0</v>
      </c>
      <c r="H348" s="2">
        <f>IF(ekodom[[#This Row],[retencja]]=0, H347+1,0)</f>
        <v>0</v>
      </c>
      <c r="I348" s="2" t="b">
        <f>AND(ekodom[[#This Row],[podl]],ekodom[[#This Row],[susza]]&gt;0,MOD(ekodom[[#This Row],[susza]],5)=0)</f>
        <v>0</v>
      </c>
      <c r="J348" s="2">
        <f t="shared" si="6"/>
        <v>14239</v>
      </c>
      <c r="K348" s="2">
        <f>190+ekodom[[#This Row],[środa?]]*70+ekodom[[#This Row],[trawnik]]*300</f>
        <v>190</v>
      </c>
      <c r="L348" s="2">
        <f>IF(ekodom[[#This Row],[stan zb.]]&gt;ekodom[[#This Row],[zużyto_wody]], ekodom[[#This Row],[zużyto_wody]], ekodom[[#This Row],[stan zb.]])</f>
        <v>190</v>
      </c>
      <c r="M348" s="2">
        <f>ekodom[[#This Row],[zużyto_wody]]-ekodom[[#This Row],[zuż. Zbiornik]]</f>
        <v>0</v>
      </c>
    </row>
    <row r="349" spans="3:13" x14ac:dyDescent="0.25">
      <c r="C349" s="1">
        <v>44902</v>
      </c>
      <c r="D349">
        <v>0</v>
      </c>
      <c r="E349">
        <f>MONTH(ekodom[[#This Row],[Data]])</f>
        <v>12</v>
      </c>
      <c r="F349" t="b">
        <f>WEEKDAY(ekodom[[#This Row],[Data]],13)=1</f>
        <v>1</v>
      </c>
      <c r="G349" t="b">
        <f>AND(ekodom[[#This Row],[Data]]&gt;=DATE(2022,4,1), ekodom[[#This Row],[Data]]&lt;=DATE(2022,9,30))</f>
        <v>0</v>
      </c>
      <c r="H349" s="2">
        <f>IF(ekodom[[#This Row],[retencja]]=0, H348+1,0)</f>
        <v>1</v>
      </c>
      <c r="I349" s="2" t="b">
        <f>AND(ekodom[[#This Row],[podl]],ekodom[[#This Row],[susza]]&gt;0,MOD(ekodom[[#This Row],[susza]],5)=0)</f>
        <v>0</v>
      </c>
      <c r="J349" s="2">
        <f t="shared" si="6"/>
        <v>14049</v>
      </c>
      <c r="K349" s="2">
        <f>190+ekodom[[#This Row],[środa?]]*70+ekodom[[#This Row],[trawnik]]*300</f>
        <v>260</v>
      </c>
      <c r="L349" s="2">
        <f>IF(ekodom[[#This Row],[stan zb.]]&gt;ekodom[[#This Row],[zużyto_wody]], ekodom[[#This Row],[zużyto_wody]], ekodom[[#This Row],[stan zb.]])</f>
        <v>260</v>
      </c>
      <c r="M349" s="2">
        <f>ekodom[[#This Row],[zużyto_wody]]-ekodom[[#This Row],[zuż. Zbiornik]]</f>
        <v>0</v>
      </c>
    </row>
    <row r="350" spans="3:13" x14ac:dyDescent="0.25">
      <c r="C350" s="1">
        <v>44903</v>
      </c>
      <c r="D350">
        <v>0</v>
      </c>
      <c r="E350">
        <f>MONTH(ekodom[[#This Row],[Data]])</f>
        <v>12</v>
      </c>
      <c r="F350" t="b">
        <f>WEEKDAY(ekodom[[#This Row],[Data]],13)=1</f>
        <v>0</v>
      </c>
      <c r="G350" t="b">
        <f>AND(ekodom[[#This Row],[Data]]&gt;=DATE(2022,4,1), ekodom[[#This Row],[Data]]&lt;=DATE(2022,9,30))</f>
        <v>0</v>
      </c>
      <c r="H350" s="2">
        <f>IF(ekodom[[#This Row],[retencja]]=0, H349+1,0)</f>
        <v>2</v>
      </c>
      <c r="I350" s="2" t="b">
        <f>AND(ekodom[[#This Row],[podl]],ekodom[[#This Row],[susza]]&gt;0,MOD(ekodom[[#This Row],[susza]],5)=0)</f>
        <v>0</v>
      </c>
      <c r="J350" s="2">
        <f t="shared" si="6"/>
        <v>13789</v>
      </c>
      <c r="K350" s="2">
        <f>190+ekodom[[#This Row],[środa?]]*70+ekodom[[#This Row],[trawnik]]*300</f>
        <v>190</v>
      </c>
      <c r="L350" s="2">
        <f>IF(ekodom[[#This Row],[stan zb.]]&gt;ekodom[[#This Row],[zużyto_wody]], ekodom[[#This Row],[zużyto_wody]], ekodom[[#This Row],[stan zb.]])</f>
        <v>190</v>
      </c>
      <c r="M350" s="2">
        <f>ekodom[[#This Row],[zużyto_wody]]-ekodom[[#This Row],[zuż. Zbiornik]]</f>
        <v>0</v>
      </c>
    </row>
    <row r="351" spans="3:13" x14ac:dyDescent="0.25">
      <c r="C351" s="1">
        <v>44904</v>
      </c>
      <c r="D351">
        <v>0</v>
      </c>
      <c r="E351">
        <f>MONTH(ekodom[[#This Row],[Data]])</f>
        <v>12</v>
      </c>
      <c r="F351" t="b">
        <f>WEEKDAY(ekodom[[#This Row],[Data]],13)=1</f>
        <v>0</v>
      </c>
      <c r="G351" t="b">
        <f>AND(ekodom[[#This Row],[Data]]&gt;=DATE(2022,4,1), ekodom[[#This Row],[Data]]&lt;=DATE(2022,9,30))</f>
        <v>0</v>
      </c>
      <c r="H351" s="2">
        <f>IF(ekodom[[#This Row],[retencja]]=0, H350+1,0)</f>
        <v>3</v>
      </c>
      <c r="I351" s="2" t="b">
        <f>AND(ekodom[[#This Row],[podl]],ekodom[[#This Row],[susza]]&gt;0,MOD(ekodom[[#This Row],[susza]],5)=0)</f>
        <v>0</v>
      </c>
      <c r="J351" s="2">
        <f t="shared" si="6"/>
        <v>13599</v>
      </c>
      <c r="K351" s="2">
        <f>190+ekodom[[#This Row],[środa?]]*70+ekodom[[#This Row],[trawnik]]*300</f>
        <v>190</v>
      </c>
      <c r="L351" s="2">
        <f>IF(ekodom[[#This Row],[stan zb.]]&gt;ekodom[[#This Row],[zużyto_wody]], ekodom[[#This Row],[zużyto_wody]], ekodom[[#This Row],[stan zb.]])</f>
        <v>190</v>
      </c>
      <c r="M351" s="2">
        <f>ekodom[[#This Row],[zużyto_wody]]-ekodom[[#This Row],[zuż. Zbiornik]]</f>
        <v>0</v>
      </c>
    </row>
    <row r="352" spans="3:13" x14ac:dyDescent="0.25">
      <c r="C352" s="1">
        <v>44905</v>
      </c>
      <c r="D352">
        <v>0</v>
      </c>
      <c r="E352">
        <f>MONTH(ekodom[[#This Row],[Data]])</f>
        <v>12</v>
      </c>
      <c r="F352" t="b">
        <f>WEEKDAY(ekodom[[#This Row],[Data]],13)=1</f>
        <v>0</v>
      </c>
      <c r="G352" t="b">
        <f>AND(ekodom[[#This Row],[Data]]&gt;=DATE(2022,4,1), ekodom[[#This Row],[Data]]&lt;=DATE(2022,9,30))</f>
        <v>0</v>
      </c>
      <c r="H352" s="2">
        <f>IF(ekodom[[#This Row],[retencja]]=0, H351+1,0)</f>
        <v>4</v>
      </c>
      <c r="I352" s="2" t="b">
        <f>AND(ekodom[[#This Row],[podl]],ekodom[[#This Row],[susza]]&gt;0,MOD(ekodom[[#This Row],[susza]],5)=0)</f>
        <v>0</v>
      </c>
      <c r="J352" s="2">
        <f t="shared" si="6"/>
        <v>13409</v>
      </c>
      <c r="K352" s="2">
        <f>190+ekodom[[#This Row],[środa?]]*70+ekodom[[#This Row],[trawnik]]*300</f>
        <v>190</v>
      </c>
      <c r="L352" s="2">
        <f>IF(ekodom[[#This Row],[stan zb.]]&gt;ekodom[[#This Row],[zużyto_wody]], ekodom[[#This Row],[zużyto_wody]], ekodom[[#This Row],[stan zb.]])</f>
        <v>190</v>
      </c>
      <c r="M352" s="2">
        <f>ekodom[[#This Row],[zużyto_wody]]-ekodom[[#This Row],[zuż. Zbiornik]]</f>
        <v>0</v>
      </c>
    </row>
    <row r="353" spans="3:13" x14ac:dyDescent="0.25">
      <c r="C353" s="1">
        <v>44906</v>
      </c>
      <c r="D353">
        <v>0</v>
      </c>
      <c r="E353">
        <f>MONTH(ekodom[[#This Row],[Data]])</f>
        <v>12</v>
      </c>
      <c r="F353" t="b">
        <f>WEEKDAY(ekodom[[#This Row],[Data]],13)=1</f>
        <v>0</v>
      </c>
      <c r="G353" t="b">
        <f>AND(ekodom[[#This Row],[Data]]&gt;=DATE(2022,4,1), ekodom[[#This Row],[Data]]&lt;=DATE(2022,9,30))</f>
        <v>0</v>
      </c>
      <c r="H353" s="2">
        <f>IF(ekodom[[#This Row],[retencja]]=0, H352+1,0)</f>
        <v>5</v>
      </c>
      <c r="I353" s="2" t="b">
        <f>AND(ekodom[[#This Row],[podl]],ekodom[[#This Row],[susza]]&gt;0,MOD(ekodom[[#This Row],[susza]],5)=0)</f>
        <v>0</v>
      </c>
      <c r="J353" s="2">
        <f t="shared" si="6"/>
        <v>13219</v>
      </c>
      <c r="K353" s="2">
        <f>190+ekodom[[#This Row],[środa?]]*70+ekodom[[#This Row],[trawnik]]*300</f>
        <v>190</v>
      </c>
      <c r="L353" s="2">
        <f>IF(ekodom[[#This Row],[stan zb.]]&gt;ekodom[[#This Row],[zużyto_wody]], ekodom[[#This Row],[zużyto_wody]], ekodom[[#This Row],[stan zb.]])</f>
        <v>190</v>
      </c>
      <c r="M353" s="2">
        <f>ekodom[[#This Row],[zużyto_wody]]-ekodom[[#This Row],[zuż. Zbiornik]]</f>
        <v>0</v>
      </c>
    </row>
    <row r="354" spans="3:13" x14ac:dyDescent="0.25">
      <c r="C354" s="1">
        <v>44907</v>
      </c>
      <c r="D354">
        <v>0</v>
      </c>
      <c r="E354">
        <f>MONTH(ekodom[[#This Row],[Data]])</f>
        <v>12</v>
      </c>
      <c r="F354" t="b">
        <f>WEEKDAY(ekodom[[#This Row],[Data]],13)=1</f>
        <v>0</v>
      </c>
      <c r="G354" t="b">
        <f>AND(ekodom[[#This Row],[Data]]&gt;=DATE(2022,4,1), ekodom[[#This Row],[Data]]&lt;=DATE(2022,9,30))</f>
        <v>0</v>
      </c>
      <c r="H354" s="2">
        <f>IF(ekodom[[#This Row],[retencja]]=0, H353+1,0)</f>
        <v>6</v>
      </c>
      <c r="I354" s="2" t="b">
        <f>AND(ekodom[[#This Row],[podl]],ekodom[[#This Row],[susza]]&gt;0,MOD(ekodom[[#This Row],[susza]],5)=0)</f>
        <v>0</v>
      </c>
      <c r="J354" s="2">
        <f t="shared" si="6"/>
        <v>13029</v>
      </c>
      <c r="K354" s="2">
        <f>190+ekodom[[#This Row],[środa?]]*70+ekodom[[#This Row],[trawnik]]*300</f>
        <v>190</v>
      </c>
      <c r="L354" s="2">
        <f>IF(ekodom[[#This Row],[stan zb.]]&gt;ekodom[[#This Row],[zużyto_wody]], ekodom[[#This Row],[zużyto_wody]], ekodom[[#This Row],[stan zb.]])</f>
        <v>190</v>
      </c>
      <c r="M354" s="2">
        <f>ekodom[[#This Row],[zużyto_wody]]-ekodom[[#This Row],[zuż. Zbiornik]]</f>
        <v>0</v>
      </c>
    </row>
    <row r="355" spans="3:13" x14ac:dyDescent="0.25">
      <c r="C355" s="1">
        <v>44908</v>
      </c>
      <c r="D355">
        <v>145</v>
      </c>
      <c r="E355">
        <f>MONTH(ekodom[[#This Row],[Data]])</f>
        <v>12</v>
      </c>
      <c r="F355" t="b">
        <f>WEEKDAY(ekodom[[#This Row],[Data]],13)=1</f>
        <v>0</v>
      </c>
      <c r="G355" t="b">
        <f>AND(ekodom[[#This Row],[Data]]&gt;=DATE(2022,4,1), ekodom[[#This Row],[Data]]&lt;=DATE(2022,9,30))</f>
        <v>0</v>
      </c>
      <c r="H355" s="2">
        <f>IF(ekodom[[#This Row],[retencja]]=0, H354+1,0)</f>
        <v>0</v>
      </c>
      <c r="I355" s="2" t="b">
        <f>AND(ekodom[[#This Row],[podl]],ekodom[[#This Row],[susza]]&gt;0,MOD(ekodom[[#This Row],[susza]],5)=0)</f>
        <v>0</v>
      </c>
      <c r="J355" s="2">
        <f t="shared" si="6"/>
        <v>12984</v>
      </c>
      <c r="K355" s="2">
        <f>190+ekodom[[#This Row],[środa?]]*70+ekodom[[#This Row],[trawnik]]*300</f>
        <v>190</v>
      </c>
      <c r="L355" s="2">
        <f>IF(ekodom[[#This Row],[stan zb.]]&gt;ekodom[[#This Row],[zużyto_wody]], ekodom[[#This Row],[zużyto_wody]], ekodom[[#This Row],[stan zb.]])</f>
        <v>190</v>
      </c>
      <c r="M355" s="2">
        <f>ekodom[[#This Row],[zużyto_wody]]-ekodom[[#This Row],[zuż. Zbiornik]]</f>
        <v>0</v>
      </c>
    </row>
    <row r="356" spans="3:13" x14ac:dyDescent="0.25">
      <c r="C356" s="1">
        <v>44909</v>
      </c>
      <c r="D356">
        <v>0</v>
      </c>
      <c r="E356">
        <f>MONTH(ekodom[[#This Row],[Data]])</f>
        <v>12</v>
      </c>
      <c r="F356" t="b">
        <f>WEEKDAY(ekodom[[#This Row],[Data]],13)=1</f>
        <v>1</v>
      </c>
      <c r="G356" t="b">
        <f>AND(ekodom[[#This Row],[Data]]&gt;=DATE(2022,4,1), ekodom[[#This Row],[Data]]&lt;=DATE(2022,9,30))</f>
        <v>0</v>
      </c>
      <c r="H356" s="2">
        <f>IF(ekodom[[#This Row],[retencja]]=0, H355+1,0)</f>
        <v>1</v>
      </c>
      <c r="I356" s="2" t="b">
        <f>AND(ekodom[[#This Row],[podl]],ekodom[[#This Row],[susza]]&gt;0,MOD(ekodom[[#This Row],[susza]],5)=0)</f>
        <v>0</v>
      </c>
      <c r="J356" s="2">
        <f t="shared" si="6"/>
        <v>12794</v>
      </c>
      <c r="K356" s="2">
        <f>190+ekodom[[#This Row],[środa?]]*70+ekodom[[#This Row],[trawnik]]*300</f>
        <v>260</v>
      </c>
      <c r="L356" s="2">
        <f>IF(ekodom[[#This Row],[stan zb.]]&gt;ekodom[[#This Row],[zużyto_wody]], ekodom[[#This Row],[zużyto_wody]], ekodom[[#This Row],[stan zb.]])</f>
        <v>260</v>
      </c>
      <c r="M356" s="2">
        <f>ekodom[[#This Row],[zużyto_wody]]-ekodom[[#This Row],[zuż. Zbiornik]]</f>
        <v>0</v>
      </c>
    </row>
    <row r="357" spans="3:13" x14ac:dyDescent="0.25">
      <c r="C357" s="1">
        <v>44910</v>
      </c>
      <c r="D357">
        <v>0</v>
      </c>
      <c r="E357">
        <f>MONTH(ekodom[[#This Row],[Data]])</f>
        <v>12</v>
      </c>
      <c r="F357" t="b">
        <f>WEEKDAY(ekodom[[#This Row],[Data]],13)=1</f>
        <v>0</v>
      </c>
      <c r="G357" t="b">
        <f>AND(ekodom[[#This Row],[Data]]&gt;=DATE(2022,4,1), ekodom[[#This Row],[Data]]&lt;=DATE(2022,9,30))</f>
        <v>0</v>
      </c>
      <c r="H357" s="2">
        <f>IF(ekodom[[#This Row],[retencja]]=0, H356+1,0)</f>
        <v>2</v>
      </c>
      <c r="I357" s="2" t="b">
        <f>AND(ekodom[[#This Row],[podl]],ekodom[[#This Row],[susza]]&gt;0,MOD(ekodom[[#This Row],[susza]],5)=0)</f>
        <v>0</v>
      </c>
      <c r="J357" s="2">
        <f t="shared" si="6"/>
        <v>12534</v>
      </c>
      <c r="K357" s="2">
        <f>190+ekodom[[#This Row],[środa?]]*70+ekodom[[#This Row],[trawnik]]*300</f>
        <v>190</v>
      </c>
      <c r="L357" s="2">
        <f>IF(ekodom[[#This Row],[stan zb.]]&gt;ekodom[[#This Row],[zużyto_wody]], ekodom[[#This Row],[zużyto_wody]], ekodom[[#This Row],[stan zb.]])</f>
        <v>190</v>
      </c>
      <c r="M357" s="2">
        <f>ekodom[[#This Row],[zużyto_wody]]-ekodom[[#This Row],[zuż. Zbiornik]]</f>
        <v>0</v>
      </c>
    </row>
    <row r="358" spans="3:13" x14ac:dyDescent="0.25">
      <c r="C358" s="1">
        <v>44911</v>
      </c>
      <c r="D358">
        <v>24</v>
      </c>
      <c r="E358">
        <f>MONTH(ekodom[[#This Row],[Data]])</f>
        <v>12</v>
      </c>
      <c r="F358" t="b">
        <f>WEEKDAY(ekodom[[#This Row],[Data]],13)=1</f>
        <v>0</v>
      </c>
      <c r="G358" t="b">
        <f>AND(ekodom[[#This Row],[Data]]&gt;=DATE(2022,4,1), ekodom[[#This Row],[Data]]&lt;=DATE(2022,9,30))</f>
        <v>0</v>
      </c>
      <c r="H358" s="2">
        <f>IF(ekodom[[#This Row],[retencja]]=0, H357+1,0)</f>
        <v>0</v>
      </c>
      <c r="I358" s="2" t="b">
        <f>AND(ekodom[[#This Row],[podl]],ekodom[[#This Row],[susza]]&gt;0,MOD(ekodom[[#This Row],[susza]],5)=0)</f>
        <v>0</v>
      </c>
      <c r="J358" s="2">
        <f t="shared" si="6"/>
        <v>12368</v>
      </c>
      <c r="K358" s="2">
        <f>190+ekodom[[#This Row],[środa?]]*70+ekodom[[#This Row],[trawnik]]*300</f>
        <v>190</v>
      </c>
      <c r="L358" s="2">
        <f>IF(ekodom[[#This Row],[stan zb.]]&gt;ekodom[[#This Row],[zużyto_wody]], ekodom[[#This Row],[zużyto_wody]], ekodom[[#This Row],[stan zb.]])</f>
        <v>190</v>
      </c>
      <c r="M358" s="2">
        <f>ekodom[[#This Row],[zużyto_wody]]-ekodom[[#This Row],[zuż. Zbiornik]]</f>
        <v>0</v>
      </c>
    </row>
    <row r="359" spans="3:13" x14ac:dyDescent="0.25">
      <c r="C359" s="1">
        <v>44912</v>
      </c>
      <c r="D359">
        <v>0</v>
      </c>
      <c r="E359">
        <f>MONTH(ekodom[[#This Row],[Data]])</f>
        <v>12</v>
      </c>
      <c r="F359" t="b">
        <f>WEEKDAY(ekodom[[#This Row],[Data]],13)=1</f>
        <v>0</v>
      </c>
      <c r="G359" t="b">
        <f>AND(ekodom[[#This Row],[Data]]&gt;=DATE(2022,4,1), ekodom[[#This Row],[Data]]&lt;=DATE(2022,9,30))</f>
        <v>0</v>
      </c>
      <c r="H359" s="2">
        <f>IF(ekodom[[#This Row],[retencja]]=0, H358+1,0)</f>
        <v>1</v>
      </c>
      <c r="I359" s="2" t="b">
        <f>AND(ekodom[[#This Row],[podl]],ekodom[[#This Row],[susza]]&gt;0,MOD(ekodom[[#This Row],[susza]],5)=0)</f>
        <v>0</v>
      </c>
      <c r="J359" s="2">
        <f t="shared" si="6"/>
        <v>12178</v>
      </c>
      <c r="K359" s="2">
        <f>190+ekodom[[#This Row],[środa?]]*70+ekodom[[#This Row],[trawnik]]*300</f>
        <v>190</v>
      </c>
      <c r="L359" s="2">
        <f>IF(ekodom[[#This Row],[stan zb.]]&gt;ekodom[[#This Row],[zużyto_wody]], ekodom[[#This Row],[zużyto_wody]], ekodom[[#This Row],[stan zb.]])</f>
        <v>190</v>
      </c>
      <c r="M359" s="2">
        <f>ekodom[[#This Row],[zużyto_wody]]-ekodom[[#This Row],[zuż. Zbiornik]]</f>
        <v>0</v>
      </c>
    </row>
    <row r="360" spans="3:13" x14ac:dyDescent="0.25">
      <c r="C360" s="1">
        <v>44913</v>
      </c>
      <c r="D360">
        <v>0</v>
      </c>
      <c r="E360">
        <f>MONTH(ekodom[[#This Row],[Data]])</f>
        <v>12</v>
      </c>
      <c r="F360" t="b">
        <f>WEEKDAY(ekodom[[#This Row],[Data]],13)=1</f>
        <v>0</v>
      </c>
      <c r="G360" t="b">
        <f>AND(ekodom[[#This Row],[Data]]&gt;=DATE(2022,4,1), ekodom[[#This Row],[Data]]&lt;=DATE(2022,9,30))</f>
        <v>0</v>
      </c>
      <c r="H360" s="2">
        <f>IF(ekodom[[#This Row],[retencja]]=0, H359+1,0)</f>
        <v>2</v>
      </c>
      <c r="I360" s="2" t="b">
        <f>AND(ekodom[[#This Row],[podl]],ekodom[[#This Row],[susza]]&gt;0,MOD(ekodom[[#This Row],[susza]],5)=0)</f>
        <v>0</v>
      </c>
      <c r="J360" s="2">
        <f t="shared" si="6"/>
        <v>11988</v>
      </c>
      <c r="K360" s="2">
        <f>190+ekodom[[#This Row],[środa?]]*70+ekodom[[#This Row],[trawnik]]*300</f>
        <v>190</v>
      </c>
      <c r="L360" s="2">
        <f>IF(ekodom[[#This Row],[stan zb.]]&gt;ekodom[[#This Row],[zużyto_wody]], ekodom[[#This Row],[zużyto_wody]], ekodom[[#This Row],[stan zb.]])</f>
        <v>190</v>
      </c>
      <c r="M360" s="2">
        <f>ekodom[[#This Row],[zużyto_wody]]-ekodom[[#This Row],[zuż. Zbiornik]]</f>
        <v>0</v>
      </c>
    </row>
    <row r="361" spans="3:13" x14ac:dyDescent="0.25">
      <c r="C361" s="1">
        <v>44914</v>
      </c>
      <c r="D361">
        <v>45</v>
      </c>
      <c r="E361">
        <f>MONTH(ekodom[[#This Row],[Data]])</f>
        <v>12</v>
      </c>
      <c r="F361" t="b">
        <f>WEEKDAY(ekodom[[#This Row],[Data]],13)=1</f>
        <v>0</v>
      </c>
      <c r="G361" t="b">
        <f>AND(ekodom[[#This Row],[Data]]&gt;=DATE(2022,4,1), ekodom[[#This Row],[Data]]&lt;=DATE(2022,9,30))</f>
        <v>0</v>
      </c>
      <c r="H361" s="2">
        <f>IF(ekodom[[#This Row],[retencja]]=0, H360+1,0)</f>
        <v>0</v>
      </c>
      <c r="I361" s="2" t="b">
        <f>AND(ekodom[[#This Row],[podl]],ekodom[[#This Row],[susza]]&gt;0,MOD(ekodom[[#This Row],[susza]],5)=0)</f>
        <v>0</v>
      </c>
      <c r="J361" s="2">
        <f t="shared" si="6"/>
        <v>11843</v>
      </c>
      <c r="K361" s="2">
        <f>190+ekodom[[#This Row],[środa?]]*70+ekodom[[#This Row],[trawnik]]*300</f>
        <v>190</v>
      </c>
      <c r="L361" s="2">
        <f>IF(ekodom[[#This Row],[stan zb.]]&gt;ekodom[[#This Row],[zużyto_wody]], ekodom[[#This Row],[zużyto_wody]], ekodom[[#This Row],[stan zb.]])</f>
        <v>190</v>
      </c>
      <c r="M361" s="2">
        <f>ekodom[[#This Row],[zużyto_wody]]-ekodom[[#This Row],[zuż. Zbiornik]]</f>
        <v>0</v>
      </c>
    </row>
    <row r="362" spans="3:13" x14ac:dyDescent="0.25">
      <c r="C362" s="1">
        <v>44915</v>
      </c>
      <c r="D362">
        <v>97</v>
      </c>
      <c r="E362">
        <f>MONTH(ekodom[[#This Row],[Data]])</f>
        <v>12</v>
      </c>
      <c r="F362" t="b">
        <f>WEEKDAY(ekodom[[#This Row],[Data]],13)=1</f>
        <v>0</v>
      </c>
      <c r="G362" t="b">
        <f>AND(ekodom[[#This Row],[Data]]&gt;=DATE(2022,4,1), ekodom[[#This Row],[Data]]&lt;=DATE(2022,9,30))</f>
        <v>0</v>
      </c>
      <c r="H362" s="2">
        <f>IF(ekodom[[#This Row],[retencja]]=0, H361+1,0)</f>
        <v>0</v>
      </c>
      <c r="I362" s="2" t="b">
        <f>AND(ekodom[[#This Row],[podl]],ekodom[[#This Row],[susza]]&gt;0,MOD(ekodom[[#This Row],[susza]],5)=0)</f>
        <v>0</v>
      </c>
      <c r="J362" s="2">
        <f t="shared" si="6"/>
        <v>11750</v>
      </c>
      <c r="K362" s="2">
        <f>190+ekodom[[#This Row],[środa?]]*70+ekodom[[#This Row],[trawnik]]*300</f>
        <v>190</v>
      </c>
      <c r="L362" s="2">
        <f>IF(ekodom[[#This Row],[stan zb.]]&gt;ekodom[[#This Row],[zużyto_wody]], ekodom[[#This Row],[zużyto_wody]], ekodom[[#This Row],[stan zb.]])</f>
        <v>190</v>
      </c>
      <c r="M362" s="2">
        <f>ekodom[[#This Row],[zużyto_wody]]-ekodom[[#This Row],[zuż. Zbiornik]]</f>
        <v>0</v>
      </c>
    </row>
    <row r="363" spans="3:13" x14ac:dyDescent="0.25">
      <c r="C363" s="1">
        <v>44916</v>
      </c>
      <c r="D363">
        <v>0</v>
      </c>
      <c r="E363">
        <f>MONTH(ekodom[[#This Row],[Data]])</f>
        <v>12</v>
      </c>
      <c r="F363" t="b">
        <f>WEEKDAY(ekodom[[#This Row],[Data]],13)=1</f>
        <v>1</v>
      </c>
      <c r="G363" t="b">
        <f>AND(ekodom[[#This Row],[Data]]&gt;=DATE(2022,4,1), ekodom[[#This Row],[Data]]&lt;=DATE(2022,9,30))</f>
        <v>0</v>
      </c>
      <c r="H363" s="2">
        <f>IF(ekodom[[#This Row],[retencja]]=0, H362+1,0)</f>
        <v>1</v>
      </c>
      <c r="I363" s="2" t="b">
        <f>AND(ekodom[[#This Row],[podl]],ekodom[[#This Row],[susza]]&gt;0,MOD(ekodom[[#This Row],[susza]],5)=0)</f>
        <v>0</v>
      </c>
      <c r="J363" s="2">
        <f t="shared" si="6"/>
        <v>11560</v>
      </c>
      <c r="K363" s="2">
        <f>190+ekodom[[#This Row],[środa?]]*70+ekodom[[#This Row],[trawnik]]*300</f>
        <v>260</v>
      </c>
      <c r="L363" s="2">
        <f>IF(ekodom[[#This Row],[stan zb.]]&gt;ekodom[[#This Row],[zużyto_wody]], ekodom[[#This Row],[zużyto_wody]], ekodom[[#This Row],[stan zb.]])</f>
        <v>260</v>
      </c>
      <c r="M363" s="2">
        <f>ekodom[[#This Row],[zużyto_wody]]-ekodom[[#This Row],[zuż. Zbiornik]]</f>
        <v>0</v>
      </c>
    </row>
    <row r="364" spans="3:13" x14ac:dyDescent="0.25">
      <c r="C364" s="1">
        <v>44917</v>
      </c>
      <c r="D364">
        <v>22</v>
      </c>
      <c r="E364">
        <f>MONTH(ekodom[[#This Row],[Data]])</f>
        <v>12</v>
      </c>
      <c r="F364" t="b">
        <f>WEEKDAY(ekodom[[#This Row],[Data]],13)=1</f>
        <v>0</v>
      </c>
      <c r="G364" t="b">
        <f>AND(ekodom[[#This Row],[Data]]&gt;=DATE(2022,4,1), ekodom[[#This Row],[Data]]&lt;=DATE(2022,9,30))</f>
        <v>0</v>
      </c>
      <c r="H364" s="2">
        <f>IF(ekodom[[#This Row],[retencja]]=0, H363+1,0)</f>
        <v>0</v>
      </c>
      <c r="I364" s="2" t="b">
        <f>AND(ekodom[[#This Row],[podl]],ekodom[[#This Row],[susza]]&gt;0,MOD(ekodom[[#This Row],[susza]],5)=0)</f>
        <v>0</v>
      </c>
      <c r="J364" s="2">
        <f t="shared" si="6"/>
        <v>11322</v>
      </c>
      <c r="K364" s="2">
        <f>190+ekodom[[#This Row],[środa?]]*70+ekodom[[#This Row],[trawnik]]*300</f>
        <v>190</v>
      </c>
      <c r="L364" s="2">
        <f>IF(ekodom[[#This Row],[stan zb.]]&gt;ekodom[[#This Row],[zużyto_wody]], ekodom[[#This Row],[zużyto_wody]], ekodom[[#This Row],[stan zb.]])</f>
        <v>190</v>
      </c>
      <c r="M364" s="2">
        <f>ekodom[[#This Row],[zużyto_wody]]-ekodom[[#This Row],[zuż. Zbiornik]]</f>
        <v>0</v>
      </c>
    </row>
    <row r="365" spans="3:13" x14ac:dyDescent="0.25">
      <c r="C365" s="1">
        <v>44918</v>
      </c>
      <c r="D365">
        <v>0</v>
      </c>
      <c r="E365">
        <f>MONTH(ekodom[[#This Row],[Data]])</f>
        <v>12</v>
      </c>
      <c r="F365" t="b">
        <f>WEEKDAY(ekodom[[#This Row],[Data]],13)=1</f>
        <v>0</v>
      </c>
      <c r="G365" t="b">
        <f>AND(ekodom[[#This Row],[Data]]&gt;=DATE(2022,4,1), ekodom[[#This Row],[Data]]&lt;=DATE(2022,9,30))</f>
        <v>0</v>
      </c>
      <c r="H365" s="2">
        <f>IF(ekodom[[#This Row],[retencja]]=0, H364+1,0)</f>
        <v>1</v>
      </c>
      <c r="I365" s="2" t="b">
        <f>AND(ekodom[[#This Row],[podl]],ekodom[[#This Row],[susza]]&gt;0,MOD(ekodom[[#This Row],[susza]],5)=0)</f>
        <v>0</v>
      </c>
      <c r="J365" s="2">
        <f t="shared" si="6"/>
        <v>11132</v>
      </c>
      <c r="K365" s="2">
        <f>190+ekodom[[#This Row],[środa?]]*70+ekodom[[#This Row],[trawnik]]*300</f>
        <v>190</v>
      </c>
      <c r="L365" s="2">
        <f>IF(ekodom[[#This Row],[stan zb.]]&gt;ekodom[[#This Row],[zużyto_wody]], ekodom[[#This Row],[zużyto_wody]], ekodom[[#This Row],[stan zb.]])</f>
        <v>190</v>
      </c>
      <c r="M365" s="2">
        <f>ekodom[[#This Row],[zużyto_wody]]-ekodom[[#This Row],[zuż. Zbiornik]]</f>
        <v>0</v>
      </c>
    </row>
    <row r="366" spans="3:13" x14ac:dyDescent="0.25">
      <c r="C366" s="1">
        <v>44919</v>
      </c>
      <c r="D366">
        <v>0</v>
      </c>
      <c r="E366">
        <f>MONTH(ekodom[[#This Row],[Data]])</f>
        <v>12</v>
      </c>
      <c r="F366" t="b">
        <f>WEEKDAY(ekodom[[#This Row],[Data]],13)=1</f>
        <v>0</v>
      </c>
      <c r="G366" t="b">
        <f>AND(ekodom[[#This Row],[Data]]&gt;=DATE(2022,4,1), ekodom[[#This Row],[Data]]&lt;=DATE(2022,9,30))</f>
        <v>0</v>
      </c>
      <c r="H366" s="2">
        <f>IF(ekodom[[#This Row],[retencja]]=0, H365+1,0)</f>
        <v>2</v>
      </c>
      <c r="I366" s="2" t="b">
        <f>AND(ekodom[[#This Row],[podl]],ekodom[[#This Row],[susza]]&gt;0,MOD(ekodom[[#This Row],[susza]],5)=0)</f>
        <v>0</v>
      </c>
      <c r="J366" s="2">
        <f t="shared" si="6"/>
        <v>10942</v>
      </c>
      <c r="K366" s="2">
        <f>190+ekodom[[#This Row],[środa?]]*70+ekodom[[#This Row],[trawnik]]*300</f>
        <v>190</v>
      </c>
      <c r="L366" s="2">
        <f>IF(ekodom[[#This Row],[stan zb.]]&gt;ekodom[[#This Row],[zużyto_wody]], ekodom[[#This Row],[zużyto_wody]], ekodom[[#This Row],[stan zb.]])</f>
        <v>190</v>
      </c>
      <c r="M366" s="2">
        <f>ekodom[[#This Row],[zużyto_wody]]-ekodom[[#This Row],[zuż. Zbiornik]]</f>
        <v>0</v>
      </c>
    </row>
    <row r="367" spans="3:13" x14ac:dyDescent="0.25">
      <c r="C367" s="1">
        <v>44920</v>
      </c>
      <c r="D367">
        <v>0</v>
      </c>
      <c r="E367">
        <f>MONTH(ekodom[[#This Row],[Data]])</f>
        <v>12</v>
      </c>
      <c r="F367" t="b">
        <f>WEEKDAY(ekodom[[#This Row],[Data]],13)=1</f>
        <v>0</v>
      </c>
      <c r="G367" t="b">
        <f>AND(ekodom[[#This Row],[Data]]&gt;=DATE(2022,4,1), ekodom[[#This Row],[Data]]&lt;=DATE(2022,9,30))</f>
        <v>0</v>
      </c>
      <c r="H367" s="2">
        <f>IF(ekodom[[#This Row],[retencja]]=0, H366+1,0)</f>
        <v>3</v>
      </c>
      <c r="I367" s="2" t="b">
        <f>AND(ekodom[[#This Row],[podl]],ekodom[[#This Row],[susza]]&gt;0,MOD(ekodom[[#This Row],[susza]],5)=0)</f>
        <v>0</v>
      </c>
      <c r="J367" s="2">
        <f t="shared" si="6"/>
        <v>10752</v>
      </c>
      <c r="K367" s="2">
        <f>190+ekodom[[#This Row],[środa?]]*70+ekodom[[#This Row],[trawnik]]*300</f>
        <v>190</v>
      </c>
      <c r="L367" s="2">
        <f>IF(ekodom[[#This Row],[stan zb.]]&gt;ekodom[[#This Row],[zużyto_wody]], ekodom[[#This Row],[zużyto_wody]], ekodom[[#This Row],[stan zb.]])</f>
        <v>190</v>
      </c>
      <c r="M367" s="2">
        <f>ekodom[[#This Row],[zużyto_wody]]-ekodom[[#This Row],[zuż. Zbiornik]]</f>
        <v>0</v>
      </c>
    </row>
    <row r="368" spans="3:13" x14ac:dyDescent="0.25">
      <c r="C368" s="1">
        <v>44921</v>
      </c>
      <c r="D368">
        <v>135</v>
      </c>
      <c r="E368">
        <f>MONTH(ekodom[[#This Row],[Data]])</f>
        <v>12</v>
      </c>
      <c r="F368" t="b">
        <f>WEEKDAY(ekodom[[#This Row],[Data]],13)=1</f>
        <v>0</v>
      </c>
      <c r="G368" t="b">
        <f>AND(ekodom[[#This Row],[Data]]&gt;=DATE(2022,4,1), ekodom[[#This Row],[Data]]&lt;=DATE(2022,9,30))</f>
        <v>0</v>
      </c>
      <c r="H368" s="2">
        <f>IF(ekodom[[#This Row],[retencja]]=0, H367+1,0)</f>
        <v>0</v>
      </c>
      <c r="I368" s="2" t="b">
        <f>AND(ekodom[[#This Row],[podl]],ekodom[[#This Row],[susza]]&gt;0,MOD(ekodom[[#This Row],[susza]],5)=0)</f>
        <v>0</v>
      </c>
      <c r="J368" s="2">
        <f t="shared" si="6"/>
        <v>10697</v>
      </c>
      <c r="K368" s="2">
        <f>190+ekodom[[#This Row],[środa?]]*70+ekodom[[#This Row],[trawnik]]*300</f>
        <v>190</v>
      </c>
      <c r="L368" s="2">
        <f>IF(ekodom[[#This Row],[stan zb.]]&gt;ekodom[[#This Row],[zużyto_wody]], ekodom[[#This Row],[zużyto_wody]], ekodom[[#This Row],[stan zb.]])</f>
        <v>190</v>
      </c>
      <c r="M368" s="2">
        <f>ekodom[[#This Row],[zużyto_wody]]-ekodom[[#This Row],[zuż. Zbiornik]]</f>
        <v>0</v>
      </c>
    </row>
    <row r="369" spans="3:13" x14ac:dyDescent="0.25">
      <c r="C369" s="1">
        <v>44922</v>
      </c>
      <c r="D369">
        <v>0</v>
      </c>
      <c r="E369">
        <f>MONTH(ekodom[[#This Row],[Data]])</f>
        <v>12</v>
      </c>
      <c r="F369" t="b">
        <f>WEEKDAY(ekodom[[#This Row],[Data]],13)=1</f>
        <v>0</v>
      </c>
      <c r="G369" t="b">
        <f>AND(ekodom[[#This Row],[Data]]&gt;=DATE(2022,4,1), ekodom[[#This Row],[Data]]&lt;=DATE(2022,9,30))</f>
        <v>0</v>
      </c>
      <c r="H369" s="2">
        <f>IF(ekodom[[#This Row],[retencja]]=0, H368+1,0)</f>
        <v>1</v>
      </c>
      <c r="I369" s="2" t="b">
        <f>AND(ekodom[[#This Row],[podl]],ekodom[[#This Row],[susza]]&gt;0,MOD(ekodom[[#This Row],[susza]],5)=0)</f>
        <v>0</v>
      </c>
      <c r="J369" s="2">
        <f t="shared" si="6"/>
        <v>10507</v>
      </c>
      <c r="K369" s="2">
        <f>190+ekodom[[#This Row],[środa?]]*70+ekodom[[#This Row],[trawnik]]*300</f>
        <v>190</v>
      </c>
      <c r="L369" s="2">
        <f>IF(ekodom[[#This Row],[stan zb.]]&gt;ekodom[[#This Row],[zużyto_wody]], ekodom[[#This Row],[zużyto_wody]], ekodom[[#This Row],[stan zb.]])</f>
        <v>190</v>
      </c>
      <c r="M369" s="2">
        <f>ekodom[[#This Row],[zużyto_wody]]-ekodom[[#This Row],[zuż. Zbiornik]]</f>
        <v>0</v>
      </c>
    </row>
    <row r="370" spans="3:13" x14ac:dyDescent="0.25">
      <c r="C370" s="1">
        <v>44923</v>
      </c>
      <c r="D370">
        <v>153</v>
      </c>
      <c r="E370">
        <f>MONTH(ekodom[[#This Row],[Data]])</f>
        <v>12</v>
      </c>
      <c r="F370" t="b">
        <f>WEEKDAY(ekodom[[#This Row],[Data]],13)=1</f>
        <v>1</v>
      </c>
      <c r="G370" t="b">
        <f>AND(ekodom[[#This Row],[Data]]&gt;=DATE(2022,4,1), ekodom[[#This Row],[Data]]&lt;=DATE(2022,9,30))</f>
        <v>0</v>
      </c>
      <c r="H370" s="2">
        <f>IF(ekodom[[#This Row],[retencja]]=0, H369+1,0)</f>
        <v>0</v>
      </c>
      <c r="I370" s="2" t="b">
        <f>AND(ekodom[[#This Row],[podl]],ekodom[[#This Row],[susza]]&gt;0,MOD(ekodom[[#This Row],[susza]],5)=0)</f>
        <v>0</v>
      </c>
      <c r="J370" s="2">
        <f t="shared" si="6"/>
        <v>10470</v>
      </c>
      <c r="K370" s="2">
        <f>190+ekodom[[#This Row],[środa?]]*70+ekodom[[#This Row],[trawnik]]*300</f>
        <v>260</v>
      </c>
      <c r="L370" s="2">
        <f>IF(ekodom[[#This Row],[stan zb.]]&gt;ekodom[[#This Row],[zużyto_wody]], ekodom[[#This Row],[zużyto_wody]], ekodom[[#This Row],[stan zb.]])</f>
        <v>260</v>
      </c>
      <c r="M370" s="2">
        <f>ekodom[[#This Row],[zużyto_wody]]-ekodom[[#This Row],[zuż. Zbiornik]]</f>
        <v>0</v>
      </c>
    </row>
    <row r="371" spans="3:13" x14ac:dyDescent="0.25">
      <c r="C371" s="1">
        <v>44924</v>
      </c>
      <c r="D371">
        <v>0</v>
      </c>
      <c r="E371">
        <f>MONTH(ekodom[[#This Row],[Data]])</f>
        <v>12</v>
      </c>
      <c r="F371" t="b">
        <f>WEEKDAY(ekodom[[#This Row],[Data]],13)=1</f>
        <v>0</v>
      </c>
      <c r="G371" t="b">
        <f>AND(ekodom[[#This Row],[Data]]&gt;=DATE(2022,4,1), ekodom[[#This Row],[Data]]&lt;=DATE(2022,9,30))</f>
        <v>0</v>
      </c>
      <c r="H371" s="2">
        <f>IF(ekodom[[#This Row],[retencja]]=0, H370+1,0)</f>
        <v>1</v>
      </c>
      <c r="I371" s="2" t="b">
        <f>AND(ekodom[[#This Row],[podl]],ekodom[[#This Row],[susza]]&gt;0,MOD(ekodom[[#This Row],[susza]],5)=0)</f>
        <v>0</v>
      </c>
      <c r="J371" s="2">
        <f t="shared" si="6"/>
        <v>10210</v>
      </c>
      <c r="K371" s="2">
        <f>190+ekodom[[#This Row],[środa?]]*70+ekodom[[#This Row],[trawnik]]*300</f>
        <v>190</v>
      </c>
      <c r="L371" s="2">
        <f>IF(ekodom[[#This Row],[stan zb.]]&gt;ekodom[[#This Row],[zużyto_wody]], ekodom[[#This Row],[zużyto_wody]], ekodom[[#This Row],[stan zb.]])</f>
        <v>190</v>
      </c>
      <c r="M371" s="2">
        <f>ekodom[[#This Row],[zużyto_wody]]-ekodom[[#This Row],[zuż. Zbiornik]]</f>
        <v>0</v>
      </c>
    </row>
    <row r="372" spans="3:13" x14ac:dyDescent="0.25">
      <c r="C372" s="1">
        <v>44925</v>
      </c>
      <c r="D372">
        <v>0</v>
      </c>
      <c r="E372">
        <f>MONTH(ekodom[[#This Row],[Data]])</f>
        <v>12</v>
      </c>
      <c r="F372" t="b">
        <f>WEEKDAY(ekodom[[#This Row],[Data]],13)=1</f>
        <v>0</v>
      </c>
      <c r="G372" t="b">
        <f>AND(ekodom[[#This Row],[Data]]&gt;=DATE(2022,4,1), ekodom[[#This Row],[Data]]&lt;=DATE(2022,9,30))</f>
        <v>0</v>
      </c>
      <c r="H372" s="2">
        <f>IF(ekodom[[#This Row],[retencja]]=0, H371+1,0)</f>
        <v>2</v>
      </c>
      <c r="I372" s="2" t="b">
        <f>AND(ekodom[[#This Row],[podl]],ekodom[[#This Row],[susza]]&gt;0,MOD(ekodom[[#This Row],[susza]],5)=0)</f>
        <v>0</v>
      </c>
      <c r="J372" s="2">
        <f t="shared" si="6"/>
        <v>10020</v>
      </c>
      <c r="K372" s="2">
        <f>190+ekodom[[#This Row],[środa?]]*70+ekodom[[#This Row],[trawnik]]*300</f>
        <v>190</v>
      </c>
      <c r="L372" s="2">
        <f>IF(ekodom[[#This Row],[stan zb.]]&gt;ekodom[[#This Row],[zużyto_wody]], ekodom[[#This Row],[zużyto_wody]], ekodom[[#This Row],[stan zb.]])</f>
        <v>190</v>
      </c>
      <c r="M372" s="2">
        <f>ekodom[[#This Row],[zużyto_wody]]-ekodom[[#This Row],[zuż. Zbiornik]]</f>
        <v>0</v>
      </c>
    </row>
    <row r="373" spans="3:13" x14ac:dyDescent="0.25">
      <c r="C373" s="1">
        <v>44926</v>
      </c>
      <c r="D373">
        <v>144</v>
      </c>
      <c r="E373">
        <f>MONTH(ekodom[[#This Row],[Data]])</f>
        <v>12</v>
      </c>
      <c r="F373" t="b">
        <f>WEEKDAY(ekodom[[#This Row],[Data]],13)=1</f>
        <v>0</v>
      </c>
      <c r="G373" t="b">
        <f>AND(ekodom[[#This Row],[Data]]&gt;=DATE(2022,4,1), ekodom[[#This Row],[Data]]&lt;=DATE(2022,9,30))</f>
        <v>0</v>
      </c>
      <c r="H373" s="2">
        <f>IF(ekodom[[#This Row],[retencja]]=0, H372+1,0)</f>
        <v>0</v>
      </c>
      <c r="I373" s="2" t="b">
        <f>AND(ekodom[[#This Row],[podl]],ekodom[[#This Row],[susza]]&gt;0,MOD(ekodom[[#This Row],[susza]],5)=0)</f>
        <v>0</v>
      </c>
      <c r="J373" s="2">
        <f t="shared" si="6"/>
        <v>9974</v>
      </c>
      <c r="K373" s="2">
        <f>190+ekodom[[#This Row],[środa?]]*70+ekodom[[#This Row],[trawnik]]*300</f>
        <v>190</v>
      </c>
      <c r="L373" s="2">
        <f>IF(ekodom[[#This Row],[stan zb.]]&gt;ekodom[[#This Row],[zużyto_wody]], ekodom[[#This Row],[zużyto_wody]], ekodom[[#This Row],[stan zb.]])</f>
        <v>190</v>
      </c>
      <c r="M373" s="2">
        <f>ekodom[[#This Row],[zużyto_wody]]-ekodom[[#This Row],[zuż. Zbiornik]]</f>
        <v>0</v>
      </c>
    </row>
  </sheetData>
  <mergeCells count="1">
    <mergeCell ref="A2:B2"/>
  </mergeCells>
  <phoneticPr fontId="2" type="noConversion"/>
  <conditionalFormatting sqref="F1:F1048576">
    <cfRule type="cellIs" dxfId="6" priority="4" operator="equal">
      <formula>TRUE</formula>
    </cfRule>
  </conditionalFormatting>
  <conditionalFormatting sqref="G1:G1048576">
    <cfRule type="cellIs" dxfId="5" priority="3" operator="equal">
      <formula>TRUE</formula>
    </cfRule>
  </conditionalFormatting>
  <conditionalFormatting sqref="I1:I1048576">
    <cfRule type="cellIs" dxfId="4" priority="2" operator="equal">
      <formula>TRUE</formula>
    </cfRule>
  </conditionalFormatting>
  <conditionalFormatting sqref="H1:H1048576">
    <cfRule type="cellIs" dxfId="0" priority="1" operator="equal">
      <formula>$X$9</formula>
    </cfRule>
  </conditionalFormatting>
  <pageMargins left="0.7" right="0.7" top="0.75" bottom="0.75" header="0.3" footer="0.3"/>
  <ignoredErrors>
    <ignoredError sqref="J9:J10 J11:J373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6 n i D V 2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6 n i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4 g 1 e c l H E B Y g E A A A Y C A A A T A B w A R m 9 y b X V s Y X M v U 2 V j d G l v b j E u b S C i G A A o o B Q A A A A A A A A A A A A A A A A A A A A A A A A A A A C N k b 1 O w z A U h W c q 5 R 2 s s L R S F L U R M F B l q B o Q D F T Q n 4 U a V S a + t C a O b 2 U 7 l L T q 0 l f q h M R W 9 b 1 w F U Q Z G P B i X 1 / 5 u + c c G 0 i t Q E U G 1 d 5 q e z W v Z m Z M A y e Q I c e c x E S C 9 W r E r f 2 H 3 m 3 5 f o P u s m v e w g T T I g d l 6 9 d C Q t h F Z V 1 h 6 n 7 3 k o 4 M a E P 7 a E R B E z C Z x T k 1 6 Q x R T j i m h t 5 1 h q N + h w r 1 g j p n t s w Y n e q C L w W o q B l F N G E K J l H U i m g l I 7 T v 1 m 8 E 4 w S k y I U F H f s n f k C 6 K I t c m T g K y J V K k Q s 1 j V v R e T M g D w V a G N h S Q n w 8 h j 1 U 8 N Q I K j u n f o 9 N 9 5 v d d p E J g m S O f F H u P 8 0 S V Z m 7 a i k w F + A 7 r 0 P 2 7 N 7 e a 8 w d 6 A Y Y d 9 7 q P 2 E E Z P z d 6 k g 5 S J l k 2 s R W F 7 8 H P T q S c g E j s e X 8 i B x q p s w h g c r H s J y D q f 9 P V r B a + Q m z z I X g k E A 4 s 7 A O y M r X 4 H 4 h f T 0 0 b p W 9 O A s P 1 P W 6 4 d W E + l t O + w t Q S w E C L Q A U A A I A C A D q e I N X a 9 K o E a Q A A A D 3 A A A A E g A A A A A A A A A A A A A A A A A A A A A A Q 2 9 u Z m l n L 1 B h Y 2 t h Z 2 U u e G 1 s U E s B A i 0 A F A A C A A g A 6 n i D V w / K 6 a u k A A A A 6 Q A A A B M A A A A A A A A A A A A A A A A A 8 A A A A F t D b 2 5 0 Z W 5 0 X 1 R 5 c G V z X S 5 4 b W x Q S w E C L Q A U A A I A C A D q e I N X n J R x A W I B A A A G A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C A A A A A A A A N U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t v Z G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1 Q x N D o w N z o y M C 4 1 N z Q y M D c 0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r b 2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9 f X 2 e k v S J K i y w Z W s c A + 2 Q A A A A A A g A A A A A A E G Y A A A A B A A A g A A A A r q X 7 L I T j 9 p r N v v f 9 i 7 b m 1 K D I T u g 8 d D 1 W B p U X G E f Y f B I A A A A A D o A A A A A C A A A g A A A A I r F x b b + N 3 5 g f 1 u C E A M O v m 7 h r X U k l F / O x X U G T R Q r I U 2 d Q A A A A B I G E n 7 J c 9 x E y T x T F S y d 3 R I C J z s / j N a U t Y 7 C H D X L b q e 6 0 u A u K H O 9 J T p f h Y 3 D p 1 d Q R / q 3 q w t m u 8 Z 3 1 p Z o G x h K w t G n 3 j I 7 J v V M l h I N q J o C b 6 z x A A A A A d 5 W n q P F Q C 5 r X p 7 k 7 R Y D 8 C 7 T + F A G x 5 j o d j I Q 4 E L 5 f i E f 4 v d 9 t X S 6 t I f k 5 J 1 S e 1 b V M w u e f F + 5 V R Z E J + 3 / q i + B 1 e Q = = < / D a t a M a s h u p > 
</file>

<file path=customXml/itemProps1.xml><?xml version="1.0" encoding="utf-8"?>
<ds:datastoreItem xmlns:ds="http://schemas.openxmlformats.org/officeDocument/2006/customXml" ds:itemID="{3C094E34-F7DA-4E50-BE38-35008DCB7D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ekodom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2023-12-03T14:38:21Z</dcterms:modified>
</cp:coreProperties>
</file>