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czerwiec2019\zad5\"/>
    </mc:Choice>
  </mc:AlternateContent>
  <xr:revisionPtr revIDLastSave="0" documentId="13_ncr:1_{C6CB335F-DBA3-4AF9-9567-4E14399B45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goda" sheetId="2" r:id="rId1"/>
    <sheet name="Arkusz1" sheetId="1" r:id="rId2"/>
  </sheets>
  <definedNames>
    <definedName name="ExternalData_1" localSheetId="0" hidden="1">pogoda!$A$1:$B$184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2" l="1"/>
  <c r="AB33" i="2"/>
  <c r="AB3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H169" i="2" s="1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E2" i="2"/>
  <c r="E3" i="2"/>
  <c r="E4" i="2"/>
  <c r="E5" i="2"/>
  <c r="E8" i="2"/>
  <c r="E9" i="2"/>
  <c r="E10" i="2"/>
  <c r="E11" i="2"/>
  <c r="E12" i="2"/>
  <c r="E13" i="2"/>
  <c r="E14" i="2"/>
  <c r="E21" i="2"/>
  <c r="E22" i="2"/>
  <c r="E23" i="2"/>
  <c r="E24" i="2"/>
  <c r="E25" i="2"/>
  <c r="E26" i="2"/>
  <c r="E28" i="2"/>
  <c r="E29" i="2"/>
  <c r="E32" i="2"/>
  <c r="E33" i="2"/>
  <c r="E34" i="2"/>
  <c r="E35" i="2"/>
  <c r="E36" i="2"/>
  <c r="E40" i="2"/>
  <c r="E41" i="2"/>
  <c r="E43" i="2"/>
  <c r="E47" i="2"/>
  <c r="E48" i="2"/>
  <c r="E49" i="2"/>
  <c r="E50" i="2"/>
  <c r="E51" i="2"/>
  <c r="E52" i="2"/>
  <c r="E53" i="2"/>
  <c r="E54" i="2"/>
  <c r="E55" i="2"/>
  <c r="E59" i="2"/>
  <c r="E63" i="2"/>
  <c r="E64" i="2"/>
  <c r="E69" i="2"/>
  <c r="E70" i="2"/>
  <c r="E71" i="2"/>
  <c r="E74" i="2"/>
  <c r="E75" i="2"/>
  <c r="E80" i="2"/>
  <c r="E81" i="2"/>
  <c r="E82" i="2"/>
  <c r="E84" i="2"/>
  <c r="E85" i="2"/>
  <c r="E88" i="2"/>
  <c r="E89" i="2"/>
  <c r="E99" i="2"/>
  <c r="E100" i="2"/>
  <c r="E101" i="2"/>
  <c r="E102" i="2"/>
  <c r="E104" i="2"/>
  <c r="E105" i="2"/>
  <c r="E111" i="2"/>
  <c r="E113" i="2"/>
  <c r="E117" i="2"/>
  <c r="E119" i="2"/>
  <c r="E120" i="2"/>
  <c r="E135" i="2"/>
  <c r="E136" i="2"/>
  <c r="E138" i="2"/>
  <c r="E140" i="2"/>
  <c r="E147" i="2"/>
  <c r="E148" i="2"/>
  <c r="E149" i="2"/>
  <c r="E151" i="2"/>
  <c r="E152" i="2"/>
  <c r="E155" i="2"/>
  <c r="E158" i="2"/>
  <c r="E160" i="2"/>
  <c r="E162" i="2"/>
  <c r="E165" i="2"/>
  <c r="E168" i="2"/>
  <c r="E169" i="2"/>
  <c r="E171" i="2"/>
  <c r="E174" i="2"/>
  <c r="D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I2" i="2" l="1"/>
  <c r="J2" i="2" s="1"/>
  <c r="M2" i="2" s="1"/>
  <c r="K2" i="2" l="1"/>
  <c r="L2" i="2" s="1"/>
  <c r="D3" i="2" s="1"/>
  <c r="I3" i="2" s="1"/>
  <c r="J3" i="2" s="1"/>
  <c r="M3" i="2" s="1"/>
  <c r="K3" i="2" l="1"/>
  <c r="L3" i="2" s="1"/>
  <c r="D4" i="2" s="1"/>
  <c r="I4" i="2" l="1"/>
  <c r="J4" i="2" s="1"/>
  <c r="M4" i="2" s="1"/>
  <c r="K4" i="2" l="1"/>
  <c r="L4" i="2" s="1"/>
  <c r="D5" i="2" s="1"/>
  <c r="I5" i="2" s="1"/>
  <c r="J5" i="2" s="1"/>
  <c r="M5" i="2" s="1"/>
  <c r="K5" i="2" l="1"/>
  <c r="L5" i="2" s="1"/>
  <c r="D6" i="2" s="1"/>
  <c r="E6" i="2" l="1"/>
  <c r="I6" i="2" s="1"/>
  <c r="J6" i="2" s="1"/>
  <c r="M6" i="2" l="1"/>
  <c r="K6" i="2"/>
  <c r="L6" i="2" s="1"/>
  <c r="D7" i="2" s="1"/>
  <c r="E7" i="2" l="1"/>
  <c r="I7" i="2" s="1"/>
  <c r="J7" i="2" s="1"/>
  <c r="M7" i="2" l="1"/>
  <c r="K7" i="2"/>
  <c r="L7" i="2" s="1"/>
  <c r="D8" i="2" s="1"/>
  <c r="I8" i="2" s="1"/>
  <c r="J8" i="2" s="1"/>
  <c r="M8" i="2" l="1"/>
  <c r="K8" i="2"/>
  <c r="L8" i="2" s="1"/>
  <c r="D9" i="2" s="1"/>
  <c r="I9" i="2" s="1"/>
  <c r="J9" i="2" s="1"/>
  <c r="M9" i="2" l="1"/>
  <c r="K9" i="2"/>
  <c r="L9" i="2" s="1"/>
  <c r="D10" i="2" s="1"/>
  <c r="I10" i="2" s="1"/>
  <c r="J10" i="2" s="1"/>
  <c r="M10" i="2" l="1"/>
  <c r="K10" i="2"/>
  <c r="L10" i="2" s="1"/>
  <c r="D11" i="2" s="1"/>
  <c r="I11" i="2" s="1"/>
  <c r="J11" i="2" s="1"/>
  <c r="M11" i="2" l="1"/>
  <c r="K11" i="2"/>
  <c r="L11" i="2" s="1"/>
  <c r="D12" i="2" s="1"/>
  <c r="I12" i="2" s="1"/>
  <c r="J12" i="2" s="1"/>
  <c r="M12" i="2" l="1"/>
  <c r="K12" i="2"/>
  <c r="L12" i="2" s="1"/>
  <c r="D13" i="2" s="1"/>
  <c r="I13" i="2" s="1"/>
  <c r="J13" i="2" s="1"/>
  <c r="M13" i="2" l="1"/>
  <c r="K13" i="2"/>
  <c r="L13" i="2" s="1"/>
  <c r="D14" i="2" s="1"/>
  <c r="I14" i="2" s="1"/>
  <c r="J14" i="2" s="1"/>
  <c r="M14" i="2" l="1"/>
  <c r="K14" i="2"/>
  <c r="L14" i="2" s="1"/>
  <c r="D15" i="2" s="1"/>
  <c r="E15" i="2" l="1"/>
  <c r="I15" i="2" s="1"/>
  <c r="J15" i="2" s="1"/>
  <c r="M15" i="2" l="1"/>
  <c r="K15" i="2"/>
  <c r="L15" i="2" s="1"/>
  <c r="D16" i="2" s="1"/>
  <c r="E16" i="2" l="1"/>
  <c r="I16" i="2" s="1"/>
  <c r="J16" i="2" s="1"/>
  <c r="M16" i="2" l="1"/>
  <c r="K16" i="2"/>
  <c r="L16" i="2" s="1"/>
  <c r="D17" i="2" s="1"/>
  <c r="E17" i="2" l="1"/>
  <c r="I17" i="2" s="1"/>
  <c r="J17" i="2" s="1"/>
  <c r="M17" i="2" l="1"/>
  <c r="K17" i="2"/>
  <c r="L17" i="2" s="1"/>
  <c r="D18" i="2" s="1"/>
  <c r="E18" i="2" l="1"/>
  <c r="I18" i="2" s="1"/>
  <c r="J18" i="2" s="1"/>
  <c r="M18" i="2" l="1"/>
  <c r="K18" i="2"/>
  <c r="L18" i="2" s="1"/>
  <c r="D19" i="2" s="1"/>
  <c r="E19" i="2" l="1"/>
  <c r="I19" i="2" s="1"/>
  <c r="J19" i="2" s="1"/>
  <c r="M19" i="2" l="1"/>
  <c r="K19" i="2"/>
  <c r="L19" i="2" s="1"/>
  <c r="D20" i="2" s="1"/>
  <c r="E20" i="2" l="1"/>
  <c r="I20" i="2" s="1"/>
  <c r="J20" i="2" s="1"/>
  <c r="M20" i="2" l="1"/>
  <c r="K20" i="2"/>
  <c r="L20" i="2" s="1"/>
  <c r="D21" i="2" s="1"/>
  <c r="I21" i="2" s="1"/>
  <c r="J21" i="2" s="1"/>
  <c r="M21" i="2" l="1"/>
  <c r="K21" i="2"/>
  <c r="L21" i="2" s="1"/>
  <c r="D22" i="2" s="1"/>
  <c r="I22" i="2" s="1"/>
  <c r="J22" i="2" s="1"/>
  <c r="M22" i="2" l="1"/>
  <c r="K22" i="2"/>
  <c r="L22" i="2" s="1"/>
  <c r="D23" i="2" s="1"/>
  <c r="I23" i="2" s="1"/>
  <c r="J23" i="2" s="1"/>
  <c r="M23" i="2" l="1"/>
  <c r="K23" i="2"/>
  <c r="L23" i="2" s="1"/>
  <c r="D24" i="2" s="1"/>
  <c r="I24" i="2" s="1"/>
  <c r="J24" i="2" s="1"/>
  <c r="M24" i="2" l="1"/>
  <c r="K24" i="2"/>
  <c r="L24" i="2" s="1"/>
  <c r="D25" i="2" s="1"/>
  <c r="I25" i="2" s="1"/>
  <c r="J25" i="2" s="1"/>
  <c r="M25" i="2" l="1"/>
  <c r="K25" i="2"/>
  <c r="L25" i="2" s="1"/>
  <c r="D26" i="2" s="1"/>
  <c r="I26" i="2" s="1"/>
  <c r="J26" i="2" s="1"/>
  <c r="M26" i="2" l="1"/>
  <c r="K26" i="2"/>
  <c r="L26" i="2" s="1"/>
  <c r="D27" i="2" s="1"/>
  <c r="E27" i="2" l="1"/>
  <c r="I27" i="2" s="1"/>
  <c r="J27" i="2" s="1"/>
  <c r="M27" i="2" l="1"/>
  <c r="K27" i="2"/>
  <c r="L27" i="2" s="1"/>
  <c r="D28" i="2" s="1"/>
  <c r="I28" i="2" s="1"/>
  <c r="J28" i="2" s="1"/>
  <c r="M28" i="2" l="1"/>
  <c r="K28" i="2"/>
  <c r="L28" i="2" s="1"/>
  <c r="D29" i="2" s="1"/>
  <c r="I29" i="2" s="1"/>
  <c r="J29" i="2" s="1"/>
  <c r="M29" i="2" l="1"/>
  <c r="K29" i="2"/>
  <c r="L29" i="2" s="1"/>
  <c r="D30" i="2" s="1"/>
  <c r="E30" i="2" l="1"/>
  <c r="I30" i="2" s="1"/>
  <c r="J30" i="2" s="1"/>
  <c r="M30" i="2" l="1"/>
  <c r="K30" i="2"/>
  <c r="L30" i="2" s="1"/>
  <c r="D31" i="2" s="1"/>
  <c r="E31" i="2" l="1"/>
  <c r="I31" i="2" s="1"/>
  <c r="J31" i="2" s="1"/>
  <c r="M31" i="2" l="1"/>
  <c r="K31" i="2"/>
  <c r="L31" i="2" s="1"/>
  <c r="D32" i="2" s="1"/>
  <c r="I32" i="2" s="1"/>
  <c r="J32" i="2" s="1"/>
  <c r="M32" i="2" l="1"/>
  <c r="K32" i="2"/>
  <c r="L32" i="2" s="1"/>
  <c r="D33" i="2" s="1"/>
  <c r="I33" i="2" s="1"/>
  <c r="J33" i="2" s="1"/>
  <c r="M33" i="2" l="1"/>
  <c r="K33" i="2"/>
  <c r="L33" i="2" s="1"/>
  <c r="D34" i="2" s="1"/>
  <c r="I34" i="2" s="1"/>
  <c r="J34" i="2" s="1"/>
  <c r="M34" i="2" l="1"/>
  <c r="K34" i="2"/>
  <c r="L34" i="2" s="1"/>
  <c r="D35" i="2" s="1"/>
  <c r="I35" i="2" s="1"/>
  <c r="J35" i="2" s="1"/>
  <c r="M35" i="2" l="1"/>
  <c r="K35" i="2"/>
  <c r="L35" i="2" s="1"/>
  <c r="D36" i="2" s="1"/>
  <c r="I36" i="2" s="1"/>
  <c r="J36" i="2" s="1"/>
  <c r="M36" i="2" l="1"/>
  <c r="K36" i="2"/>
  <c r="L36" i="2" s="1"/>
  <c r="D37" i="2" s="1"/>
  <c r="E37" i="2" l="1"/>
  <c r="I37" i="2" s="1"/>
  <c r="J37" i="2" s="1"/>
  <c r="M37" i="2" l="1"/>
  <c r="K37" i="2"/>
  <c r="L37" i="2" s="1"/>
  <c r="D38" i="2" s="1"/>
  <c r="E38" i="2" l="1"/>
  <c r="I38" i="2" s="1"/>
  <c r="J38" i="2" s="1"/>
  <c r="M38" i="2" l="1"/>
  <c r="K38" i="2"/>
  <c r="L38" i="2" s="1"/>
  <c r="D39" i="2" s="1"/>
  <c r="E39" i="2" l="1"/>
  <c r="I39" i="2" s="1"/>
  <c r="J39" i="2" s="1"/>
  <c r="M39" i="2" l="1"/>
  <c r="K39" i="2"/>
  <c r="L39" i="2" s="1"/>
  <c r="D40" i="2" s="1"/>
  <c r="I40" i="2" s="1"/>
  <c r="J40" i="2" s="1"/>
  <c r="M40" i="2" l="1"/>
  <c r="K40" i="2"/>
  <c r="L40" i="2" s="1"/>
  <c r="D41" i="2" s="1"/>
  <c r="I41" i="2" s="1"/>
  <c r="J41" i="2" s="1"/>
  <c r="M41" i="2" l="1"/>
  <c r="K41" i="2"/>
  <c r="L41" i="2" s="1"/>
  <c r="D42" i="2" s="1"/>
  <c r="E42" i="2" l="1"/>
  <c r="I42" i="2" s="1"/>
  <c r="J42" i="2" s="1"/>
  <c r="M42" i="2" l="1"/>
  <c r="K42" i="2"/>
  <c r="L42" i="2" s="1"/>
  <c r="D43" i="2" s="1"/>
  <c r="I43" i="2" s="1"/>
  <c r="J43" i="2" s="1"/>
  <c r="M43" i="2" l="1"/>
  <c r="K43" i="2"/>
  <c r="L43" i="2" s="1"/>
  <c r="D44" i="2" s="1"/>
  <c r="E44" i="2" l="1"/>
  <c r="I44" i="2" s="1"/>
  <c r="J44" i="2" s="1"/>
  <c r="M44" i="2" l="1"/>
  <c r="K44" i="2"/>
  <c r="L44" i="2" s="1"/>
  <c r="D45" i="2" s="1"/>
  <c r="E45" i="2" l="1"/>
  <c r="I45" i="2" s="1"/>
  <c r="J45" i="2" s="1"/>
  <c r="M45" i="2" l="1"/>
  <c r="K45" i="2"/>
  <c r="L45" i="2" s="1"/>
  <c r="D46" i="2" s="1"/>
  <c r="E46" i="2" l="1"/>
  <c r="I46" i="2" s="1"/>
  <c r="J46" i="2" s="1"/>
  <c r="M46" i="2" l="1"/>
  <c r="K46" i="2"/>
  <c r="L46" i="2" s="1"/>
  <c r="D47" i="2" s="1"/>
  <c r="I47" i="2" s="1"/>
  <c r="J47" i="2" s="1"/>
  <c r="M47" i="2" l="1"/>
  <c r="K47" i="2"/>
  <c r="L47" i="2" s="1"/>
  <c r="D48" i="2" s="1"/>
  <c r="I48" i="2" s="1"/>
  <c r="J48" i="2" s="1"/>
  <c r="M48" i="2" l="1"/>
  <c r="K48" i="2"/>
  <c r="L48" i="2" s="1"/>
  <c r="D49" i="2" s="1"/>
  <c r="I49" i="2" s="1"/>
  <c r="J49" i="2" s="1"/>
  <c r="M49" i="2" l="1"/>
  <c r="K49" i="2"/>
  <c r="L49" i="2" s="1"/>
  <c r="D50" i="2" s="1"/>
  <c r="I50" i="2" s="1"/>
  <c r="J50" i="2" s="1"/>
  <c r="M50" i="2" l="1"/>
  <c r="K50" i="2"/>
  <c r="L50" i="2" s="1"/>
  <c r="D51" i="2" s="1"/>
  <c r="I51" i="2" s="1"/>
  <c r="J51" i="2" s="1"/>
  <c r="M51" i="2" l="1"/>
  <c r="K51" i="2"/>
  <c r="L51" i="2" s="1"/>
  <c r="D52" i="2" s="1"/>
  <c r="I52" i="2" s="1"/>
  <c r="J52" i="2" s="1"/>
  <c r="M52" i="2" l="1"/>
  <c r="K52" i="2"/>
  <c r="L52" i="2" s="1"/>
  <c r="D53" i="2" s="1"/>
  <c r="I53" i="2" s="1"/>
  <c r="J53" i="2" s="1"/>
  <c r="M53" i="2" l="1"/>
  <c r="K53" i="2"/>
  <c r="L53" i="2" s="1"/>
  <c r="D54" i="2" s="1"/>
  <c r="I54" i="2" s="1"/>
  <c r="J54" i="2" s="1"/>
  <c r="M54" i="2" l="1"/>
  <c r="K54" i="2"/>
  <c r="L54" i="2" s="1"/>
  <c r="D55" i="2" s="1"/>
  <c r="I55" i="2" s="1"/>
  <c r="J55" i="2" s="1"/>
  <c r="M55" i="2" l="1"/>
  <c r="K55" i="2"/>
  <c r="L55" i="2" s="1"/>
  <c r="D56" i="2" s="1"/>
  <c r="E56" i="2" l="1"/>
  <c r="I56" i="2" s="1"/>
  <c r="J56" i="2" s="1"/>
  <c r="M56" i="2" l="1"/>
  <c r="K56" i="2"/>
  <c r="L56" i="2" s="1"/>
  <c r="D57" i="2" s="1"/>
  <c r="E57" i="2" l="1"/>
  <c r="I57" i="2" s="1"/>
  <c r="J57" i="2" s="1"/>
  <c r="M57" i="2" l="1"/>
  <c r="K57" i="2"/>
  <c r="L57" i="2" s="1"/>
  <c r="D58" i="2" s="1"/>
  <c r="E58" i="2" l="1"/>
  <c r="I58" i="2" s="1"/>
  <c r="J58" i="2" s="1"/>
  <c r="M58" i="2" l="1"/>
  <c r="K58" i="2"/>
  <c r="L58" i="2" s="1"/>
  <c r="D59" i="2" s="1"/>
  <c r="I59" i="2" s="1"/>
  <c r="J59" i="2" s="1"/>
  <c r="M59" i="2" l="1"/>
  <c r="K59" i="2"/>
  <c r="L59" i="2" s="1"/>
  <c r="D60" i="2" s="1"/>
  <c r="E60" i="2" l="1"/>
  <c r="I60" i="2" s="1"/>
  <c r="J60" i="2" s="1"/>
  <c r="M60" i="2" l="1"/>
  <c r="K60" i="2"/>
  <c r="L60" i="2" s="1"/>
  <c r="D61" i="2" s="1"/>
  <c r="E61" i="2" l="1"/>
  <c r="I61" i="2" s="1"/>
  <c r="J61" i="2" s="1"/>
  <c r="M61" i="2" l="1"/>
  <c r="K61" i="2"/>
  <c r="L61" i="2" s="1"/>
  <c r="D62" i="2" s="1"/>
  <c r="E62" i="2" l="1"/>
  <c r="I62" i="2" s="1"/>
  <c r="J62" i="2" s="1"/>
  <c r="M62" i="2" l="1"/>
  <c r="K62" i="2"/>
  <c r="L62" i="2" s="1"/>
  <c r="D63" i="2" s="1"/>
  <c r="I63" i="2" s="1"/>
  <c r="J63" i="2" s="1"/>
  <c r="M63" i="2" l="1"/>
  <c r="K63" i="2"/>
  <c r="L63" i="2" s="1"/>
  <c r="D64" i="2" s="1"/>
  <c r="I64" i="2" s="1"/>
  <c r="J64" i="2" s="1"/>
  <c r="M64" i="2" l="1"/>
  <c r="K64" i="2"/>
  <c r="L64" i="2" s="1"/>
  <c r="D65" i="2" s="1"/>
  <c r="E65" i="2" l="1"/>
  <c r="I65" i="2" s="1"/>
  <c r="J65" i="2" s="1"/>
  <c r="M65" i="2" l="1"/>
  <c r="K65" i="2"/>
  <c r="L65" i="2" s="1"/>
  <c r="D66" i="2" s="1"/>
  <c r="E66" i="2" l="1"/>
  <c r="I66" i="2" s="1"/>
  <c r="J66" i="2" s="1"/>
  <c r="M66" i="2" l="1"/>
  <c r="K66" i="2"/>
  <c r="L66" i="2" s="1"/>
  <c r="D67" i="2" s="1"/>
  <c r="E67" i="2" l="1"/>
  <c r="I67" i="2" s="1"/>
  <c r="J67" i="2" s="1"/>
  <c r="M67" i="2" l="1"/>
  <c r="K67" i="2"/>
  <c r="L67" i="2" s="1"/>
  <c r="D68" i="2" s="1"/>
  <c r="E68" i="2" l="1"/>
  <c r="I68" i="2" s="1"/>
  <c r="J68" i="2" s="1"/>
  <c r="M68" i="2" l="1"/>
  <c r="K68" i="2"/>
  <c r="L68" i="2" s="1"/>
  <c r="D69" i="2" s="1"/>
  <c r="I69" i="2" s="1"/>
  <c r="J69" i="2" s="1"/>
  <c r="M69" i="2" l="1"/>
  <c r="K69" i="2"/>
  <c r="L69" i="2" s="1"/>
  <c r="D70" i="2" s="1"/>
  <c r="I70" i="2" s="1"/>
  <c r="J70" i="2" s="1"/>
  <c r="M70" i="2" l="1"/>
  <c r="K70" i="2"/>
  <c r="L70" i="2" s="1"/>
  <c r="D71" i="2" s="1"/>
  <c r="I71" i="2" s="1"/>
  <c r="J71" i="2" s="1"/>
  <c r="M71" i="2" l="1"/>
  <c r="K71" i="2"/>
  <c r="L71" i="2" s="1"/>
  <c r="D72" i="2" s="1"/>
  <c r="E72" i="2" l="1"/>
  <c r="I72" i="2" s="1"/>
  <c r="J72" i="2" s="1"/>
  <c r="M72" i="2" l="1"/>
  <c r="K72" i="2"/>
  <c r="L72" i="2" s="1"/>
  <c r="D73" i="2" s="1"/>
  <c r="E73" i="2" l="1"/>
  <c r="I73" i="2" s="1"/>
  <c r="J73" i="2" s="1"/>
  <c r="M73" i="2" l="1"/>
  <c r="K73" i="2"/>
  <c r="L73" i="2" s="1"/>
  <c r="D74" i="2" s="1"/>
  <c r="I74" i="2" s="1"/>
  <c r="J74" i="2" s="1"/>
  <c r="M74" i="2" l="1"/>
  <c r="K74" i="2"/>
  <c r="L74" i="2" s="1"/>
  <c r="D75" i="2" s="1"/>
  <c r="I75" i="2" s="1"/>
  <c r="J75" i="2" s="1"/>
  <c r="M75" i="2" l="1"/>
  <c r="K75" i="2"/>
  <c r="L75" i="2" s="1"/>
  <c r="D76" i="2" s="1"/>
  <c r="E76" i="2" l="1"/>
  <c r="I76" i="2" s="1"/>
  <c r="J76" i="2" s="1"/>
  <c r="M76" i="2" l="1"/>
  <c r="K76" i="2"/>
  <c r="L76" i="2" s="1"/>
  <c r="D77" i="2" s="1"/>
  <c r="E77" i="2" l="1"/>
  <c r="I77" i="2" s="1"/>
  <c r="J77" i="2" s="1"/>
  <c r="M77" i="2" l="1"/>
  <c r="K77" i="2"/>
  <c r="L77" i="2" s="1"/>
  <c r="D78" i="2" s="1"/>
  <c r="E78" i="2" l="1"/>
  <c r="I78" i="2" s="1"/>
  <c r="J78" i="2" s="1"/>
  <c r="M78" i="2" l="1"/>
  <c r="K78" i="2"/>
  <c r="L78" i="2" s="1"/>
  <c r="D79" i="2" s="1"/>
  <c r="E79" i="2" l="1"/>
  <c r="I79" i="2" s="1"/>
  <c r="J79" i="2" s="1"/>
  <c r="M79" i="2" l="1"/>
  <c r="K79" i="2"/>
  <c r="L79" i="2" s="1"/>
  <c r="D80" i="2" s="1"/>
  <c r="I80" i="2" s="1"/>
  <c r="J80" i="2" s="1"/>
  <c r="M80" i="2" l="1"/>
  <c r="K80" i="2"/>
  <c r="L80" i="2" s="1"/>
  <c r="D81" i="2" s="1"/>
  <c r="I81" i="2" s="1"/>
  <c r="J81" i="2" s="1"/>
  <c r="M81" i="2" l="1"/>
  <c r="K81" i="2"/>
  <c r="L81" i="2" s="1"/>
  <c r="D82" i="2" s="1"/>
  <c r="I82" i="2" s="1"/>
  <c r="J82" i="2" s="1"/>
  <c r="M82" i="2" l="1"/>
  <c r="K82" i="2"/>
  <c r="L82" i="2" s="1"/>
  <c r="D83" i="2" s="1"/>
  <c r="E83" i="2" l="1"/>
  <c r="I83" i="2" s="1"/>
  <c r="J83" i="2" s="1"/>
  <c r="M83" i="2" l="1"/>
  <c r="K83" i="2"/>
  <c r="L83" i="2" s="1"/>
  <c r="D84" i="2" s="1"/>
  <c r="I84" i="2" s="1"/>
  <c r="J84" i="2" s="1"/>
  <c r="M84" i="2" l="1"/>
  <c r="K84" i="2"/>
  <c r="L84" i="2" s="1"/>
  <c r="D85" i="2" s="1"/>
  <c r="I85" i="2" s="1"/>
  <c r="J85" i="2" s="1"/>
  <c r="M85" i="2" l="1"/>
  <c r="K85" i="2"/>
  <c r="L85" i="2" s="1"/>
  <c r="D86" i="2" s="1"/>
  <c r="E86" i="2" l="1"/>
  <c r="I86" i="2" s="1"/>
  <c r="J86" i="2" s="1"/>
  <c r="M86" i="2" l="1"/>
  <c r="K86" i="2"/>
  <c r="L86" i="2" s="1"/>
  <c r="D87" i="2" s="1"/>
  <c r="E87" i="2" l="1"/>
  <c r="I87" i="2" s="1"/>
  <c r="J87" i="2" s="1"/>
  <c r="M87" i="2" l="1"/>
  <c r="K87" i="2"/>
  <c r="L87" i="2" s="1"/>
  <c r="D88" i="2" s="1"/>
  <c r="I88" i="2" s="1"/>
  <c r="J88" i="2" s="1"/>
  <c r="M88" i="2" l="1"/>
  <c r="K88" i="2"/>
  <c r="L88" i="2" s="1"/>
  <c r="D89" i="2" s="1"/>
  <c r="I89" i="2" s="1"/>
  <c r="J89" i="2" s="1"/>
  <c r="M89" i="2" l="1"/>
  <c r="K89" i="2"/>
  <c r="L89" i="2" s="1"/>
  <c r="D90" i="2" s="1"/>
  <c r="E90" i="2" l="1"/>
  <c r="I90" i="2" s="1"/>
  <c r="J90" i="2" s="1"/>
  <c r="M90" i="2" l="1"/>
  <c r="K90" i="2"/>
  <c r="L90" i="2" s="1"/>
  <c r="D91" i="2" s="1"/>
  <c r="E91" i="2" l="1"/>
  <c r="I91" i="2" s="1"/>
  <c r="J91" i="2" s="1"/>
  <c r="M91" i="2" l="1"/>
  <c r="K91" i="2"/>
  <c r="L91" i="2" s="1"/>
  <c r="D92" i="2" s="1"/>
  <c r="E92" i="2" l="1"/>
  <c r="I92" i="2" s="1"/>
  <c r="J92" i="2" s="1"/>
  <c r="M92" i="2" l="1"/>
  <c r="K92" i="2"/>
  <c r="L92" i="2" s="1"/>
  <c r="D93" i="2" s="1"/>
  <c r="E93" i="2" l="1"/>
  <c r="I93" i="2" s="1"/>
  <c r="J93" i="2" s="1"/>
  <c r="M93" i="2" l="1"/>
  <c r="K93" i="2"/>
  <c r="L93" i="2" s="1"/>
  <c r="D94" i="2" s="1"/>
  <c r="E94" i="2" l="1"/>
  <c r="I94" i="2" s="1"/>
  <c r="J94" i="2" s="1"/>
  <c r="M94" i="2" l="1"/>
  <c r="K94" i="2"/>
  <c r="L94" i="2" s="1"/>
  <c r="D95" i="2" s="1"/>
  <c r="E95" i="2" l="1"/>
  <c r="I95" i="2" s="1"/>
  <c r="J95" i="2" s="1"/>
  <c r="M95" i="2" l="1"/>
  <c r="K95" i="2"/>
  <c r="L95" i="2" s="1"/>
  <c r="D96" i="2" s="1"/>
  <c r="E96" i="2" l="1"/>
  <c r="I96" i="2" s="1"/>
  <c r="J96" i="2" s="1"/>
  <c r="M96" i="2" l="1"/>
  <c r="K96" i="2"/>
  <c r="L96" i="2" s="1"/>
  <c r="D97" i="2" s="1"/>
  <c r="E97" i="2" l="1"/>
  <c r="I97" i="2" s="1"/>
  <c r="J97" i="2" s="1"/>
  <c r="M97" i="2" l="1"/>
  <c r="K97" i="2"/>
  <c r="L97" i="2" s="1"/>
  <c r="D98" i="2" s="1"/>
  <c r="E98" i="2" l="1"/>
  <c r="I98" i="2" s="1"/>
  <c r="J98" i="2" s="1"/>
  <c r="M98" i="2" l="1"/>
  <c r="K98" i="2"/>
  <c r="L98" i="2" s="1"/>
  <c r="D99" i="2" s="1"/>
  <c r="I99" i="2" s="1"/>
  <c r="J99" i="2" s="1"/>
  <c r="M99" i="2" l="1"/>
  <c r="K99" i="2"/>
  <c r="L99" i="2" s="1"/>
  <c r="D100" i="2" s="1"/>
  <c r="I100" i="2" s="1"/>
  <c r="J100" i="2" s="1"/>
  <c r="M100" i="2" l="1"/>
  <c r="K100" i="2"/>
  <c r="L100" i="2" s="1"/>
  <c r="D101" i="2" s="1"/>
  <c r="I101" i="2" s="1"/>
  <c r="J101" i="2" s="1"/>
  <c r="M101" i="2" l="1"/>
  <c r="K101" i="2"/>
  <c r="L101" i="2" s="1"/>
  <c r="D102" i="2" s="1"/>
  <c r="I102" i="2" s="1"/>
  <c r="J102" i="2" s="1"/>
  <c r="M102" i="2" l="1"/>
  <c r="K102" i="2"/>
  <c r="L102" i="2" s="1"/>
  <c r="D103" i="2" s="1"/>
  <c r="E103" i="2" l="1"/>
  <c r="I103" i="2" s="1"/>
  <c r="J103" i="2" s="1"/>
  <c r="M103" i="2" l="1"/>
  <c r="K103" i="2"/>
  <c r="L103" i="2" s="1"/>
  <c r="D104" i="2" s="1"/>
  <c r="I104" i="2" s="1"/>
  <c r="J104" i="2" s="1"/>
  <c r="M104" i="2" l="1"/>
  <c r="K104" i="2"/>
  <c r="L104" i="2" s="1"/>
  <c r="D105" i="2" s="1"/>
  <c r="I105" i="2" s="1"/>
  <c r="J105" i="2" s="1"/>
  <c r="M105" i="2" l="1"/>
  <c r="K105" i="2"/>
  <c r="L105" i="2" s="1"/>
  <c r="D106" i="2" s="1"/>
  <c r="E106" i="2" l="1"/>
  <c r="I106" i="2" s="1"/>
  <c r="J106" i="2" s="1"/>
  <c r="M106" i="2" l="1"/>
  <c r="K106" i="2"/>
  <c r="L106" i="2" s="1"/>
  <c r="D107" i="2" s="1"/>
  <c r="E107" i="2" l="1"/>
  <c r="I107" i="2" s="1"/>
  <c r="J107" i="2" s="1"/>
  <c r="M107" i="2" l="1"/>
  <c r="K107" i="2"/>
  <c r="L107" i="2" s="1"/>
  <c r="D108" i="2" s="1"/>
  <c r="E108" i="2" l="1"/>
  <c r="I108" i="2" s="1"/>
  <c r="J108" i="2" s="1"/>
  <c r="M108" i="2" l="1"/>
  <c r="K108" i="2"/>
  <c r="L108" i="2" s="1"/>
  <c r="D109" i="2" s="1"/>
  <c r="E109" i="2" l="1"/>
  <c r="I109" i="2" s="1"/>
  <c r="J109" i="2" s="1"/>
  <c r="M109" i="2" l="1"/>
  <c r="K109" i="2"/>
  <c r="L109" i="2" s="1"/>
  <c r="D110" i="2" s="1"/>
  <c r="E110" i="2" l="1"/>
  <c r="I110" i="2" s="1"/>
  <c r="J110" i="2" s="1"/>
  <c r="M110" i="2" l="1"/>
  <c r="K110" i="2"/>
  <c r="L110" i="2" s="1"/>
  <c r="D111" i="2" s="1"/>
  <c r="I111" i="2" s="1"/>
  <c r="J111" i="2" s="1"/>
  <c r="M111" i="2" l="1"/>
  <c r="K111" i="2"/>
  <c r="L111" i="2" s="1"/>
  <c r="D112" i="2" s="1"/>
  <c r="E112" i="2" l="1"/>
  <c r="I112" i="2" s="1"/>
  <c r="J112" i="2" s="1"/>
  <c r="M112" i="2" l="1"/>
  <c r="K112" i="2"/>
  <c r="L112" i="2" s="1"/>
  <c r="D113" i="2" s="1"/>
  <c r="I113" i="2" s="1"/>
  <c r="J113" i="2" s="1"/>
  <c r="M113" i="2" l="1"/>
  <c r="K113" i="2"/>
  <c r="L113" i="2" s="1"/>
  <c r="D114" i="2" s="1"/>
  <c r="E114" i="2" l="1"/>
  <c r="I114" i="2" s="1"/>
  <c r="J114" i="2" s="1"/>
  <c r="M114" i="2" l="1"/>
  <c r="K114" i="2"/>
  <c r="L114" i="2" s="1"/>
  <c r="D115" i="2" s="1"/>
  <c r="E115" i="2" l="1"/>
  <c r="I115" i="2" s="1"/>
  <c r="J115" i="2" s="1"/>
  <c r="M115" i="2" l="1"/>
  <c r="K115" i="2"/>
  <c r="L115" i="2" s="1"/>
  <c r="D116" i="2" s="1"/>
  <c r="E116" i="2" l="1"/>
  <c r="I116" i="2" s="1"/>
  <c r="J116" i="2" s="1"/>
  <c r="M116" i="2" l="1"/>
  <c r="K116" i="2"/>
  <c r="L116" i="2" s="1"/>
  <c r="D117" i="2" s="1"/>
  <c r="I117" i="2" s="1"/>
  <c r="J117" i="2" s="1"/>
  <c r="M117" i="2" l="1"/>
  <c r="K117" i="2"/>
  <c r="L117" i="2" s="1"/>
  <c r="D118" i="2" s="1"/>
  <c r="E118" i="2" l="1"/>
  <c r="I118" i="2" s="1"/>
  <c r="J118" i="2" s="1"/>
  <c r="M118" i="2" l="1"/>
  <c r="K118" i="2"/>
  <c r="L118" i="2" s="1"/>
  <c r="D119" i="2" s="1"/>
  <c r="I119" i="2" s="1"/>
  <c r="J119" i="2" s="1"/>
  <c r="M119" i="2" l="1"/>
  <c r="K119" i="2"/>
  <c r="L119" i="2" s="1"/>
  <c r="D120" i="2" s="1"/>
  <c r="I120" i="2" s="1"/>
  <c r="J120" i="2" s="1"/>
  <c r="M120" i="2" l="1"/>
  <c r="K120" i="2"/>
  <c r="L120" i="2" s="1"/>
  <c r="D121" i="2" s="1"/>
  <c r="E121" i="2" l="1"/>
  <c r="I121" i="2" s="1"/>
  <c r="J121" i="2" s="1"/>
  <c r="M121" i="2" l="1"/>
  <c r="K121" i="2"/>
  <c r="L121" i="2" s="1"/>
  <c r="D122" i="2" s="1"/>
  <c r="E122" i="2" l="1"/>
  <c r="I122" i="2" s="1"/>
  <c r="J122" i="2" s="1"/>
  <c r="M122" i="2" l="1"/>
  <c r="K122" i="2"/>
  <c r="L122" i="2" s="1"/>
  <c r="D123" i="2" s="1"/>
  <c r="E123" i="2" l="1"/>
  <c r="I123" i="2" s="1"/>
  <c r="J123" i="2" s="1"/>
  <c r="M123" i="2" l="1"/>
  <c r="K123" i="2"/>
  <c r="L123" i="2" s="1"/>
  <c r="D124" i="2" s="1"/>
  <c r="E124" i="2" l="1"/>
  <c r="I124" i="2" s="1"/>
  <c r="J124" i="2" s="1"/>
  <c r="M124" i="2" l="1"/>
  <c r="K124" i="2"/>
  <c r="L124" i="2" s="1"/>
  <c r="D125" i="2" s="1"/>
  <c r="E125" i="2" l="1"/>
  <c r="I125" i="2" s="1"/>
  <c r="J125" i="2" s="1"/>
  <c r="M125" i="2" l="1"/>
  <c r="K125" i="2"/>
  <c r="L125" i="2" s="1"/>
  <c r="D126" i="2" s="1"/>
  <c r="E126" i="2" l="1"/>
  <c r="I126" i="2" s="1"/>
  <c r="J126" i="2" s="1"/>
  <c r="M126" i="2" l="1"/>
  <c r="K126" i="2"/>
  <c r="L126" i="2" s="1"/>
  <c r="D127" i="2" s="1"/>
  <c r="E127" i="2" l="1"/>
  <c r="I127" i="2" s="1"/>
  <c r="J127" i="2" s="1"/>
  <c r="M127" i="2" l="1"/>
  <c r="K127" i="2"/>
  <c r="L127" i="2" s="1"/>
  <c r="D128" i="2" s="1"/>
  <c r="E128" i="2" l="1"/>
  <c r="I128" i="2" s="1"/>
  <c r="J128" i="2" s="1"/>
  <c r="M128" i="2" l="1"/>
  <c r="K128" i="2"/>
  <c r="L128" i="2" s="1"/>
  <c r="D129" i="2" s="1"/>
  <c r="E129" i="2" l="1"/>
  <c r="I129" i="2" s="1"/>
  <c r="J129" i="2" s="1"/>
  <c r="M129" i="2" l="1"/>
  <c r="K129" i="2"/>
  <c r="L129" i="2" s="1"/>
  <c r="D130" i="2" s="1"/>
  <c r="E130" i="2" l="1"/>
  <c r="I130" i="2" s="1"/>
  <c r="J130" i="2" s="1"/>
  <c r="M130" i="2" l="1"/>
  <c r="K130" i="2"/>
  <c r="L130" i="2" s="1"/>
  <c r="D131" i="2" s="1"/>
  <c r="E131" i="2" l="1"/>
  <c r="I131" i="2" s="1"/>
  <c r="J131" i="2" s="1"/>
  <c r="M131" i="2" l="1"/>
  <c r="K131" i="2"/>
  <c r="L131" i="2" s="1"/>
  <c r="D132" i="2" s="1"/>
  <c r="E132" i="2" l="1"/>
  <c r="I132" i="2" s="1"/>
  <c r="J132" i="2" s="1"/>
  <c r="M132" i="2" l="1"/>
  <c r="K132" i="2"/>
  <c r="L132" i="2" s="1"/>
  <c r="D133" i="2" s="1"/>
  <c r="E133" i="2" l="1"/>
  <c r="I133" i="2" s="1"/>
  <c r="J133" i="2" s="1"/>
  <c r="M133" i="2" l="1"/>
  <c r="K133" i="2"/>
  <c r="L133" i="2" s="1"/>
  <c r="D134" i="2" s="1"/>
  <c r="E134" i="2" l="1"/>
  <c r="I134" i="2" s="1"/>
  <c r="J134" i="2" s="1"/>
  <c r="M134" i="2" l="1"/>
  <c r="K134" i="2"/>
  <c r="L134" i="2" s="1"/>
  <c r="D135" i="2" s="1"/>
  <c r="I135" i="2" s="1"/>
  <c r="J135" i="2" s="1"/>
  <c r="M135" i="2" l="1"/>
  <c r="K135" i="2"/>
  <c r="L135" i="2" s="1"/>
  <c r="D136" i="2" s="1"/>
  <c r="I136" i="2" s="1"/>
  <c r="J136" i="2" s="1"/>
  <c r="M136" i="2" l="1"/>
  <c r="K136" i="2"/>
  <c r="L136" i="2" s="1"/>
  <c r="D137" i="2" s="1"/>
  <c r="E137" i="2" l="1"/>
  <c r="I137" i="2" s="1"/>
  <c r="J137" i="2" s="1"/>
  <c r="M137" i="2" l="1"/>
  <c r="K137" i="2"/>
  <c r="L137" i="2" s="1"/>
  <c r="D138" i="2" s="1"/>
  <c r="I138" i="2" s="1"/>
  <c r="J138" i="2" s="1"/>
  <c r="M138" i="2" l="1"/>
  <c r="K138" i="2"/>
  <c r="L138" i="2" s="1"/>
  <c r="D139" i="2" s="1"/>
  <c r="E139" i="2" l="1"/>
  <c r="I139" i="2" s="1"/>
  <c r="J139" i="2" s="1"/>
  <c r="M139" i="2" l="1"/>
  <c r="K139" i="2"/>
  <c r="L139" i="2" s="1"/>
  <c r="D140" i="2" s="1"/>
  <c r="I140" i="2" s="1"/>
  <c r="J140" i="2" s="1"/>
  <c r="M140" i="2" l="1"/>
  <c r="K140" i="2"/>
  <c r="L140" i="2" s="1"/>
  <c r="D141" i="2" s="1"/>
  <c r="E141" i="2" l="1"/>
  <c r="I141" i="2" s="1"/>
  <c r="J141" i="2" s="1"/>
  <c r="M141" i="2" l="1"/>
  <c r="K141" i="2"/>
  <c r="L141" i="2" s="1"/>
  <c r="D142" i="2" s="1"/>
  <c r="E142" i="2" l="1"/>
  <c r="I142" i="2" s="1"/>
  <c r="J142" i="2" s="1"/>
  <c r="M142" i="2" l="1"/>
  <c r="K142" i="2"/>
  <c r="L142" i="2" s="1"/>
  <c r="D143" i="2" s="1"/>
  <c r="E143" i="2" l="1"/>
  <c r="I143" i="2" s="1"/>
  <c r="J143" i="2" s="1"/>
  <c r="M143" i="2" l="1"/>
  <c r="K143" i="2"/>
  <c r="L143" i="2" s="1"/>
  <c r="D144" i="2" s="1"/>
  <c r="E144" i="2" l="1"/>
  <c r="I144" i="2" s="1"/>
  <c r="J144" i="2" s="1"/>
  <c r="M144" i="2" l="1"/>
  <c r="K144" i="2"/>
  <c r="L144" i="2" s="1"/>
  <c r="D145" i="2" s="1"/>
  <c r="E145" i="2" l="1"/>
  <c r="I145" i="2" s="1"/>
  <c r="J145" i="2" s="1"/>
  <c r="M145" i="2" l="1"/>
  <c r="K145" i="2"/>
  <c r="L145" i="2" s="1"/>
  <c r="D146" i="2" s="1"/>
  <c r="E146" i="2" l="1"/>
  <c r="I146" i="2" s="1"/>
  <c r="J146" i="2" s="1"/>
  <c r="M146" i="2" l="1"/>
  <c r="K146" i="2"/>
  <c r="L146" i="2" s="1"/>
  <c r="D147" i="2" s="1"/>
  <c r="I147" i="2" s="1"/>
  <c r="J147" i="2" s="1"/>
  <c r="M147" i="2" l="1"/>
  <c r="K147" i="2"/>
  <c r="L147" i="2" s="1"/>
  <c r="D148" i="2" s="1"/>
  <c r="I148" i="2" s="1"/>
  <c r="J148" i="2" s="1"/>
  <c r="M148" i="2" l="1"/>
  <c r="K148" i="2"/>
  <c r="L148" i="2" s="1"/>
  <c r="D149" i="2" s="1"/>
  <c r="I149" i="2" s="1"/>
  <c r="J149" i="2" s="1"/>
  <c r="M149" i="2" l="1"/>
  <c r="K149" i="2"/>
  <c r="L149" i="2" s="1"/>
  <c r="D150" i="2" s="1"/>
  <c r="E150" i="2" l="1"/>
  <c r="I150" i="2" s="1"/>
  <c r="J150" i="2" s="1"/>
  <c r="M150" i="2" l="1"/>
  <c r="K150" i="2"/>
  <c r="L150" i="2" s="1"/>
  <c r="D151" i="2" s="1"/>
  <c r="I151" i="2" s="1"/>
  <c r="J151" i="2" s="1"/>
  <c r="M151" i="2" l="1"/>
  <c r="K151" i="2"/>
  <c r="L151" i="2" s="1"/>
  <c r="D152" i="2" s="1"/>
  <c r="I152" i="2" s="1"/>
  <c r="J152" i="2" s="1"/>
  <c r="M152" i="2" l="1"/>
  <c r="K152" i="2"/>
  <c r="L152" i="2" s="1"/>
  <c r="D153" i="2" s="1"/>
  <c r="E153" i="2" l="1"/>
  <c r="I153" i="2" s="1"/>
  <c r="J153" i="2" s="1"/>
  <c r="M153" i="2" l="1"/>
  <c r="K153" i="2"/>
  <c r="L153" i="2" s="1"/>
  <c r="D154" i="2" s="1"/>
  <c r="E154" i="2" l="1"/>
  <c r="I154" i="2" s="1"/>
  <c r="J154" i="2" s="1"/>
  <c r="M154" i="2" l="1"/>
  <c r="K154" i="2"/>
  <c r="L154" i="2" s="1"/>
  <c r="D155" i="2" s="1"/>
  <c r="I155" i="2" s="1"/>
  <c r="J155" i="2" s="1"/>
  <c r="M155" i="2" l="1"/>
  <c r="K155" i="2"/>
  <c r="L155" i="2" s="1"/>
  <c r="D156" i="2" s="1"/>
  <c r="E156" i="2" l="1"/>
  <c r="I156" i="2" s="1"/>
  <c r="J156" i="2" s="1"/>
  <c r="M156" i="2" l="1"/>
  <c r="K156" i="2"/>
  <c r="L156" i="2" s="1"/>
  <c r="D157" i="2" s="1"/>
  <c r="E157" i="2" l="1"/>
  <c r="I157" i="2" s="1"/>
  <c r="J157" i="2" s="1"/>
  <c r="M157" i="2" l="1"/>
  <c r="K157" i="2"/>
  <c r="L157" i="2" s="1"/>
  <c r="D158" i="2" s="1"/>
  <c r="I158" i="2" s="1"/>
  <c r="J158" i="2" s="1"/>
  <c r="M158" i="2" l="1"/>
  <c r="K158" i="2"/>
  <c r="L158" i="2" s="1"/>
  <c r="D159" i="2" s="1"/>
  <c r="E159" i="2" l="1"/>
  <c r="I159" i="2" s="1"/>
  <c r="J159" i="2" s="1"/>
  <c r="M159" i="2" l="1"/>
  <c r="K159" i="2"/>
  <c r="L159" i="2" s="1"/>
  <c r="D160" i="2" s="1"/>
  <c r="I160" i="2" s="1"/>
  <c r="J160" i="2" s="1"/>
  <c r="M160" i="2" l="1"/>
  <c r="K160" i="2"/>
  <c r="L160" i="2" s="1"/>
  <c r="D161" i="2" s="1"/>
  <c r="E161" i="2" l="1"/>
  <c r="I161" i="2" s="1"/>
  <c r="J161" i="2" s="1"/>
  <c r="M161" i="2" l="1"/>
  <c r="K161" i="2"/>
  <c r="L161" i="2" s="1"/>
  <c r="D162" i="2" s="1"/>
  <c r="I162" i="2" s="1"/>
  <c r="J162" i="2" s="1"/>
  <c r="M162" i="2" l="1"/>
  <c r="K162" i="2"/>
  <c r="L162" i="2" s="1"/>
  <c r="D163" i="2" s="1"/>
  <c r="E163" i="2" l="1"/>
  <c r="I163" i="2" s="1"/>
  <c r="J163" i="2" s="1"/>
  <c r="M163" i="2" l="1"/>
  <c r="K163" i="2"/>
  <c r="L163" i="2" s="1"/>
  <c r="D164" i="2" s="1"/>
  <c r="E164" i="2" l="1"/>
  <c r="I164" i="2" s="1"/>
  <c r="J164" i="2" s="1"/>
  <c r="M164" i="2" l="1"/>
  <c r="K164" i="2"/>
  <c r="L164" i="2" s="1"/>
  <c r="D165" i="2" s="1"/>
  <c r="I165" i="2" s="1"/>
  <c r="J165" i="2" s="1"/>
  <c r="M165" i="2" l="1"/>
  <c r="K165" i="2"/>
  <c r="L165" i="2" s="1"/>
  <c r="D166" i="2" s="1"/>
  <c r="E166" i="2" l="1"/>
  <c r="I166" i="2" s="1"/>
  <c r="J166" i="2" s="1"/>
  <c r="M166" i="2" l="1"/>
  <c r="K166" i="2"/>
  <c r="L166" i="2" s="1"/>
  <c r="D167" i="2" s="1"/>
  <c r="E167" i="2" l="1"/>
  <c r="I167" i="2" s="1"/>
  <c r="J167" i="2" s="1"/>
  <c r="M167" i="2" l="1"/>
  <c r="K167" i="2"/>
  <c r="L167" i="2" s="1"/>
  <c r="D168" i="2" s="1"/>
  <c r="I168" i="2" s="1"/>
  <c r="J168" i="2" s="1"/>
  <c r="M168" i="2" l="1"/>
  <c r="K168" i="2"/>
  <c r="L168" i="2" s="1"/>
  <c r="D169" i="2" s="1"/>
  <c r="I169" i="2" s="1"/>
  <c r="J169" i="2" s="1"/>
  <c r="M169" i="2" l="1"/>
  <c r="K169" i="2"/>
  <c r="L169" i="2" s="1"/>
  <c r="D170" i="2" s="1"/>
  <c r="E170" i="2" l="1"/>
  <c r="I170" i="2" s="1"/>
  <c r="J170" i="2" s="1"/>
  <c r="M170" i="2" l="1"/>
  <c r="K170" i="2"/>
  <c r="L170" i="2" s="1"/>
  <c r="D171" i="2" s="1"/>
  <c r="I171" i="2" s="1"/>
  <c r="J171" i="2" s="1"/>
  <c r="M171" i="2" l="1"/>
  <c r="K171" i="2"/>
  <c r="L171" i="2" s="1"/>
  <c r="D172" i="2" s="1"/>
  <c r="E172" i="2" l="1"/>
  <c r="I172" i="2" s="1"/>
  <c r="J172" i="2" s="1"/>
  <c r="M172" i="2" l="1"/>
  <c r="K172" i="2"/>
  <c r="L172" i="2" s="1"/>
  <c r="D173" i="2" s="1"/>
  <c r="E173" i="2" l="1"/>
  <c r="I173" i="2" s="1"/>
  <c r="J173" i="2" s="1"/>
  <c r="M173" i="2" l="1"/>
  <c r="K173" i="2"/>
  <c r="L173" i="2" s="1"/>
  <c r="D174" i="2" s="1"/>
  <c r="I174" i="2" s="1"/>
  <c r="J174" i="2" s="1"/>
  <c r="M174" i="2" l="1"/>
  <c r="K174" i="2"/>
  <c r="L174" i="2" s="1"/>
  <c r="D175" i="2" s="1"/>
  <c r="E175" i="2" l="1"/>
  <c r="I175" i="2" s="1"/>
  <c r="J175" i="2" s="1"/>
  <c r="M175" i="2" l="1"/>
  <c r="K175" i="2"/>
  <c r="L175" i="2" s="1"/>
  <c r="D176" i="2" s="1"/>
  <c r="E176" i="2" l="1"/>
  <c r="I176" i="2" s="1"/>
  <c r="J176" i="2" s="1"/>
  <c r="M176" i="2" l="1"/>
  <c r="K176" i="2"/>
  <c r="L176" i="2" s="1"/>
  <c r="D177" i="2" s="1"/>
  <c r="E177" i="2" l="1"/>
  <c r="I177" i="2" s="1"/>
  <c r="J177" i="2" s="1"/>
  <c r="M177" i="2" l="1"/>
  <c r="K177" i="2"/>
  <c r="L177" i="2" s="1"/>
  <c r="D178" i="2" s="1"/>
  <c r="E178" i="2" l="1"/>
  <c r="I178" i="2" s="1"/>
  <c r="J178" i="2" s="1"/>
  <c r="M178" i="2" l="1"/>
  <c r="K178" i="2"/>
  <c r="L178" i="2" s="1"/>
  <c r="D179" i="2" s="1"/>
  <c r="E179" i="2" l="1"/>
  <c r="I179" i="2" s="1"/>
  <c r="J179" i="2" s="1"/>
  <c r="M179" i="2" l="1"/>
  <c r="K179" i="2"/>
  <c r="L179" i="2" s="1"/>
  <c r="D180" i="2" s="1"/>
  <c r="E180" i="2" l="1"/>
  <c r="I180" i="2" s="1"/>
  <c r="J180" i="2" s="1"/>
  <c r="M180" i="2" l="1"/>
  <c r="K180" i="2"/>
  <c r="L180" i="2" s="1"/>
  <c r="D181" i="2" s="1"/>
  <c r="E181" i="2" l="1"/>
  <c r="I181" i="2" s="1"/>
  <c r="J181" i="2" s="1"/>
  <c r="M181" i="2" l="1"/>
  <c r="K181" i="2"/>
  <c r="L181" i="2" s="1"/>
  <c r="D182" i="2" s="1"/>
  <c r="E182" i="2" l="1"/>
  <c r="I182" i="2" s="1"/>
  <c r="J182" i="2" s="1"/>
  <c r="M182" i="2" l="1"/>
  <c r="K182" i="2"/>
  <c r="L182" i="2" s="1"/>
  <c r="D183" i="2" s="1"/>
  <c r="E183" i="2" l="1"/>
  <c r="I183" i="2" s="1"/>
  <c r="J183" i="2" s="1"/>
  <c r="M183" i="2" l="1"/>
  <c r="K183" i="2"/>
  <c r="L183" i="2" s="1"/>
  <c r="D184" i="2" s="1"/>
  <c r="E184" i="2" l="1"/>
  <c r="I184" i="2" s="1"/>
  <c r="J184" i="2" s="1"/>
  <c r="M184" i="2" l="1"/>
  <c r="K184" i="2"/>
  <c r="L184" i="2" s="1"/>
  <c r="W33" i="2" l="1"/>
  <c r="X33" i="2" s="1"/>
  <c r="W34" i="2"/>
  <c r="X34" i="2" s="1"/>
  <c r="W35" i="2"/>
  <c r="X35" i="2" s="1"/>
  <c r="W36" i="2"/>
  <c r="X36" i="2" s="1"/>
  <c r="W37" i="2"/>
  <c r="X37" i="2" s="1"/>
  <c r="W38" i="2"/>
  <c r="X3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37609-4B0E-474E-8D4E-336DD7A17127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<sst xmlns="http://schemas.openxmlformats.org/spreadsheetml/2006/main" count="25" uniqueCount="22">
  <si>
    <t>temperatura_srednia</t>
  </si>
  <si>
    <t>opady</t>
  </si>
  <si>
    <t>data</t>
  </si>
  <si>
    <t>stan_zb_początek_dnia</t>
  </si>
  <si>
    <t>ubytek_para</t>
  </si>
  <si>
    <t>opady_zb</t>
  </si>
  <si>
    <t>podlewanie?</t>
  </si>
  <si>
    <t>podlewanie_zuzycie</t>
  </si>
  <si>
    <t>woda_przed_podlewaniem</t>
  </si>
  <si>
    <t>pojemność_zb</t>
  </si>
  <si>
    <t>uzupełniono</t>
  </si>
  <si>
    <t>woda_po</t>
  </si>
  <si>
    <t>woda_po_dniu</t>
  </si>
  <si>
    <t>uz</t>
  </si>
  <si>
    <t>mies</t>
  </si>
  <si>
    <t>miesiąc</t>
  </si>
  <si>
    <t>dolana_woda</t>
  </si>
  <si>
    <t>koszt dolania</t>
  </si>
  <si>
    <t>koszt_woda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</si>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</sst>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1"/>
  </cellXfs>
  <cellStyles count="2">
    <cellStyle name="Dane wyjściowe" xfId="1" builtinId="21"/>
    <cellStyle name="Normalny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 zbiornika</a:t>
            </a:r>
            <a:r>
              <a:rPr lang="pl-PL"/>
              <a:t> każdego dnia po podlewaniu (o godz. 21.00)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 zbiornika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pogoda!$C$2:$C$184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pogoda!$L$2:$L$184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4-49CF-B033-31B23C25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27359"/>
        <c:axId val="509827839"/>
      </c:lineChart>
      <c:dateAx>
        <c:axId val="50982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7839"/>
        <c:crosses val="autoZero"/>
        <c:auto val="1"/>
        <c:lblOffset val="100"/>
        <c:baseTimeUnit val="days"/>
      </c:dateAx>
      <c:valAx>
        <c:axId val="5098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 (litry)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1</xdr:row>
      <xdr:rowOff>4761</xdr:rowOff>
    </xdr:from>
    <xdr:to>
      <xdr:col>32</xdr:col>
      <xdr:colOff>371474</xdr:colOff>
      <xdr:row>25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C4D064-0B92-D6B1-9EDB-D7B86AB28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950F59-3E00-41D2-8116-DE6BA827F009}" autoFormatId="16" applyNumberFormats="0" applyBorderFormats="0" applyFontFormats="0" applyPatternFormats="0" applyAlignmentFormats="0" applyWidthHeightFormats="0">
  <queryTableRefresh nextId="18" unboundColumnsRight="15">
    <queryTableFields count="17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716DC-E0BB-4C81-B091-C816215B5676}" name="pogoda" displayName="pogoda" ref="A1:Q184" tableType="queryTable" totalsRowShown="0">
  <autoFilter ref="A1:Q184" xr:uid="{7E6716DC-E0BB-4C81-B091-C816215B5676}"/>
  <tableColumns count="17">
    <tableColumn id="1" xr3:uid="{92B9B58A-3402-4051-85EB-0FA076C862AA}" uniqueName="1" name="temperatura_srednia" queryTableFieldId="1"/>
    <tableColumn id="2" xr3:uid="{6BA87A7D-2742-417F-BB6A-8E7F8BB5660A}" uniqueName="2" name="opady" queryTableFieldId="2"/>
    <tableColumn id="3" xr3:uid="{21D6969D-39D3-4680-A17F-F8FF9AB9C8DE}" uniqueName="3" name="data" queryTableFieldId="3"/>
    <tableColumn id="4" xr3:uid="{67FC6B21-CEA8-4BB5-B2AE-BAE68B902479}" uniqueName="4" name="stan_zb_początek_dnia" queryTableFieldId="4"/>
    <tableColumn id="5" xr3:uid="{34014BE2-5E33-4BDE-BCAF-E124584B46E7}" uniqueName="5" name="ubytek_para" queryTableFieldId="5" dataDxfId="5">
      <calculatedColumnFormula>ROUNDUP(IF(pogoda[[#This Row],[opady]]=0, 0.0003*POWER(pogoda[[#This Row],[temperatura_srednia]], 1.5)*pogoda[[#This Row],[stan_zb_początek_dnia]],0), 0)</calculatedColumnFormula>
    </tableColumn>
    <tableColumn id="6" xr3:uid="{18A791AA-4347-4C99-8024-E7E53CFBDFBB}" uniqueName="6" name="opady_zb" queryTableFieldId="6" dataDxfId="12">
      <calculatedColumnFormula>700*pogoda[[#This Row],[opady]]</calculatedColumnFormula>
    </tableColumn>
    <tableColumn id="7" xr3:uid="{2D22AA0B-09EC-46EB-87A0-437D691FF238}" uniqueName="7" name="podlewanie?" queryTableFieldId="7" dataDxfId="4">
      <calculatedColumnFormula>AND(pogoda[[#This Row],[temperatura_srednia]]&gt;15,pogoda[[#This Row],[opady]]&lt;=0.6)</calculatedColumnFormula>
    </tableColumn>
    <tableColumn id="8" xr3:uid="{2DC94563-65B9-4866-A1A3-F330DC4174D6}" uniqueName="8" name="podlewanie_zuzycie" queryTableFieldId="8" dataDxfId="11">
      <calculatedColumnFormula>IF(pogoda[[#This Row],[temperatura_srednia]]&lt;=30, 12000, 24000)*pogoda[[#This Row],[podlewanie?]]</calculatedColumnFormula>
    </tableColumn>
    <tableColumn id="9" xr3:uid="{DE7E960F-D605-41E6-9FFD-D5DD7CEF16EF}" uniqueName="9" name="woda_po_dniu" queryTableFieldId="9" dataDxfId="10">
      <calculatedColumnFormula>MIN(pogoda[[#This Row],[stan_zb_początek_dnia]]-pogoda[[#This Row],[ubytek_para]]+pogoda[[#This Row],[opady_zb]], $S$2)</calculatedColumnFormula>
    </tableColumn>
    <tableColumn id="10" xr3:uid="{F71D1D19-3BDE-49CC-A8A4-577C088DA96C}" uniqueName="10" name="uzupełniono" queryTableFieldId="10" dataDxfId="9">
      <calculatedColumnFormula>pogoda[[#This Row],[woda_po_dniu]]&lt;pogoda[[#This Row],[podlewanie_zuzycie]]</calculatedColumnFormula>
    </tableColumn>
    <tableColumn id="11" xr3:uid="{CA35655E-4C04-4756-AFFA-4D0CD0791B76}" uniqueName="11" name="woda_przed_podlewaniem" queryTableFieldId="11" dataDxfId="7">
      <calculatedColumnFormula>IF(pogoda[[#This Row],[uzupełniono]],$S$2,pogoda[[#This Row],[woda_po_dniu]])</calculatedColumnFormula>
    </tableColumn>
    <tableColumn id="12" xr3:uid="{34A822AA-DC9D-4DB4-8DB7-4A34A85C6383}" uniqueName="12" name="woda_po" queryTableFieldId="12" dataDxfId="8">
      <calculatedColumnFormula>pogoda[[#This Row],[woda_przed_podlewaniem]]-pogoda[[#This Row],[podlewanie_zuzycie]]</calculatedColumnFormula>
    </tableColumn>
    <tableColumn id="13" xr3:uid="{EDDAE88A-B600-4789-88D0-B47D861E1C9B}" uniqueName="13" name="uz" queryTableFieldId="13" dataDxfId="6">
      <calculatedColumnFormula>IF(pogoda[[#This Row],[uzupełniono]],$S$2-pogoda[[#This Row],[woda_po_dniu]],0)</calculatedColumnFormula>
    </tableColumn>
    <tableColumn id="14" xr3:uid="{DC29C429-528C-4232-81CA-E4F23473E4BA}" uniqueName="14" name="mies" queryTableFieldId="14" dataDxfId="3">
      <calculatedColumnFormula>MONTH(pogoda[[#This Row],[data]])</calculatedColumnFormula>
    </tableColumn>
    <tableColumn id="15" xr3:uid="{E1F7E0AD-DEA4-401C-9062-BC46F58C1998}" uniqueName="15" name="w1" queryTableFieldId="15" dataDxfId="2">
      <calculatedColumnFormula>pogoda[[#This Row],[temperatura_srednia]]&lt;=15</calculatedColumnFormula>
    </tableColumn>
    <tableColumn id="16" xr3:uid="{31E2C36C-79A1-456C-978D-594A1A7D1384}" uniqueName="16" name="w2" queryTableFieldId="16" dataDxfId="1">
      <calculatedColumnFormula>AND(pogoda[[#This Row],[temperatura_srednia]]&gt;15, pogoda[[#This Row],[opady]]&lt;=0.6)</calculatedColumnFormula>
    </tableColumn>
    <tableColumn id="17" xr3:uid="{82BFF4C0-F542-4676-9B76-5D2703F03554}" uniqueName="17" name="w3" queryTableFieldId="17" dataDxfId="0">
      <calculatedColumnFormula>AND(pogoda[[#This Row],[temperatura_srednia]]&gt;15,pogoda[[#This Row],[opady]]&gt;0.6)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3DC9-6373-45F5-A770-52C8D7300160}">
  <dimension ref="A1:AB184"/>
  <sheetViews>
    <sheetView tabSelected="1" topLeftCell="J1" workbookViewId="0">
      <selection activeCell="AB34" sqref="AA32:AB34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10.140625" bestFit="1" customWidth="1"/>
    <col min="4" max="4" width="27.28515625" customWidth="1"/>
    <col min="5" max="5" width="14.28515625" customWidth="1"/>
    <col min="6" max="6" width="12.140625" customWidth="1"/>
    <col min="7" max="7" width="14.85546875" customWidth="1"/>
    <col min="8" max="8" width="21.7109375" customWidth="1"/>
    <col min="9" max="9" width="26.28515625" customWidth="1"/>
    <col min="10" max="10" width="15.28515625" customWidth="1"/>
    <col min="11" max="11" width="27.85546875" customWidth="1"/>
    <col min="12" max="12" width="12.5703125" customWidth="1"/>
    <col min="18" max="18" width="13.7109375" customWidth="1"/>
    <col min="23" max="23" width="14.28515625" customWidth="1"/>
    <col min="24" max="24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10</v>
      </c>
      <c r="K1" t="s">
        <v>8</v>
      </c>
      <c r="L1" t="s">
        <v>11</v>
      </c>
      <c r="M1" t="s">
        <v>13</v>
      </c>
      <c r="N1" t="s">
        <v>14</v>
      </c>
      <c r="O1" t="s">
        <v>19</v>
      </c>
      <c r="P1" t="s">
        <v>20</v>
      </c>
      <c r="Q1" t="s">
        <v>21</v>
      </c>
    </row>
    <row r="2" spans="1:19" x14ac:dyDescent="0.25">
      <c r="A2">
        <v>4</v>
      </c>
      <c r="B2">
        <v>2</v>
      </c>
      <c r="C2" s="1">
        <v>42095</v>
      </c>
      <c r="D2">
        <f>$S$2</f>
        <v>25000</v>
      </c>
      <c r="E2">
        <f>ROUNDUP(IF(pogoda[[#This Row],[opady]]=0, 0.0003*POWER(pogoda[[#This Row],[temperatura_srednia]], 1.5)*pogoda[[#This Row],[stan_zb_początek_dnia]],0), 0)</f>
        <v>0</v>
      </c>
      <c r="F2">
        <f>700*pogoda[[#This Row],[opady]]</f>
        <v>1400</v>
      </c>
      <c r="G2" t="b">
        <f>AND(pogoda[[#This Row],[temperatura_srednia]]&gt;15,pogoda[[#This Row],[opady]]&lt;=0.6)</f>
        <v>0</v>
      </c>
      <c r="H2" s="2">
        <f>IF(pogoda[[#This Row],[temperatura_srednia]]&lt;=30, 12000, 24000)*pogoda[[#This Row],[podlewanie?]]</f>
        <v>0</v>
      </c>
      <c r="I2" s="2">
        <f>MIN(pogoda[[#This Row],[stan_zb_początek_dnia]]-pogoda[[#This Row],[ubytek_para]]+pogoda[[#This Row],[opady_zb]], $S$2)</f>
        <v>25000</v>
      </c>
      <c r="J2" s="2" t="b">
        <f>pogoda[[#This Row],[woda_po_dniu]]&lt;pogoda[[#This Row],[podlewanie_zuzycie]]</f>
        <v>0</v>
      </c>
      <c r="K2" s="2">
        <f>IF(pogoda[[#This Row],[uzupełniono]],$S$2,pogoda[[#This Row],[woda_po_dniu]])</f>
        <v>25000</v>
      </c>
      <c r="L2" s="2">
        <f>pogoda[[#This Row],[woda_przed_podlewaniem]]-pogoda[[#This Row],[podlewanie_zuzycie]]</f>
        <v>25000</v>
      </c>
      <c r="M2" s="2">
        <f>IF(pogoda[[#This Row],[uzupełniono]],$S$2-pogoda[[#This Row],[woda_po_dniu]],0)</f>
        <v>0</v>
      </c>
      <c r="N2" s="2">
        <f>MONTH(pogoda[[#This Row],[data]])</f>
        <v>4</v>
      </c>
      <c r="O2" s="2" t="b">
        <f>pogoda[[#This Row],[temperatura_srednia]]&lt;=15</f>
        <v>1</v>
      </c>
      <c r="P2" s="2" t="b">
        <f>AND(pogoda[[#This Row],[temperatura_srednia]]&gt;15, pogoda[[#This Row],[opady]]&lt;=0.6)</f>
        <v>0</v>
      </c>
      <c r="Q2" s="2" t="b">
        <f>AND(pogoda[[#This Row],[temperatura_srednia]]&gt;15,pogoda[[#This Row],[opady]]&gt;0.6)</f>
        <v>0</v>
      </c>
      <c r="R2" s="3" t="s">
        <v>9</v>
      </c>
      <c r="S2" s="3">
        <v>25000</v>
      </c>
    </row>
    <row r="3" spans="1:19" x14ac:dyDescent="0.25">
      <c r="A3">
        <v>2</v>
      </c>
      <c r="B3">
        <v>6</v>
      </c>
      <c r="C3" s="1">
        <v>42096</v>
      </c>
      <c r="D3">
        <f>L2</f>
        <v>25000</v>
      </c>
      <c r="E3">
        <f>ROUNDUP(IF(pogoda[[#This Row],[opady]]=0, 0.0003*POWER(pogoda[[#This Row],[temperatura_srednia]], 1.5)*pogoda[[#This Row],[stan_zb_początek_dnia]],0), 0)</f>
        <v>0</v>
      </c>
      <c r="F3">
        <f>700*pogoda[[#This Row],[opady]]</f>
        <v>4200</v>
      </c>
      <c r="G3" t="b">
        <f>AND(pogoda[[#This Row],[temperatura_srednia]]&gt;15,pogoda[[#This Row],[opady]]&lt;=0.6)</f>
        <v>0</v>
      </c>
      <c r="H3" s="2">
        <f>IF(pogoda[[#This Row],[temperatura_srednia]]&lt;=30, 12000, 24000)*pogoda[[#This Row],[podlewanie?]]</f>
        <v>0</v>
      </c>
      <c r="I3" s="2">
        <f>MIN(pogoda[[#This Row],[stan_zb_początek_dnia]]-pogoda[[#This Row],[ubytek_para]]+pogoda[[#This Row],[opady_zb]], $S$2)</f>
        <v>25000</v>
      </c>
      <c r="J3" s="2" t="b">
        <f>pogoda[[#This Row],[woda_po_dniu]]&lt;pogoda[[#This Row],[podlewanie_zuzycie]]</f>
        <v>0</v>
      </c>
      <c r="K3" s="2">
        <f>IF(pogoda[[#This Row],[uzupełniono]],$S$2,pogoda[[#This Row],[woda_po_dniu]])</f>
        <v>25000</v>
      </c>
      <c r="L3" s="2">
        <f>pogoda[[#This Row],[woda_przed_podlewaniem]]-pogoda[[#This Row],[podlewanie_zuzycie]]</f>
        <v>25000</v>
      </c>
      <c r="M3" s="2">
        <f>IF(pogoda[[#This Row],[uzupełniono]],$S$2-pogoda[[#This Row],[woda_po_dniu]],0)</f>
        <v>0</v>
      </c>
      <c r="N3" s="2">
        <f>MONTH(pogoda[[#This Row],[data]])</f>
        <v>4</v>
      </c>
      <c r="O3" s="2" t="b">
        <f>pogoda[[#This Row],[temperatura_srednia]]&lt;=15</f>
        <v>1</v>
      </c>
      <c r="P3" s="2" t="b">
        <f>AND(pogoda[[#This Row],[temperatura_srednia]]&gt;15, pogoda[[#This Row],[opady]]&lt;=0.6)</f>
        <v>0</v>
      </c>
      <c r="Q3" s="2" t="b">
        <f>AND(pogoda[[#This Row],[temperatura_srednia]]&gt;15,pogoda[[#This Row],[opady]]&gt;0.6)</f>
        <v>0</v>
      </c>
    </row>
    <row r="4" spans="1:19" x14ac:dyDescent="0.25">
      <c r="A4">
        <v>4</v>
      </c>
      <c r="B4">
        <v>1</v>
      </c>
      <c r="C4" s="1">
        <v>42097</v>
      </c>
      <c r="D4">
        <f t="shared" ref="D4:D67" si="0">L3</f>
        <v>25000</v>
      </c>
      <c r="E4">
        <f>ROUNDUP(IF(pogoda[[#This Row],[opady]]=0, 0.0003*POWER(pogoda[[#This Row],[temperatura_srednia]], 1.5)*pogoda[[#This Row],[stan_zb_początek_dnia]],0), 0)</f>
        <v>0</v>
      </c>
      <c r="F4">
        <f>700*pogoda[[#This Row],[opady]]</f>
        <v>700</v>
      </c>
      <c r="G4" t="b">
        <f>AND(pogoda[[#This Row],[temperatura_srednia]]&gt;15,pogoda[[#This Row],[opady]]&lt;=0.6)</f>
        <v>0</v>
      </c>
      <c r="H4" s="2">
        <f>IF(pogoda[[#This Row],[temperatura_srednia]]&lt;=30, 12000, 24000)*pogoda[[#This Row],[podlewanie?]]</f>
        <v>0</v>
      </c>
      <c r="I4" s="2">
        <f>MIN(pogoda[[#This Row],[stan_zb_początek_dnia]]-pogoda[[#This Row],[ubytek_para]]+pogoda[[#This Row],[opady_zb]], $S$2)</f>
        <v>25000</v>
      </c>
      <c r="J4" s="2" t="b">
        <f>pogoda[[#This Row],[woda_po_dniu]]&lt;pogoda[[#This Row],[podlewanie_zuzycie]]</f>
        <v>0</v>
      </c>
      <c r="K4" s="2">
        <f>IF(pogoda[[#This Row],[uzupełniono]],$S$2,pogoda[[#This Row],[woda_po_dniu]])</f>
        <v>25000</v>
      </c>
      <c r="L4" s="2">
        <f>pogoda[[#This Row],[woda_przed_podlewaniem]]-pogoda[[#This Row],[podlewanie_zuzycie]]</f>
        <v>25000</v>
      </c>
      <c r="M4" s="2">
        <f>IF(pogoda[[#This Row],[uzupełniono]],$S$2-pogoda[[#This Row],[woda_po_dniu]],0)</f>
        <v>0</v>
      </c>
      <c r="N4" s="2">
        <f>MONTH(pogoda[[#This Row],[data]])</f>
        <v>4</v>
      </c>
      <c r="O4" s="2" t="b">
        <f>pogoda[[#This Row],[temperatura_srednia]]&lt;=15</f>
        <v>1</v>
      </c>
      <c r="P4" s="2" t="b">
        <f>AND(pogoda[[#This Row],[temperatura_srednia]]&gt;15, pogoda[[#This Row],[opady]]&lt;=0.6)</f>
        <v>0</v>
      </c>
      <c r="Q4" s="2" t="b">
        <f>AND(pogoda[[#This Row],[temperatura_srednia]]&gt;15,pogoda[[#This Row],[opady]]&gt;0.6)</f>
        <v>0</v>
      </c>
    </row>
    <row r="5" spans="1:19" x14ac:dyDescent="0.25">
      <c r="A5">
        <v>4</v>
      </c>
      <c r="B5">
        <v>0.8</v>
      </c>
      <c r="C5" s="1">
        <v>42098</v>
      </c>
      <c r="D5">
        <f t="shared" si="0"/>
        <v>25000</v>
      </c>
      <c r="E5">
        <f>ROUNDUP(IF(pogoda[[#This Row],[opady]]=0, 0.0003*POWER(pogoda[[#This Row],[temperatura_srednia]], 1.5)*pogoda[[#This Row],[stan_zb_początek_dnia]],0), 0)</f>
        <v>0</v>
      </c>
      <c r="F5">
        <f>700*pogoda[[#This Row],[opady]]</f>
        <v>560</v>
      </c>
      <c r="G5" t="b">
        <f>AND(pogoda[[#This Row],[temperatura_srednia]]&gt;15,pogoda[[#This Row],[opady]]&lt;=0.6)</f>
        <v>0</v>
      </c>
      <c r="H5" s="2">
        <f>IF(pogoda[[#This Row],[temperatura_srednia]]&lt;=30, 12000, 24000)*pogoda[[#This Row],[podlewanie?]]</f>
        <v>0</v>
      </c>
      <c r="I5" s="2">
        <f>MIN(pogoda[[#This Row],[stan_zb_początek_dnia]]-pogoda[[#This Row],[ubytek_para]]+pogoda[[#This Row],[opady_zb]], $S$2)</f>
        <v>25000</v>
      </c>
      <c r="J5" s="2" t="b">
        <f>pogoda[[#This Row],[woda_po_dniu]]&lt;pogoda[[#This Row],[podlewanie_zuzycie]]</f>
        <v>0</v>
      </c>
      <c r="K5" s="2">
        <f>IF(pogoda[[#This Row],[uzupełniono]],$S$2,pogoda[[#This Row],[woda_po_dniu]])</f>
        <v>25000</v>
      </c>
      <c r="L5" s="2">
        <f>pogoda[[#This Row],[woda_przed_podlewaniem]]-pogoda[[#This Row],[podlewanie_zuzycie]]</f>
        <v>25000</v>
      </c>
      <c r="M5" s="2">
        <f>IF(pogoda[[#This Row],[uzupełniono]],$S$2-pogoda[[#This Row],[woda_po_dniu]],0)</f>
        <v>0</v>
      </c>
      <c r="N5" s="2">
        <f>MONTH(pogoda[[#This Row],[data]])</f>
        <v>4</v>
      </c>
      <c r="O5" s="2" t="b">
        <f>pogoda[[#This Row],[temperatura_srednia]]&lt;=15</f>
        <v>1</v>
      </c>
      <c r="P5" s="2" t="b">
        <f>AND(pogoda[[#This Row],[temperatura_srednia]]&gt;15, pogoda[[#This Row],[opady]]&lt;=0.6)</f>
        <v>0</v>
      </c>
      <c r="Q5" s="2" t="b">
        <f>AND(pogoda[[#This Row],[temperatura_srednia]]&gt;15,pogoda[[#This Row],[opady]]&gt;0.6)</f>
        <v>0</v>
      </c>
    </row>
    <row r="6" spans="1:19" x14ac:dyDescent="0.25">
      <c r="A6">
        <v>3</v>
      </c>
      <c r="B6">
        <v>0</v>
      </c>
      <c r="C6" s="1">
        <v>42099</v>
      </c>
      <c r="D6">
        <f t="shared" si="0"/>
        <v>25000</v>
      </c>
      <c r="E6">
        <f>ROUNDUP(IF(pogoda[[#This Row],[opady]]=0, 0.0003*POWER(pogoda[[#This Row],[temperatura_srednia]], 1.5)*pogoda[[#This Row],[stan_zb_początek_dnia]],0), 0)</f>
        <v>39</v>
      </c>
      <c r="F6">
        <f>700*pogoda[[#This Row],[opady]]</f>
        <v>0</v>
      </c>
      <c r="G6" t="b">
        <f>AND(pogoda[[#This Row],[temperatura_srednia]]&gt;15,pogoda[[#This Row],[opady]]&lt;=0.6)</f>
        <v>0</v>
      </c>
      <c r="H6" s="2">
        <f>IF(pogoda[[#This Row],[temperatura_srednia]]&lt;=30, 12000, 24000)*pogoda[[#This Row],[podlewanie?]]</f>
        <v>0</v>
      </c>
      <c r="I6" s="2">
        <f>MIN(pogoda[[#This Row],[stan_zb_początek_dnia]]-pogoda[[#This Row],[ubytek_para]]+pogoda[[#This Row],[opady_zb]], $S$2)</f>
        <v>24961</v>
      </c>
      <c r="J6" s="2" t="b">
        <f>pogoda[[#This Row],[woda_po_dniu]]&lt;pogoda[[#This Row],[podlewanie_zuzycie]]</f>
        <v>0</v>
      </c>
      <c r="K6" s="2">
        <f>IF(pogoda[[#This Row],[uzupełniono]],$S$2,pogoda[[#This Row],[woda_po_dniu]])</f>
        <v>24961</v>
      </c>
      <c r="L6" s="2">
        <f>pogoda[[#This Row],[woda_przed_podlewaniem]]-pogoda[[#This Row],[podlewanie_zuzycie]]</f>
        <v>24961</v>
      </c>
      <c r="M6" s="2">
        <f>IF(pogoda[[#This Row],[uzupełniono]],$S$2-pogoda[[#This Row],[woda_po_dniu]],0)</f>
        <v>0</v>
      </c>
      <c r="N6" s="2">
        <f>MONTH(pogoda[[#This Row],[data]])</f>
        <v>4</v>
      </c>
      <c r="O6" s="2" t="b">
        <f>pogoda[[#This Row],[temperatura_srednia]]&lt;=15</f>
        <v>1</v>
      </c>
      <c r="P6" s="2" t="b">
        <f>AND(pogoda[[#This Row],[temperatura_srednia]]&gt;15, pogoda[[#This Row],[opady]]&lt;=0.6)</f>
        <v>0</v>
      </c>
      <c r="Q6" s="2" t="b">
        <f>AND(pogoda[[#This Row],[temperatura_srednia]]&gt;15,pogoda[[#This Row],[opady]]&gt;0.6)</f>
        <v>0</v>
      </c>
    </row>
    <row r="7" spans="1:19" x14ac:dyDescent="0.25">
      <c r="A7">
        <v>4</v>
      </c>
      <c r="B7">
        <v>0</v>
      </c>
      <c r="C7" s="1">
        <v>42100</v>
      </c>
      <c r="D7">
        <f t="shared" si="0"/>
        <v>24961</v>
      </c>
      <c r="E7">
        <f>ROUNDUP(IF(pogoda[[#This Row],[opady]]=0, 0.0003*POWER(pogoda[[#This Row],[temperatura_srednia]], 1.5)*pogoda[[#This Row],[stan_zb_początek_dnia]],0), 0)</f>
        <v>60</v>
      </c>
      <c r="F7">
        <f>700*pogoda[[#This Row],[opady]]</f>
        <v>0</v>
      </c>
      <c r="G7" t="b">
        <f>AND(pogoda[[#This Row],[temperatura_srednia]]&gt;15,pogoda[[#This Row],[opady]]&lt;=0.6)</f>
        <v>0</v>
      </c>
      <c r="H7" s="2">
        <f>IF(pogoda[[#This Row],[temperatura_srednia]]&lt;=30, 12000, 24000)*pogoda[[#This Row],[podlewanie?]]</f>
        <v>0</v>
      </c>
      <c r="I7" s="2">
        <f>MIN(pogoda[[#This Row],[stan_zb_początek_dnia]]-pogoda[[#This Row],[ubytek_para]]+pogoda[[#This Row],[opady_zb]], $S$2)</f>
        <v>24901</v>
      </c>
      <c r="J7" s="2" t="b">
        <f>pogoda[[#This Row],[woda_po_dniu]]&lt;pogoda[[#This Row],[podlewanie_zuzycie]]</f>
        <v>0</v>
      </c>
      <c r="K7" s="2">
        <f>IF(pogoda[[#This Row],[uzupełniono]],$S$2,pogoda[[#This Row],[woda_po_dniu]])</f>
        <v>24901</v>
      </c>
      <c r="L7" s="2">
        <f>pogoda[[#This Row],[woda_przed_podlewaniem]]-pogoda[[#This Row],[podlewanie_zuzycie]]</f>
        <v>24901</v>
      </c>
      <c r="M7" s="2">
        <f>IF(pogoda[[#This Row],[uzupełniono]],$S$2-pogoda[[#This Row],[woda_po_dniu]],0)</f>
        <v>0</v>
      </c>
      <c r="N7" s="2">
        <f>MONTH(pogoda[[#This Row],[data]])</f>
        <v>4</v>
      </c>
      <c r="O7" s="2" t="b">
        <f>pogoda[[#This Row],[temperatura_srednia]]&lt;=15</f>
        <v>1</v>
      </c>
      <c r="P7" s="2" t="b">
        <f>AND(pogoda[[#This Row],[temperatura_srednia]]&gt;15, pogoda[[#This Row],[opady]]&lt;=0.6)</f>
        <v>0</v>
      </c>
      <c r="Q7" s="2" t="b">
        <f>AND(pogoda[[#This Row],[temperatura_srednia]]&gt;15,pogoda[[#This Row],[opady]]&gt;0.6)</f>
        <v>0</v>
      </c>
    </row>
    <row r="8" spans="1:19" x14ac:dyDescent="0.25">
      <c r="A8">
        <v>4</v>
      </c>
      <c r="B8">
        <v>1</v>
      </c>
      <c r="C8" s="1">
        <v>42101</v>
      </c>
      <c r="D8">
        <f t="shared" si="0"/>
        <v>24901</v>
      </c>
      <c r="E8">
        <f>ROUNDUP(IF(pogoda[[#This Row],[opady]]=0, 0.0003*POWER(pogoda[[#This Row],[temperatura_srednia]], 1.5)*pogoda[[#This Row],[stan_zb_początek_dnia]],0), 0)</f>
        <v>0</v>
      </c>
      <c r="F8">
        <f>700*pogoda[[#This Row],[opady]]</f>
        <v>700</v>
      </c>
      <c r="G8" t="b">
        <f>AND(pogoda[[#This Row],[temperatura_srednia]]&gt;15,pogoda[[#This Row],[opady]]&lt;=0.6)</f>
        <v>0</v>
      </c>
      <c r="H8" s="2">
        <f>IF(pogoda[[#This Row],[temperatura_srednia]]&lt;=30, 12000, 24000)*pogoda[[#This Row],[podlewanie?]]</f>
        <v>0</v>
      </c>
      <c r="I8" s="2">
        <f>MIN(pogoda[[#This Row],[stan_zb_początek_dnia]]-pogoda[[#This Row],[ubytek_para]]+pogoda[[#This Row],[opady_zb]], $S$2)</f>
        <v>25000</v>
      </c>
      <c r="J8" s="2" t="b">
        <f>pogoda[[#This Row],[woda_po_dniu]]&lt;pogoda[[#This Row],[podlewanie_zuzycie]]</f>
        <v>0</v>
      </c>
      <c r="K8" s="2">
        <f>IF(pogoda[[#This Row],[uzupełniono]],$S$2,pogoda[[#This Row],[woda_po_dniu]])</f>
        <v>25000</v>
      </c>
      <c r="L8" s="2">
        <f>pogoda[[#This Row],[woda_przed_podlewaniem]]-pogoda[[#This Row],[podlewanie_zuzycie]]</f>
        <v>25000</v>
      </c>
      <c r="M8" s="2">
        <f>IF(pogoda[[#This Row],[uzupełniono]],$S$2-pogoda[[#This Row],[woda_po_dniu]],0)</f>
        <v>0</v>
      </c>
      <c r="N8" s="2">
        <f>MONTH(pogoda[[#This Row],[data]])</f>
        <v>4</v>
      </c>
      <c r="O8" s="2" t="b">
        <f>pogoda[[#This Row],[temperatura_srednia]]&lt;=15</f>
        <v>1</v>
      </c>
      <c r="P8" s="2" t="b">
        <f>AND(pogoda[[#This Row],[temperatura_srednia]]&gt;15, pogoda[[#This Row],[opady]]&lt;=0.6)</f>
        <v>0</v>
      </c>
      <c r="Q8" s="2" t="b">
        <f>AND(pogoda[[#This Row],[temperatura_srednia]]&gt;15,pogoda[[#This Row],[opady]]&gt;0.6)</f>
        <v>0</v>
      </c>
    </row>
    <row r="9" spans="1:19" x14ac:dyDescent="0.25">
      <c r="A9">
        <v>8</v>
      </c>
      <c r="B9">
        <v>1</v>
      </c>
      <c r="C9" s="1">
        <v>42102</v>
      </c>
      <c r="D9">
        <f t="shared" si="0"/>
        <v>25000</v>
      </c>
      <c r="E9">
        <f>ROUNDUP(IF(pogoda[[#This Row],[opady]]=0, 0.0003*POWER(pogoda[[#This Row],[temperatura_srednia]], 1.5)*pogoda[[#This Row],[stan_zb_początek_dnia]],0), 0)</f>
        <v>0</v>
      </c>
      <c r="F9">
        <f>700*pogoda[[#This Row],[opady]]</f>
        <v>700</v>
      </c>
      <c r="G9" t="b">
        <f>AND(pogoda[[#This Row],[temperatura_srednia]]&gt;15,pogoda[[#This Row],[opady]]&lt;=0.6)</f>
        <v>0</v>
      </c>
      <c r="H9" s="2">
        <f>IF(pogoda[[#This Row],[temperatura_srednia]]&lt;=30, 12000, 24000)*pogoda[[#This Row],[podlewanie?]]</f>
        <v>0</v>
      </c>
      <c r="I9" s="2">
        <f>MIN(pogoda[[#This Row],[stan_zb_początek_dnia]]-pogoda[[#This Row],[ubytek_para]]+pogoda[[#This Row],[opady_zb]], $S$2)</f>
        <v>25000</v>
      </c>
      <c r="J9" s="2" t="b">
        <f>pogoda[[#This Row],[woda_po_dniu]]&lt;pogoda[[#This Row],[podlewanie_zuzycie]]</f>
        <v>0</v>
      </c>
      <c r="K9" s="2">
        <f>IF(pogoda[[#This Row],[uzupełniono]],$S$2,pogoda[[#This Row],[woda_po_dniu]])</f>
        <v>25000</v>
      </c>
      <c r="L9" s="2">
        <f>pogoda[[#This Row],[woda_przed_podlewaniem]]-pogoda[[#This Row],[podlewanie_zuzycie]]</f>
        <v>25000</v>
      </c>
      <c r="M9" s="2">
        <f>IF(pogoda[[#This Row],[uzupełniono]],$S$2-pogoda[[#This Row],[woda_po_dniu]],0)</f>
        <v>0</v>
      </c>
      <c r="N9" s="2">
        <f>MONTH(pogoda[[#This Row],[data]])</f>
        <v>4</v>
      </c>
      <c r="O9" s="2" t="b">
        <f>pogoda[[#This Row],[temperatura_srednia]]&lt;=15</f>
        <v>1</v>
      </c>
      <c r="P9" s="2" t="b">
        <f>AND(pogoda[[#This Row],[temperatura_srednia]]&gt;15, pogoda[[#This Row],[opady]]&lt;=0.6)</f>
        <v>0</v>
      </c>
      <c r="Q9" s="2" t="b">
        <f>AND(pogoda[[#This Row],[temperatura_srednia]]&gt;15,pogoda[[#This Row],[opady]]&gt;0.6)</f>
        <v>0</v>
      </c>
    </row>
    <row r="10" spans="1:19" x14ac:dyDescent="0.25">
      <c r="A10">
        <v>6</v>
      </c>
      <c r="B10">
        <v>2</v>
      </c>
      <c r="C10" s="1">
        <v>42103</v>
      </c>
      <c r="D10">
        <f t="shared" si="0"/>
        <v>25000</v>
      </c>
      <c r="E10">
        <f>ROUNDUP(IF(pogoda[[#This Row],[opady]]=0, 0.0003*POWER(pogoda[[#This Row],[temperatura_srednia]], 1.5)*pogoda[[#This Row],[stan_zb_początek_dnia]],0), 0)</f>
        <v>0</v>
      </c>
      <c r="F10">
        <f>700*pogoda[[#This Row],[opady]]</f>
        <v>1400</v>
      </c>
      <c r="G10" t="b">
        <f>AND(pogoda[[#This Row],[temperatura_srednia]]&gt;15,pogoda[[#This Row],[opady]]&lt;=0.6)</f>
        <v>0</v>
      </c>
      <c r="H10" s="2">
        <f>IF(pogoda[[#This Row],[temperatura_srednia]]&lt;=30, 12000, 24000)*pogoda[[#This Row],[podlewanie?]]</f>
        <v>0</v>
      </c>
      <c r="I10" s="2">
        <f>MIN(pogoda[[#This Row],[stan_zb_początek_dnia]]-pogoda[[#This Row],[ubytek_para]]+pogoda[[#This Row],[opady_zb]], $S$2)</f>
        <v>25000</v>
      </c>
      <c r="J10" s="2" t="b">
        <f>pogoda[[#This Row],[woda_po_dniu]]&lt;pogoda[[#This Row],[podlewanie_zuzycie]]</f>
        <v>0</v>
      </c>
      <c r="K10" s="2">
        <f>IF(pogoda[[#This Row],[uzupełniono]],$S$2,pogoda[[#This Row],[woda_po_dniu]])</f>
        <v>25000</v>
      </c>
      <c r="L10" s="2">
        <f>pogoda[[#This Row],[woda_przed_podlewaniem]]-pogoda[[#This Row],[podlewanie_zuzycie]]</f>
        <v>25000</v>
      </c>
      <c r="M10" s="2">
        <f>IF(pogoda[[#This Row],[uzupełniono]],$S$2-pogoda[[#This Row],[woda_po_dniu]],0)</f>
        <v>0</v>
      </c>
      <c r="N10" s="2">
        <f>MONTH(pogoda[[#This Row],[data]])</f>
        <v>4</v>
      </c>
      <c r="O10" s="2" t="b">
        <f>pogoda[[#This Row],[temperatura_srednia]]&lt;=15</f>
        <v>1</v>
      </c>
      <c r="P10" s="2" t="b">
        <f>AND(pogoda[[#This Row],[temperatura_srednia]]&gt;15, pogoda[[#This Row],[opady]]&lt;=0.6)</f>
        <v>0</v>
      </c>
      <c r="Q10" s="2" t="b">
        <f>AND(pogoda[[#This Row],[temperatura_srednia]]&gt;15,pogoda[[#This Row],[opady]]&gt;0.6)</f>
        <v>0</v>
      </c>
    </row>
    <row r="11" spans="1:19" x14ac:dyDescent="0.25">
      <c r="A11">
        <v>9</v>
      </c>
      <c r="B11">
        <v>2</v>
      </c>
      <c r="C11" s="1">
        <v>42104</v>
      </c>
      <c r="D11">
        <f t="shared" si="0"/>
        <v>25000</v>
      </c>
      <c r="E11">
        <f>ROUNDUP(IF(pogoda[[#This Row],[opady]]=0, 0.0003*POWER(pogoda[[#This Row],[temperatura_srednia]], 1.5)*pogoda[[#This Row],[stan_zb_początek_dnia]],0), 0)</f>
        <v>0</v>
      </c>
      <c r="F11">
        <f>700*pogoda[[#This Row],[opady]]</f>
        <v>1400</v>
      </c>
      <c r="G11" t="b">
        <f>AND(pogoda[[#This Row],[temperatura_srednia]]&gt;15,pogoda[[#This Row],[opady]]&lt;=0.6)</f>
        <v>0</v>
      </c>
      <c r="H11" s="2">
        <f>IF(pogoda[[#This Row],[temperatura_srednia]]&lt;=30, 12000, 24000)*pogoda[[#This Row],[podlewanie?]]</f>
        <v>0</v>
      </c>
      <c r="I11" s="2">
        <f>MIN(pogoda[[#This Row],[stan_zb_początek_dnia]]-pogoda[[#This Row],[ubytek_para]]+pogoda[[#This Row],[opady_zb]], $S$2)</f>
        <v>25000</v>
      </c>
      <c r="J11" s="2" t="b">
        <f>pogoda[[#This Row],[woda_po_dniu]]&lt;pogoda[[#This Row],[podlewanie_zuzycie]]</f>
        <v>0</v>
      </c>
      <c r="K11" s="2">
        <f>IF(pogoda[[#This Row],[uzupełniono]],$S$2,pogoda[[#This Row],[woda_po_dniu]])</f>
        <v>25000</v>
      </c>
      <c r="L11" s="2">
        <f>pogoda[[#This Row],[woda_przed_podlewaniem]]-pogoda[[#This Row],[podlewanie_zuzycie]]</f>
        <v>25000</v>
      </c>
      <c r="M11" s="2">
        <f>IF(pogoda[[#This Row],[uzupełniono]],$S$2-pogoda[[#This Row],[woda_po_dniu]],0)</f>
        <v>0</v>
      </c>
      <c r="N11" s="2">
        <f>MONTH(pogoda[[#This Row],[data]])</f>
        <v>4</v>
      </c>
      <c r="O11" s="2" t="b">
        <f>pogoda[[#This Row],[temperatura_srednia]]&lt;=15</f>
        <v>1</v>
      </c>
      <c r="P11" s="2" t="b">
        <f>AND(pogoda[[#This Row],[temperatura_srednia]]&gt;15, pogoda[[#This Row],[opady]]&lt;=0.6)</f>
        <v>0</v>
      </c>
      <c r="Q11" s="2" t="b">
        <f>AND(pogoda[[#This Row],[temperatura_srednia]]&gt;15,pogoda[[#This Row],[opady]]&gt;0.6)</f>
        <v>0</v>
      </c>
    </row>
    <row r="12" spans="1:19" x14ac:dyDescent="0.25">
      <c r="A12">
        <v>12</v>
      </c>
      <c r="B12">
        <v>3</v>
      </c>
      <c r="C12" s="1">
        <v>42105</v>
      </c>
      <c r="D12">
        <f t="shared" si="0"/>
        <v>25000</v>
      </c>
      <c r="E12">
        <f>ROUNDUP(IF(pogoda[[#This Row],[opady]]=0, 0.0003*POWER(pogoda[[#This Row],[temperatura_srednia]], 1.5)*pogoda[[#This Row],[stan_zb_początek_dnia]],0), 0)</f>
        <v>0</v>
      </c>
      <c r="F12">
        <f>700*pogoda[[#This Row],[opady]]</f>
        <v>2100</v>
      </c>
      <c r="G12" t="b">
        <f>AND(pogoda[[#This Row],[temperatura_srednia]]&gt;15,pogoda[[#This Row],[opady]]&lt;=0.6)</f>
        <v>0</v>
      </c>
      <c r="H12" s="2">
        <f>IF(pogoda[[#This Row],[temperatura_srednia]]&lt;=30, 12000, 24000)*pogoda[[#This Row],[podlewanie?]]</f>
        <v>0</v>
      </c>
      <c r="I12" s="2">
        <f>MIN(pogoda[[#This Row],[stan_zb_początek_dnia]]-pogoda[[#This Row],[ubytek_para]]+pogoda[[#This Row],[opady_zb]], $S$2)</f>
        <v>25000</v>
      </c>
      <c r="J12" s="2" t="b">
        <f>pogoda[[#This Row],[woda_po_dniu]]&lt;pogoda[[#This Row],[podlewanie_zuzycie]]</f>
        <v>0</v>
      </c>
      <c r="K12" s="2">
        <f>IF(pogoda[[#This Row],[uzupełniono]],$S$2,pogoda[[#This Row],[woda_po_dniu]])</f>
        <v>25000</v>
      </c>
      <c r="L12" s="2">
        <f>pogoda[[#This Row],[woda_przed_podlewaniem]]-pogoda[[#This Row],[podlewanie_zuzycie]]</f>
        <v>25000</v>
      </c>
      <c r="M12" s="2">
        <f>IF(pogoda[[#This Row],[uzupełniono]],$S$2-pogoda[[#This Row],[woda_po_dniu]],0)</f>
        <v>0</v>
      </c>
      <c r="N12" s="2">
        <f>MONTH(pogoda[[#This Row],[data]])</f>
        <v>4</v>
      </c>
      <c r="O12" s="2" t="b">
        <f>pogoda[[#This Row],[temperatura_srednia]]&lt;=15</f>
        <v>1</v>
      </c>
      <c r="P12" s="2" t="b">
        <f>AND(pogoda[[#This Row],[temperatura_srednia]]&gt;15, pogoda[[#This Row],[opady]]&lt;=0.6)</f>
        <v>0</v>
      </c>
      <c r="Q12" s="2" t="b">
        <f>AND(pogoda[[#This Row],[temperatura_srednia]]&gt;15,pogoda[[#This Row],[opady]]&gt;0.6)</f>
        <v>0</v>
      </c>
    </row>
    <row r="13" spans="1:19" x14ac:dyDescent="0.25">
      <c r="A13">
        <v>10</v>
      </c>
      <c r="B13">
        <v>2</v>
      </c>
      <c r="C13" s="1">
        <v>42106</v>
      </c>
      <c r="D13">
        <f t="shared" si="0"/>
        <v>25000</v>
      </c>
      <c r="E13">
        <f>ROUNDUP(IF(pogoda[[#This Row],[opady]]=0, 0.0003*POWER(pogoda[[#This Row],[temperatura_srednia]], 1.5)*pogoda[[#This Row],[stan_zb_początek_dnia]],0), 0)</f>
        <v>0</v>
      </c>
      <c r="F13">
        <f>700*pogoda[[#This Row],[opady]]</f>
        <v>1400</v>
      </c>
      <c r="G13" t="b">
        <f>AND(pogoda[[#This Row],[temperatura_srednia]]&gt;15,pogoda[[#This Row],[opady]]&lt;=0.6)</f>
        <v>0</v>
      </c>
      <c r="H13" s="2">
        <f>IF(pogoda[[#This Row],[temperatura_srednia]]&lt;=30, 12000, 24000)*pogoda[[#This Row],[podlewanie?]]</f>
        <v>0</v>
      </c>
      <c r="I13" s="2">
        <f>MIN(pogoda[[#This Row],[stan_zb_początek_dnia]]-pogoda[[#This Row],[ubytek_para]]+pogoda[[#This Row],[opady_zb]], $S$2)</f>
        <v>25000</v>
      </c>
      <c r="J13" s="2" t="b">
        <f>pogoda[[#This Row],[woda_po_dniu]]&lt;pogoda[[#This Row],[podlewanie_zuzycie]]</f>
        <v>0</v>
      </c>
      <c r="K13" s="2">
        <f>IF(pogoda[[#This Row],[uzupełniono]],$S$2,pogoda[[#This Row],[woda_po_dniu]])</f>
        <v>25000</v>
      </c>
      <c r="L13" s="2">
        <f>pogoda[[#This Row],[woda_przed_podlewaniem]]-pogoda[[#This Row],[podlewanie_zuzycie]]</f>
        <v>25000</v>
      </c>
      <c r="M13" s="2">
        <f>IF(pogoda[[#This Row],[uzupełniono]],$S$2-pogoda[[#This Row],[woda_po_dniu]],0)</f>
        <v>0</v>
      </c>
      <c r="N13" s="2">
        <f>MONTH(pogoda[[#This Row],[data]])</f>
        <v>4</v>
      </c>
      <c r="O13" s="2" t="b">
        <f>pogoda[[#This Row],[temperatura_srednia]]&lt;=15</f>
        <v>1</v>
      </c>
      <c r="P13" s="2" t="b">
        <f>AND(pogoda[[#This Row],[temperatura_srednia]]&gt;15, pogoda[[#This Row],[opady]]&lt;=0.6)</f>
        <v>0</v>
      </c>
      <c r="Q13" s="2" t="b">
        <f>AND(pogoda[[#This Row],[temperatura_srednia]]&gt;15,pogoda[[#This Row],[opady]]&gt;0.6)</f>
        <v>0</v>
      </c>
    </row>
    <row r="14" spans="1:19" x14ac:dyDescent="0.25">
      <c r="A14">
        <v>8</v>
      </c>
      <c r="B14">
        <v>1</v>
      </c>
      <c r="C14" s="1">
        <v>42107</v>
      </c>
      <c r="D14">
        <f t="shared" si="0"/>
        <v>25000</v>
      </c>
      <c r="E14">
        <f>ROUNDUP(IF(pogoda[[#This Row],[opady]]=0, 0.0003*POWER(pogoda[[#This Row],[temperatura_srednia]], 1.5)*pogoda[[#This Row],[stan_zb_początek_dnia]],0), 0)</f>
        <v>0</v>
      </c>
      <c r="F14">
        <f>700*pogoda[[#This Row],[opady]]</f>
        <v>700</v>
      </c>
      <c r="G14" t="b">
        <f>AND(pogoda[[#This Row],[temperatura_srednia]]&gt;15,pogoda[[#This Row],[opady]]&lt;=0.6)</f>
        <v>0</v>
      </c>
      <c r="H14" s="2">
        <f>IF(pogoda[[#This Row],[temperatura_srednia]]&lt;=30, 12000, 24000)*pogoda[[#This Row],[podlewanie?]]</f>
        <v>0</v>
      </c>
      <c r="I14" s="2">
        <f>MIN(pogoda[[#This Row],[stan_zb_początek_dnia]]-pogoda[[#This Row],[ubytek_para]]+pogoda[[#This Row],[opady_zb]], $S$2)</f>
        <v>25000</v>
      </c>
      <c r="J14" s="2" t="b">
        <f>pogoda[[#This Row],[woda_po_dniu]]&lt;pogoda[[#This Row],[podlewanie_zuzycie]]</f>
        <v>0</v>
      </c>
      <c r="K14" s="2">
        <f>IF(pogoda[[#This Row],[uzupełniono]],$S$2,pogoda[[#This Row],[woda_po_dniu]])</f>
        <v>25000</v>
      </c>
      <c r="L14" s="2">
        <f>pogoda[[#This Row],[woda_przed_podlewaniem]]-pogoda[[#This Row],[podlewanie_zuzycie]]</f>
        <v>25000</v>
      </c>
      <c r="M14" s="2">
        <f>IF(pogoda[[#This Row],[uzupełniono]],$S$2-pogoda[[#This Row],[woda_po_dniu]],0)</f>
        <v>0</v>
      </c>
      <c r="N14" s="2">
        <f>MONTH(pogoda[[#This Row],[data]])</f>
        <v>4</v>
      </c>
      <c r="O14" s="2" t="b">
        <f>pogoda[[#This Row],[temperatura_srednia]]&lt;=15</f>
        <v>1</v>
      </c>
      <c r="P14" s="2" t="b">
        <f>AND(pogoda[[#This Row],[temperatura_srednia]]&gt;15, pogoda[[#This Row],[opady]]&lt;=0.6)</f>
        <v>0</v>
      </c>
      <c r="Q14" s="2" t="b">
        <f>AND(pogoda[[#This Row],[temperatura_srednia]]&gt;15,pogoda[[#This Row],[opady]]&gt;0.6)</f>
        <v>0</v>
      </c>
    </row>
    <row r="15" spans="1:19" x14ac:dyDescent="0.25">
      <c r="A15">
        <v>6</v>
      </c>
      <c r="B15">
        <v>0</v>
      </c>
      <c r="C15" s="1">
        <v>42108</v>
      </c>
      <c r="D15">
        <f t="shared" si="0"/>
        <v>25000</v>
      </c>
      <c r="E15">
        <f>ROUNDUP(IF(pogoda[[#This Row],[opady]]=0, 0.0003*POWER(pogoda[[#This Row],[temperatura_srednia]], 1.5)*pogoda[[#This Row],[stan_zb_początek_dnia]],0), 0)</f>
        <v>111</v>
      </c>
      <c r="F15">
        <f>700*pogoda[[#This Row],[opady]]</f>
        <v>0</v>
      </c>
      <c r="G15" t="b">
        <f>AND(pogoda[[#This Row],[temperatura_srednia]]&gt;15,pogoda[[#This Row],[opady]]&lt;=0.6)</f>
        <v>0</v>
      </c>
      <c r="H15" s="2">
        <f>IF(pogoda[[#This Row],[temperatura_srednia]]&lt;=30, 12000, 24000)*pogoda[[#This Row],[podlewanie?]]</f>
        <v>0</v>
      </c>
      <c r="I15" s="2">
        <f>MIN(pogoda[[#This Row],[stan_zb_początek_dnia]]-pogoda[[#This Row],[ubytek_para]]+pogoda[[#This Row],[opady_zb]], $S$2)</f>
        <v>24889</v>
      </c>
      <c r="J15" s="2" t="b">
        <f>pogoda[[#This Row],[woda_po_dniu]]&lt;pogoda[[#This Row],[podlewanie_zuzycie]]</f>
        <v>0</v>
      </c>
      <c r="K15" s="2">
        <f>IF(pogoda[[#This Row],[uzupełniono]],$S$2,pogoda[[#This Row],[woda_po_dniu]])</f>
        <v>24889</v>
      </c>
      <c r="L15" s="2">
        <f>pogoda[[#This Row],[woda_przed_podlewaniem]]-pogoda[[#This Row],[podlewanie_zuzycie]]</f>
        <v>24889</v>
      </c>
      <c r="M15" s="2">
        <f>IF(pogoda[[#This Row],[uzupełniono]],$S$2-pogoda[[#This Row],[woda_po_dniu]],0)</f>
        <v>0</v>
      </c>
      <c r="N15" s="2">
        <f>MONTH(pogoda[[#This Row],[data]])</f>
        <v>4</v>
      </c>
      <c r="O15" s="2" t="b">
        <f>pogoda[[#This Row],[temperatura_srednia]]&lt;=15</f>
        <v>1</v>
      </c>
      <c r="P15" s="2" t="b">
        <f>AND(pogoda[[#This Row],[temperatura_srednia]]&gt;15, pogoda[[#This Row],[opady]]&lt;=0.6)</f>
        <v>0</v>
      </c>
      <c r="Q15" s="2" t="b">
        <f>AND(pogoda[[#This Row],[temperatura_srednia]]&gt;15,pogoda[[#This Row],[opady]]&gt;0.6)</f>
        <v>0</v>
      </c>
    </row>
    <row r="16" spans="1:19" x14ac:dyDescent="0.25">
      <c r="A16">
        <v>14</v>
      </c>
      <c r="B16">
        <v>0</v>
      </c>
      <c r="C16" s="1">
        <v>42109</v>
      </c>
      <c r="D16">
        <f t="shared" si="0"/>
        <v>24889</v>
      </c>
      <c r="E16">
        <f>ROUNDUP(IF(pogoda[[#This Row],[opady]]=0, 0.0003*POWER(pogoda[[#This Row],[temperatura_srednia]], 1.5)*pogoda[[#This Row],[stan_zb_początek_dnia]],0), 0)</f>
        <v>392</v>
      </c>
      <c r="F16">
        <f>700*pogoda[[#This Row],[opady]]</f>
        <v>0</v>
      </c>
      <c r="G16" t="b">
        <f>AND(pogoda[[#This Row],[temperatura_srednia]]&gt;15,pogoda[[#This Row],[opady]]&lt;=0.6)</f>
        <v>0</v>
      </c>
      <c r="H16" s="2">
        <f>IF(pogoda[[#This Row],[temperatura_srednia]]&lt;=30, 12000, 24000)*pogoda[[#This Row],[podlewanie?]]</f>
        <v>0</v>
      </c>
      <c r="I16" s="2">
        <f>MIN(pogoda[[#This Row],[stan_zb_początek_dnia]]-pogoda[[#This Row],[ubytek_para]]+pogoda[[#This Row],[opady_zb]], $S$2)</f>
        <v>24497</v>
      </c>
      <c r="J16" s="2" t="b">
        <f>pogoda[[#This Row],[woda_po_dniu]]&lt;pogoda[[#This Row],[podlewanie_zuzycie]]</f>
        <v>0</v>
      </c>
      <c r="K16" s="2">
        <f>IF(pogoda[[#This Row],[uzupełniono]],$S$2,pogoda[[#This Row],[woda_po_dniu]])</f>
        <v>24497</v>
      </c>
      <c r="L16" s="2">
        <f>pogoda[[#This Row],[woda_przed_podlewaniem]]-pogoda[[#This Row],[podlewanie_zuzycie]]</f>
        <v>24497</v>
      </c>
      <c r="M16" s="2">
        <f>IF(pogoda[[#This Row],[uzupełniono]],$S$2-pogoda[[#This Row],[woda_po_dniu]],0)</f>
        <v>0</v>
      </c>
      <c r="N16" s="2">
        <f>MONTH(pogoda[[#This Row],[data]])</f>
        <v>4</v>
      </c>
      <c r="O16" s="2" t="b">
        <f>pogoda[[#This Row],[temperatura_srednia]]&lt;=15</f>
        <v>1</v>
      </c>
      <c r="P16" s="2" t="b">
        <f>AND(pogoda[[#This Row],[temperatura_srednia]]&gt;15, pogoda[[#This Row],[opady]]&lt;=0.6)</f>
        <v>0</v>
      </c>
      <c r="Q16" s="2" t="b">
        <f>AND(pogoda[[#This Row],[temperatura_srednia]]&gt;15,pogoda[[#This Row],[opady]]&gt;0.6)</f>
        <v>0</v>
      </c>
    </row>
    <row r="17" spans="1:28" x14ac:dyDescent="0.25">
      <c r="A17">
        <v>10</v>
      </c>
      <c r="B17">
        <v>0</v>
      </c>
      <c r="C17" s="1">
        <v>42110</v>
      </c>
      <c r="D17">
        <f t="shared" si="0"/>
        <v>24497</v>
      </c>
      <c r="E17">
        <f>ROUNDUP(IF(pogoda[[#This Row],[opady]]=0, 0.0003*POWER(pogoda[[#This Row],[temperatura_srednia]], 1.5)*pogoda[[#This Row],[stan_zb_początek_dnia]],0), 0)</f>
        <v>233</v>
      </c>
      <c r="F17">
        <f>700*pogoda[[#This Row],[opady]]</f>
        <v>0</v>
      </c>
      <c r="G17" t="b">
        <f>AND(pogoda[[#This Row],[temperatura_srednia]]&gt;15,pogoda[[#This Row],[opady]]&lt;=0.6)</f>
        <v>0</v>
      </c>
      <c r="H17" s="2">
        <f>IF(pogoda[[#This Row],[temperatura_srednia]]&lt;=30, 12000, 24000)*pogoda[[#This Row],[podlewanie?]]</f>
        <v>0</v>
      </c>
      <c r="I17" s="2">
        <f>MIN(pogoda[[#This Row],[stan_zb_początek_dnia]]-pogoda[[#This Row],[ubytek_para]]+pogoda[[#This Row],[opady_zb]], $S$2)</f>
        <v>24264</v>
      </c>
      <c r="J17" s="2" t="b">
        <f>pogoda[[#This Row],[woda_po_dniu]]&lt;pogoda[[#This Row],[podlewanie_zuzycie]]</f>
        <v>0</v>
      </c>
      <c r="K17" s="2">
        <f>IF(pogoda[[#This Row],[uzupełniono]],$S$2,pogoda[[#This Row],[woda_po_dniu]])</f>
        <v>24264</v>
      </c>
      <c r="L17" s="2">
        <f>pogoda[[#This Row],[woda_przed_podlewaniem]]-pogoda[[#This Row],[podlewanie_zuzycie]]</f>
        <v>24264</v>
      </c>
      <c r="M17" s="2">
        <f>IF(pogoda[[#This Row],[uzupełniono]],$S$2-pogoda[[#This Row],[woda_po_dniu]],0)</f>
        <v>0</v>
      </c>
      <c r="N17" s="2">
        <f>MONTH(pogoda[[#This Row],[data]])</f>
        <v>4</v>
      </c>
      <c r="O17" s="2" t="b">
        <f>pogoda[[#This Row],[temperatura_srednia]]&lt;=15</f>
        <v>1</v>
      </c>
      <c r="P17" s="2" t="b">
        <f>AND(pogoda[[#This Row],[temperatura_srednia]]&gt;15, pogoda[[#This Row],[opady]]&lt;=0.6)</f>
        <v>0</v>
      </c>
      <c r="Q17" s="2" t="b">
        <f>AND(pogoda[[#This Row],[temperatura_srednia]]&gt;15,pogoda[[#This Row],[opady]]&gt;0.6)</f>
        <v>0</v>
      </c>
    </row>
    <row r="18" spans="1:28" x14ac:dyDescent="0.25">
      <c r="A18">
        <v>6</v>
      </c>
      <c r="B18">
        <v>0</v>
      </c>
      <c r="C18" s="1">
        <v>42111</v>
      </c>
      <c r="D18">
        <f t="shared" si="0"/>
        <v>24264</v>
      </c>
      <c r="E18">
        <f>ROUNDUP(IF(pogoda[[#This Row],[opady]]=0, 0.0003*POWER(pogoda[[#This Row],[temperatura_srednia]], 1.5)*pogoda[[#This Row],[stan_zb_początek_dnia]],0), 0)</f>
        <v>107</v>
      </c>
      <c r="F18">
        <f>700*pogoda[[#This Row],[opady]]</f>
        <v>0</v>
      </c>
      <c r="G18" t="b">
        <f>AND(pogoda[[#This Row],[temperatura_srednia]]&gt;15,pogoda[[#This Row],[opady]]&lt;=0.6)</f>
        <v>0</v>
      </c>
      <c r="H18" s="2">
        <f>IF(pogoda[[#This Row],[temperatura_srednia]]&lt;=30, 12000, 24000)*pogoda[[#This Row],[podlewanie?]]</f>
        <v>0</v>
      </c>
      <c r="I18" s="2">
        <f>MIN(pogoda[[#This Row],[stan_zb_początek_dnia]]-pogoda[[#This Row],[ubytek_para]]+pogoda[[#This Row],[opady_zb]], $S$2)</f>
        <v>24157</v>
      </c>
      <c r="J18" s="2" t="b">
        <f>pogoda[[#This Row],[woda_po_dniu]]&lt;pogoda[[#This Row],[podlewanie_zuzycie]]</f>
        <v>0</v>
      </c>
      <c r="K18" s="2">
        <f>IF(pogoda[[#This Row],[uzupełniono]],$S$2,pogoda[[#This Row],[woda_po_dniu]])</f>
        <v>24157</v>
      </c>
      <c r="L18" s="2">
        <f>pogoda[[#This Row],[woda_przed_podlewaniem]]-pogoda[[#This Row],[podlewanie_zuzycie]]</f>
        <v>24157</v>
      </c>
      <c r="M18" s="2">
        <f>IF(pogoda[[#This Row],[uzupełniono]],$S$2-pogoda[[#This Row],[woda_po_dniu]],0)</f>
        <v>0</v>
      </c>
      <c r="N18" s="2">
        <f>MONTH(pogoda[[#This Row],[data]])</f>
        <v>4</v>
      </c>
      <c r="O18" s="2" t="b">
        <f>pogoda[[#This Row],[temperatura_srednia]]&lt;=15</f>
        <v>1</v>
      </c>
      <c r="P18" s="2" t="b">
        <f>AND(pogoda[[#This Row],[temperatura_srednia]]&gt;15, pogoda[[#This Row],[opady]]&lt;=0.6)</f>
        <v>0</v>
      </c>
      <c r="Q18" s="2" t="b">
        <f>AND(pogoda[[#This Row],[temperatura_srednia]]&gt;15,pogoda[[#This Row],[opady]]&gt;0.6)</f>
        <v>0</v>
      </c>
    </row>
    <row r="19" spans="1:28" x14ac:dyDescent="0.25">
      <c r="A19">
        <v>4</v>
      </c>
      <c r="B19">
        <v>0</v>
      </c>
      <c r="C19" s="1">
        <v>42112</v>
      </c>
      <c r="D19">
        <f t="shared" si="0"/>
        <v>24157</v>
      </c>
      <c r="E19">
        <f>ROUNDUP(IF(pogoda[[#This Row],[opady]]=0, 0.0003*POWER(pogoda[[#This Row],[temperatura_srednia]], 1.5)*pogoda[[#This Row],[stan_zb_początek_dnia]],0), 0)</f>
        <v>58</v>
      </c>
      <c r="F19">
        <f>700*pogoda[[#This Row],[opady]]</f>
        <v>0</v>
      </c>
      <c r="G19" t="b">
        <f>AND(pogoda[[#This Row],[temperatura_srednia]]&gt;15,pogoda[[#This Row],[opady]]&lt;=0.6)</f>
        <v>0</v>
      </c>
      <c r="H19" s="2">
        <f>IF(pogoda[[#This Row],[temperatura_srednia]]&lt;=30, 12000, 24000)*pogoda[[#This Row],[podlewanie?]]</f>
        <v>0</v>
      </c>
      <c r="I19" s="2">
        <f>MIN(pogoda[[#This Row],[stan_zb_początek_dnia]]-pogoda[[#This Row],[ubytek_para]]+pogoda[[#This Row],[opady_zb]], $S$2)</f>
        <v>24099</v>
      </c>
      <c r="J19" s="2" t="b">
        <f>pogoda[[#This Row],[woda_po_dniu]]&lt;pogoda[[#This Row],[podlewanie_zuzycie]]</f>
        <v>0</v>
      </c>
      <c r="K19" s="2">
        <f>IF(pogoda[[#This Row],[uzupełniono]],$S$2,pogoda[[#This Row],[woda_po_dniu]])</f>
        <v>24099</v>
      </c>
      <c r="L19" s="2">
        <f>pogoda[[#This Row],[woda_przed_podlewaniem]]-pogoda[[#This Row],[podlewanie_zuzycie]]</f>
        <v>24099</v>
      </c>
      <c r="M19" s="2">
        <f>IF(pogoda[[#This Row],[uzupełniono]],$S$2-pogoda[[#This Row],[woda_po_dniu]],0)</f>
        <v>0</v>
      </c>
      <c r="N19" s="2">
        <f>MONTH(pogoda[[#This Row],[data]])</f>
        <v>4</v>
      </c>
      <c r="O19" s="2" t="b">
        <f>pogoda[[#This Row],[temperatura_srednia]]&lt;=15</f>
        <v>1</v>
      </c>
      <c r="P19" s="2" t="b">
        <f>AND(pogoda[[#This Row],[temperatura_srednia]]&gt;15, pogoda[[#This Row],[opady]]&lt;=0.6)</f>
        <v>0</v>
      </c>
      <c r="Q19" s="2" t="b">
        <f>AND(pogoda[[#This Row],[temperatura_srednia]]&gt;15,pogoda[[#This Row],[opady]]&gt;0.6)</f>
        <v>0</v>
      </c>
    </row>
    <row r="20" spans="1:28" x14ac:dyDescent="0.25">
      <c r="A20">
        <v>7</v>
      </c>
      <c r="B20">
        <v>0</v>
      </c>
      <c r="C20" s="1">
        <v>42113</v>
      </c>
      <c r="D20">
        <f t="shared" si="0"/>
        <v>24099</v>
      </c>
      <c r="E20">
        <f>ROUNDUP(IF(pogoda[[#This Row],[opady]]=0, 0.0003*POWER(pogoda[[#This Row],[temperatura_srednia]], 1.5)*pogoda[[#This Row],[stan_zb_początek_dnia]],0), 0)</f>
        <v>134</v>
      </c>
      <c r="F20">
        <f>700*pogoda[[#This Row],[opady]]</f>
        <v>0</v>
      </c>
      <c r="G20" t="b">
        <f>AND(pogoda[[#This Row],[temperatura_srednia]]&gt;15,pogoda[[#This Row],[opady]]&lt;=0.6)</f>
        <v>0</v>
      </c>
      <c r="H20" s="2">
        <f>IF(pogoda[[#This Row],[temperatura_srednia]]&lt;=30, 12000, 24000)*pogoda[[#This Row],[podlewanie?]]</f>
        <v>0</v>
      </c>
      <c r="I20" s="2">
        <f>MIN(pogoda[[#This Row],[stan_zb_początek_dnia]]-pogoda[[#This Row],[ubytek_para]]+pogoda[[#This Row],[opady_zb]], $S$2)</f>
        <v>23965</v>
      </c>
      <c r="J20" s="2" t="b">
        <f>pogoda[[#This Row],[woda_po_dniu]]&lt;pogoda[[#This Row],[podlewanie_zuzycie]]</f>
        <v>0</v>
      </c>
      <c r="K20" s="2">
        <f>IF(pogoda[[#This Row],[uzupełniono]],$S$2,pogoda[[#This Row],[woda_po_dniu]])</f>
        <v>23965</v>
      </c>
      <c r="L20" s="2">
        <f>pogoda[[#This Row],[woda_przed_podlewaniem]]-pogoda[[#This Row],[podlewanie_zuzycie]]</f>
        <v>23965</v>
      </c>
      <c r="M20" s="2">
        <f>IF(pogoda[[#This Row],[uzupełniono]],$S$2-pogoda[[#This Row],[woda_po_dniu]],0)</f>
        <v>0</v>
      </c>
      <c r="N20" s="2">
        <f>MONTH(pogoda[[#This Row],[data]])</f>
        <v>4</v>
      </c>
      <c r="O20" s="2" t="b">
        <f>pogoda[[#This Row],[temperatura_srednia]]&lt;=15</f>
        <v>1</v>
      </c>
      <c r="P20" s="2" t="b">
        <f>AND(pogoda[[#This Row],[temperatura_srednia]]&gt;15, pogoda[[#This Row],[opady]]&lt;=0.6)</f>
        <v>0</v>
      </c>
      <c r="Q20" s="2" t="b">
        <f>AND(pogoda[[#This Row],[temperatura_srednia]]&gt;15,pogoda[[#This Row],[opady]]&gt;0.6)</f>
        <v>0</v>
      </c>
    </row>
    <row r="21" spans="1:28" x14ac:dyDescent="0.25">
      <c r="A21">
        <v>10</v>
      </c>
      <c r="B21">
        <v>1</v>
      </c>
      <c r="C21" s="1">
        <v>42114</v>
      </c>
      <c r="D21">
        <f>L20</f>
        <v>23965</v>
      </c>
      <c r="E21">
        <f>ROUNDUP(IF(pogoda[[#This Row],[opady]]=0, 0.0003*POWER(pogoda[[#This Row],[temperatura_srednia]], 1.5)*pogoda[[#This Row],[stan_zb_początek_dnia]],0), 0)</f>
        <v>0</v>
      </c>
      <c r="F21">
        <f>700*pogoda[[#This Row],[opady]]</f>
        <v>700</v>
      </c>
      <c r="G21" t="b">
        <f>AND(pogoda[[#This Row],[temperatura_srednia]]&gt;15,pogoda[[#This Row],[opady]]&lt;=0.6)</f>
        <v>0</v>
      </c>
      <c r="H21" s="2">
        <f>IF(pogoda[[#This Row],[temperatura_srednia]]&lt;=30, 12000, 24000)*pogoda[[#This Row],[podlewanie?]]</f>
        <v>0</v>
      </c>
      <c r="I21" s="2">
        <f>MIN(pogoda[[#This Row],[stan_zb_początek_dnia]]-pogoda[[#This Row],[ubytek_para]]+pogoda[[#This Row],[opady_zb]], $S$2)</f>
        <v>24665</v>
      </c>
      <c r="J21" s="2" t="b">
        <f>pogoda[[#This Row],[woda_po_dniu]]&lt;pogoda[[#This Row],[podlewanie_zuzycie]]</f>
        <v>0</v>
      </c>
      <c r="K21" s="2">
        <f>IF(pogoda[[#This Row],[uzupełniono]],$S$2,pogoda[[#This Row],[woda_po_dniu]])</f>
        <v>24665</v>
      </c>
      <c r="L21" s="2">
        <f>pogoda[[#This Row],[woda_przed_podlewaniem]]-pogoda[[#This Row],[podlewanie_zuzycie]]</f>
        <v>24665</v>
      </c>
      <c r="M21" s="2">
        <f>IF(pogoda[[#This Row],[uzupełniono]],$S$2-pogoda[[#This Row],[woda_po_dniu]],0)</f>
        <v>0</v>
      </c>
      <c r="N21" s="2">
        <f>MONTH(pogoda[[#This Row],[data]])</f>
        <v>4</v>
      </c>
      <c r="O21" s="2" t="b">
        <f>pogoda[[#This Row],[temperatura_srednia]]&lt;=15</f>
        <v>1</v>
      </c>
      <c r="P21" s="2" t="b">
        <f>AND(pogoda[[#This Row],[temperatura_srednia]]&gt;15, pogoda[[#This Row],[opady]]&lt;=0.6)</f>
        <v>0</v>
      </c>
      <c r="Q21" s="2" t="b">
        <f>AND(pogoda[[#This Row],[temperatura_srednia]]&gt;15,pogoda[[#This Row],[opady]]&gt;0.6)</f>
        <v>0</v>
      </c>
    </row>
    <row r="22" spans="1:28" x14ac:dyDescent="0.25">
      <c r="A22">
        <v>11</v>
      </c>
      <c r="B22">
        <v>3.2</v>
      </c>
      <c r="C22" s="1">
        <v>42115</v>
      </c>
      <c r="D22">
        <f t="shared" si="0"/>
        <v>24665</v>
      </c>
      <c r="E22">
        <f>ROUNDUP(IF(pogoda[[#This Row],[opady]]=0, 0.0003*POWER(pogoda[[#This Row],[temperatura_srednia]], 1.5)*pogoda[[#This Row],[stan_zb_początek_dnia]],0), 0)</f>
        <v>0</v>
      </c>
      <c r="F22">
        <f>700*pogoda[[#This Row],[opady]]</f>
        <v>2240</v>
      </c>
      <c r="G22" t="b">
        <f>AND(pogoda[[#This Row],[temperatura_srednia]]&gt;15,pogoda[[#This Row],[opady]]&lt;=0.6)</f>
        <v>0</v>
      </c>
      <c r="H22" s="2">
        <f>IF(pogoda[[#This Row],[temperatura_srednia]]&lt;=30, 12000, 24000)*pogoda[[#This Row],[podlewanie?]]</f>
        <v>0</v>
      </c>
      <c r="I22" s="2">
        <f>MIN(pogoda[[#This Row],[stan_zb_początek_dnia]]-pogoda[[#This Row],[ubytek_para]]+pogoda[[#This Row],[opady_zb]], $S$2)</f>
        <v>25000</v>
      </c>
      <c r="J22" s="2" t="b">
        <f>pogoda[[#This Row],[woda_po_dniu]]&lt;pogoda[[#This Row],[podlewanie_zuzycie]]</f>
        <v>0</v>
      </c>
      <c r="K22" s="2">
        <f>IF(pogoda[[#This Row],[uzupełniono]],$S$2,pogoda[[#This Row],[woda_po_dniu]])</f>
        <v>25000</v>
      </c>
      <c r="L22" s="2">
        <f>pogoda[[#This Row],[woda_przed_podlewaniem]]-pogoda[[#This Row],[podlewanie_zuzycie]]</f>
        <v>25000</v>
      </c>
      <c r="M22" s="2">
        <f>IF(pogoda[[#This Row],[uzupełniono]],$S$2-pogoda[[#This Row],[woda_po_dniu]],0)</f>
        <v>0</v>
      </c>
      <c r="N22" s="2">
        <f>MONTH(pogoda[[#This Row],[data]])</f>
        <v>4</v>
      </c>
      <c r="O22" s="2" t="b">
        <f>pogoda[[#This Row],[temperatura_srednia]]&lt;=15</f>
        <v>1</v>
      </c>
      <c r="P22" s="2" t="b">
        <f>AND(pogoda[[#This Row],[temperatura_srednia]]&gt;15, pogoda[[#This Row],[opady]]&lt;=0.6)</f>
        <v>0</v>
      </c>
      <c r="Q22" s="2" t="b">
        <f>AND(pogoda[[#This Row],[temperatura_srednia]]&gt;15,pogoda[[#This Row],[opady]]&gt;0.6)</f>
        <v>0</v>
      </c>
    </row>
    <row r="23" spans="1:28" x14ac:dyDescent="0.25">
      <c r="A23">
        <v>8</v>
      </c>
      <c r="B23">
        <v>2.2000000000000002</v>
      </c>
      <c r="C23" s="1">
        <v>42116</v>
      </c>
      <c r="D23">
        <f t="shared" si="0"/>
        <v>25000</v>
      </c>
      <c r="E23">
        <f>ROUNDUP(IF(pogoda[[#This Row],[opady]]=0, 0.0003*POWER(pogoda[[#This Row],[temperatura_srednia]], 1.5)*pogoda[[#This Row],[stan_zb_początek_dnia]],0), 0)</f>
        <v>0</v>
      </c>
      <c r="F23">
        <f>700*pogoda[[#This Row],[opady]]</f>
        <v>1540.0000000000002</v>
      </c>
      <c r="G23" t="b">
        <f>AND(pogoda[[#This Row],[temperatura_srednia]]&gt;15,pogoda[[#This Row],[opady]]&lt;=0.6)</f>
        <v>0</v>
      </c>
      <c r="H23" s="2">
        <f>IF(pogoda[[#This Row],[temperatura_srednia]]&lt;=30, 12000, 24000)*pogoda[[#This Row],[podlewanie?]]</f>
        <v>0</v>
      </c>
      <c r="I23" s="2">
        <f>MIN(pogoda[[#This Row],[stan_zb_początek_dnia]]-pogoda[[#This Row],[ubytek_para]]+pogoda[[#This Row],[opady_zb]], $S$2)</f>
        <v>25000</v>
      </c>
      <c r="J23" s="2" t="b">
        <f>pogoda[[#This Row],[woda_po_dniu]]&lt;pogoda[[#This Row],[podlewanie_zuzycie]]</f>
        <v>0</v>
      </c>
      <c r="K23" s="2">
        <f>IF(pogoda[[#This Row],[uzupełniono]],$S$2,pogoda[[#This Row],[woda_po_dniu]])</f>
        <v>25000</v>
      </c>
      <c r="L23" s="2">
        <f>pogoda[[#This Row],[woda_przed_podlewaniem]]-pogoda[[#This Row],[podlewanie_zuzycie]]</f>
        <v>25000</v>
      </c>
      <c r="M23" s="2">
        <f>IF(pogoda[[#This Row],[uzupełniono]],$S$2-pogoda[[#This Row],[woda_po_dniu]],0)</f>
        <v>0</v>
      </c>
      <c r="N23" s="2">
        <f>MONTH(pogoda[[#This Row],[data]])</f>
        <v>4</v>
      </c>
      <c r="O23" s="2" t="b">
        <f>pogoda[[#This Row],[temperatura_srednia]]&lt;=15</f>
        <v>1</v>
      </c>
      <c r="P23" s="2" t="b">
        <f>AND(pogoda[[#This Row],[temperatura_srednia]]&gt;15, pogoda[[#This Row],[opady]]&lt;=0.6)</f>
        <v>0</v>
      </c>
      <c r="Q23" s="2" t="b">
        <f>AND(pogoda[[#This Row],[temperatura_srednia]]&gt;15,pogoda[[#This Row],[opady]]&gt;0.6)</f>
        <v>0</v>
      </c>
    </row>
    <row r="24" spans="1:28" x14ac:dyDescent="0.25">
      <c r="A24">
        <v>11</v>
      </c>
      <c r="B24">
        <v>1</v>
      </c>
      <c r="C24" s="1">
        <v>42117</v>
      </c>
      <c r="D24">
        <f t="shared" si="0"/>
        <v>25000</v>
      </c>
      <c r="E24">
        <f>ROUNDUP(IF(pogoda[[#This Row],[opady]]=0, 0.0003*POWER(pogoda[[#This Row],[temperatura_srednia]], 1.5)*pogoda[[#This Row],[stan_zb_początek_dnia]],0), 0)</f>
        <v>0</v>
      </c>
      <c r="F24">
        <f>700*pogoda[[#This Row],[opady]]</f>
        <v>700</v>
      </c>
      <c r="G24" t="b">
        <f>AND(pogoda[[#This Row],[temperatura_srednia]]&gt;15,pogoda[[#This Row],[opady]]&lt;=0.6)</f>
        <v>0</v>
      </c>
      <c r="H24" s="2">
        <f>IF(pogoda[[#This Row],[temperatura_srednia]]&lt;=30, 12000, 24000)*pogoda[[#This Row],[podlewanie?]]</f>
        <v>0</v>
      </c>
      <c r="I24" s="2">
        <f>MIN(pogoda[[#This Row],[stan_zb_początek_dnia]]-pogoda[[#This Row],[ubytek_para]]+pogoda[[#This Row],[opady_zb]], $S$2)</f>
        <v>25000</v>
      </c>
      <c r="J24" s="2" t="b">
        <f>pogoda[[#This Row],[woda_po_dniu]]&lt;pogoda[[#This Row],[podlewanie_zuzycie]]</f>
        <v>0</v>
      </c>
      <c r="K24" s="2">
        <f>IF(pogoda[[#This Row],[uzupełniono]],$S$2,pogoda[[#This Row],[woda_po_dniu]])</f>
        <v>25000</v>
      </c>
      <c r="L24" s="2">
        <f>pogoda[[#This Row],[woda_przed_podlewaniem]]-pogoda[[#This Row],[podlewanie_zuzycie]]</f>
        <v>25000</v>
      </c>
      <c r="M24" s="2">
        <f>IF(pogoda[[#This Row],[uzupełniono]],$S$2-pogoda[[#This Row],[woda_po_dniu]],0)</f>
        <v>0</v>
      </c>
      <c r="N24" s="2">
        <f>MONTH(pogoda[[#This Row],[data]])</f>
        <v>4</v>
      </c>
      <c r="O24" s="2" t="b">
        <f>pogoda[[#This Row],[temperatura_srednia]]&lt;=15</f>
        <v>1</v>
      </c>
      <c r="P24" s="2" t="b">
        <f>AND(pogoda[[#This Row],[temperatura_srednia]]&gt;15, pogoda[[#This Row],[opady]]&lt;=0.6)</f>
        <v>0</v>
      </c>
      <c r="Q24" s="2" t="b">
        <f>AND(pogoda[[#This Row],[temperatura_srednia]]&gt;15,pogoda[[#This Row],[opady]]&gt;0.6)</f>
        <v>0</v>
      </c>
    </row>
    <row r="25" spans="1:28" x14ac:dyDescent="0.25">
      <c r="A25">
        <v>12</v>
      </c>
      <c r="B25">
        <v>1</v>
      </c>
      <c r="C25" s="1">
        <v>42118</v>
      </c>
      <c r="D25">
        <f t="shared" si="0"/>
        <v>25000</v>
      </c>
      <c r="E25">
        <f>ROUNDUP(IF(pogoda[[#This Row],[opady]]=0, 0.0003*POWER(pogoda[[#This Row],[temperatura_srednia]], 1.5)*pogoda[[#This Row],[stan_zb_początek_dnia]],0), 0)</f>
        <v>0</v>
      </c>
      <c r="F25">
        <f>700*pogoda[[#This Row],[opady]]</f>
        <v>700</v>
      </c>
      <c r="G25" t="b">
        <f>AND(pogoda[[#This Row],[temperatura_srednia]]&gt;15,pogoda[[#This Row],[opady]]&lt;=0.6)</f>
        <v>0</v>
      </c>
      <c r="H25" s="2">
        <f>IF(pogoda[[#This Row],[temperatura_srednia]]&lt;=30, 12000, 24000)*pogoda[[#This Row],[podlewanie?]]</f>
        <v>0</v>
      </c>
      <c r="I25" s="2">
        <f>MIN(pogoda[[#This Row],[stan_zb_początek_dnia]]-pogoda[[#This Row],[ubytek_para]]+pogoda[[#This Row],[opady_zb]], $S$2)</f>
        <v>25000</v>
      </c>
      <c r="J25" s="2" t="b">
        <f>pogoda[[#This Row],[woda_po_dniu]]&lt;pogoda[[#This Row],[podlewanie_zuzycie]]</f>
        <v>0</v>
      </c>
      <c r="K25" s="2">
        <f>IF(pogoda[[#This Row],[uzupełniono]],$S$2,pogoda[[#This Row],[woda_po_dniu]])</f>
        <v>25000</v>
      </c>
      <c r="L25" s="2">
        <f>pogoda[[#This Row],[woda_przed_podlewaniem]]-pogoda[[#This Row],[podlewanie_zuzycie]]</f>
        <v>25000</v>
      </c>
      <c r="M25" s="2">
        <f>IF(pogoda[[#This Row],[uzupełniono]],$S$2-pogoda[[#This Row],[woda_po_dniu]],0)</f>
        <v>0</v>
      </c>
      <c r="N25" s="2">
        <f>MONTH(pogoda[[#This Row],[data]])</f>
        <v>4</v>
      </c>
      <c r="O25" s="2" t="b">
        <f>pogoda[[#This Row],[temperatura_srednia]]&lt;=15</f>
        <v>1</v>
      </c>
      <c r="P25" s="2" t="b">
        <f>AND(pogoda[[#This Row],[temperatura_srednia]]&gt;15, pogoda[[#This Row],[opady]]&lt;=0.6)</f>
        <v>0</v>
      </c>
      <c r="Q25" s="2" t="b">
        <f>AND(pogoda[[#This Row],[temperatura_srednia]]&gt;15,pogoda[[#This Row],[opady]]&gt;0.6)</f>
        <v>0</v>
      </c>
    </row>
    <row r="26" spans="1:28" x14ac:dyDescent="0.25">
      <c r="A26">
        <v>14</v>
      </c>
      <c r="B26">
        <v>1</v>
      </c>
      <c r="C26" s="1">
        <v>42119</v>
      </c>
      <c r="D26">
        <f t="shared" si="0"/>
        <v>25000</v>
      </c>
      <c r="E26">
        <f>ROUNDUP(IF(pogoda[[#This Row],[opady]]=0, 0.0003*POWER(pogoda[[#This Row],[temperatura_srednia]], 1.5)*pogoda[[#This Row],[stan_zb_początek_dnia]],0), 0)</f>
        <v>0</v>
      </c>
      <c r="F26">
        <f>700*pogoda[[#This Row],[opady]]</f>
        <v>700</v>
      </c>
      <c r="G26" t="b">
        <f>AND(pogoda[[#This Row],[temperatura_srednia]]&gt;15,pogoda[[#This Row],[opady]]&lt;=0.6)</f>
        <v>0</v>
      </c>
      <c r="H26" s="2">
        <f>IF(pogoda[[#This Row],[temperatura_srednia]]&lt;=30, 12000, 24000)*pogoda[[#This Row],[podlewanie?]]</f>
        <v>0</v>
      </c>
      <c r="I26" s="2">
        <f>MIN(pogoda[[#This Row],[stan_zb_początek_dnia]]-pogoda[[#This Row],[ubytek_para]]+pogoda[[#This Row],[opady_zb]], $S$2)</f>
        <v>25000</v>
      </c>
      <c r="J26" s="2" t="b">
        <f>pogoda[[#This Row],[woda_po_dniu]]&lt;pogoda[[#This Row],[podlewanie_zuzycie]]</f>
        <v>0</v>
      </c>
      <c r="K26" s="2">
        <f>IF(pogoda[[#This Row],[uzupełniono]],$S$2,pogoda[[#This Row],[woda_po_dniu]])</f>
        <v>25000</v>
      </c>
      <c r="L26" s="2">
        <f>pogoda[[#This Row],[woda_przed_podlewaniem]]-pogoda[[#This Row],[podlewanie_zuzycie]]</f>
        <v>25000</v>
      </c>
      <c r="M26" s="2">
        <f>IF(pogoda[[#This Row],[uzupełniono]],$S$2-pogoda[[#This Row],[woda_po_dniu]],0)</f>
        <v>0</v>
      </c>
      <c r="N26" s="2">
        <f>MONTH(pogoda[[#This Row],[data]])</f>
        <v>4</v>
      </c>
      <c r="O26" s="2" t="b">
        <f>pogoda[[#This Row],[temperatura_srednia]]&lt;=15</f>
        <v>1</v>
      </c>
      <c r="P26" s="2" t="b">
        <f>AND(pogoda[[#This Row],[temperatura_srednia]]&gt;15, pogoda[[#This Row],[opady]]&lt;=0.6)</f>
        <v>0</v>
      </c>
      <c r="Q26" s="2" t="b">
        <f>AND(pogoda[[#This Row],[temperatura_srednia]]&gt;15,pogoda[[#This Row],[opady]]&gt;0.6)</f>
        <v>0</v>
      </c>
    </row>
    <row r="27" spans="1:28" x14ac:dyDescent="0.25">
      <c r="A27">
        <v>16</v>
      </c>
      <c r="B27">
        <v>0</v>
      </c>
      <c r="C27" s="1">
        <v>42120</v>
      </c>
      <c r="D27">
        <f t="shared" si="0"/>
        <v>25000</v>
      </c>
      <c r="E27">
        <f>ROUNDUP(IF(pogoda[[#This Row],[opady]]=0, 0.0003*POWER(pogoda[[#This Row],[temperatura_srednia]], 1.5)*pogoda[[#This Row],[stan_zb_początek_dnia]],0), 0)</f>
        <v>480</v>
      </c>
      <c r="F27">
        <f>700*pogoda[[#This Row],[opady]]</f>
        <v>0</v>
      </c>
      <c r="G27" t="b">
        <f>AND(pogoda[[#This Row],[temperatura_srednia]]&gt;15,pogoda[[#This Row],[opady]]&lt;=0.6)</f>
        <v>1</v>
      </c>
      <c r="H27" s="2">
        <f>IF(pogoda[[#This Row],[temperatura_srednia]]&lt;=30, 12000, 24000)*pogoda[[#This Row],[podlewanie?]]</f>
        <v>12000</v>
      </c>
      <c r="I27" s="2">
        <f>MIN(pogoda[[#This Row],[stan_zb_początek_dnia]]-pogoda[[#This Row],[ubytek_para]]+pogoda[[#This Row],[opady_zb]], $S$2)</f>
        <v>24520</v>
      </c>
      <c r="J27" s="2" t="b">
        <f>pogoda[[#This Row],[woda_po_dniu]]&lt;pogoda[[#This Row],[podlewanie_zuzycie]]</f>
        <v>0</v>
      </c>
      <c r="K27" s="2">
        <f>IF(pogoda[[#This Row],[uzupełniono]],$S$2,pogoda[[#This Row],[woda_po_dniu]])</f>
        <v>24520</v>
      </c>
      <c r="L27" s="2">
        <f>pogoda[[#This Row],[woda_przed_podlewaniem]]-pogoda[[#This Row],[podlewanie_zuzycie]]</f>
        <v>12520</v>
      </c>
      <c r="M27" s="2">
        <f>IF(pogoda[[#This Row],[uzupełniono]],$S$2-pogoda[[#This Row],[woda_po_dniu]],0)</f>
        <v>0</v>
      </c>
      <c r="N27" s="2">
        <f>MONTH(pogoda[[#This Row],[data]])</f>
        <v>4</v>
      </c>
      <c r="O27" s="2" t="b">
        <f>pogoda[[#This Row],[temperatura_srednia]]&lt;=15</f>
        <v>0</v>
      </c>
      <c r="P27" s="2" t="b">
        <f>AND(pogoda[[#This Row],[temperatura_srednia]]&gt;15, pogoda[[#This Row],[opady]]&lt;=0.6)</f>
        <v>1</v>
      </c>
      <c r="Q27" s="2" t="b">
        <f>AND(pogoda[[#This Row],[temperatura_srednia]]&gt;15,pogoda[[#This Row],[opady]]&gt;0.6)</f>
        <v>0</v>
      </c>
    </row>
    <row r="28" spans="1:28" x14ac:dyDescent="0.25">
      <c r="A28">
        <v>16</v>
      </c>
      <c r="B28">
        <v>1</v>
      </c>
      <c r="C28" s="1">
        <v>42121</v>
      </c>
      <c r="D28">
        <f t="shared" si="0"/>
        <v>12520</v>
      </c>
      <c r="E28">
        <f>ROUNDUP(IF(pogoda[[#This Row],[opady]]=0, 0.0003*POWER(pogoda[[#This Row],[temperatura_srednia]], 1.5)*pogoda[[#This Row],[stan_zb_początek_dnia]],0), 0)</f>
        <v>0</v>
      </c>
      <c r="F28">
        <f>700*pogoda[[#This Row],[opady]]</f>
        <v>700</v>
      </c>
      <c r="G28" t="b">
        <f>AND(pogoda[[#This Row],[temperatura_srednia]]&gt;15,pogoda[[#This Row],[opady]]&lt;=0.6)</f>
        <v>0</v>
      </c>
      <c r="H28" s="2">
        <f>IF(pogoda[[#This Row],[temperatura_srednia]]&lt;=30, 12000, 24000)*pogoda[[#This Row],[podlewanie?]]</f>
        <v>0</v>
      </c>
      <c r="I28" s="2">
        <f>MIN(pogoda[[#This Row],[stan_zb_początek_dnia]]-pogoda[[#This Row],[ubytek_para]]+pogoda[[#This Row],[opady_zb]], $S$2)</f>
        <v>13220</v>
      </c>
      <c r="J28" s="2" t="b">
        <f>pogoda[[#This Row],[woda_po_dniu]]&lt;pogoda[[#This Row],[podlewanie_zuzycie]]</f>
        <v>0</v>
      </c>
      <c r="K28" s="2">
        <f>IF(pogoda[[#This Row],[uzupełniono]],$S$2,pogoda[[#This Row],[woda_po_dniu]])</f>
        <v>13220</v>
      </c>
      <c r="L28" s="2">
        <f>pogoda[[#This Row],[woda_przed_podlewaniem]]-pogoda[[#This Row],[podlewanie_zuzycie]]</f>
        <v>13220</v>
      </c>
      <c r="M28" s="2">
        <f>IF(pogoda[[#This Row],[uzupełniono]],$S$2-pogoda[[#This Row],[woda_po_dniu]],0)</f>
        <v>0</v>
      </c>
      <c r="N28" s="2">
        <f>MONTH(pogoda[[#This Row],[data]])</f>
        <v>4</v>
      </c>
      <c r="O28" s="2" t="b">
        <f>pogoda[[#This Row],[temperatura_srednia]]&lt;=15</f>
        <v>0</v>
      </c>
      <c r="P28" s="2" t="b">
        <f>AND(pogoda[[#This Row],[temperatura_srednia]]&gt;15, pogoda[[#This Row],[opady]]&lt;=0.6)</f>
        <v>0</v>
      </c>
      <c r="Q28" s="2" t="b">
        <f>AND(pogoda[[#This Row],[temperatura_srednia]]&gt;15,pogoda[[#This Row],[opady]]&gt;0.6)</f>
        <v>1</v>
      </c>
    </row>
    <row r="29" spans="1:28" x14ac:dyDescent="0.25">
      <c r="A29">
        <v>6</v>
      </c>
      <c r="B29">
        <v>2</v>
      </c>
      <c r="C29" s="1">
        <v>42122</v>
      </c>
      <c r="D29">
        <f t="shared" si="0"/>
        <v>13220</v>
      </c>
      <c r="E29">
        <f>ROUNDUP(IF(pogoda[[#This Row],[opady]]=0, 0.0003*POWER(pogoda[[#This Row],[temperatura_srednia]], 1.5)*pogoda[[#This Row],[stan_zb_początek_dnia]],0), 0)</f>
        <v>0</v>
      </c>
      <c r="F29">
        <f>700*pogoda[[#This Row],[opady]]</f>
        <v>1400</v>
      </c>
      <c r="G29" t="b">
        <f>AND(pogoda[[#This Row],[temperatura_srednia]]&gt;15,pogoda[[#This Row],[opady]]&lt;=0.6)</f>
        <v>0</v>
      </c>
      <c r="H29" s="2">
        <f>IF(pogoda[[#This Row],[temperatura_srednia]]&lt;=30, 12000, 24000)*pogoda[[#This Row],[podlewanie?]]</f>
        <v>0</v>
      </c>
      <c r="I29" s="2">
        <f>MIN(pogoda[[#This Row],[stan_zb_początek_dnia]]-pogoda[[#This Row],[ubytek_para]]+pogoda[[#This Row],[opady_zb]], $S$2)</f>
        <v>14620</v>
      </c>
      <c r="J29" s="2" t="b">
        <f>pogoda[[#This Row],[woda_po_dniu]]&lt;pogoda[[#This Row],[podlewanie_zuzycie]]</f>
        <v>0</v>
      </c>
      <c r="K29" s="2">
        <f>IF(pogoda[[#This Row],[uzupełniono]],$S$2,pogoda[[#This Row],[woda_po_dniu]])</f>
        <v>14620</v>
      </c>
      <c r="L29" s="2">
        <f>pogoda[[#This Row],[woda_przed_podlewaniem]]-pogoda[[#This Row],[podlewanie_zuzycie]]</f>
        <v>14620</v>
      </c>
      <c r="M29" s="2">
        <f>IF(pogoda[[#This Row],[uzupełniono]],$S$2-pogoda[[#This Row],[woda_po_dniu]],0)</f>
        <v>0</v>
      </c>
      <c r="N29" s="2">
        <f>MONTH(pogoda[[#This Row],[data]])</f>
        <v>4</v>
      </c>
      <c r="O29" s="2" t="b">
        <f>pogoda[[#This Row],[temperatura_srednia]]&lt;=15</f>
        <v>1</v>
      </c>
      <c r="P29" s="2" t="b">
        <f>AND(pogoda[[#This Row],[temperatura_srednia]]&gt;15, pogoda[[#This Row],[opady]]&lt;=0.6)</f>
        <v>0</v>
      </c>
      <c r="Q29" s="2" t="b">
        <f>AND(pogoda[[#This Row],[temperatura_srednia]]&gt;15,pogoda[[#This Row],[opady]]&gt;0.6)</f>
        <v>0</v>
      </c>
    </row>
    <row r="30" spans="1:28" x14ac:dyDescent="0.25">
      <c r="A30">
        <v>7</v>
      </c>
      <c r="B30">
        <v>0</v>
      </c>
      <c r="C30" s="1">
        <v>42123</v>
      </c>
      <c r="D30">
        <f t="shared" si="0"/>
        <v>14620</v>
      </c>
      <c r="E30">
        <f>ROUNDUP(IF(pogoda[[#This Row],[opady]]=0, 0.0003*POWER(pogoda[[#This Row],[temperatura_srednia]], 1.5)*pogoda[[#This Row],[stan_zb_początek_dnia]],0), 0)</f>
        <v>82</v>
      </c>
      <c r="F30">
        <f>700*pogoda[[#This Row],[opady]]</f>
        <v>0</v>
      </c>
      <c r="G30" t="b">
        <f>AND(pogoda[[#This Row],[temperatura_srednia]]&gt;15,pogoda[[#This Row],[opady]]&lt;=0.6)</f>
        <v>0</v>
      </c>
      <c r="H30" s="2">
        <f>IF(pogoda[[#This Row],[temperatura_srednia]]&lt;=30, 12000, 24000)*pogoda[[#This Row],[podlewanie?]]</f>
        <v>0</v>
      </c>
      <c r="I30" s="2">
        <f>MIN(pogoda[[#This Row],[stan_zb_początek_dnia]]-pogoda[[#This Row],[ubytek_para]]+pogoda[[#This Row],[opady_zb]], $S$2)</f>
        <v>14538</v>
      </c>
      <c r="J30" s="2" t="b">
        <f>pogoda[[#This Row],[woda_po_dniu]]&lt;pogoda[[#This Row],[podlewanie_zuzycie]]</f>
        <v>0</v>
      </c>
      <c r="K30" s="2">
        <f>IF(pogoda[[#This Row],[uzupełniono]],$S$2,pogoda[[#This Row],[woda_po_dniu]])</f>
        <v>14538</v>
      </c>
      <c r="L30" s="2">
        <f>pogoda[[#This Row],[woda_przed_podlewaniem]]-pogoda[[#This Row],[podlewanie_zuzycie]]</f>
        <v>14538</v>
      </c>
      <c r="M30" s="2">
        <f>IF(pogoda[[#This Row],[uzupełniono]],$S$2-pogoda[[#This Row],[woda_po_dniu]],0)</f>
        <v>0</v>
      </c>
      <c r="N30" s="2">
        <f>MONTH(pogoda[[#This Row],[data]])</f>
        <v>4</v>
      </c>
      <c r="O30" s="2" t="b">
        <f>pogoda[[#This Row],[temperatura_srednia]]&lt;=15</f>
        <v>1</v>
      </c>
      <c r="P30" s="2" t="b">
        <f>AND(pogoda[[#This Row],[temperatura_srednia]]&gt;15, pogoda[[#This Row],[opady]]&lt;=0.6)</f>
        <v>0</v>
      </c>
      <c r="Q30" s="2" t="b">
        <f>AND(pogoda[[#This Row],[temperatura_srednia]]&gt;15,pogoda[[#This Row],[opady]]&gt;0.6)</f>
        <v>0</v>
      </c>
      <c r="W30" t="s">
        <v>18</v>
      </c>
      <c r="X30">
        <v>11.74</v>
      </c>
    </row>
    <row r="31" spans="1:28" x14ac:dyDescent="0.25">
      <c r="A31">
        <v>10</v>
      </c>
      <c r="B31">
        <v>0</v>
      </c>
      <c r="C31" s="1">
        <v>42124</v>
      </c>
      <c r="D31">
        <f t="shared" si="0"/>
        <v>14538</v>
      </c>
      <c r="E31">
        <f>ROUNDUP(IF(pogoda[[#This Row],[opady]]=0, 0.0003*POWER(pogoda[[#This Row],[temperatura_srednia]], 1.5)*pogoda[[#This Row],[stan_zb_początek_dnia]],0), 0)</f>
        <v>138</v>
      </c>
      <c r="F31">
        <f>700*pogoda[[#This Row],[opady]]</f>
        <v>0</v>
      </c>
      <c r="G31" t="b">
        <f>AND(pogoda[[#This Row],[temperatura_srednia]]&gt;15,pogoda[[#This Row],[opady]]&lt;=0.6)</f>
        <v>0</v>
      </c>
      <c r="H31" s="2">
        <f>IF(pogoda[[#This Row],[temperatura_srednia]]&lt;=30, 12000, 24000)*pogoda[[#This Row],[podlewanie?]]</f>
        <v>0</v>
      </c>
      <c r="I31" s="2">
        <f>MIN(pogoda[[#This Row],[stan_zb_początek_dnia]]-pogoda[[#This Row],[ubytek_para]]+pogoda[[#This Row],[opady_zb]], $S$2)</f>
        <v>14400</v>
      </c>
      <c r="J31" s="2" t="b">
        <f>pogoda[[#This Row],[woda_po_dniu]]&lt;pogoda[[#This Row],[podlewanie_zuzycie]]</f>
        <v>0</v>
      </c>
      <c r="K31" s="2">
        <f>IF(pogoda[[#This Row],[uzupełniono]],$S$2,pogoda[[#This Row],[woda_po_dniu]])</f>
        <v>14400</v>
      </c>
      <c r="L31" s="2">
        <f>pogoda[[#This Row],[woda_przed_podlewaniem]]-pogoda[[#This Row],[podlewanie_zuzycie]]</f>
        <v>14400</v>
      </c>
      <c r="M31" s="2">
        <f>IF(pogoda[[#This Row],[uzupełniono]],$S$2-pogoda[[#This Row],[woda_po_dniu]],0)</f>
        <v>0</v>
      </c>
      <c r="N31" s="2">
        <f>MONTH(pogoda[[#This Row],[data]])</f>
        <v>4</v>
      </c>
      <c r="O31" s="2" t="b">
        <f>pogoda[[#This Row],[temperatura_srednia]]&lt;=15</f>
        <v>1</v>
      </c>
      <c r="P31" s="2" t="b">
        <f>AND(pogoda[[#This Row],[temperatura_srednia]]&gt;15, pogoda[[#This Row],[opady]]&lt;=0.6)</f>
        <v>0</v>
      </c>
      <c r="Q31" s="2" t="b">
        <f>AND(pogoda[[#This Row],[temperatura_srednia]]&gt;15,pogoda[[#This Row],[opady]]&gt;0.6)</f>
        <v>0</v>
      </c>
    </row>
    <row r="32" spans="1:28" x14ac:dyDescent="0.25">
      <c r="A32">
        <v>10</v>
      </c>
      <c r="B32">
        <v>4</v>
      </c>
      <c r="C32" s="1">
        <v>42125</v>
      </c>
      <c r="D32">
        <f t="shared" si="0"/>
        <v>14400</v>
      </c>
      <c r="E32">
        <f>ROUNDUP(IF(pogoda[[#This Row],[opady]]=0, 0.0003*POWER(pogoda[[#This Row],[temperatura_srednia]], 1.5)*pogoda[[#This Row],[stan_zb_początek_dnia]],0), 0)</f>
        <v>0</v>
      </c>
      <c r="F32">
        <f>700*pogoda[[#This Row],[opady]]</f>
        <v>2800</v>
      </c>
      <c r="G32" t="b">
        <f>AND(pogoda[[#This Row],[temperatura_srednia]]&gt;15,pogoda[[#This Row],[opady]]&lt;=0.6)</f>
        <v>0</v>
      </c>
      <c r="H32" s="2">
        <f>IF(pogoda[[#This Row],[temperatura_srednia]]&lt;=30, 12000, 24000)*pogoda[[#This Row],[podlewanie?]]</f>
        <v>0</v>
      </c>
      <c r="I32" s="2">
        <f>MIN(pogoda[[#This Row],[stan_zb_początek_dnia]]-pogoda[[#This Row],[ubytek_para]]+pogoda[[#This Row],[opady_zb]], $S$2)</f>
        <v>17200</v>
      </c>
      <c r="J32" s="2" t="b">
        <f>pogoda[[#This Row],[woda_po_dniu]]&lt;pogoda[[#This Row],[podlewanie_zuzycie]]</f>
        <v>0</v>
      </c>
      <c r="K32" s="2">
        <f>IF(pogoda[[#This Row],[uzupełniono]],$S$2,pogoda[[#This Row],[woda_po_dniu]])</f>
        <v>17200</v>
      </c>
      <c r="L32" s="2">
        <f>pogoda[[#This Row],[woda_przed_podlewaniem]]-pogoda[[#This Row],[podlewanie_zuzycie]]</f>
        <v>17200</v>
      </c>
      <c r="M32" s="2">
        <f>IF(pogoda[[#This Row],[uzupełniono]],$S$2-pogoda[[#This Row],[woda_po_dniu]],0)</f>
        <v>0</v>
      </c>
      <c r="N32" s="2">
        <f>MONTH(pogoda[[#This Row],[data]])</f>
        <v>5</v>
      </c>
      <c r="O32" s="2" t="b">
        <f>pogoda[[#This Row],[temperatura_srednia]]&lt;=15</f>
        <v>1</v>
      </c>
      <c r="P32" s="2" t="b">
        <f>AND(pogoda[[#This Row],[temperatura_srednia]]&gt;15, pogoda[[#This Row],[opady]]&lt;=0.6)</f>
        <v>0</v>
      </c>
      <c r="Q32" s="2" t="b">
        <f>AND(pogoda[[#This Row],[temperatura_srednia]]&gt;15,pogoda[[#This Row],[opady]]&gt;0.6)</f>
        <v>0</v>
      </c>
      <c r="V32" s="3" t="s">
        <v>15</v>
      </c>
      <c r="W32" s="3" t="s">
        <v>16</v>
      </c>
      <c r="X32" s="3" t="s">
        <v>17</v>
      </c>
      <c r="AA32" s="3" t="s">
        <v>19</v>
      </c>
      <c r="AB32" s="3">
        <f>COUNTIF(O:O, TRUE)</f>
        <v>88</v>
      </c>
    </row>
    <row r="33" spans="1:28" x14ac:dyDescent="0.25">
      <c r="A33">
        <v>7</v>
      </c>
      <c r="B33">
        <v>5</v>
      </c>
      <c r="C33" s="1">
        <v>42126</v>
      </c>
      <c r="D33">
        <f t="shared" si="0"/>
        <v>17200</v>
      </c>
      <c r="E33">
        <f>ROUNDUP(IF(pogoda[[#This Row],[opady]]=0, 0.0003*POWER(pogoda[[#This Row],[temperatura_srednia]], 1.5)*pogoda[[#This Row],[stan_zb_początek_dnia]],0), 0)</f>
        <v>0</v>
      </c>
      <c r="F33">
        <f>700*pogoda[[#This Row],[opady]]</f>
        <v>3500</v>
      </c>
      <c r="G33" t="b">
        <f>AND(pogoda[[#This Row],[temperatura_srednia]]&gt;15,pogoda[[#This Row],[opady]]&lt;=0.6)</f>
        <v>0</v>
      </c>
      <c r="H33" s="2">
        <f>IF(pogoda[[#This Row],[temperatura_srednia]]&lt;=30, 12000, 24000)*pogoda[[#This Row],[podlewanie?]]</f>
        <v>0</v>
      </c>
      <c r="I33" s="2">
        <f>MIN(pogoda[[#This Row],[stan_zb_początek_dnia]]-pogoda[[#This Row],[ubytek_para]]+pogoda[[#This Row],[opady_zb]], $S$2)</f>
        <v>20700</v>
      </c>
      <c r="J33" s="2" t="b">
        <f>pogoda[[#This Row],[woda_po_dniu]]&lt;pogoda[[#This Row],[podlewanie_zuzycie]]</f>
        <v>0</v>
      </c>
      <c r="K33" s="2">
        <f>IF(pogoda[[#This Row],[uzupełniono]],$S$2,pogoda[[#This Row],[woda_po_dniu]])</f>
        <v>20700</v>
      </c>
      <c r="L33" s="2">
        <f>pogoda[[#This Row],[woda_przed_podlewaniem]]-pogoda[[#This Row],[podlewanie_zuzycie]]</f>
        <v>20700</v>
      </c>
      <c r="M33" s="2">
        <f>IF(pogoda[[#This Row],[uzupełniono]],$S$2-pogoda[[#This Row],[woda_po_dniu]],0)</f>
        <v>0</v>
      </c>
      <c r="N33" s="2">
        <f>MONTH(pogoda[[#This Row],[data]])</f>
        <v>5</v>
      </c>
      <c r="O33" s="2" t="b">
        <f>pogoda[[#This Row],[temperatura_srednia]]&lt;=15</f>
        <v>1</v>
      </c>
      <c r="P33" s="2" t="b">
        <f>AND(pogoda[[#This Row],[temperatura_srednia]]&gt;15, pogoda[[#This Row],[opady]]&lt;=0.6)</f>
        <v>0</v>
      </c>
      <c r="Q33" s="2" t="b">
        <f>AND(pogoda[[#This Row],[temperatura_srednia]]&gt;15,pogoda[[#This Row],[opady]]&gt;0.6)</f>
        <v>0</v>
      </c>
      <c r="V33" s="3">
        <v>4</v>
      </c>
      <c r="W33" s="3">
        <f>SUMIF(N:N,V33,M:M)</f>
        <v>0</v>
      </c>
      <c r="X33" s="3">
        <f>ROUNDUP(W33/1000,0)*$X$30</f>
        <v>0</v>
      </c>
      <c r="AA33" s="3" t="s">
        <v>20</v>
      </c>
      <c r="AB33" s="3">
        <f>COUNTIF(P:P, TRUE)</f>
        <v>73</v>
      </c>
    </row>
    <row r="34" spans="1:28" x14ac:dyDescent="0.25">
      <c r="A34">
        <v>9</v>
      </c>
      <c r="B34">
        <v>4</v>
      </c>
      <c r="C34" s="1">
        <v>42127</v>
      </c>
      <c r="D34">
        <f t="shared" si="0"/>
        <v>20700</v>
      </c>
      <c r="E34">
        <f>ROUNDUP(IF(pogoda[[#This Row],[opady]]=0, 0.0003*POWER(pogoda[[#This Row],[temperatura_srednia]], 1.5)*pogoda[[#This Row],[stan_zb_początek_dnia]],0), 0)</f>
        <v>0</v>
      </c>
      <c r="F34">
        <f>700*pogoda[[#This Row],[opady]]</f>
        <v>2800</v>
      </c>
      <c r="G34" t="b">
        <f>AND(pogoda[[#This Row],[temperatura_srednia]]&gt;15,pogoda[[#This Row],[opady]]&lt;=0.6)</f>
        <v>0</v>
      </c>
      <c r="H34" s="2">
        <f>IF(pogoda[[#This Row],[temperatura_srednia]]&lt;=30, 12000, 24000)*pogoda[[#This Row],[podlewanie?]]</f>
        <v>0</v>
      </c>
      <c r="I34" s="2">
        <f>MIN(pogoda[[#This Row],[stan_zb_początek_dnia]]-pogoda[[#This Row],[ubytek_para]]+pogoda[[#This Row],[opady_zb]], $S$2)</f>
        <v>23500</v>
      </c>
      <c r="J34" s="2" t="b">
        <f>pogoda[[#This Row],[woda_po_dniu]]&lt;pogoda[[#This Row],[podlewanie_zuzycie]]</f>
        <v>0</v>
      </c>
      <c r="K34" s="2">
        <f>IF(pogoda[[#This Row],[uzupełniono]],$S$2,pogoda[[#This Row],[woda_po_dniu]])</f>
        <v>23500</v>
      </c>
      <c r="L34" s="2">
        <f>pogoda[[#This Row],[woda_przed_podlewaniem]]-pogoda[[#This Row],[podlewanie_zuzycie]]</f>
        <v>23500</v>
      </c>
      <c r="M34" s="2">
        <f>IF(pogoda[[#This Row],[uzupełniono]],$S$2-pogoda[[#This Row],[woda_po_dniu]],0)</f>
        <v>0</v>
      </c>
      <c r="N34" s="2">
        <f>MONTH(pogoda[[#This Row],[data]])</f>
        <v>5</v>
      </c>
      <c r="O34" s="2" t="b">
        <f>pogoda[[#This Row],[temperatura_srednia]]&lt;=15</f>
        <v>1</v>
      </c>
      <c r="P34" s="2" t="b">
        <f>AND(pogoda[[#This Row],[temperatura_srednia]]&gt;15, pogoda[[#This Row],[opady]]&lt;=0.6)</f>
        <v>0</v>
      </c>
      <c r="Q34" s="2" t="b">
        <f>AND(pogoda[[#This Row],[temperatura_srednia]]&gt;15,pogoda[[#This Row],[opady]]&gt;0.6)</f>
        <v>0</v>
      </c>
      <c r="V34" s="3">
        <v>5</v>
      </c>
      <c r="W34" s="3">
        <f t="shared" ref="W34:W38" si="1">SUMIF(N:N,V34,M:M)</f>
        <v>13172</v>
      </c>
      <c r="X34" s="3">
        <f t="shared" ref="X34:X38" si="2">ROUNDUP(W34/1000,0)*$X$30</f>
        <v>164.36</v>
      </c>
      <c r="AA34" s="3" t="s">
        <v>21</v>
      </c>
      <c r="AB34" s="3">
        <f>COUNTIF(Q:Q,TRUE)</f>
        <v>22</v>
      </c>
    </row>
    <row r="35" spans="1:28" x14ac:dyDescent="0.25">
      <c r="A35">
        <v>15</v>
      </c>
      <c r="B35">
        <v>0.4</v>
      </c>
      <c r="C35" s="1">
        <v>42128</v>
      </c>
      <c r="D35">
        <f t="shared" si="0"/>
        <v>23500</v>
      </c>
      <c r="E35">
        <f>ROUNDUP(IF(pogoda[[#This Row],[opady]]=0, 0.0003*POWER(pogoda[[#This Row],[temperatura_srednia]], 1.5)*pogoda[[#This Row],[stan_zb_początek_dnia]],0), 0)</f>
        <v>0</v>
      </c>
      <c r="F35">
        <f>700*pogoda[[#This Row],[opady]]</f>
        <v>280</v>
      </c>
      <c r="G35" t="b">
        <f>AND(pogoda[[#This Row],[temperatura_srednia]]&gt;15,pogoda[[#This Row],[opady]]&lt;=0.6)</f>
        <v>0</v>
      </c>
      <c r="H35" s="2">
        <f>IF(pogoda[[#This Row],[temperatura_srednia]]&lt;=30, 12000, 24000)*pogoda[[#This Row],[podlewanie?]]</f>
        <v>0</v>
      </c>
      <c r="I35" s="2">
        <f>MIN(pogoda[[#This Row],[stan_zb_początek_dnia]]-pogoda[[#This Row],[ubytek_para]]+pogoda[[#This Row],[opady_zb]], $S$2)</f>
        <v>23780</v>
      </c>
      <c r="J35" s="2" t="b">
        <f>pogoda[[#This Row],[woda_po_dniu]]&lt;pogoda[[#This Row],[podlewanie_zuzycie]]</f>
        <v>0</v>
      </c>
      <c r="K35" s="2">
        <f>IF(pogoda[[#This Row],[uzupełniono]],$S$2,pogoda[[#This Row],[woda_po_dniu]])</f>
        <v>23780</v>
      </c>
      <c r="L35" s="2">
        <f>pogoda[[#This Row],[woda_przed_podlewaniem]]-pogoda[[#This Row],[podlewanie_zuzycie]]</f>
        <v>23780</v>
      </c>
      <c r="M35" s="2">
        <f>IF(pogoda[[#This Row],[uzupełniono]],$S$2-pogoda[[#This Row],[woda_po_dniu]],0)</f>
        <v>0</v>
      </c>
      <c r="N35" s="2">
        <f>MONTH(pogoda[[#This Row],[data]])</f>
        <v>5</v>
      </c>
      <c r="O35" s="2" t="b">
        <f>pogoda[[#This Row],[temperatura_srednia]]&lt;=15</f>
        <v>1</v>
      </c>
      <c r="P35" s="2" t="b">
        <f>AND(pogoda[[#This Row],[temperatura_srednia]]&gt;15, pogoda[[#This Row],[opady]]&lt;=0.6)</f>
        <v>0</v>
      </c>
      <c r="Q35" s="2" t="b">
        <f>AND(pogoda[[#This Row],[temperatura_srednia]]&gt;15,pogoda[[#This Row],[opady]]&gt;0.6)</f>
        <v>0</v>
      </c>
      <c r="V35" s="3">
        <v>6</v>
      </c>
      <c r="W35" s="3">
        <f t="shared" si="1"/>
        <v>89444</v>
      </c>
      <c r="X35" s="3">
        <f t="shared" si="2"/>
        <v>1056.5999999999999</v>
      </c>
    </row>
    <row r="36" spans="1:28" x14ac:dyDescent="0.25">
      <c r="A36">
        <v>18</v>
      </c>
      <c r="B36">
        <v>0.4</v>
      </c>
      <c r="C36" s="1">
        <v>42129</v>
      </c>
      <c r="D36">
        <f t="shared" si="0"/>
        <v>23780</v>
      </c>
      <c r="E36">
        <f>ROUNDUP(IF(pogoda[[#This Row],[opady]]=0, 0.0003*POWER(pogoda[[#This Row],[temperatura_srednia]], 1.5)*pogoda[[#This Row],[stan_zb_początek_dnia]],0), 0)</f>
        <v>0</v>
      </c>
      <c r="F36">
        <f>700*pogoda[[#This Row],[opady]]</f>
        <v>280</v>
      </c>
      <c r="G36" t="b">
        <f>AND(pogoda[[#This Row],[temperatura_srednia]]&gt;15,pogoda[[#This Row],[opady]]&lt;=0.6)</f>
        <v>1</v>
      </c>
      <c r="H36" s="2">
        <f>IF(pogoda[[#This Row],[temperatura_srednia]]&lt;=30, 12000, 24000)*pogoda[[#This Row],[podlewanie?]]</f>
        <v>12000</v>
      </c>
      <c r="I36" s="2">
        <f>MIN(pogoda[[#This Row],[stan_zb_początek_dnia]]-pogoda[[#This Row],[ubytek_para]]+pogoda[[#This Row],[opady_zb]], $S$2)</f>
        <v>24060</v>
      </c>
      <c r="J36" s="2" t="b">
        <f>pogoda[[#This Row],[woda_po_dniu]]&lt;pogoda[[#This Row],[podlewanie_zuzycie]]</f>
        <v>0</v>
      </c>
      <c r="K36" s="2">
        <f>IF(pogoda[[#This Row],[uzupełniono]],$S$2,pogoda[[#This Row],[woda_po_dniu]])</f>
        <v>24060</v>
      </c>
      <c r="L36" s="2">
        <f>pogoda[[#This Row],[woda_przed_podlewaniem]]-pogoda[[#This Row],[podlewanie_zuzycie]]</f>
        <v>12060</v>
      </c>
      <c r="M36" s="2">
        <f>IF(pogoda[[#This Row],[uzupełniono]],$S$2-pogoda[[#This Row],[woda_po_dniu]],0)</f>
        <v>0</v>
      </c>
      <c r="N36" s="2">
        <f>MONTH(pogoda[[#This Row],[data]])</f>
        <v>5</v>
      </c>
      <c r="O36" s="2" t="b">
        <f>pogoda[[#This Row],[temperatura_srednia]]&lt;=15</f>
        <v>0</v>
      </c>
      <c r="P36" s="2" t="b">
        <f>AND(pogoda[[#This Row],[temperatura_srednia]]&gt;15, pogoda[[#This Row],[opady]]&lt;=0.6)</f>
        <v>1</v>
      </c>
      <c r="Q36" s="2" t="b">
        <f>AND(pogoda[[#This Row],[temperatura_srednia]]&gt;15,pogoda[[#This Row],[opady]]&gt;0.6)</f>
        <v>0</v>
      </c>
      <c r="V36" s="3">
        <v>7</v>
      </c>
      <c r="W36" s="3">
        <f t="shared" si="1"/>
        <v>217938</v>
      </c>
      <c r="X36" s="3">
        <f t="shared" si="2"/>
        <v>2559.3200000000002</v>
      </c>
    </row>
    <row r="37" spans="1:28" x14ac:dyDescent="0.25">
      <c r="A37">
        <v>16</v>
      </c>
      <c r="B37">
        <v>0</v>
      </c>
      <c r="C37" s="1">
        <v>42130</v>
      </c>
      <c r="D37">
        <f t="shared" si="0"/>
        <v>12060</v>
      </c>
      <c r="E37">
        <f>ROUNDUP(IF(pogoda[[#This Row],[opady]]=0, 0.0003*POWER(pogoda[[#This Row],[temperatura_srednia]], 1.5)*pogoda[[#This Row],[stan_zb_początek_dnia]],0), 0)</f>
        <v>232</v>
      </c>
      <c r="F37">
        <f>700*pogoda[[#This Row],[opady]]</f>
        <v>0</v>
      </c>
      <c r="G37" t="b">
        <f>AND(pogoda[[#This Row],[temperatura_srednia]]&gt;15,pogoda[[#This Row],[opady]]&lt;=0.6)</f>
        <v>1</v>
      </c>
      <c r="H37" s="2">
        <f>IF(pogoda[[#This Row],[temperatura_srednia]]&lt;=30, 12000, 24000)*pogoda[[#This Row],[podlewanie?]]</f>
        <v>12000</v>
      </c>
      <c r="I37" s="2">
        <f>MIN(pogoda[[#This Row],[stan_zb_początek_dnia]]-pogoda[[#This Row],[ubytek_para]]+pogoda[[#This Row],[opady_zb]], $S$2)</f>
        <v>11828</v>
      </c>
      <c r="J37" s="2" t="b">
        <f>pogoda[[#This Row],[woda_po_dniu]]&lt;pogoda[[#This Row],[podlewanie_zuzycie]]</f>
        <v>1</v>
      </c>
      <c r="K37" s="2">
        <f>IF(pogoda[[#This Row],[uzupełniono]],$S$2,pogoda[[#This Row],[woda_po_dniu]])</f>
        <v>25000</v>
      </c>
      <c r="L37" s="2">
        <f>pogoda[[#This Row],[woda_przed_podlewaniem]]-pogoda[[#This Row],[podlewanie_zuzycie]]</f>
        <v>13000</v>
      </c>
      <c r="M37" s="2">
        <f>IF(pogoda[[#This Row],[uzupełniono]],$S$2-pogoda[[#This Row],[woda_po_dniu]],0)</f>
        <v>13172</v>
      </c>
      <c r="N37" s="2">
        <f>MONTH(pogoda[[#This Row],[data]])</f>
        <v>5</v>
      </c>
      <c r="O37" s="2" t="b">
        <f>pogoda[[#This Row],[temperatura_srednia]]&lt;=15</f>
        <v>0</v>
      </c>
      <c r="P37" s="2" t="b">
        <f>AND(pogoda[[#This Row],[temperatura_srednia]]&gt;15, pogoda[[#This Row],[opady]]&lt;=0.6)</f>
        <v>1</v>
      </c>
      <c r="Q37" s="2" t="b">
        <f>AND(pogoda[[#This Row],[temperatura_srednia]]&gt;15,pogoda[[#This Row],[opady]]&gt;0.6)</f>
        <v>0</v>
      </c>
      <c r="V37" s="3">
        <v>8</v>
      </c>
      <c r="W37" s="3">
        <f t="shared" si="1"/>
        <v>310099</v>
      </c>
      <c r="X37" s="3">
        <f t="shared" si="2"/>
        <v>3651.14</v>
      </c>
    </row>
    <row r="38" spans="1:28" x14ac:dyDescent="0.25">
      <c r="A38">
        <v>14</v>
      </c>
      <c r="B38">
        <v>0</v>
      </c>
      <c r="C38" s="1">
        <v>42131</v>
      </c>
      <c r="D38">
        <f t="shared" si="0"/>
        <v>13000</v>
      </c>
      <c r="E38">
        <f>ROUNDUP(IF(pogoda[[#This Row],[opady]]=0, 0.0003*POWER(pogoda[[#This Row],[temperatura_srednia]], 1.5)*pogoda[[#This Row],[stan_zb_początek_dnia]],0), 0)</f>
        <v>205</v>
      </c>
      <c r="F38">
        <f>700*pogoda[[#This Row],[opady]]</f>
        <v>0</v>
      </c>
      <c r="G38" t="b">
        <f>AND(pogoda[[#This Row],[temperatura_srednia]]&gt;15,pogoda[[#This Row],[opady]]&lt;=0.6)</f>
        <v>0</v>
      </c>
      <c r="H38" s="2">
        <f>IF(pogoda[[#This Row],[temperatura_srednia]]&lt;=30, 12000, 24000)*pogoda[[#This Row],[podlewanie?]]</f>
        <v>0</v>
      </c>
      <c r="I38" s="2">
        <f>MIN(pogoda[[#This Row],[stan_zb_początek_dnia]]-pogoda[[#This Row],[ubytek_para]]+pogoda[[#This Row],[opady_zb]], $S$2)</f>
        <v>12795</v>
      </c>
      <c r="J38" s="2" t="b">
        <f>pogoda[[#This Row],[woda_po_dniu]]&lt;pogoda[[#This Row],[podlewanie_zuzycie]]</f>
        <v>0</v>
      </c>
      <c r="K38" s="2">
        <f>IF(pogoda[[#This Row],[uzupełniono]],$S$2,pogoda[[#This Row],[woda_po_dniu]])</f>
        <v>12795</v>
      </c>
      <c r="L38" s="2">
        <f>pogoda[[#This Row],[woda_przed_podlewaniem]]-pogoda[[#This Row],[podlewanie_zuzycie]]</f>
        <v>12795</v>
      </c>
      <c r="M38" s="2">
        <f>IF(pogoda[[#This Row],[uzupełniono]],$S$2-pogoda[[#This Row],[woda_po_dniu]],0)</f>
        <v>0</v>
      </c>
      <c r="N38" s="2">
        <f>MONTH(pogoda[[#This Row],[data]])</f>
        <v>5</v>
      </c>
      <c r="O38" s="2" t="b">
        <f>pogoda[[#This Row],[temperatura_srednia]]&lt;=15</f>
        <v>1</v>
      </c>
      <c r="P38" s="2" t="b">
        <f>AND(pogoda[[#This Row],[temperatura_srednia]]&gt;15, pogoda[[#This Row],[opady]]&lt;=0.6)</f>
        <v>0</v>
      </c>
      <c r="Q38" s="2" t="b">
        <f>AND(pogoda[[#This Row],[temperatura_srednia]]&gt;15,pogoda[[#This Row],[opady]]&gt;0.6)</f>
        <v>0</v>
      </c>
      <c r="V38" s="3">
        <v>9</v>
      </c>
      <c r="W38" s="3">
        <f t="shared" si="1"/>
        <v>112774</v>
      </c>
      <c r="X38" s="3">
        <f t="shared" si="2"/>
        <v>1326.6200000000001</v>
      </c>
    </row>
    <row r="39" spans="1:28" x14ac:dyDescent="0.25">
      <c r="A39">
        <v>10</v>
      </c>
      <c r="B39">
        <v>0</v>
      </c>
      <c r="C39" s="1">
        <v>42132</v>
      </c>
      <c r="D39">
        <f t="shared" si="0"/>
        <v>12795</v>
      </c>
      <c r="E39">
        <f>ROUNDUP(IF(pogoda[[#This Row],[opady]]=0, 0.0003*POWER(pogoda[[#This Row],[temperatura_srednia]], 1.5)*pogoda[[#This Row],[stan_zb_początek_dnia]],0), 0)</f>
        <v>122</v>
      </c>
      <c r="F39">
        <f>700*pogoda[[#This Row],[opady]]</f>
        <v>0</v>
      </c>
      <c r="G39" t="b">
        <f>AND(pogoda[[#This Row],[temperatura_srednia]]&gt;15,pogoda[[#This Row],[opady]]&lt;=0.6)</f>
        <v>0</v>
      </c>
      <c r="H39" s="2">
        <f>IF(pogoda[[#This Row],[temperatura_srednia]]&lt;=30, 12000, 24000)*pogoda[[#This Row],[podlewanie?]]</f>
        <v>0</v>
      </c>
      <c r="I39" s="2">
        <f>MIN(pogoda[[#This Row],[stan_zb_początek_dnia]]-pogoda[[#This Row],[ubytek_para]]+pogoda[[#This Row],[opady_zb]], $S$2)</f>
        <v>12673</v>
      </c>
      <c r="J39" s="2" t="b">
        <f>pogoda[[#This Row],[woda_po_dniu]]&lt;pogoda[[#This Row],[podlewanie_zuzycie]]</f>
        <v>0</v>
      </c>
      <c r="K39" s="2">
        <f>IF(pogoda[[#This Row],[uzupełniono]],$S$2,pogoda[[#This Row],[woda_po_dniu]])</f>
        <v>12673</v>
      </c>
      <c r="L39" s="2">
        <f>pogoda[[#This Row],[woda_przed_podlewaniem]]-pogoda[[#This Row],[podlewanie_zuzycie]]</f>
        <v>12673</v>
      </c>
      <c r="M39" s="2">
        <f>IF(pogoda[[#This Row],[uzupełniono]],$S$2-pogoda[[#This Row],[woda_po_dniu]],0)</f>
        <v>0</v>
      </c>
      <c r="N39" s="2">
        <f>MONTH(pogoda[[#This Row],[data]])</f>
        <v>5</v>
      </c>
      <c r="O39" s="2" t="b">
        <f>pogoda[[#This Row],[temperatura_srednia]]&lt;=15</f>
        <v>1</v>
      </c>
      <c r="P39" s="2" t="b">
        <f>AND(pogoda[[#This Row],[temperatura_srednia]]&gt;15, pogoda[[#This Row],[opady]]&lt;=0.6)</f>
        <v>0</v>
      </c>
      <c r="Q39" s="2" t="b">
        <f>AND(pogoda[[#This Row],[temperatura_srednia]]&gt;15,pogoda[[#This Row],[opady]]&gt;0.6)</f>
        <v>0</v>
      </c>
    </row>
    <row r="40" spans="1:28" x14ac:dyDescent="0.25">
      <c r="A40">
        <v>14</v>
      </c>
      <c r="B40">
        <v>0.3</v>
      </c>
      <c r="C40" s="1">
        <v>42133</v>
      </c>
      <c r="D40">
        <f t="shared" si="0"/>
        <v>12673</v>
      </c>
      <c r="E40">
        <f>ROUNDUP(IF(pogoda[[#This Row],[opady]]=0, 0.0003*POWER(pogoda[[#This Row],[temperatura_srednia]], 1.5)*pogoda[[#This Row],[stan_zb_początek_dnia]],0), 0)</f>
        <v>0</v>
      </c>
      <c r="F40">
        <f>700*pogoda[[#This Row],[opady]]</f>
        <v>210</v>
      </c>
      <c r="G40" t="b">
        <f>AND(pogoda[[#This Row],[temperatura_srednia]]&gt;15,pogoda[[#This Row],[opady]]&lt;=0.6)</f>
        <v>0</v>
      </c>
      <c r="H40" s="2">
        <f>IF(pogoda[[#This Row],[temperatura_srednia]]&lt;=30, 12000, 24000)*pogoda[[#This Row],[podlewanie?]]</f>
        <v>0</v>
      </c>
      <c r="I40" s="2">
        <f>MIN(pogoda[[#This Row],[stan_zb_początek_dnia]]-pogoda[[#This Row],[ubytek_para]]+pogoda[[#This Row],[opady_zb]], $S$2)</f>
        <v>12883</v>
      </c>
      <c r="J40" s="2" t="b">
        <f>pogoda[[#This Row],[woda_po_dniu]]&lt;pogoda[[#This Row],[podlewanie_zuzycie]]</f>
        <v>0</v>
      </c>
      <c r="K40" s="2">
        <f>IF(pogoda[[#This Row],[uzupełniono]],$S$2,pogoda[[#This Row],[woda_po_dniu]])</f>
        <v>12883</v>
      </c>
      <c r="L40" s="2">
        <f>pogoda[[#This Row],[woda_przed_podlewaniem]]-pogoda[[#This Row],[podlewanie_zuzycie]]</f>
        <v>12883</v>
      </c>
      <c r="M40" s="2">
        <f>IF(pogoda[[#This Row],[uzupełniono]],$S$2-pogoda[[#This Row],[woda_po_dniu]],0)</f>
        <v>0</v>
      </c>
      <c r="N40" s="2">
        <f>MONTH(pogoda[[#This Row],[data]])</f>
        <v>5</v>
      </c>
      <c r="O40" s="2" t="b">
        <f>pogoda[[#This Row],[temperatura_srednia]]&lt;=15</f>
        <v>1</v>
      </c>
      <c r="P40" s="2" t="b">
        <f>AND(pogoda[[#This Row],[temperatura_srednia]]&gt;15, pogoda[[#This Row],[opady]]&lt;=0.6)</f>
        <v>0</v>
      </c>
      <c r="Q40" s="2" t="b">
        <f>AND(pogoda[[#This Row],[temperatura_srednia]]&gt;15,pogoda[[#This Row],[opady]]&gt;0.6)</f>
        <v>0</v>
      </c>
    </row>
    <row r="41" spans="1:28" x14ac:dyDescent="0.25">
      <c r="A41">
        <v>12</v>
      </c>
      <c r="B41">
        <v>0.1</v>
      </c>
      <c r="C41" s="1">
        <v>42134</v>
      </c>
      <c r="D41">
        <f t="shared" si="0"/>
        <v>12883</v>
      </c>
      <c r="E41">
        <f>ROUNDUP(IF(pogoda[[#This Row],[opady]]=0, 0.0003*POWER(pogoda[[#This Row],[temperatura_srednia]], 1.5)*pogoda[[#This Row],[stan_zb_początek_dnia]],0), 0)</f>
        <v>0</v>
      </c>
      <c r="F41">
        <f>700*pogoda[[#This Row],[opady]]</f>
        <v>70</v>
      </c>
      <c r="G41" t="b">
        <f>AND(pogoda[[#This Row],[temperatura_srednia]]&gt;15,pogoda[[#This Row],[opady]]&lt;=0.6)</f>
        <v>0</v>
      </c>
      <c r="H41" s="2">
        <f>IF(pogoda[[#This Row],[temperatura_srednia]]&lt;=30, 12000, 24000)*pogoda[[#This Row],[podlewanie?]]</f>
        <v>0</v>
      </c>
      <c r="I41" s="2">
        <f>MIN(pogoda[[#This Row],[stan_zb_początek_dnia]]-pogoda[[#This Row],[ubytek_para]]+pogoda[[#This Row],[opady_zb]], $S$2)</f>
        <v>12953</v>
      </c>
      <c r="J41" s="2" t="b">
        <f>pogoda[[#This Row],[woda_po_dniu]]&lt;pogoda[[#This Row],[podlewanie_zuzycie]]</f>
        <v>0</v>
      </c>
      <c r="K41" s="2">
        <f>IF(pogoda[[#This Row],[uzupełniono]],$S$2,pogoda[[#This Row],[woda_po_dniu]])</f>
        <v>12953</v>
      </c>
      <c r="L41" s="2">
        <f>pogoda[[#This Row],[woda_przed_podlewaniem]]-pogoda[[#This Row],[podlewanie_zuzycie]]</f>
        <v>12953</v>
      </c>
      <c r="M41" s="2">
        <f>IF(pogoda[[#This Row],[uzupełniono]],$S$2-pogoda[[#This Row],[woda_po_dniu]],0)</f>
        <v>0</v>
      </c>
      <c r="N41" s="2">
        <f>MONTH(pogoda[[#This Row],[data]])</f>
        <v>5</v>
      </c>
      <c r="O41" s="2" t="b">
        <f>pogoda[[#This Row],[temperatura_srednia]]&lt;=15</f>
        <v>1</v>
      </c>
      <c r="P41" s="2" t="b">
        <f>AND(pogoda[[#This Row],[temperatura_srednia]]&gt;15, pogoda[[#This Row],[opady]]&lt;=0.6)</f>
        <v>0</v>
      </c>
      <c r="Q41" s="2" t="b">
        <f>AND(pogoda[[#This Row],[temperatura_srednia]]&gt;15,pogoda[[#This Row],[opady]]&gt;0.6)</f>
        <v>0</v>
      </c>
    </row>
    <row r="42" spans="1:28" x14ac:dyDescent="0.25">
      <c r="A42">
        <v>11</v>
      </c>
      <c r="B42">
        <v>0</v>
      </c>
      <c r="C42" s="1">
        <v>42135</v>
      </c>
      <c r="D42">
        <f t="shared" si="0"/>
        <v>12953</v>
      </c>
      <c r="E42">
        <f>ROUNDUP(IF(pogoda[[#This Row],[opady]]=0, 0.0003*POWER(pogoda[[#This Row],[temperatura_srednia]], 1.5)*pogoda[[#This Row],[stan_zb_początek_dnia]],0), 0)</f>
        <v>142</v>
      </c>
      <c r="F42">
        <f>700*pogoda[[#This Row],[opady]]</f>
        <v>0</v>
      </c>
      <c r="G42" t="b">
        <f>AND(pogoda[[#This Row],[temperatura_srednia]]&gt;15,pogoda[[#This Row],[opady]]&lt;=0.6)</f>
        <v>0</v>
      </c>
      <c r="H42" s="2">
        <f>IF(pogoda[[#This Row],[temperatura_srednia]]&lt;=30, 12000, 24000)*pogoda[[#This Row],[podlewanie?]]</f>
        <v>0</v>
      </c>
      <c r="I42" s="2">
        <f>MIN(pogoda[[#This Row],[stan_zb_początek_dnia]]-pogoda[[#This Row],[ubytek_para]]+pogoda[[#This Row],[opady_zb]], $S$2)</f>
        <v>12811</v>
      </c>
      <c r="J42" s="2" t="b">
        <f>pogoda[[#This Row],[woda_po_dniu]]&lt;pogoda[[#This Row],[podlewanie_zuzycie]]</f>
        <v>0</v>
      </c>
      <c r="K42" s="2">
        <f>IF(pogoda[[#This Row],[uzupełniono]],$S$2,pogoda[[#This Row],[woda_po_dniu]])</f>
        <v>12811</v>
      </c>
      <c r="L42" s="2">
        <f>pogoda[[#This Row],[woda_przed_podlewaniem]]-pogoda[[#This Row],[podlewanie_zuzycie]]</f>
        <v>12811</v>
      </c>
      <c r="M42" s="2">
        <f>IF(pogoda[[#This Row],[uzupełniono]],$S$2-pogoda[[#This Row],[woda_po_dniu]],0)</f>
        <v>0</v>
      </c>
      <c r="N42" s="2">
        <f>MONTH(pogoda[[#This Row],[data]])</f>
        <v>5</v>
      </c>
      <c r="O42" s="2" t="b">
        <f>pogoda[[#This Row],[temperatura_srednia]]&lt;=15</f>
        <v>1</v>
      </c>
      <c r="P42" s="2" t="b">
        <f>AND(pogoda[[#This Row],[temperatura_srednia]]&gt;15, pogoda[[#This Row],[opady]]&lt;=0.6)</f>
        <v>0</v>
      </c>
      <c r="Q42" s="2" t="b">
        <f>AND(pogoda[[#This Row],[temperatura_srednia]]&gt;15,pogoda[[#This Row],[opady]]&gt;0.6)</f>
        <v>0</v>
      </c>
    </row>
    <row r="43" spans="1:28" x14ac:dyDescent="0.25">
      <c r="A43">
        <v>16</v>
      </c>
      <c r="B43">
        <v>3</v>
      </c>
      <c r="C43" s="1">
        <v>42136</v>
      </c>
      <c r="D43">
        <f t="shared" si="0"/>
        <v>12811</v>
      </c>
      <c r="E43">
        <f>ROUNDUP(IF(pogoda[[#This Row],[opady]]=0, 0.0003*POWER(pogoda[[#This Row],[temperatura_srednia]], 1.5)*pogoda[[#This Row],[stan_zb_początek_dnia]],0), 0)</f>
        <v>0</v>
      </c>
      <c r="F43">
        <f>700*pogoda[[#This Row],[opady]]</f>
        <v>2100</v>
      </c>
      <c r="G43" t="b">
        <f>AND(pogoda[[#This Row],[temperatura_srednia]]&gt;15,pogoda[[#This Row],[opady]]&lt;=0.6)</f>
        <v>0</v>
      </c>
      <c r="H43" s="2">
        <f>IF(pogoda[[#This Row],[temperatura_srednia]]&lt;=30, 12000, 24000)*pogoda[[#This Row],[podlewanie?]]</f>
        <v>0</v>
      </c>
      <c r="I43" s="2">
        <f>MIN(pogoda[[#This Row],[stan_zb_początek_dnia]]-pogoda[[#This Row],[ubytek_para]]+pogoda[[#This Row],[opady_zb]], $S$2)</f>
        <v>14911</v>
      </c>
      <c r="J43" s="2" t="b">
        <f>pogoda[[#This Row],[woda_po_dniu]]&lt;pogoda[[#This Row],[podlewanie_zuzycie]]</f>
        <v>0</v>
      </c>
      <c r="K43" s="2">
        <f>IF(pogoda[[#This Row],[uzupełniono]],$S$2,pogoda[[#This Row],[woda_po_dniu]])</f>
        <v>14911</v>
      </c>
      <c r="L43" s="2">
        <f>pogoda[[#This Row],[woda_przed_podlewaniem]]-pogoda[[#This Row],[podlewanie_zuzycie]]</f>
        <v>14911</v>
      </c>
      <c r="M43" s="2">
        <f>IF(pogoda[[#This Row],[uzupełniono]],$S$2-pogoda[[#This Row],[woda_po_dniu]],0)</f>
        <v>0</v>
      </c>
      <c r="N43" s="2">
        <f>MONTH(pogoda[[#This Row],[data]])</f>
        <v>5</v>
      </c>
      <c r="O43" s="2" t="b">
        <f>pogoda[[#This Row],[temperatura_srednia]]&lt;=15</f>
        <v>0</v>
      </c>
      <c r="P43" s="2" t="b">
        <f>AND(pogoda[[#This Row],[temperatura_srednia]]&gt;15, pogoda[[#This Row],[opady]]&lt;=0.6)</f>
        <v>0</v>
      </c>
      <c r="Q43" s="2" t="b">
        <f>AND(pogoda[[#This Row],[temperatura_srednia]]&gt;15,pogoda[[#This Row],[opady]]&gt;0.6)</f>
        <v>1</v>
      </c>
    </row>
    <row r="44" spans="1:28" x14ac:dyDescent="0.25">
      <c r="A44">
        <v>12</v>
      </c>
      <c r="B44">
        <v>0</v>
      </c>
      <c r="C44" s="1">
        <v>42137</v>
      </c>
      <c r="D44">
        <f t="shared" si="0"/>
        <v>14911</v>
      </c>
      <c r="E44">
        <f>ROUNDUP(IF(pogoda[[#This Row],[opady]]=0, 0.0003*POWER(pogoda[[#This Row],[temperatura_srednia]], 1.5)*pogoda[[#This Row],[stan_zb_początek_dnia]],0), 0)</f>
        <v>186</v>
      </c>
      <c r="F44">
        <f>700*pogoda[[#This Row],[opady]]</f>
        <v>0</v>
      </c>
      <c r="G44" t="b">
        <f>AND(pogoda[[#This Row],[temperatura_srednia]]&gt;15,pogoda[[#This Row],[opady]]&lt;=0.6)</f>
        <v>0</v>
      </c>
      <c r="H44" s="2">
        <f>IF(pogoda[[#This Row],[temperatura_srednia]]&lt;=30, 12000, 24000)*pogoda[[#This Row],[podlewanie?]]</f>
        <v>0</v>
      </c>
      <c r="I44" s="2">
        <f>MIN(pogoda[[#This Row],[stan_zb_początek_dnia]]-pogoda[[#This Row],[ubytek_para]]+pogoda[[#This Row],[opady_zb]], $S$2)</f>
        <v>14725</v>
      </c>
      <c r="J44" s="2" t="b">
        <f>pogoda[[#This Row],[woda_po_dniu]]&lt;pogoda[[#This Row],[podlewanie_zuzycie]]</f>
        <v>0</v>
      </c>
      <c r="K44" s="2">
        <f>IF(pogoda[[#This Row],[uzupełniono]],$S$2,pogoda[[#This Row],[woda_po_dniu]])</f>
        <v>14725</v>
      </c>
      <c r="L44" s="2">
        <f>pogoda[[#This Row],[woda_przed_podlewaniem]]-pogoda[[#This Row],[podlewanie_zuzycie]]</f>
        <v>14725</v>
      </c>
      <c r="M44" s="2">
        <f>IF(pogoda[[#This Row],[uzupełniono]],$S$2-pogoda[[#This Row],[woda_po_dniu]],0)</f>
        <v>0</v>
      </c>
      <c r="N44" s="2">
        <f>MONTH(pogoda[[#This Row],[data]])</f>
        <v>5</v>
      </c>
      <c r="O44" s="2" t="b">
        <f>pogoda[[#This Row],[temperatura_srednia]]&lt;=15</f>
        <v>1</v>
      </c>
      <c r="P44" s="2" t="b">
        <f>AND(pogoda[[#This Row],[temperatura_srednia]]&gt;15, pogoda[[#This Row],[opady]]&lt;=0.6)</f>
        <v>0</v>
      </c>
      <c r="Q44" s="2" t="b">
        <f>AND(pogoda[[#This Row],[temperatura_srednia]]&gt;15,pogoda[[#This Row],[opady]]&gt;0.6)</f>
        <v>0</v>
      </c>
    </row>
    <row r="45" spans="1:28" x14ac:dyDescent="0.25">
      <c r="A45">
        <v>10</v>
      </c>
      <c r="B45">
        <v>0</v>
      </c>
      <c r="C45" s="1">
        <v>42138</v>
      </c>
      <c r="D45">
        <f t="shared" si="0"/>
        <v>14725</v>
      </c>
      <c r="E45">
        <f>ROUNDUP(IF(pogoda[[#This Row],[opady]]=0, 0.0003*POWER(pogoda[[#This Row],[temperatura_srednia]], 1.5)*pogoda[[#This Row],[stan_zb_początek_dnia]],0), 0)</f>
        <v>140</v>
      </c>
      <c r="F45">
        <f>700*pogoda[[#This Row],[opady]]</f>
        <v>0</v>
      </c>
      <c r="G45" t="b">
        <f>AND(pogoda[[#This Row],[temperatura_srednia]]&gt;15,pogoda[[#This Row],[opady]]&lt;=0.6)</f>
        <v>0</v>
      </c>
      <c r="H45" s="2">
        <f>IF(pogoda[[#This Row],[temperatura_srednia]]&lt;=30, 12000, 24000)*pogoda[[#This Row],[podlewanie?]]</f>
        <v>0</v>
      </c>
      <c r="I45" s="2">
        <f>MIN(pogoda[[#This Row],[stan_zb_początek_dnia]]-pogoda[[#This Row],[ubytek_para]]+pogoda[[#This Row],[opady_zb]], $S$2)</f>
        <v>14585</v>
      </c>
      <c r="J45" s="2" t="b">
        <f>pogoda[[#This Row],[woda_po_dniu]]&lt;pogoda[[#This Row],[podlewanie_zuzycie]]</f>
        <v>0</v>
      </c>
      <c r="K45" s="2">
        <f>IF(pogoda[[#This Row],[uzupełniono]],$S$2,pogoda[[#This Row],[woda_po_dniu]])</f>
        <v>14585</v>
      </c>
      <c r="L45" s="2">
        <f>pogoda[[#This Row],[woda_przed_podlewaniem]]-pogoda[[#This Row],[podlewanie_zuzycie]]</f>
        <v>14585</v>
      </c>
      <c r="M45" s="2">
        <f>IF(pogoda[[#This Row],[uzupełniono]],$S$2-pogoda[[#This Row],[woda_po_dniu]],0)</f>
        <v>0</v>
      </c>
      <c r="N45" s="2">
        <f>MONTH(pogoda[[#This Row],[data]])</f>
        <v>5</v>
      </c>
      <c r="O45" s="2" t="b">
        <f>pogoda[[#This Row],[temperatura_srednia]]&lt;=15</f>
        <v>1</v>
      </c>
      <c r="P45" s="2" t="b">
        <f>AND(pogoda[[#This Row],[temperatura_srednia]]&gt;15, pogoda[[#This Row],[opady]]&lt;=0.6)</f>
        <v>0</v>
      </c>
      <c r="Q45" s="2" t="b">
        <f>AND(pogoda[[#This Row],[temperatura_srednia]]&gt;15,pogoda[[#This Row],[opady]]&gt;0.6)</f>
        <v>0</v>
      </c>
    </row>
    <row r="46" spans="1:28" x14ac:dyDescent="0.25">
      <c r="A46">
        <v>12</v>
      </c>
      <c r="B46">
        <v>0</v>
      </c>
      <c r="C46" s="1">
        <v>42139</v>
      </c>
      <c r="D46">
        <f t="shared" si="0"/>
        <v>14585</v>
      </c>
      <c r="E46">
        <f>ROUNDUP(IF(pogoda[[#This Row],[opady]]=0, 0.0003*POWER(pogoda[[#This Row],[temperatura_srednia]], 1.5)*pogoda[[#This Row],[stan_zb_początek_dnia]],0), 0)</f>
        <v>182</v>
      </c>
      <c r="F46">
        <f>700*pogoda[[#This Row],[opady]]</f>
        <v>0</v>
      </c>
      <c r="G46" t="b">
        <f>AND(pogoda[[#This Row],[temperatura_srednia]]&gt;15,pogoda[[#This Row],[opady]]&lt;=0.6)</f>
        <v>0</v>
      </c>
      <c r="H46" s="2">
        <f>IF(pogoda[[#This Row],[temperatura_srednia]]&lt;=30, 12000, 24000)*pogoda[[#This Row],[podlewanie?]]</f>
        <v>0</v>
      </c>
      <c r="I46" s="2">
        <f>MIN(pogoda[[#This Row],[stan_zb_początek_dnia]]-pogoda[[#This Row],[ubytek_para]]+pogoda[[#This Row],[opady_zb]], $S$2)</f>
        <v>14403</v>
      </c>
      <c r="J46" s="2" t="b">
        <f>pogoda[[#This Row],[woda_po_dniu]]&lt;pogoda[[#This Row],[podlewanie_zuzycie]]</f>
        <v>0</v>
      </c>
      <c r="K46" s="2">
        <f>IF(pogoda[[#This Row],[uzupełniono]],$S$2,pogoda[[#This Row],[woda_po_dniu]])</f>
        <v>14403</v>
      </c>
      <c r="L46" s="2">
        <f>pogoda[[#This Row],[woda_przed_podlewaniem]]-pogoda[[#This Row],[podlewanie_zuzycie]]</f>
        <v>14403</v>
      </c>
      <c r="M46" s="2">
        <f>IF(pogoda[[#This Row],[uzupełniono]],$S$2-pogoda[[#This Row],[woda_po_dniu]],0)</f>
        <v>0</v>
      </c>
      <c r="N46" s="2">
        <f>MONTH(pogoda[[#This Row],[data]])</f>
        <v>5</v>
      </c>
      <c r="O46" s="2" t="b">
        <f>pogoda[[#This Row],[temperatura_srednia]]&lt;=15</f>
        <v>1</v>
      </c>
      <c r="P46" s="2" t="b">
        <f>AND(pogoda[[#This Row],[temperatura_srednia]]&gt;15, pogoda[[#This Row],[opady]]&lt;=0.6)</f>
        <v>0</v>
      </c>
      <c r="Q46" s="2" t="b">
        <f>AND(pogoda[[#This Row],[temperatura_srednia]]&gt;15,pogoda[[#This Row],[opady]]&gt;0.6)</f>
        <v>0</v>
      </c>
    </row>
    <row r="47" spans="1:28" x14ac:dyDescent="0.25">
      <c r="A47">
        <v>10</v>
      </c>
      <c r="B47">
        <v>1.8</v>
      </c>
      <c r="C47" s="1">
        <v>42140</v>
      </c>
      <c r="D47">
        <f t="shared" si="0"/>
        <v>14403</v>
      </c>
      <c r="E47">
        <f>ROUNDUP(IF(pogoda[[#This Row],[opady]]=0, 0.0003*POWER(pogoda[[#This Row],[temperatura_srednia]], 1.5)*pogoda[[#This Row],[stan_zb_początek_dnia]],0), 0)</f>
        <v>0</v>
      </c>
      <c r="F47">
        <f>700*pogoda[[#This Row],[opady]]</f>
        <v>1260</v>
      </c>
      <c r="G47" t="b">
        <f>AND(pogoda[[#This Row],[temperatura_srednia]]&gt;15,pogoda[[#This Row],[opady]]&lt;=0.6)</f>
        <v>0</v>
      </c>
      <c r="H47" s="2">
        <f>IF(pogoda[[#This Row],[temperatura_srednia]]&lt;=30, 12000, 24000)*pogoda[[#This Row],[podlewanie?]]</f>
        <v>0</v>
      </c>
      <c r="I47" s="2">
        <f>MIN(pogoda[[#This Row],[stan_zb_początek_dnia]]-pogoda[[#This Row],[ubytek_para]]+pogoda[[#This Row],[opady_zb]], $S$2)</f>
        <v>15663</v>
      </c>
      <c r="J47" s="2" t="b">
        <f>pogoda[[#This Row],[woda_po_dniu]]&lt;pogoda[[#This Row],[podlewanie_zuzycie]]</f>
        <v>0</v>
      </c>
      <c r="K47" s="2">
        <f>IF(pogoda[[#This Row],[uzupełniono]],$S$2,pogoda[[#This Row],[woda_po_dniu]])</f>
        <v>15663</v>
      </c>
      <c r="L47" s="2">
        <f>pogoda[[#This Row],[woda_przed_podlewaniem]]-pogoda[[#This Row],[podlewanie_zuzycie]]</f>
        <v>15663</v>
      </c>
      <c r="M47" s="2">
        <f>IF(pogoda[[#This Row],[uzupełniono]],$S$2-pogoda[[#This Row],[woda_po_dniu]],0)</f>
        <v>0</v>
      </c>
      <c r="N47" s="2">
        <f>MONTH(pogoda[[#This Row],[data]])</f>
        <v>5</v>
      </c>
      <c r="O47" s="2" t="b">
        <f>pogoda[[#This Row],[temperatura_srednia]]&lt;=15</f>
        <v>1</v>
      </c>
      <c r="P47" s="2" t="b">
        <f>AND(pogoda[[#This Row],[temperatura_srednia]]&gt;15, pogoda[[#This Row],[opady]]&lt;=0.6)</f>
        <v>0</v>
      </c>
      <c r="Q47" s="2" t="b">
        <f>AND(pogoda[[#This Row],[temperatura_srednia]]&gt;15,pogoda[[#This Row],[opady]]&gt;0.6)</f>
        <v>0</v>
      </c>
    </row>
    <row r="48" spans="1:28" x14ac:dyDescent="0.25">
      <c r="A48">
        <v>11</v>
      </c>
      <c r="B48">
        <v>2.8</v>
      </c>
      <c r="C48" s="1">
        <v>42141</v>
      </c>
      <c r="D48">
        <f t="shared" si="0"/>
        <v>15663</v>
      </c>
      <c r="E48">
        <f>ROUNDUP(IF(pogoda[[#This Row],[opady]]=0, 0.0003*POWER(pogoda[[#This Row],[temperatura_srednia]], 1.5)*pogoda[[#This Row],[stan_zb_początek_dnia]],0), 0)</f>
        <v>0</v>
      </c>
      <c r="F48">
        <f>700*pogoda[[#This Row],[opady]]</f>
        <v>1959.9999999999998</v>
      </c>
      <c r="G48" t="b">
        <f>AND(pogoda[[#This Row],[temperatura_srednia]]&gt;15,pogoda[[#This Row],[opady]]&lt;=0.6)</f>
        <v>0</v>
      </c>
      <c r="H48" s="2">
        <f>IF(pogoda[[#This Row],[temperatura_srednia]]&lt;=30, 12000, 24000)*pogoda[[#This Row],[podlewanie?]]</f>
        <v>0</v>
      </c>
      <c r="I48" s="2">
        <f>MIN(pogoda[[#This Row],[stan_zb_początek_dnia]]-pogoda[[#This Row],[ubytek_para]]+pogoda[[#This Row],[opady_zb]], $S$2)</f>
        <v>17623</v>
      </c>
      <c r="J48" s="2" t="b">
        <f>pogoda[[#This Row],[woda_po_dniu]]&lt;pogoda[[#This Row],[podlewanie_zuzycie]]</f>
        <v>0</v>
      </c>
      <c r="K48" s="2">
        <f>IF(pogoda[[#This Row],[uzupełniono]],$S$2,pogoda[[#This Row],[woda_po_dniu]])</f>
        <v>17623</v>
      </c>
      <c r="L48" s="2">
        <f>pogoda[[#This Row],[woda_przed_podlewaniem]]-pogoda[[#This Row],[podlewanie_zuzycie]]</f>
        <v>17623</v>
      </c>
      <c r="M48" s="2">
        <f>IF(pogoda[[#This Row],[uzupełniono]],$S$2-pogoda[[#This Row],[woda_po_dniu]],0)</f>
        <v>0</v>
      </c>
      <c r="N48" s="2">
        <f>MONTH(pogoda[[#This Row],[data]])</f>
        <v>5</v>
      </c>
      <c r="O48" s="2" t="b">
        <f>pogoda[[#This Row],[temperatura_srednia]]&lt;=15</f>
        <v>1</v>
      </c>
      <c r="P48" s="2" t="b">
        <f>AND(pogoda[[#This Row],[temperatura_srednia]]&gt;15, pogoda[[#This Row],[opady]]&lt;=0.6)</f>
        <v>0</v>
      </c>
      <c r="Q48" s="2" t="b">
        <f>AND(pogoda[[#This Row],[temperatura_srednia]]&gt;15,pogoda[[#This Row],[opady]]&gt;0.6)</f>
        <v>0</v>
      </c>
    </row>
    <row r="49" spans="1:17" x14ac:dyDescent="0.25">
      <c r="A49">
        <v>12</v>
      </c>
      <c r="B49">
        <v>1.9</v>
      </c>
      <c r="C49" s="1">
        <v>42142</v>
      </c>
      <c r="D49">
        <f t="shared" si="0"/>
        <v>17623</v>
      </c>
      <c r="E49">
        <f>ROUNDUP(IF(pogoda[[#This Row],[opady]]=0, 0.0003*POWER(pogoda[[#This Row],[temperatura_srednia]], 1.5)*pogoda[[#This Row],[stan_zb_początek_dnia]],0), 0)</f>
        <v>0</v>
      </c>
      <c r="F49">
        <f>700*pogoda[[#This Row],[opady]]</f>
        <v>1330</v>
      </c>
      <c r="G49" t="b">
        <f>AND(pogoda[[#This Row],[temperatura_srednia]]&gt;15,pogoda[[#This Row],[opady]]&lt;=0.6)</f>
        <v>0</v>
      </c>
      <c r="H49" s="2">
        <f>IF(pogoda[[#This Row],[temperatura_srednia]]&lt;=30, 12000, 24000)*pogoda[[#This Row],[podlewanie?]]</f>
        <v>0</v>
      </c>
      <c r="I49" s="2">
        <f>MIN(pogoda[[#This Row],[stan_zb_początek_dnia]]-pogoda[[#This Row],[ubytek_para]]+pogoda[[#This Row],[opady_zb]], $S$2)</f>
        <v>18953</v>
      </c>
      <c r="J49" s="2" t="b">
        <f>pogoda[[#This Row],[woda_po_dniu]]&lt;pogoda[[#This Row],[podlewanie_zuzycie]]</f>
        <v>0</v>
      </c>
      <c r="K49" s="2">
        <f>IF(pogoda[[#This Row],[uzupełniono]],$S$2,pogoda[[#This Row],[woda_po_dniu]])</f>
        <v>18953</v>
      </c>
      <c r="L49" s="2">
        <f>pogoda[[#This Row],[woda_przed_podlewaniem]]-pogoda[[#This Row],[podlewanie_zuzycie]]</f>
        <v>18953</v>
      </c>
      <c r="M49" s="2">
        <f>IF(pogoda[[#This Row],[uzupełniono]],$S$2-pogoda[[#This Row],[woda_po_dniu]],0)</f>
        <v>0</v>
      </c>
      <c r="N49" s="2">
        <f>MONTH(pogoda[[#This Row],[data]])</f>
        <v>5</v>
      </c>
      <c r="O49" s="2" t="b">
        <f>pogoda[[#This Row],[temperatura_srednia]]&lt;=15</f>
        <v>1</v>
      </c>
      <c r="P49" s="2" t="b">
        <f>AND(pogoda[[#This Row],[temperatura_srednia]]&gt;15, pogoda[[#This Row],[opady]]&lt;=0.6)</f>
        <v>0</v>
      </c>
      <c r="Q49" s="2" t="b">
        <f>AND(pogoda[[#This Row],[temperatura_srednia]]&gt;15,pogoda[[#This Row],[opady]]&gt;0.6)</f>
        <v>0</v>
      </c>
    </row>
    <row r="50" spans="1:17" x14ac:dyDescent="0.25">
      <c r="A50">
        <v>16</v>
      </c>
      <c r="B50">
        <v>2.2000000000000002</v>
      </c>
      <c r="C50" s="1">
        <v>42143</v>
      </c>
      <c r="D50">
        <f t="shared" si="0"/>
        <v>18953</v>
      </c>
      <c r="E50">
        <f>ROUNDUP(IF(pogoda[[#This Row],[opady]]=0, 0.0003*POWER(pogoda[[#This Row],[temperatura_srednia]], 1.5)*pogoda[[#This Row],[stan_zb_początek_dnia]],0), 0)</f>
        <v>0</v>
      </c>
      <c r="F50">
        <f>700*pogoda[[#This Row],[opady]]</f>
        <v>1540.0000000000002</v>
      </c>
      <c r="G50" t="b">
        <f>AND(pogoda[[#This Row],[temperatura_srednia]]&gt;15,pogoda[[#This Row],[opady]]&lt;=0.6)</f>
        <v>0</v>
      </c>
      <c r="H50" s="2">
        <f>IF(pogoda[[#This Row],[temperatura_srednia]]&lt;=30, 12000, 24000)*pogoda[[#This Row],[podlewanie?]]</f>
        <v>0</v>
      </c>
      <c r="I50" s="2">
        <f>MIN(pogoda[[#This Row],[stan_zb_początek_dnia]]-pogoda[[#This Row],[ubytek_para]]+pogoda[[#This Row],[opady_zb]], $S$2)</f>
        <v>20493</v>
      </c>
      <c r="J50" s="2" t="b">
        <f>pogoda[[#This Row],[woda_po_dniu]]&lt;pogoda[[#This Row],[podlewanie_zuzycie]]</f>
        <v>0</v>
      </c>
      <c r="K50" s="2">
        <f>IF(pogoda[[#This Row],[uzupełniono]],$S$2,pogoda[[#This Row],[woda_po_dniu]])</f>
        <v>20493</v>
      </c>
      <c r="L50" s="2">
        <f>pogoda[[#This Row],[woda_przed_podlewaniem]]-pogoda[[#This Row],[podlewanie_zuzycie]]</f>
        <v>20493</v>
      </c>
      <c r="M50" s="2">
        <f>IF(pogoda[[#This Row],[uzupełniono]],$S$2-pogoda[[#This Row],[woda_po_dniu]],0)</f>
        <v>0</v>
      </c>
      <c r="N50" s="2">
        <f>MONTH(pogoda[[#This Row],[data]])</f>
        <v>5</v>
      </c>
      <c r="O50" s="2" t="b">
        <f>pogoda[[#This Row],[temperatura_srednia]]&lt;=15</f>
        <v>0</v>
      </c>
      <c r="P50" s="2" t="b">
        <f>AND(pogoda[[#This Row],[temperatura_srednia]]&gt;15, pogoda[[#This Row],[opady]]&lt;=0.6)</f>
        <v>0</v>
      </c>
      <c r="Q50" s="2" t="b">
        <f>AND(pogoda[[#This Row],[temperatura_srednia]]&gt;15,pogoda[[#This Row],[opady]]&gt;0.6)</f>
        <v>1</v>
      </c>
    </row>
    <row r="51" spans="1:17" x14ac:dyDescent="0.25">
      <c r="A51">
        <v>13</v>
      </c>
      <c r="B51">
        <v>2.2999999999999998</v>
      </c>
      <c r="C51" s="1">
        <v>42144</v>
      </c>
      <c r="D51">
        <f t="shared" si="0"/>
        <v>20493</v>
      </c>
      <c r="E51">
        <f>ROUNDUP(IF(pogoda[[#This Row],[opady]]=0, 0.0003*POWER(pogoda[[#This Row],[temperatura_srednia]], 1.5)*pogoda[[#This Row],[stan_zb_początek_dnia]],0), 0)</f>
        <v>0</v>
      </c>
      <c r="F51">
        <f>700*pogoda[[#This Row],[opady]]</f>
        <v>1609.9999999999998</v>
      </c>
      <c r="G51" t="b">
        <f>AND(pogoda[[#This Row],[temperatura_srednia]]&gt;15,pogoda[[#This Row],[opady]]&lt;=0.6)</f>
        <v>0</v>
      </c>
      <c r="H51" s="2">
        <f>IF(pogoda[[#This Row],[temperatura_srednia]]&lt;=30, 12000, 24000)*pogoda[[#This Row],[podlewanie?]]</f>
        <v>0</v>
      </c>
      <c r="I51" s="2">
        <f>MIN(pogoda[[#This Row],[stan_zb_początek_dnia]]-pogoda[[#This Row],[ubytek_para]]+pogoda[[#This Row],[opady_zb]], $S$2)</f>
        <v>22103</v>
      </c>
      <c r="J51" s="2" t="b">
        <f>pogoda[[#This Row],[woda_po_dniu]]&lt;pogoda[[#This Row],[podlewanie_zuzycie]]</f>
        <v>0</v>
      </c>
      <c r="K51" s="2">
        <f>IF(pogoda[[#This Row],[uzupełniono]],$S$2,pogoda[[#This Row],[woda_po_dniu]])</f>
        <v>22103</v>
      </c>
      <c r="L51" s="2">
        <f>pogoda[[#This Row],[woda_przed_podlewaniem]]-pogoda[[#This Row],[podlewanie_zuzycie]]</f>
        <v>22103</v>
      </c>
      <c r="M51" s="2">
        <f>IF(pogoda[[#This Row],[uzupełniono]],$S$2-pogoda[[#This Row],[woda_po_dniu]],0)</f>
        <v>0</v>
      </c>
      <c r="N51" s="2">
        <f>MONTH(pogoda[[#This Row],[data]])</f>
        <v>5</v>
      </c>
      <c r="O51" s="2" t="b">
        <f>pogoda[[#This Row],[temperatura_srednia]]&lt;=15</f>
        <v>1</v>
      </c>
      <c r="P51" s="2" t="b">
        <f>AND(pogoda[[#This Row],[temperatura_srednia]]&gt;15, pogoda[[#This Row],[opady]]&lt;=0.6)</f>
        <v>0</v>
      </c>
      <c r="Q51" s="2" t="b">
        <f>AND(pogoda[[#This Row],[temperatura_srednia]]&gt;15,pogoda[[#This Row],[opady]]&gt;0.6)</f>
        <v>0</v>
      </c>
    </row>
    <row r="52" spans="1:17" x14ac:dyDescent="0.25">
      <c r="A52">
        <v>11</v>
      </c>
      <c r="B52">
        <v>5.4</v>
      </c>
      <c r="C52" s="1">
        <v>42145</v>
      </c>
      <c r="D52">
        <f t="shared" si="0"/>
        <v>22103</v>
      </c>
      <c r="E52">
        <f>ROUNDUP(IF(pogoda[[#This Row],[opady]]=0, 0.0003*POWER(pogoda[[#This Row],[temperatura_srednia]], 1.5)*pogoda[[#This Row],[stan_zb_początek_dnia]],0), 0)</f>
        <v>0</v>
      </c>
      <c r="F52">
        <f>700*pogoda[[#This Row],[opady]]</f>
        <v>3780.0000000000005</v>
      </c>
      <c r="G52" t="b">
        <f>AND(pogoda[[#This Row],[temperatura_srednia]]&gt;15,pogoda[[#This Row],[opady]]&lt;=0.6)</f>
        <v>0</v>
      </c>
      <c r="H52" s="2">
        <f>IF(pogoda[[#This Row],[temperatura_srednia]]&lt;=30, 12000, 24000)*pogoda[[#This Row],[podlewanie?]]</f>
        <v>0</v>
      </c>
      <c r="I52" s="2">
        <f>MIN(pogoda[[#This Row],[stan_zb_początek_dnia]]-pogoda[[#This Row],[ubytek_para]]+pogoda[[#This Row],[opady_zb]], $S$2)</f>
        <v>25000</v>
      </c>
      <c r="J52" s="2" t="b">
        <f>pogoda[[#This Row],[woda_po_dniu]]&lt;pogoda[[#This Row],[podlewanie_zuzycie]]</f>
        <v>0</v>
      </c>
      <c r="K52" s="2">
        <f>IF(pogoda[[#This Row],[uzupełniono]],$S$2,pogoda[[#This Row],[woda_po_dniu]])</f>
        <v>25000</v>
      </c>
      <c r="L52" s="2">
        <f>pogoda[[#This Row],[woda_przed_podlewaniem]]-pogoda[[#This Row],[podlewanie_zuzycie]]</f>
        <v>25000</v>
      </c>
      <c r="M52" s="2">
        <f>IF(pogoda[[#This Row],[uzupełniono]],$S$2-pogoda[[#This Row],[woda_po_dniu]],0)</f>
        <v>0</v>
      </c>
      <c r="N52" s="2">
        <f>MONTH(pogoda[[#This Row],[data]])</f>
        <v>5</v>
      </c>
      <c r="O52" s="2" t="b">
        <f>pogoda[[#This Row],[temperatura_srednia]]&lt;=15</f>
        <v>1</v>
      </c>
      <c r="P52" s="2" t="b">
        <f>AND(pogoda[[#This Row],[temperatura_srednia]]&gt;15, pogoda[[#This Row],[opady]]&lt;=0.6)</f>
        <v>0</v>
      </c>
      <c r="Q52" s="2" t="b">
        <f>AND(pogoda[[#This Row],[temperatura_srednia]]&gt;15,pogoda[[#This Row],[opady]]&gt;0.6)</f>
        <v>0</v>
      </c>
    </row>
    <row r="53" spans="1:17" x14ac:dyDescent="0.25">
      <c r="A53">
        <v>12</v>
      </c>
      <c r="B53">
        <v>5.5</v>
      </c>
      <c r="C53" s="1">
        <v>42146</v>
      </c>
      <c r="D53">
        <f t="shared" si="0"/>
        <v>25000</v>
      </c>
      <c r="E53">
        <f>ROUNDUP(IF(pogoda[[#This Row],[opady]]=0, 0.0003*POWER(pogoda[[#This Row],[temperatura_srednia]], 1.5)*pogoda[[#This Row],[stan_zb_początek_dnia]],0), 0)</f>
        <v>0</v>
      </c>
      <c r="F53">
        <f>700*pogoda[[#This Row],[opady]]</f>
        <v>3850</v>
      </c>
      <c r="G53" t="b">
        <f>AND(pogoda[[#This Row],[temperatura_srednia]]&gt;15,pogoda[[#This Row],[opady]]&lt;=0.6)</f>
        <v>0</v>
      </c>
      <c r="H53" s="2">
        <f>IF(pogoda[[#This Row],[temperatura_srednia]]&lt;=30, 12000, 24000)*pogoda[[#This Row],[podlewanie?]]</f>
        <v>0</v>
      </c>
      <c r="I53" s="2">
        <f>MIN(pogoda[[#This Row],[stan_zb_początek_dnia]]-pogoda[[#This Row],[ubytek_para]]+pogoda[[#This Row],[opady_zb]], $S$2)</f>
        <v>25000</v>
      </c>
      <c r="J53" s="2" t="b">
        <f>pogoda[[#This Row],[woda_po_dniu]]&lt;pogoda[[#This Row],[podlewanie_zuzycie]]</f>
        <v>0</v>
      </c>
      <c r="K53" s="2">
        <f>IF(pogoda[[#This Row],[uzupełniono]],$S$2,pogoda[[#This Row],[woda_po_dniu]])</f>
        <v>25000</v>
      </c>
      <c r="L53" s="2">
        <f>pogoda[[#This Row],[woda_przed_podlewaniem]]-pogoda[[#This Row],[podlewanie_zuzycie]]</f>
        <v>25000</v>
      </c>
      <c r="M53" s="2">
        <f>IF(pogoda[[#This Row],[uzupełniono]],$S$2-pogoda[[#This Row],[woda_po_dniu]],0)</f>
        <v>0</v>
      </c>
      <c r="N53" s="2">
        <f>MONTH(pogoda[[#This Row],[data]])</f>
        <v>5</v>
      </c>
      <c r="O53" s="2" t="b">
        <f>pogoda[[#This Row],[temperatura_srednia]]&lt;=15</f>
        <v>1</v>
      </c>
      <c r="P53" s="2" t="b">
        <f>AND(pogoda[[#This Row],[temperatura_srednia]]&gt;15, pogoda[[#This Row],[opady]]&lt;=0.6)</f>
        <v>0</v>
      </c>
      <c r="Q53" s="2" t="b">
        <f>AND(pogoda[[#This Row],[temperatura_srednia]]&gt;15,pogoda[[#This Row],[opady]]&gt;0.6)</f>
        <v>0</v>
      </c>
    </row>
    <row r="54" spans="1:17" x14ac:dyDescent="0.25">
      <c r="A54">
        <v>12</v>
      </c>
      <c r="B54">
        <v>5.2</v>
      </c>
      <c r="C54" s="1">
        <v>42147</v>
      </c>
      <c r="D54">
        <f t="shared" si="0"/>
        <v>25000</v>
      </c>
      <c r="E54">
        <f>ROUNDUP(IF(pogoda[[#This Row],[opady]]=0, 0.0003*POWER(pogoda[[#This Row],[temperatura_srednia]], 1.5)*pogoda[[#This Row],[stan_zb_początek_dnia]],0), 0)</f>
        <v>0</v>
      </c>
      <c r="F54">
        <f>700*pogoda[[#This Row],[opady]]</f>
        <v>3640</v>
      </c>
      <c r="G54" t="b">
        <f>AND(pogoda[[#This Row],[temperatura_srednia]]&gt;15,pogoda[[#This Row],[opady]]&lt;=0.6)</f>
        <v>0</v>
      </c>
      <c r="H54" s="2">
        <f>IF(pogoda[[#This Row],[temperatura_srednia]]&lt;=30, 12000, 24000)*pogoda[[#This Row],[podlewanie?]]</f>
        <v>0</v>
      </c>
      <c r="I54" s="2">
        <f>MIN(pogoda[[#This Row],[stan_zb_początek_dnia]]-pogoda[[#This Row],[ubytek_para]]+pogoda[[#This Row],[opady_zb]], $S$2)</f>
        <v>25000</v>
      </c>
      <c r="J54" s="2" t="b">
        <f>pogoda[[#This Row],[woda_po_dniu]]&lt;pogoda[[#This Row],[podlewanie_zuzycie]]</f>
        <v>0</v>
      </c>
      <c r="K54" s="2">
        <f>IF(pogoda[[#This Row],[uzupełniono]],$S$2,pogoda[[#This Row],[woda_po_dniu]])</f>
        <v>25000</v>
      </c>
      <c r="L54" s="2">
        <f>pogoda[[#This Row],[woda_przed_podlewaniem]]-pogoda[[#This Row],[podlewanie_zuzycie]]</f>
        <v>25000</v>
      </c>
      <c r="M54" s="2">
        <f>IF(pogoda[[#This Row],[uzupełniono]],$S$2-pogoda[[#This Row],[woda_po_dniu]],0)</f>
        <v>0</v>
      </c>
      <c r="N54" s="2">
        <f>MONTH(pogoda[[#This Row],[data]])</f>
        <v>5</v>
      </c>
      <c r="O54" s="2" t="b">
        <f>pogoda[[#This Row],[temperatura_srednia]]&lt;=15</f>
        <v>1</v>
      </c>
      <c r="P54" s="2" t="b">
        <f>AND(pogoda[[#This Row],[temperatura_srednia]]&gt;15, pogoda[[#This Row],[opady]]&lt;=0.6)</f>
        <v>0</v>
      </c>
      <c r="Q54" s="2" t="b">
        <f>AND(pogoda[[#This Row],[temperatura_srednia]]&gt;15,pogoda[[#This Row],[opady]]&gt;0.6)</f>
        <v>0</v>
      </c>
    </row>
    <row r="55" spans="1:17" x14ac:dyDescent="0.25">
      <c r="A55">
        <v>14</v>
      </c>
      <c r="B55">
        <v>3</v>
      </c>
      <c r="C55" s="1">
        <v>42148</v>
      </c>
      <c r="D55">
        <f t="shared" si="0"/>
        <v>25000</v>
      </c>
      <c r="E55">
        <f>ROUNDUP(IF(pogoda[[#This Row],[opady]]=0, 0.0003*POWER(pogoda[[#This Row],[temperatura_srednia]], 1.5)*pogoda[[#This Row],[stan_zb_początek_dnia]],0), 0)</f>
        <v>0</v>
      </c>
      <c r="F55">
        <f>700*pogoda[[#This Row],[opady]]</f>
        <v>2100</v>
      </c>
      <c r="G55" t="b">
        <f>AND(pogoda[[#This Row],[temperatura_srednia]]&gt;15,pogoda[[#This Row],[opady]]&lt;=0.6)</f>
        <v>0</v>
      </c>
      <c r="H55" s="2">
        <f>IF(pogoda[[#This Row],[temperatura_srednia]]&lt;=30, 12000, 24000)*pogoda[[#This Row],[podlewanie?]]</f>
        <v>0</v>
      </c>
      <c r="I55" s="2">
        <f>MIN(pogoda[[#This Row],[stan_zb_początek_dnia]]-pogoda[[#This Row],[ubytek_para]]+pogoda[[#This Row],[opady_zb]], $S$2)</f>
        <v>25000</v>
      </c>
      <c r="J55" s="2" t="b">
        <f>pogoda[[#This Row],[woda_po_dniu]]&lt;pogoda[[#This Row],[podlewanie_zuzycie]]</f>
        <v>0</v>
      </c>
      <c r="K55" s="2">
        <f>IF(pogoda[[#This Row],[uzupełniono]],$S$2,pogoda[[#This Row],[woda_po_dniu]])</f>
        <v>25000</v>
      </c>
      <c r="L55" s="2">
        <f>pogoda[[#This Row],[woda_przed_podlewaniem]]-pogoda[[#This Row],[podlewanie_zuzycie]]</f>
        <v>25000</v>
      </c>
      <c r="M55" s="2">
        <f>IF(pogoda[[#This Row],[uzupełniono]],$S$2-pogoda[[#This Row],[woda_po_dniu]],0)</f>
        <v>0</v>
      </c>
      <c r="N55" s="2">
        <f>MONTH(pogoda[[#This Row],[data]])</f>
        <v>5</v>
      </c>
      <c r="O55" s="2" t="b">
        <f>pogoda[[#This Row],[temperatura_srednia]]&lt;=15</f>
        <v>1</v>
      </c>
      <c r="P55" s="2" t="b">
        <f>AND(pogoda[[#This Row],[temperatura_srednia]]&gt;15, pogoda[[#This Row],[opady]]&lt;=0.6)</f>
        <v>0</v>
      </c>
      <c r="Q55" s="2" t="b">
        <f>AND(pogoda[[#This Row],[temperatura_srednia]]&gt;15,pogoda[[#This Row],[opady]]&gt;0.6)</f>
        <v>0</v>
      </c>
    </row>
    <row r="56" spans="1:17" x14ac:dyDescent="0.25">
      <c r="A56">
        <v>15</v>
      </c>
      <c r="B56">
        <v>0</v>
      </c>
      <c r="C56" s="1">
        <v>42149</v>
      </c>
      <c r="D56">
        <f t="shared" si="0"/>
        <v>25000</v>
      </c>
      <c r="E56">
        <f>ROUNDUP(IF(pogoda[[#This Row],[opady]]=0, 0.0003*POWER(pogoda[[#This Row],[temperatura_srednia]], 1.5)*pogoda[[#This Row],[stan_zb_początek_dnia]],0), 0)</f>
        <v>436</v>
      </c>
      <c r="F56">
        <f>700*pogoda[[#This Row],[opady]]</f>
        <v>0</v>
      </c>
      <c r="G56" t="b">
        <f>AND(pogoda[[#This Row],[temperatura_srednia]]&gt;15,pogoda[[#This Row],[opady]]&lt;=0.6)</f>
        <v>0</v>
      </c>
      <c r="H56" s="2">
        <f>IF(pogoda[[#This Row],[temperatura_srednia]]&lt;=30, 12000, 24000)*pogoda[[#This Row],[podlewanie?]]</f>
        <v>0</v>
      </c>
      <c r="I56" s="2">
        <f>MIN(pogoda[[#This Row],[stan_zb_początek_dnia]]-pogoda[[#This Row],[ubytek_para]]+pogoda[[#This Row],[opady_zb]], $S$2)</f>
        <v>24564</v>
      </c>
      <c r="J56" s="2" t="b">
        <f>pogoda[[#This Row],[woda_po_dniu]]&lt;pogoda[[#This Row],[podlewanie_zuzycie]]</f>
        <v>0</v>
      </c>
      <c r="K56" s="2">
        <f>IF(pogoda[[#This Row],[uzupełniono]],$S$2,pogoda[[#This Row],[woda_po_dniu]])</f>
        <v>24564</v>
      </c>
      <c r="L56" s="2">
        <f>pogoda[[#This Row],[woda_przed_podlewaniem]]-pogoda[[#This Row],[podlewanie_zuzycie]]</f>
        <v>24564</v>
      </c>
      <c r="M56" s="2">
        <f>IF(pogoda[[#This Row],[uzupełniono]],$S$2-pogoda[[#This Row],[woda_po_dniu]],0)</f>
        <v>0</v>
      </c>
      <c r="N56" s="2">
        <f>MONTH(pogoda[[#This Row],[data]])</f>
        <v>5</v>
      </c>
      <c r="O56" s="2" t="b">
        <f>pogoda[[#This Row],[temperatura_srednia]]&lt;=15</f>
        <v>1</v>
      </c>
      <c r="P56" s="2" t="b">
        <f>AND(pogoda[[#This Row],[temperatura_srednia]]&gt;15, pogoda[[#This Row],[opady]]&lt;=0.6)</f>
        <v>0</v>
      </c>
      <c r="Q56" s="2" t="b">
        <f>AND(pogoda[[#This Row],[temperatura_srednia]]&gt;15,pogoda[[#This Row],[opady]]&gt;0.6)</f>
        <v>0</v>
      </c>
    </row>
    <row r="57" spans="1:17" x14ac:dyDescent="0.25">
      <c r="A57">
        <v>14</v>
      </c>
      <c r="B57">
        <v>0</v>
      </c>
      <c r="C57" s="1">
        <v>42150</v>
      </c>
      <c r="D57">
        <f t="shared" si="0"/>
        <v>24564</v>
      </c>
      <c r="E57">
        <f>ROUNDUP(IF(pogoda[[#This Row],[opady]]=0, 0.0003*POWER(pogoda[[#This Row],[temperatura_srednia]], 1.5)*pogoda[[#This Row],[stan_zb_początek_dnia]],0), 0)</f>
        <v>387</v>
      </c>
      <c r="F57">
        <f>700*pogoda[[#This Row],[opady]]</f>
        <v>0</v>
      </c>
      <c r="G57" t="b">
        <f>AND(pogoda[[#This Row],[temperatura_srednia]]&gt;15,pogoda[[#This Row],[opady]]&lt;=0.6)</f>
        <v>0</v>
      </c>
      <c r="H57" s="2">
        <f>IF(pogoda[[#This Row],[temperatura_srednia]]&lt;=30, 12000, 24000)*pogoda[[#This Row],[podlewanie?]]</f>
        <v>0</v>
      </c>
      <c r="I57" s="2">
        <f>MIN(pogoda[[#This Row],[stan_zb_początek_dnia]]-pogoda[[#This Row],[ubytek_para]]+pogoda[[#This Row],[opady_zb]], $S$2)</f>
        <v>24177</v>
      </c>
      <c r="J57" s="2" t="b">
        <f>pogoda[[#This Row],[woda_po_dniu]]&lt;pogoda[[#This Row],[podlewanie_zuzycie]]</f>
        <v>0</v>
      </c>
      <c r="K57" s="2">
        <f>IF(pogoda[[#This Row],[uzupełniono]],$S$2,pogoda[[#This Row],[woda_po_dniu]])</f>
        <v>24177</v>
      </c>
      <c r="L57" s="2">
        <f>pogoda[[#This Row],[woda_przed_podlewaniem]]-pogoda[[#This Row],[podlewanie_zuzycie]]</f>
        <v>24177</v>
      </c>
      <c r="M57" s="2">
        <f>IF(pogoda[[#This Row],[uzupełniono]],$S$2-pogoda[[#This Row],[woda_po_dniu]],0)</f>
        <v>0</v>
      </c>
      <c r="N57" s="2">
        <f>MONTH(pogoda[[#This Row],[data]])</f>
        <v>5</v>
      </c>
      <c r="O57" s="2" t="b">
        <f>pogoda[[#This Row],[temperatura_srednia]]&lt;=15</f>
        <v>1</v>
      </c>
      <c r="P57" s="2" t="b">
        <f>AND(pogoda[[#This Row],[temperatura_srednia]]&gt;15, pogoda[[#This Row],[opady]]&lt;=0.6)</f>
        <v>0</v>
      </c>
      <c r="Q57" s="2" t="b">
        <f>AND(pogoda[[#This Row],[temperatura_srednia]]&gt;15,pogoda[[#This Row],[opady]]&gt;0.6)</f>
        <v>0</v>
      </c>
    </row>
    <row r="58" spans="1:17" x14ac:dyDescent="0.25">
      <c r="A58">
        <v>10</v>
      </c>
      <c r="B58">
        <v>0</v>
      </c>
      <c r="C58" s="1">
        <v>42151</v>
      </c>
      <c r="D58">
        <f t="shared" si="0"/>
        <v>24177</v>
      </c>
      <c r="E58">
        <f>ROUNDUP(IF(pogoda[[#This Row],[opady]]=0, 0.0003*POWER(pogoda[[#This Row],[temperatura_srednia]], 1.5)*pogoda[[#This Row],[stan_zb_początek_dnia]],0), 0)</f>
        <v>230</v>
      </c>
      <c r="F58">
        <f>700*pogoda[[#This Row],[opady]]</f>
        <v>0</v>
      </c>
      <c r="G58" t="b">
        <f>AND(pogoda[[#This Row],[temperatura_srednia]]&gt;15,pogoda[[#This Row],[opady]]&lt;=0.6)</f>
        <v>0</v>
      </c>
      <c r="H58" s="2">
        <f>IF(pogoda[[#This Row],[temperatura_srednia]]&lt;=30, 12000, 24000)*pogoda[[#This Row],[podlewanie?]]</f>
        <v>0</v>
      </c>
      <c r="I58" s="2">
        <f>MIN(pogoda[[#This Row],[stan_zb_początek_dnia]]-pogoda[[#This Row],[ubytek_para]]+pogoda[[#This Row],[opady_zb]], $S$2)</f>
        <v>23947</v>
      </c>
      <c r="J58" s="2" t="b">
        <f>pogoda[[#This Row],[woda_po_dniu]]&lt;pogoda[[#This Row],[podlewanie_zuzycie]]</f>
        <v>0</v>
      </c>
      <c r="K58" s="2">
        <f>IF(pogoda[[#This Row],[uzupełniono]],$S$2,pogoda[[#This Row],[woda_po_dniu]])</f>
        <v>23947</v>
      </c>
      <c r="L58" s="2">
        <f>pogoda[[#This Row],[woda_przed_podlewaniem]]-pogoda[[#This Row],[podlewanie_zuzycie]]</f>
        <v>23947</v>
      </c>
      <c r="M58" s="2">
        <f>IF(pogoda[[#This Row],[uzupełniono]],$S$2-pogoda[[#This Row],[woda_po_dniu]],0)</f>
        <v>0</v>
      </c>
      <c r="N58" s="2">
        <f>MONTH(pogoda[[#This Row],[data]])</f>
        <v>5</v>
      </c>
      <c r="O58" s="2" t="b">
        <f>pogoda[[#This Row],[temperatura_srednia]]&lt;=15</f>
        <v>1</v>
      </c>
      <c r="P58" s="2" t="b">
        <f>AND(pogoda[[#This Row],[temperatura_srednia]]&gt;15, pogoda[[#This Row],[opady]]&lt;=0.6)</f>
        <v>0</v>
      </c>
      <c r="Q58" s="2" t="b">
        <f>AND(pogoda[[#This Row],[temperatura_srednia]]&gt;15,pogoda[[#This Row],[opady]]&gt;0.6)</f>
        <v>0</v>
      </c>
    </row>
    <row r="59" spans="1:17" x14ac:dyDescent="0.25">
      <c r="A59">
        <v>12</v>
      </c>
      <c r="B59">
        <v>0.1</v>
      </c>
      <c r="C59" s="1">
        <v>42152</v>
      </c>
      <c r="D59">
        <f t="shared" si="0"/>
        <v>23947</v>
      </c>
      <c r="E59">
        <f>ROUNDUP(IF(pogoda[[#This Row],[opady]]=0, 0.0003*POWER(pogoda[[#This Row],[temperatura_srednia]], 1.5)*pogoda[[#This Row],[stan_zb_początek_dnia]],0), 0)</f>
        <v>0</v>
      </c>
      <c r="F59">
        <f>700*pogoda[[#This Row],[opady]]</f>
        <v>70</v>
      </c>
      <c r="G59" t="b">
        <f>AND(pogoda[[#This Row],[temperatura_srednia]]&gt;15,pogoda[[#This Row],[opady]]&lt;=0.6)</f>
        <v>0</v>
      </c>
      <c r="H59" s="2">
        <f>IF(pogoda[[#This Row],[temperatura_srednia]]&lt;=30, 12000, 24000)*pogoda[[#This Row],[podlewanie?]]</f>
        <v>0</v>
      </c>
      <c r="I59" s="2">
        <f>MIN(pogoda[[#This Row],[stan_zb_początek_dnia]]-pogoda[[#This Row],[ubytek_para]]+pogoda[[#This Row],[opady_zb]], $S$2)</f>
        <v>24017</v>
      </c>
      <c r="J59" s="2" t="b">
        <f>pogoda[[#This Row],[woda_po_dniu]]&lt;pogoda[[#This Row],[podlewanie_zuzycie]]</f>
        <v>0</v>
      </c>
      <c r="K59" s="2">
        <f>IF(pogoda[[#This Row],[uzupełniono]],$S$2,pogoda[[#This Row],[woda_po_dniu]])</f>
        <v>24017</v>
      </c>
      <c r="L59" s="2">
        <f>pogoda[[#This Row],[woda_przed_podlewaniem]]-pogoda[[#This Row],[podlewanie_zuzycie]]</f>
        <v>24017</v>
      </c>
      <c r="M59" s="2">
        <f>IF(pogoda[[#This Row],[uzupełniono]],$S$2-pogoda[[#This Row],[woda_po_dniu]],0)</f>
        <v>0</v>
      </c>
      <c r="N59" s="2">
        <f>MONTH(pogoda[[#This Row],[data]])</f>
        <v>5</v>
      </c>
      <c r="O59" s="2" t="b">
        <f>pogoda[[#This Row],[temperatura_srednia]]&lt;=15</f>
        <v>1</v>
      </c>
      <c r="P59" s="2" t="b">
        <f>AND(pogoda[[#This Row],[temperatura_srednia]]&gt;15, pogoda[[#This Row],[opady]]&lt;=0.6)</f>
        <v>0</v>
      </c>
      <c r="Q59" s="2" t="b">
        <f>AND(pogoda[[#This Row],[temperatura_srednia]]&gt;15,pogoda[[#This Row],[opady]]&gt;0.6)</f>
        <v>0</v>
      </c>
    </row>
    <row r="60" spans="1:17" x14ac:dyDescent="0.25">
      <c r="A60">
        <v>14</v>
      </c>
      <c r="B60">
        <v>0</v>
      </c>
      <c r="C60" s="1">
        <v>42153</v>
      </c>
      <c r="D60">
        <f t="shared" si="0"/>
        <v>24017</v>
      </c>
      <c r="E60">
        <f>ROUNDUP(IF(pogoda[[#This Row],[opady]]=0, 0.0003*POWER(pogoda[[#This Row],[temperatura_srednia]], 1.5)*pogoda[[#This Row],[stan_zb_początek_dnia]],0), 0)</f>
        <v>378</v>
      </c>
      <c r="F60">
        <f>700*pogoda[[#This Row],[opady]]</f>
        <v>0</v>
      </c>
      <c r="G60" t="b">
        <f>AND(pogoda[[#This Row],[temperatura_srednia]]&gt;15,pogoda[[#This Row],[opady]]&lt;=0.6)</f>
        <v>0</v>
      </c>
      <c r="H60" s="2">
        <f>IF(pogoda[[#This Row],[temperatura_srednia]]&lt;=30, 12000, 24000)*pogoda[[#This Row],[podlewanie?]]</f>
        <v>0</v>
      </c>
      <c r="I60" s="2">
        <f>MIN(pogoda[[#This Row],[stan_zb_początek_dnia]]-pogoda[[#This Row],[ubytek_para]]+pogoda[[#This Row],[opady_zb]], $S$2)</f>
        <v>23639</v>
      </c>
      <c r="J60" s="2" t="b">
        <f>pogoda[[#This Row],[woda_po_dniu]]&lt;pogoda[[#This Row],[podlewanie_zuzycie]]</f>
        <v>0</v>
      </c>
      <c r="K60" s="2">
        <f>IF(pogoda[[#This Row],[uzupełniono]],$S$2,pogoda[[#This Row],[woda_po_dniu]])</f>
        <v>23639</v>
      </c>
      <c r="L60" s="2">
        <f>pogoda[[#This Row],[woda_przed_podlewaniem]]-pogoda[[#This Row],[podlewanie_zuzycie]]</f>
        <v>23639</v>
      </c>
      <c r="M60" s="2">
        <f>IF(pogoda[[#This Row],[uzupełniono]],$S$2-pogoda[[#This Row],[woda_po_dniu]],0)</f>
        <v>0</v>
      </c>
      <c r="N60" s="2">
        <f>MONTH(pogoda[[#This Row],[data]])</f>
        <v>5</v>
      </c>
      <c r="O60" s="2" t="b">
        <f>pogoda[[#This Row],[temperatura_srednia]]&lt;=15</f>
        <v>1</v>
      </c>
      <c r="P60" s="2" t="b">
        <f>AND(pogoda[[#This Row],[temperatura_srednia]]&gt;15, pogoda[[#This Row],[opady]]&lt;=0.6)</f>
        <v>0</v>
      </c>
      <c r="Q60" s="2" t="b">
        <f>AND(pogoda[[#This Row],[temperatura_srednia]]&gt;15,pogoda[[#This Row],[opady]]&gt;0.6)</f>
        <v>0</v>
      </c>
    </row>
    <row r="61" spans="1:17" x14ac:dyDescent="0.25">
      <c r="A61">
        <v>13</v>
      </c>
      <c r="B61">
        <v>0</v>
      </c>
      <c r="C61" s="1">
        <v>42154</v>
      </c>
      <c r="D61">
        <f t="shared" si="0"/>
        <v>23639</v>
      </c>
      <c r="E61">
        <f>ROUNDUP(IF(pogoda[[#This Row],[opady]]=0, 0.0003*POWER(pogoda[[#This Row],[temperatura_srednia]], 1.5)*pogoda[[#This Row],[stan_zb_początek_dnia]],0), 0)</f>
        <v>333</v>
      </c>
      <c r="F61">
        <f>700*pogoda[[#This Row],[opady]]</f>
        <v>0</v>
      </c>
      <c r="G61" t="b">
        <f>AND(pogoda[[#This Row],[temperatura_srednia]]&gt;15,pogoda[[#This Row],[opady]]&lt;=0.6)</f>
        <v>0</v>
      </c>
      <c r="H61" s="2">
        <f>IF(pogoda[[#This Row],[temperatura_srednia]]&lt;=30, 12000, 24000)*pogoda[[#This Row],[podlewanie?]]</f>
        <v>0</v>
      </c>
      <c r="I61" s="2">
        <f>MIN(pogoda[[#This Row],[stan_zb_początek_dnia]]-pogoda[[#This Row],[ubytek_para]]+pogoda[[#This Row],[opady_zb]], $S$2)</f>
        <v>23306</v>
      </c>
      <c r="J61" s="2" t="b">
        <f>pogoda[[#This Row],[woda_po_dniu]]&lt;pogoda[[#This Row],[podlewanie_zuzycie]]</f>
        <v>0</v>
      </c>
      <c r="K61" s="2">
        <f>IF(pogoda[[#This Row],[uzupełniono]],$S$2,pogoda[[#This Row],[woda_po_dniu]])</f>
        <v>23306</v>
      </c>
      <c r="L61" s="2">
        <f>pogoda[[#This Row],[woda_przed_podlewaniem]]-pogoda[[#This Row],[podlewanie_zuzycie]]</f>
        <v>23306</v>
      </c>
      <c r="M61" s="2">
        <f>IF(pogoda[[#This Row],[uzupełniono]],$S$2-pogoda[[#This Row],[woda_po_dniu]],0)</f>
        <v>0</v>
      </c>
      <c r="N61" s="2">
        <f>MONTH(pogoda[[#This Row],[data]])</f>
        <v>5</v>
      </c>
      <c r="O61" s="2" t="b">
        <f>pogoda[[#This Row],[temperatura_srednia]]&lt;=15</f>
        <v>1</v>
      </c>
      <c r="P61" s="2" t="b">
        <f>AND(pogoda[[#This Row],[temperatura_srednia]]&gt;15, pogoda[[#This Row],[opady]]&lt;=0.6)</f>
        <v>0</v>
      </c>
      <c r="Q61" s="2" t="b">
        <f>AND(pogoda[[#This Row],[temperatura_srednia]]&gt;15,pogoda[[#This Row],[opady]]&gt;0.6)</f>
        <v>0</v>
      </c>
    </row>
    <row r="62" spans="1:17" x14ac:dyDescent="0.25">
      <c r="A62">
        <v>12</v>
      </c>
      <c r="B62">
        <v>0</v>
      </c>
      <c r="C62" s="1">
        <v>42155</v>
      </c>
      <c r="D62">
        <f t="shared" si="0"/>
        <v>23306</v>
      </c>
      <c r="E62">
        <f>ROUNDUP(IF(pogoda[[#This Row],[opady]]=0, 0.0003*POWER(pogoda[[#This Row],[temperatura_srednia]], 1.5)*pogoda[[#This Row],[stan_zb_początek_dnia]],0), 0)</f>
        <v>291</v>
      </c>
      <c r="F62">
        <f>700*pogoda[[#This Row],[opady]]</f>
        <v>0</v>
      </c>
      <c r="G62" t="b">
        <f>AND(pogoda[[#This Row],[temperatura_srednia]]&gt;15,pogoda[[#This Row],[opady]]&lt;=0.6)</f>
        <v>0</v>
      </c>
      <c r="H62" s="2">
        <f>IF(pogoda[[#This Row],[temperatura_srednia]]&lt;=30, 12000, 24000)*pogoda[[#This Row],[podlewanie?]]</f>
        <v>0</v>
      </c>
      <c r="I62" s="2">
        <f>MIN(pogoda[[#This Row],[stan_zb_początek_dnia]]-pogoda[[#This Row],[ubytek_para]]+pogoda[[#This Row],[opady_zb]], $S$2)</f>
        <v>23015</v>
      </c>
      <c r="J62" s="2" t="b">
        <f>pogoda[[#This Row],[woda_po_dniu]]&lt;pogoda[[#This Row],[podlewanie_zuzycie]]</f>
        <v>0</v>
      </c>
      <c r="K62" s="2">
        <f>IF(pogoda[[#This Row],[uzupełniono]],$S$2,pogoda[[#This Row],[woda_po_dniu]])</f>
        <v>23015</v>
      </c>
      <c r="L62" s="2">
        <f>pogoda[[#This Row],[woda_przed_podlewaniem]]-pogoda[[#This Row],[podlewanie_zuzycie]]</f>
        <v>23015</v>
      </c>
      <c r="M62" s="2">
        <f>IF(pogoda[[#This Row],[uzupełniono]],$S$2-pogoda[[#This Row],[woda_po_dniu]],0)</f>
        <v>0</v>
      </c>
      <c r="N62" s="2">
        <f>MONTH(pogoda[[#This Row],[data]])</f>
        <v>5</v>
      </c>
      <c r="O62" s="2" t="b">
        <f>pogoda[[#This Row],[temperatura_srednia]]&lt;=15</f>
        <v>1</v>
      </c>
      <c r="P62" s="2" t="b">
        <f>AND(pogoda[[#This Row],[temperatura_srednia]]&gt;15, pogoda[[#This Row],[opady]]&lt;=0.6)</f>
        <v>0</v>
      </c>
      <c r="Q62" s="2" t="b">
        <f>AND(pogoda[[#This Row],[temperatura_srednia]]&gt;15,pogoda[[#This Row],[opady]]&gt;0.6)</f>
        <v>0</v>
      </c>
    </row>
    <row r="63" spans="1:17" x14ac:dyDescent="0.25">
      <c r="A63">
        <v>18</v>
      </c>
      <c r="B63">
        <v>4</v>
      </c>
      <c r="C63" s="1">
        <v>42156</v>
      </c>
      <c r="D63">
        <f t="shared" si="0"/>
        <v>23015</v>
      </c>
      <c r="E63">
        <f>ROUNDUP(IF(pogoda[[#This Row],[opady]]=0, 0.0003*POWER(pogoda[[#This Row],[temperatura_srednia]], 1.5)*pogoda[[#This Row],[stan_zb_początek_dnia]],0), 0)</f>
        <v>0</v>
      </c>
      <c r="F63">
        <f>700*pogoda[[#This Row],[opady]]</f>
        <v>2800</v>
      </c>
      <c r="G63" t="b">
        <f>AND(pogoda[[#This Row],[temperatura_srednia]]&gt;15,pogoda[[#This Row],[opady]]&lt;=0.6)</f>
        <v>0</v>
      </c>
      <c r="H63" s="2">
        <f>IF(pogoda[[#This Row],[temperatura_srednia]]&lt;=30, 12000, 24000)*pogoda[[#This Row],[podlewanie?]]</f>
        <v>0</v>
      </c>
      <c r="I63" s="2">
        <f>MIN(pogoda[[#This Row],[stan_zb_początek_dnia]]-pogoda[[#This Row],[ubytek_para]]+pogoda[[#This Row],[opady_zb]], $S$2)</f>
        <v>25000</v>
      </c>
      <c r="J63" s="2" t="b">
        <f>pogoda[[#This Row],[woda_po_dniu]]&lt;pogoda[[#This Row],[podlewanie_zuzycie]]</f>
        <v>0</v>
      </c>
      <c r="K63" s="2">
        <f>IF(pogoda[[#This Row],[uzupełniono]],$S$2,pogoda[[#This Row],[woda_po_dniu]])</f>
        <v>25000</v>
      </c>
      <c r="L63" s="2">
        <f>pogoda[[#This Row],[woda_przed_podlewaniem]]-pogoda[[#This Row],[podlewanie_zuzycie]]</f>
        <v>25000</v>
      </c>
      <c r="M63" s="2">
        <f>IF(pogoda[[#This Row],[uzupełniono]],$S$2-pogoda[[#This Row],[woda_po_dniu]],0)</f>
        <v>0</v>
      </c>
      <c r="N63" s="2">
        <f>MONTH(pogoda[[#This Row],[data]])</f>
        <v>6</v>
      </c>
      <c r="O63" s="2" t="b">
        <f>pogoda[[#This Row],[temperatura_srednia]]&lt;=15</f>
        <v>0</v>
      </c>
      <c r="P63" s="2" t="b">
        <f>AND(pogoda[[#This Row],[temperatura_srednia]]&gt;15, pogoda[[#This Row],[opady]]&lt;=0.6)</f>
        <v>0</v>
      </c>
      <c r="Q63" s="2" t="b">
        <f>AND(pogoda[[#This Row],[temperatura_srednia]]&gt;15,pogoda[[#This Row],[opady]]&gt;0.6)</f>
        <v>1</v>
      </c>
    </row>
    <row r="64" spans="1:17" x14ac:dyDescent="0.25">
      <c r="A64">
        <v>18</v>
      </c>
      <c r="B64">
        <v>3</v>
      </c>
      <c r="C64" s="1">
        <v>42157</v>
      </c>
      <c r="D64">
        <f t="shared" si="0"/>
        <v>25000</v>
      </c>
      <c r="E64">
        <f>ROUNDUP(IF(pogoda[[#This Row],[opady]]=0, 0.0003*POWER(pogoda[[#This Row],[temperatura_srednia]], 1.5)*pogoda[[#This Row],[stan_zb_początek_dnia]],0), 0)</f>
        <v>0</v>
      </c>
      <c r="F64">
        <f>700*pogoda[[#This Row],[opady]]</f>
        <v>2100</v>
      </c>
      <c r="G64" t="b">
        <f>AND(pogoda[[#This Row],[temperatura_srednia]]&gt;15,pogoda[[#This Row],[opady]]&lt;=0.6)</f>
        <v>0</v>
      </c>
      <c r="H64" s="2">
        <f>IF(pogoda[[#This Row],[temperatura_srednia]]&lt;=30, 12000, 24000)*pogoda[[#This Row],[podlewanie?]]</f>
        <v>0</v>
      </c>
      <c r="I64" s="2">
        <f>MIN(pogoda[[#This Row],[stan_zb_początek_dnia]]-pogoda[[#This Row],[ubytek_para]]+pogoda[[#This Row],[opady_zb]], $S$2)</f>
        <v>25000</v>
      </c>
      <c r="J64" s="2" t="b">
        <f>pogoda[[#This Row],[woda_po_dniu]]&lt;pogoda[[#This Row],[podlewanie_zuzycie]]</f>
        <v>0</v>
      </c>
      <c r="K64" s="2">
        <f>IF(pogoda[[#This Row],[uzupełniono]],$S$2,pogoda[[#This Row],[woda_po_dniu]])</f>
        <v>25000</v>
      </c>
      <c r="L64" s="2">
        <f>pogoda[[#This Row],[woda_przed_podlewaniem]]-pogoda[[#This Row],[podlewanie_zuzycie]]</f>
        <v>25000</v>
      </c>
      <c r="M64" s="2">
        <f>IF(pogoda[[#This Row],[uzupełniono]],$S$2-pogoda[[#This Row],[woda_po_dniu]],0)</f>
        <v>0</v>
      </c>
      <c r="N64" s="2">
        <f>MONTH(pogoda[[#This Row],[data]])</f>
        <v>6</v>
      </c>
      <c r="O64" s="2" t="b">
        <f>pogoda[[#This Row],[temperatura_srednia]]&lt;=15</f>
        <v>0</v>
      </c>
      <c r="P64" s="2" t="b">
        <f>AND(pogoda[[#This Row],[temperatura_srednia]]&gt;15, pogoda[[#This Row],[opady]]&lt;=0.6)</f>
        <v>0</v>
      </c>
      <c r="Q64" s="2" t="b">
        <f>AND(pogoda[[#This Row],[temperatura_srednia]]&gt;15,pogoda[[#This Row],[opady]]&gt;0.6)</f>
        <v>1</v>
      </c>
    </row>
    <row r="65" spans="1:17" x14ac:dyDescent="0.25">
      <c r="A65">
        <v>22</v>
      </c>
      <c r="B65">
        <v>0</v>
      </c>
      <c r="C65" s="1">
        <v>42158</v>
      </c>
      <c r="D65">
        <f t="shared" si="0"/>
        <v>25000</v>
      </c>
      <c r="E65">
        <f>ROUNDUP(IF(pogoda[[#This Row],[opady]]=0, 0.0003*POWER(pogoda[[#This Row],[temperatura_srednia]], 1.5)*pogoda[[#This Row],[stan_zb_początek_dnia]],0), 0)</f>
        <v>774</v>
      </c>
      <c r="F65">
        <f>700*pogoda[[#This Row],[opady]]</f>
        <v>0</v>
      </c>
      <c r="G65" t="b">
        <f>AND(pogoda[[#This Row],[temperatura_srednia]]&gt;15,pogoda[[#This Row],[opady]]&lt;=0.6)</f>
        <v>1</v>
      </c>
      <c r="H65" s="2">
        <f>IF(pogoda[[#This Row],[temperatura_srednia]]&lt;=30, 12000, 24000)*pogoda[[#This Row],[podlewanie?]]</f>
        <v>12000</v>
      </c>
      <c r="I65" s="2">
        <f>MIN(pogoda[[#This Row],[stan_zb_początek_dnia]]-pogoda[[#This Row],[ubytek_para]]+pogoda[[#This Row],[opady_zb]], $S$2)</f>
        <v>24226</v>
      </c>
      <c r="J65" s="2" t="b">
        <f>pogoda[[#This Row],[woda_po_dniu]]&lt;pogoda[[#This Row],[podlewanie_zuzycie]]</f>
        <v>0</v>
      </c>
      <c r="K65" s="2">
        <f>IF(pogoda[[#This Row],[uzupełniono]],$S$2,pogoda[[#This Row],[woda_po_dniu]])</f>
        <v>24226</v>
      </c>
      <c r="L65" s="2">
        <f>pogoda[[#This Row],[woda_przed_podlewaniem]]-pogoda[[#This Row],[podlewanie_zuzycie]]</f>
        <v>12226</v>
      </c>
      <c r="M65" s="2">
        <f>IF(pogoda[[#This Row],[uzupełniono]],$S$2-pogoda[[#This Row],[woda_po_dniu]],0)</f>
        <v>0</v>
      </c>
      <c r="N65" s="2">
        <f>MONTH(pogoda[[#This Row],[data]])</f>
        <v>6</v>
      </c>
      <c r="O65" s="2" t="b">
        <f>pogoda[[#This Row],[temperatura_srednia]]&lt;=15</f>
        <v>0</v>
      </c>
      <c r="P65" s="2" t="b">
        <f>AND(pogoda[[#This Row],[temperatura_srednia]]&gt;15, pogoda[[#This Row],[opady]]&lt;=0.6)</f>
        <v>1</v>
      </c>
      <c r="Q65" s="2" t="b">
        <f>AND(pogoda[[#This Row],[temperatura_srednia]]&gt;15,pogoda[[#This Row],[opady]]&gt;0.6)</f>
        <v>0</v>
      </c>
    </row>
    <row r="66" spans="1:17" x14ac:dyDescent="0.25">
      <c r="A66">
        <v>15</v>
      </c>
      <c r="B66">
        <v>0</v>
      </c>
      <c r="C66" s="1">
        <v>42159</v>
      </c>
      <c r="D66">
        <f t="shared" si="0"/>
        <v>12226</v>
      </c>
      <c r="E66">
        <f>ROUNDUP(IF(pogoda[[#This Row],[opady]]=0, 0.0003*POWER(pogoda[[#This Row],[temperatura_srednia]], 1.5)*pogoda[[#This Row],[stan_zb_początek_dnia]],0), 0)</f>
        <v>214</v>
      </c>
      <c r="F66">
        <f>700*pogoda[[#This Row],[opady]]</f>
        <v>0</v>
      </c>
      <c r="G66" t="b">
        <f>AND(pogoda[[#This Row],[temperatura_srednia]]&gt;15,pogoda[[#This Row],[opady]]&lt;=0.6)</f>
        <v>0</v>
      </c>
      <c r="H66" s="2">
        <f>IF(pogoda[[#This Row],[temperatura_srednia]]&lt;=30, 12000, 24000)*pogoda[[#This Row],[podlewanie?]]</f>
        <v>0</v>
      </c>
      <c r="I66" s="2">
        <f>MIN(pogoda[[#This Row],[stan_zb_początek_dnia]]-pogoda[[#This Row],[ubytek_para]]+pogoda[[#This Row],[opady_zb]], $S$2)</f>
        <v>12012</v>
      </c>
      <c r="J66" s="2" t="b">
        <f>pogoda[[#This Row],[woda_po_dniu]]&lt;pogoda[[#This Row],[podlewanie_zuzycie]]</f>
        <v>0</v>
      </c>
      <c r="K66" s="2">
        <f>IF(pogoda[[#This Row],[uzupełniono]],$S$2,pogoda[[#This Row],[woda_po_dniu]])</f>
        <v>12012</v>
      </c>
      <c r="L66" s="2">
        <f>pogoda[[#This Row],[woda_przed_podlewaniem]]-pogoda[[#This Row],[podlewanie_zuzycie]]</f>
        <v>12012</v>
      </c>
      <c r="M66" s="2">
        <f>IF(pogoda[[#This Row],[uzupełniono]],$S$2-pogoda[[#This Row],[woda_po_dniu]],0)</f>
        <v>0</v>
      </c>
      <c r="N66" s="2">
        <f>MONTH(pogoda[[#This Row],[data]])</f>
        <v>6</v>
      </c>
      <c r="O66" s="2" t="b">
        <f>pogoda[[#This Row],[temperatura_srednia]]&lt;=15</f>
        <v>1</v>
      </c>
      <c r="P66" s="2" t="b">
        <f>AND(pogoda[[#This Row],[temperatura_srednia]]&gt;15, pogoda[[#This Row],[opady]]&lt;=0.6)</f>
        <v>0</v>
      </c>
      <c r="Q66" s="2" t="b">
        <f>AND(pogoda[[#This Row],[temperatura_srednia]]&gt;15,pogoda[[#This Row],[opady]]&gt;0.6)</f>
        <v>0</v>
      </c>
    </row>
    <row r="67" spans="1:17" x14ac:dyDescent="0.25">
      <c r="A67">
        <v>18</v>
      </c>
      <c r="B67">
        <v>0</v>
      </c>
      <c r="C67" s="1">
        <v>42160</v>
      </c>
      <c r="D67">
        <f t="shared" si="0"/>
        <v>12012</v>
      </c>
      <c r="E67">
        <f>ROUNDUP(IF(pogoda[[#This Row],[opady]]=0, 0.0003*POWER(pogoda[[#This Row],[temperatura_srednia]], 1.5)*pogoda[[#This Row],[stan_zb_początek_dnia]],0), 0)</f>
        <v>276</v>
      </c>
      <c r="F67">
        <f>700*pogoda[[#This Row],[opady]]</f>
        <v>0</v>
      </c>
      <c r="G67" t="b">
        <f>AND(pogoda[[#This Row],[temperatura_srednia]]&gt;15,pogoda[[#This Row],[opady]]&lt;=0.6)</f>
        <v>1</v>
      </c>
      <c r="H67" s="2">
        <f>IF(pogoda[[#This Row],[temperatura_srednia]]&lt;=30, 12000, 24000)*pogoda[[#This Row],[podlewanie?]]</f>
        <v>12000</v>
      </c>
      <c r="I67" s="2">
        <f>MIN(pogoda[[#This Row],[stan_zb_początek_dnia]]-pogoda[[#This Row],[ubytek_para]]+pogoda[[#This Row],[opady_zb]], $S$2)</f>
        <v>11736</v>
      </c>
      <c r="J67" s="2" t="b">
        <f>pogoda[[#This Row],[woda_po_dniu]]&lt;pogoda[[#This Row],[podlewanie_zuzycie]]</f>
        <v>1</v>
      </c>
      <c r="K67" s="2">
        <f>IF(pogoda[[#This Row],[uzupełniono]],$S$2,pogoda[[#This Row],[woda_po_dniu]])</f>
        <v>25000</v>
      </c>
      <c r="L67" s="2">
        <f>pogoda[[#This Row],[woda_przed_podlewaniem]]-pogoda[[#This Row],[podlewanie_zuzycie]]</f>
        <v>13000</v>
      </c>
      <c r="M67" s="2">
        <f>IF(pogoda[[#This Row],[uzupełniono]],$S$2-pogoda[[#This Row],[woda_po_dniu]],0)</f>
        <v>13264</v>
      </c>
      <c r="N67" s="2">
        <f>MONTH(pogoda[[#This Row],[data]])</f>
        <v>6</v>
      </c>
      <c r="O67" s="2" t="b">
        <f>pogoda[[#This Row],[temperatura_srednia]]&lt;=15</f>
        <v>0</v>
      </c>
      <c r="P67" s="2" t="b">
        <f>AND(pogoda[[#This Row],[temperatura_srednia]]&gt;15, pogoda[[#This Row],[opady]]&lt;=0.6)</f>
        <v>1</v>
      </c>
      <c r="Q67" s="2" t="b">
        <f>AND(pogoda[[#This Row],[temperatura_srednia]]&gt;15,pogoda[[#This Row],[opady]]&gt;0.6)</f>
        <v>0</v>
      </c>
    </row>
    <row r="68" spans="1:17" x14ac:dyDescent="0.25">
      <c r="A68">
        <v>22</v>
      </c>
      <c r="B68">
        <v>0</v>
      </c>
      <c r="C68" s="1">
        <v>42161</v>
      </c>
      <c r="D68">
        <f t="shared" ref="D68:D131" si="3">L67</f>
        <v>13000</v>
      </c>
      <c r="E68">
        <f>ROUNDUP(IF(pogoda[[#This Row],[opady]]=0, 0.0003*POWER(pogoda[[#This Row],[temperatura_srednia]], 1.5)*pogoda[[#This Row],[stan_zb_początek_dnia]],0), 0)</f>
        <v>403</v>
      </c>
      <c r="F68">
        <f>700*pogoda[[#This Row],[opady]]</f>
        <v>0</v>
      </c>
      <c r="G68" t="b">
        <f>AND(pogoda[[#This Row],[temperatura_srednia]]&gt;15,pogoda[[#This Row],[opady]]&lt;=0.6)</f>
        <v>1</v>
      </c>
      <c r="H68" s="2">
        <f>IF(pogoda[[#This Row],[temperatura_srednia]]&lt;=30, 12000, 24000)*pogoda[[#This Row],[podlewanie?]]</f>
        <v>12000</v>
      </c>
      <c r="I68" s="2">
        <f>MIN(pogoda[[#This Row],[stan_zb_początek_dnia]]-pogoda[[#This Row],[ubytek_para]]+pogoda[[#This Row],[opady_zb]], $S$2)</f>
        <v>12597</v>
      </c>
      <c r="J68" s="2" t="b">
        <f>pogoda[[#This Row],[woda_po_dniu]]&lt;pogoda[[#This Row],[podlewanie_zuzycie]]</f>
        <v>0</v>
      </c>
      <c r="K68" s="2">
        <f>IF(pogoda[[#This Row],[uzupełniono]],$S$2,pogoda[[#This Row],[woda_po_dniu]])</f>
        <v>12597</v>
      </c>
      <c r="L68" s="2">
        <f>pogoda[[#This Row],[woda_przed_podlewaniem]]-pogoda[[#This Row],[podlewanie_zuzycie]]</f>
        <v>597</v>
      </c>
      <c r="M68" s="2">
        <f>IF(pogoda[[#This Row],[uzupełniono]],$S$2-pogoda[[#This Row],[woda_po_dniu]],0)</f>
        <v>0</v>
      </c>
      <c r="N68" s="2">
        <f>MONTH(pogoda[[#This Row],[data]])</f>
        <v>6</v>
      </c>
      <c r="O68" s="2" t="b">
        <f>pogoda[[#This Row],[temperatura_srednia]]&lt;=15</f>
        <v>0</v>
      </c>
      <c r="P68" s="2" t="b">
        <f>AND(pogoda[[#This Row],[temperatura_srednia]]&gt;15, pogoda[[#This Row],[opady]]&lt;=0.6)</f>
        <v>1</v>
      </c>
      <c r="Q68" s="2" t="b">
        <f>AND(pogoda[[#This Row],[temperatura_srednia]]&gt;15,pogoda[[#This Row],[opady]]&gt;0.6)</f>
        <v>0</v>
      </c>
    </row>
    <row r="69" spans="1:17" x14ac:dyDescent="0.25">
      <c r="A69">
        <v>14</v>
      </c>
      <c r="B69">
        <v>8</v>
      </c>
      <c r="C69" s="1">
        <v>42162</v>
      </c>
      <c r="D69">
        <f t="shared" si="3"/>
        <v>597</v>
      </c>
      <c r="E69">
        <f>ROUNDUP(IF(pogoda[[#This Row],[opady]]=0, 0.0003*POWER(pogoda[[#This Row],[temperatura_srednia]], 1.5)*pogoda[[#This Row],[stan_zb_początek_dnia]],0), 0)</f>
        <v>0</v>
      </c>
      <c r="F69">
        <f>700*pogoda[[#This Row],[opady]]</f>
        <v>5600</v>
      </c>
      <c r="G69" t="b">
        <f>AND(pogoda[[#This Row],[temperatura_srednia]]&gt;15,pogoda[[#This Row],[opady]]&lt;=0.6)</f>
        <v>0</v>
      </c>
      <c r="H69" s="2">
        <f>IF(pogoda[[#This Row],[temperatura_srednia]]&lt;=30, 12000, 24000)*pogoda[[#This Row],[podlewanie?]]</f>
        <v>0</v>
      </c>
      <c r="I69" s="2">
        <f>MIN(pogoda[[#This Row],[stan_zb_początek_dnia]]-pogoda[[#This Row],[ubytek_para]]+pogoda[[#This Row],[opady_zb]], $S$2)</f>
        <v>6197</v>
      </c>
      <c r="J69" s="2" t="b">
        <f>pogoda[[#This Row],[woda_po_dniu]]&lt;pogoda[[#This Row],[podlewanie_zuzycie]]</f>
        <v>0</v>
      </c>
      <c r="K69" s="2">
        <f>IF(pogoda[[#This Row],[uzupełniono]],$S$2,pogoda[[#This Row],[woda_po_dniu]])</f>
        <v>6197</v>
      </c>
      <c r="L69" s="2">
        <f>pogoda[[#This Row],[woda_przed_podlewaniem]]-pogoda[[#This Row],[podlewanie_zuzycie]]</f>
        <v>6197</v>
      </c>
      <c r="M69" s="2">
        <f>IF(pogoda[[#This Row],[uzupełniono]],$S$2-pogoda[[#This Row],[woda_po_dniu]],0)</f>
        <v>0</v>
      </c>
      <c r="N69" s="2">
        <f>MONTH(pogoda[[#This Row],[data]])</f>
        <v>6</v>
      </c>
      <c r="O69" s="2" t="b">
        <f>pogoda[[#This Row],[temperatura_srednia]]&lt;=15</f>
        <v>1</v>
      </c>
      <c r="P69" s="2" t="b">
        <f>AND(pogoda[[#This Row],[temperatura_srednia]]&gt;15, pogoda[[#This Row],[opady]]&lt;=0.6)</f>
        <v>0</v>
      </c>
      <c r="Q69" s="2" t="b">
        <f>AND(pogoda[[#This Row],[temperatura_srednia]]&gt;15,pogoda[[#This Row],[opady]]&gt;0.6)</f>
        <v>0</v>
      </c>
    </row>
    <row r="70" spans="1:17" x14ac:dyDescent="0.25">
      <c r="A70">
        <v>14</v>
      </c>
      <c r="B70">
        <v>5.9</v>
      </c>
      <c r="C70" s="1">
        <v>42163</v>
      </c>
      <c r="D70">
        <f t="shared" si="3"/>
        <v>6197</v>
      </c>
      <c r="E70">
        <f>ROUNDUP(IF(pogoda[[#This Row],[opady]]=0, 0.0003*POWER(pogoda[[#This Row],[temperatura_srednia]], 1.5)*pogoda[[#This Row],[stan_zb_początek_dnia]],0), 0)</f>
        <v>0</v>
      </c>
      <c r="F70">
        <f>700*pogoda[[#This Row],[opady]]</f>
        <v>4130</v>
      </c>
      <c r="G70" t="b">
        <f>AND(pogoda[[#This Row],[temperatura_srednia]]&gt;15,pogoda[[#This Row],[opady]]&lt;=0.6)</f>
        <v>0</v>
      </c>
      <c r="H70" s="2">
        <f>IF(pogoda[[#This Row],[temperatura_srednia]]&lt;=30, 12000, 24000)*pogoda[[#This Row],[podlewanie?]]</f>
        <v>0</v>
      </c>
      <c r="I70" s="2">
        <f>MIN(pogoda[[#This Row],[stan_zb_początek_dnia]]-pogoda[[#This Row],[ubytek_para]]+pogoda[[#This Row],[opady_zb]], $S$2)</f>
        <v>10327</v>
      </c>
      <c r="J70" s="2" t="b">
        <f>pogoda[[#This Row],[woda_po_dniu]]&lt;pogoda[[#This Row],[podlewanie_zuzycie]]</f>
        <v>0</v>
      </c>
      <c r="K70" s="2">
        <f>IF(pogoda[[#This Row],[uzupełniono]],$S$2,pogoda[[#This Row],[woda_po_dniu]])</f>
        <v>10327</v>
      </c>
      <c r="L70" s="2">
        <f>pogoda[[#This Row],[woda_przed_podlewaniem]]-pogoda[[#This Row],[podlewanie_zuzycie]]</f>
        <v>10327</v>
      </c>
      <c r="M70" s="2">
        <f>IF(pogoda[[#This Row],[uzupełniono]],$S$2-pogoda[[#This Row],[woda_po_dniu]],0)</f>
        <v>0</v>
      </c>
      <c r="N70" s="2">
        <f>MONTH(pogoda[[#This Row],[data]])</f>
        <v>6</v>
      </c>
      <c r="O70" s="2" t="b">
        <f>pogoda[[#This Row],[temperatura_srednia]]&lt;=15</f>
        <v>1</v>
      </c>
      <c r="P70" s="2" t="b">
        <f>AND(pogoda[[#This Row],[temperatura_srednia]]&gt;15, pogoda[[#This Row],[opady]]&lt;=0.6)</f>
        <v>0</v>
      </c>
      <c r="Q70" s="2" t="b">
        <f>AND(pogoda[[#This Row],[temperatura_srednia]]&gt;15,pogoda[[#This Row],[opady]]&gt;0.6)</f>
        <v>0</v>
      </c>
    </row>
    <row r="71" spans="1:17" x14ac:dyDescent="0.25">
      <c r="A71">
        <v>12</v>
      </c>
      <c r="B71">
        <v>5</v>
      </c>
      <c r="C71" s="1">
        <v>42164</v>
      </c>
      <c r="D71">
        <f t="shared" si="3"/>
        <v>10327</v>
      </c>
      <c r="E71">
        <f>ROUNDUP(IF(pogoda[[#This Row],[opady]]=0, 0.0003*POWER(pogoda[[#This Row],[temperatura_srednia]], 1.5)*pogoda[[#This Row],[stan_zb_początek_dnia]],0), 0)</f>
        <v>0</v>
      </c>
      <c r="F71">
        <f>700*pogoda[[#This Row],[opady]]</f>
        <v>3500</v>
      </c>
      <c r="G71" t="b">
        <f>AND(pogoda[[#This Row],[temperatura_srednia]]&gt;15,pogoda[[#This Row],[opady]]&lt;=0.6)</f>
        <v>0</v>
      </c>
      <c r="H71" s="2">
        <f>IF(pogoda[[#This Row],[temperatura_srednia]]&lt;=30, 12000, 24000)*pogoda[[#This Row],[podlewanie?]]</f>
        <v>0</v>
      </c>
      <c r="I71" s="2">
        <f>MIN(pogoda[[#This Row],[stan_zb_początek_dnia]]-pogoda[[#This Row],[ubytek_para]]+pogoda[[#This Row],[opady_zb]], $S$2)</f>
        <v>13827</v>
      </c>
      <c r="J71" s="2" t="b">
        <f>pogoda[[#This Row],[woda_po_dniu]]&lt;pogoda[[#This Row],[podlewanie_zuzycie]]</f>
        <v>0</v>
      </c>
      <c r="K71" s="2">
        <f>IF(pogoda[[#This Row],[uzupełniono]],$S$2,pogoda[[#This Row],[woda_po_dniu]])</f>
        <v>13827</v>
      </c>
      <c r="L71" s="2">
        <f>pogoda[[#This Row],[woda_przed_podlewaniem]]-pogoda[[#This Row],[podlewanie_zuzycie]]</f>
        <v>13827</v>
      </c>
      <c r="M71" s="2">
        <f>IF(pogoda[[#This Row],[uzupełniono]],$S$2-pogoda[[#This Row],[woda_po_dniu]],0)</f>
        <v>0</v>
      </c>
      <c r="N71" s="2">
        <f>MONTH(pogoda[[#This Row],[data]])</f>
        <v>6</v>
      </c>
      <c r="O71" s="2" t="b">
        <f>pogoda[[#This Row],[temperatura_srednia]]&lt;=15</f>
        <v>1</v>
      </c>
      <c r="P71" s="2" t="b">
        <f>AND(pogoda[[#This Row],[temperatura_srednia]]&gt;15, pogoda[[#This Row],[opady]]&lt;=0.6)</f>
        <v>0</v>
      </c>
      <c r="Q71" s="2" t="b">
        <f>AND(pogoda[[#This Row],[temperatura_srednia]]&gt;15,pogoda[[#This Row],[opady]]&gt;0.6)</f>
        <v>0</v>
      </c>
    </row>
    <row r="72" spans="1:17" x14ac:dyDescent="0.25">
      <c r="A72">
        <v>16</v>
      </c>
      <c r="B72">
        <v>0</v>
      </c>
      <c r="C72" s="1">
        <v>42165</v>
      </c>
      <c r="D72">
        <f t="shared" si="3"/>
        <v>13827</v>
      </c>
      <c r="E72">
        <f>ROUNDUP(IF(pogoda[[#This Row],[opady]]=0, 0.0003*POWER(pogoda[[#This Row],[temperatura_srednia]], 1.5)*pogoda[[#This Row],[stan_zb_początek_dnia]],0), 0)</f>
        <v>266</v>
      </c>
      <c r="F72">
        <f>700*pogoda[[#This Row],[opady]]</f>
        <v>0</v>
      </c>
      <c r="G72" t="b">
        <f>AND(pogoda[[#This Row],[temperatura_srednia]]&gt;15,pogoda[[#This Row],[opady]]&lt;=0.6)</f>
        <v>1</v>
      </c>
      <c r="H72" s="2">
        <f>IF(pogoda[[#This Row],[temperatura_srednia]]&lt;=30, 12000, 24000)*pogoda[[#This Row],[podlewanie?]]</f>
        <v>12000</v>
      </c>
      <c r="I72" s="2">
        <f>MIN(pogoda[[#This Row],[stan_zb_początek_dnia]]-pogoda[[#This Row],[ubytek_para]]+pogoda[[#This Row],[opady_zb]], $S$2)</f>
        <v>13561</v>
      </c>
      <c r="J72" s="2" t="b">
        <f>pogoda[[#This Row],[woda_po_dniu]]&lt;pogoda[[#This Row],[podlewanie_zuzycie]]</f>
        <v>0</v>
      </c>
      <c r="K72" s="2">
        <f>IF(pogoda[[#This Row],[uzupełniono]],$S$2,pogoda[[#This Row],[woda_po_dniu]])</f>
        <v>13561</v>
      </c>
      <c r="L72" s="2">
        <f>pogoda[[#This Row],[woda_przed_podlewaniem]]-pogoda[[#This Row],[podlewanie_zuzycie]]</f>
        <v>1561</v>
      </c>
      <c r="M72" s="2">
        <f>IF(pogoda[[#This Row],[uzupełniono]],$S$2-pogoda[[#This Row],[woda_po_dniu]],0)</f>
        <v>0</v>
      </c>
      <c r="N72" s="2">
        <f>MONTH(pogoda[[#This Row],[data]])</f>
        <v>6</v>
      </c>
      <c r="O72" s="2" t="b">
        <f>pogoda[[#This Row],[temperatura_srednia]]&lt;=15</f>
        <v>0</v>
      </c>
      <c r="P72" s="2" t="b">
        <f>AND(pogoda[[#This Row],[temperatura_srednia]]&gt;15, pogoda[[#This Row],[opady]]&lt;=0.6)</f>
        <v>1</v>
      </c>
      <c r="Q72" s="2" t="b">
        <f>AND(pogoda[[#This Row],[temperatura_srednia]]&gt;15,pogoda[[#This Row],[opady]]&gt;0.6)</f>
        <v>0</v>
      </c>
    </row>
    <row r="73" spans="1:17" x14ac:dyDescent="0.25">
      <c r="A73">
        <v>16</v>
      </c>
      <c r="B73">
        <v>0</v>
      </c>
      <c r="C73" s="1">
        <v>42166</v>
      </c>
      <c r="D73">
        <f t="shared" si="3"/>
        <v>1561</v>
      </c>
      <c r="E73">
        <f>ROUNDUP(IF(pogoda[[#This Row],[opady]]=0, 0.0003*POWER(pogoda[[#This Row],[temperatura_srednia]], 1.5)*pogoda[[#This Row],[stan_zb_początek_dnia]],0), 0)</f>
        <v>30</v>
      </c>
      <c r="F73">
        <f>700*pogoda[[#This Row],[opady]]</f>
        <v>0</v>
      </c>
      <c r="G73" t="b">
        <f>AND(pogoda[[#This Row],[temperatura_srednia]]&gt;15,pogoda[[#This Row],[opady]]&lt;=0.6)</f>
        <v>1</v>
      </c>
      <c r="H73" s="2">
        <f>IF(pogoda[[#This Row],[temperatura_srednia]]&lt;=30, 12000, 24000)*pogoda[[#This Row],[podlewanie?]]</f>
        <v>12000</v>
      </c>
      <c r="I73" s="2">
        <f>MIN(pogoda[[#This Row],[stan_zb_początek_dnia]]-pogoda[[#This Row],[ubytek_para]]+pogoda[[#This Row],[opady_zb]], $S$2)</f>
        <v>1531</v>
      </c>
      <c r="J73" s="2" t="b">
        <f>pogoda[[#This Row],[woda_po_dniu]]&lt;pogoda[[#This Row],[podlewanie_zuzycie]]</f>
        <v>1</v>
      </c>
      <c r="K73" s="2">
        <f>IF(pogoda[[#This Row],[uzupełniono]],$S$2,pogoda[[#This Row],[woda_po_dniu]])</f>
        <v>25000</v>
      </c>
      <c r="L73" s="2">
        <f>pogoda[[#This Row],[woda_przed_podlewaniem]]-pogoda[[#This Row],[podlewanie_zuzycie]]</f>
        <v>13000</v>
      </c>
      <c r="M73" s="2">
        <f>IF(pogoda[[#This Row],[uzupełniono]],$S$2-pogoda[[#This Row],[woda_po_dniu]],0)</f>
        <v>23469</v>
      </c>
      <c r="N73" s="2">
        <f>MONTH(pogoda[[#This Row],[data]])</f>
        <v>6</v>
      </c>
      <c r="O73" s="2" t="b">
        <f>pogoda[[#This Row],[temperatura_srednia]]&lt;=15</f>
        <v>0</v>
      </c>
      <c r="P73" s="2" t="b">
        <f>AND(pogoda[[#This Row],[temperatura_srednia]]&gt;15, pogoda[[#This Row],[opady]]&lt;=0.6)</f>
        <v>1</v>
      </c>
      <c r="Q73" s="2" t="b">
        <f>AND(pogoda[[#This Row],[temperatura_srednia]]&gt;15,pogoda[[#This Row],[opady]]&gt;0.6)</f>
        <v>0</v>
      </c>
    </row>
    <row r="74" spans="1:17" x14ac:dyDescent="0.25">
      <c r="A74">
        <v>18</v>
      </c>
      <c r="B74">
        <v>5</v>
      </c>
      <c r="C74" s="1">
        <v>42167</v>
      </c>
      <c r="D74">
        <f t="shared" si="3"/>
        <v>13000</v>
      </c>
      <c r="E74">
        <f>ROUNDUP(IF(pogoda[[#This Row],[opady]]=0, 0.0003*POWER(pogoda[[#This Row],[temperatura_srednia]], 1.5)*pogoda[[#This Row],[stan_zb_początek_dnia]],0), 0)</f>
        <v>0</v>
      </c>
      <c r="F74">
        <f>700*pogoda[[#This Row],[opady]]</f>
        <v>3500</v>
      </c>
      <c r="G74" t="b">
        <f>AND(pogoda[[#This Row],[temperatura_srednia]]&gt;15,pogoda[[#This Row],[opady]]&lt;=0.6)</f>
        <v>0</v>
      </c>
      <c r="H74" s="2">
        <f>IF(pogoda[[#This Row],[temperatura_srednia]]&lt;=30, 12000, 24000)*pogoda[[#This Row],[podlewanie?]]</f>
        <v>0</v>
      </c>
      <c r="I74" s="2">
        <f>MIN(pogoda[[#This Row],[stan_zb_początek_dnia]]-pogoda[[#This Row],[ubytek_para]]+pogoda[[#This Row],[opady_zb]], $S$2)</f>
        <v>16500</v>
      </c>
      <c r="J74" s="2" t="b">
        <f>pogoda[[#This Row],[woda_po_dniu]]&lt;pogoda[[#This Row],[podlewanie_zuzycie]]</f>
        <v>0</v>
      </c>
      <c r="K74" s="2">
        <f>IF(pogoda[[#This Row],[uzupełniono]],$S$2,pogoda[[#This Row],[woda_po_dniu]])</f>
        <v>16500</v>
      </c>
      <c r="L74" s="2">
        <f>pogoda[[#This Row],[woda_przed_podlewaniem]]-pogoda[[#This Row],[podlewanie_zuzycie]]</f>
        <v>16500</v>
      </c>
      <c r="M74" s="2">
        <f>IF(pogoda[[#This Row],[uzupełniono]],$S$2-pogoda[[#This Row],[woda_po_dniu]],0)</f>
        <v>0</v>
      </c>
      <c r="N74" s="2">
        <f>MONTH(pogoda[[#This Row],[data]])</f>
        <v>6</v>
      </c>
      <c r="O74" s="2" t="b">
        <f>pogoda[[#This Row],[temperatura_srednia]]&lt;=15</f>
        <v>0</v>
      </c>
      <c r="P74" s="2" t="b">
        <f>AND(pogoda[[#This Row],[temperatura_srednia]]&gt;15, pogoda[[#This Row],[opady]]&lt;=0.6)</f>
        <v>0</v>
      </c>
      <c r="Q74" s="2" t="b">
        <f>AND(pogoda[[#This Row],[temperatura_srednia]]&gt;15,pogoda[[#This Row],[opady]]&gt;0.6)</f>
        <v>1</v>
      </c>
    </row>
    <row r="75" spans="1:17" x14ac:dyDescent="0.25">
      <c r="A75">
        <v>19</v>
      </c>
      <c r="B75">
        <v>1</v>
      </c>
      <c r="C75" s="1">
        <v>42168</v>
      </c>
      <c r="D75">
        <f t="shared" si="3"/>
        <v>16500</v>
      </c>
      <c r="E75">
        <f>ROUNDUP(IF(pogoda[[#This Row],[opady]]=0, 0.0003*POWER(pogoda[[#This Row],[temperatura_srednia]], 1.5)*pogoda[[#This Row],[stan_zb_początek_dnia]],0), 0)</f>
        <v>0</v>
      </c>
      <c r="F75">
        <f>700*pogoda[[#This Row],[opady]]</f>
        <v>700</v>
      </c>
      <c r="G75" t="b">
        <f>AND(pogoda[[#This Row],[temperatura_srednia]]&gt;15,pogoda[[#This Row],[opady]]&lt;=0.6)</f>
        <v>0</v>
      </c>
      <c r="H75" s="2">
        <f>IF(pogoda[[#This Row],[temperatura_srednia]]&lt;=30, 12000, 24000)*pogoda[[#This Row],[podlewanie?]]</f>
        <v>0</v>
      </c>
      <c r="I75" s="2">
        <f>MIN(pogoda[[#This Row],[stan_zb_początek_dnia]]-pogoda[[#This Row],[ubytek_para]]+pogoda[[#This Row],[opady_zb]], $S$2)</f>
        <v>17200</v>
      </c>
      <c r="J75" s="2" t="b">
        <f>pogoda[[#This Row],[woda_po_dniu]]&lt;pogoda[[#This Row],[podlewanie_zuzycie]]</f>
        <v>0</v>
      </c>
      <c r="K75" s="2">
        <f>IF(pogoda[[#This Row],[uzupełniono]],$S$2,pogoda[[#This Row],[woda_po_dniu]])</f>
        <v>17200</v>
      </c>
      <c r="L75" s="2">
        <f>pogoda[[#This Row],[woda_przed_podlewaniem]]-pogoda[[#This Row],[podlewanie_zuzycie]]</f>
        <v>17200</v>
      </c>
      <c r="M75" s="2">
        <f>IF(pogoda[[#This Row],[uzupełniono]],$S$2-pogoda[[#This Row],[woda_po_dniu]],0)</f>
        <v>0</v>
      </c>
      <c r="N75" s="2">
        <f>MONTH(pogoda[[#This Row],[data]])</f>
        <v>6</v>
      </c>
      <c r="O75" s="2" t="b">
        <f>pogoda[[#This Row],[temperatura_srednia]]&lt;=15</f>
        <v>0</v>
      </c>
      <c r="P75" s="2" t="b">
        <f>AND(pogoda[[#This Row],[temperatura_srednia]]&gt;15, pogoda[[#This Row],[opady]]&lt;=0.6)</f>
        <v>0</v>
      </c>
      <c r="Q75" s="2" t="b">
        <f>AND(pogoda[[#This Row],[temperatura_srednia]]&gt;15,pogoda[[#This Row],[opady]]&gt;0.6)</f>
        <v>1</v>
      </c>
    </row>
    <row r="76" spans="1:17" x14ac:dyDescent="0.25">
      <c r="A76">
        <v>22</v>
      </c>
      <c r="B76">
        <v>0</v>
      </c>
      <c r="C76" s="1">
        <v>42169</v>
      </c>
      <c r="D76">
        <f t="shared" si="3"/>
        <v>17200</v>
      </c>
      <c r="E76">
        <f>ROUNDUP(IF(pogoda[[#This Row],[opady]]=0, 0.0003*POWER(pogoda[[#This Row],[temperatura_srednia]], 1.5)*pogoda[[#This Row],[stan_zb_początek_dnia]],0), 0)</f>
        <v>533</v>
      </c>
      <c r="F76">
        <f>700*pogoda[[#This Row],[opady]]</f>
        <v>0</v>
      </c>
      <c r="G76" t="b">
        <f>AND(pogoda[[#This Row],[temperatura_srednia]]&gt;15,pogoda[[#This Row],[opady]]&lt;=0.6)</f>
        <v>1</v>
      </c>
      <c r="H76" s="2">
        <f>IF(pogoda[[#This Row],[temperatura_srednia]]&lt;=30, 12000, 24000)*pogoda[[#This Row],[podlewanie?]]</f>
        <v>12000</v>
      </c>
      <c r="I76" s="2">
        <f>MIN(pogoda[[#This Row],[stan_zb_początek_dnia]]-pogoda[[#This Row],[ubytek_para]]+pogoda[[#This Row],[opady_zb]], $S$2)</f>
        <v>16667</v>
      </c>
      <c r="J76" s="2" t="b">
        <f>pogoda[[#This Row],[woda_po_dniu]]&lt;pogoda[[#This Row],[podlewanie_zuzycie]]</f>
        <v>0</v>
      </c>
      <c r="K76" s="2">
        <f>IF(pogoda[[#This Row],[uzupełniono]],$S$2,pogoda[[#This Row],[woda_po_dniu]])</f>
        <v>16667</v>
      </c>
      <c r="L76" s="2">
        <f>pogoda[[#This Row],[woda_przed_podlewaniem]]-pogoda[[#This Row],[podlewanie_zuzycie]]</f>
        <v>4667</v>
      </c>
      <c r="M76" s="2">
        <f>IF(pogoda[[#This Row],[uzupełniono]],$S$2-pogoda[[#This Row],[woda_po_dniu]],0)</f>
        <v>0</v>
      </c>
      <c r="N76" s="2">
        <f>MONTH(pogoda[[#This Row],[data]])</f>
        <v>6</v>
      </c>
      <c r="O76" s="2" t="b">
        <f>pogoda[[#This Row],[temperatura_srednia]]&lt;=15</f>
        <v>0</v>
      </c>
      <c r="P76" s="2" t="b">
        <f>AND(pogoda[[#This Row],[temperatura_srednia]]&gt;15, pogoda[[#This Row],[opady]]&lt;=0.6)</f>
        <v>1</v>
      </c>
      <c r="Q76" s="2" t="b">
        <f>AND(pogoda[[#This Row],[temperatura_srednia]]&gt;15,pogoda[[#This Row],[opady]]&gt;0.6)</f>
        <v>0</v>
      </c>
    </row>
    <row r="77" spans="1:17" x14ac:dyDescent="0.25">
      <c r="A77">
        <v>16</v>
      </c>
      <c r="B77">
        <v>0</v>
      </c>
      <c r="C77" s="1">
        <v>42170</v>
      </c>
      <c r="D77">
        <f t="shared" si="3"/>
        <v>4667</v>
      </c>
      <c r="E77">
        <f>ROUNDUP(IF(pogoda[[#This Row],[opady]]=0, 0.0003*POWER(pogoda[[#This Row],[temperatura_srednia]], 1.5)*pogoda[[#This Row],[stan_zb_początek_dnia]],0), 0)</f>
        <v>90</v>
      </c>
      <c r="F77">
        <f>700*pogoda[[#This Row],[opady]]</f>
        <v>0</v>
      </c>
      <c r="G77" t="b">
        <f>AND(pogoda[[#This Row],[temperatura_srednia]]&gt;15,pogoda[[#This Row],[opady]]&lt;=0.6)</f>
        <v>1</v>
      </c>
      <c r="H77" s="2">
        <f>IF(pogoda[[#This Row],[temperatura_srednia]]&lt;=30, 12000, 24000)*pogoda[[#This Row],[podlewanie?]]</f>
        <v>12000</v>
      </c>
      <c r="I77" s="2">
        <f>MIN(pogoda[[#This Row],[stan_zb_początek_dnia]]-pogoda[[#This Row],[ubytek_para]]+pogoda[[#This Row],[opady_zb]], $S$2)</f>
        <v>4577</v>
      </c>
      <c r="J77" s="2" t="b">
        <f>pogoda[[#This Row],[woda_po_dniu]]&lt;pogoda[[#This Row],[podlewanie_zuzycie]]</f>
        <v>1</v>
      </c>
      <c r="K77" s="2">
        <f>IF(pogoda[[#This Row],[uzupełniono]],$S$2,pogoda[[#This Row],[woda_po_dniu]])</f>
        <v>25000</v>
      </c>
      <c r="L77" s="2">
        <f>pogoda[[#This Row],[woda_przed_podlewaniem]]-pogoda[[#This Row],[podlewanie_zuzycie]]</f>
        <v>13000</v>
      </c>
      <c r="M77" s="2">
        <f>IF(pogoda[[#This Row],[uzupełniono]],$S$2-pogoda[[#This Row],[woda_po_dniu]],0)</f>
        <v>20423</v>
      </c>
      <c r="N77" s="2">
        <f>MONTH(pogoda[[#This Row],[data]])</f>
        <v>6</v>
      </c>
      <c r="O77" s="2" t="b">
        <f>pogoda[[#This Row],[temperatura_srednia]]&lt;=15</f>
        <v>0</v>
      </c>
      <c r="P77" s="2" t="b">
        <f>AND(pogoda[[#This Row],[temperatura_srednia]]&gt;15, pogoda[[#This Row],[opady]]&lt;=0.6)</f>
        <v>1</v>
      </c>
      <c r="Q77" s="2" t="b">
        <f>AND(pogoda[[#This Row],[temperatura_srednia]]&gt;15,pogoda[[#This Row],[opady]]&gt;0.6)</f>
        <v>0</v>
      </c>
    </row>
    <row r="78" spans="1:17" x14ac:dyDescent="0.25">
      <c r="A78">
        <v>12</v>
      </c>
      <c r="B78">
        <v>0</v>
      </c>
      <c r="C78" s="1">
        <v>42171</v>
      </c>
      <c r="D78">
        <f t="shared" si="3"/>
        <v>13000</v>
      </c>
      <c r="E78">
        <f>ROUNDUP(IF(pogoda[[#This Row],[opady]]=0, 0.0003*POWER(pogoda[[#This Row],[temperatura_srednia]], 1.5)*pogoda[[#This Row],[stan_zb_początek_dnia]],0), 0)</f>
        <v>163</v>
      </c>
      <c r="F78">
        <f>700*pogoda[[#This Row],[opady]]</f>
        <v>0</v>
      </c>
      <c r="G78" t="b">
        <f>AND(pogoda[[#This Row],[temperatura_srednia]]&gt;15,pogoda[[#This Row],[opady]]&lt;=0.6)</f>
        <v>0</v>
      </c>
      <c r="H78" s="2">
        <f>IF(pogoda[[#This Row],[temperatura_srednia]]&lt;=30, 12000, 24000)*pogoda[[#This Row],[podlewanie?]]</f>
        <v>0</v>
      </c>
      <c r="I78" s="2">
        <f>MIN(pogoda[[#This Row],[stan_zb_początek_dnia]]-pogoda[[#This Row],[ubytek_para]]+pogoda[[#This Row],[opady_zb]], $S$2)</f>
        <v>12837</v>
      </c>
      <c r="J78" s="2" t="b">
        <f>pogoda[[#This Row],[woda_po_dniu]]&lt;pogoda[[#This Row],[podlewanie_zuzycie]]</f>
        <v>0</v>
      </c>
      <c r="K78" s="2">
        <f>IF(pogoda[[#This Row],[uzupełniono]],$S$2,pogoda[[#This Row],[woda_po_dniu]])</f>
        <v>12837</v>
      </c>
      <c r="L78" s="2">
        <f>pogoda[[#This Row],[woda_przed_podlewaniem]]-pogoda[[#This Row],[podlewanie_zuzycie]]</f>
        <v>12837</v>
      </c>
      <c r="M78" s="2">
        <f>IF(pogoda[[#This Row],[uzupełniono]],$S$2-pogoda[[#This Row],[woda_po_dniu]],0)</f>
        <v>0</v>
      </c>
      <c r="N78" s="2">
        <f>MONTH(pogoda[[#This Row],[data]])</f>
        <v>6</v>
      </c>
      <c r="O78" s="2" t="b">
        <f>pogoda[[#This Row],[temperatura_srednia]]&lt;=15</f>
        <v>1</v>
      </c>
      <c r="P78" s="2" t="b">
        <f>AND(pogoda[[#This Row],[temperatura_srednia]]&gt;15, pogoda[[#This Row],[opady]]&lt;=0.6)</f>
        <v>0</v>
      </c>
      <c r="Q78" s="2" t="b">
        <f>AND(pogoda[[#This Row],[temperatura_srednia]]&gt;15,pogoda[[#This Row],[opady]]&gt;0.6)</f>
        <v>0</v>
      </c>
    </row>
    <row r="79" spans="1:17" x14ac:dyDescent="0.25">
      <c r="A79">
        <v>14</v>
      </c>
      <c r="B79">
        <v>0</v>
      </c>
      <c r="C79" s="1">
        <v>42172</v>
      </c>
      <c r="D79">
        <f t="shared" si="3"/>
        <v>12837</v>
      </c>
      <c r="E79">
        <f>ROUNDUP(IF(pogoda[[#This Row],[opady]]=0, 0.0003*POWER(pogoda[[#This Row],[temperatura_srednia]], 1.5)*pogoda[[#This Row],[stan_zb_początek_dnia]],0), 0)</f>
        <v>202</v>
      </c>
      <c r="F79">
        <f>700*pogoda[[#This Row],[opady]]</f>
        <v>0</v>
      </c>
      <c r="G79" t="b">
        <f>AND(pogoda[[#This Row],[temperatura_srednia]]&gt;15,pogoda[[#This Row],[opady]]&lt;=0.6)</f>
        <v>0</v>
      </c>
      <c r="H79" s="2">
        <f>IF(pogoda[[#This Row],[temperatura_srednia]]&lt;=30, 12000, 24000)*pogoda[[#This Row],[podlewanie?]]</f>
        <v>0</v>
      </c>
      <c r="I79" s="2">
        <f>MIN(pogoda[[#This Row],[stan_zb_początek_dnia]]-pogoda[[#This Row],[ubytek_para]]+pogoda[[#This Row],[opady_zb]], $S$2)</f>
        <v>12635</v>
      </c>
      <c r="J79" s="2" t="b">
        <f>pogoda[[#This Row],[woda_po_dniu]]&lt;pogoda[[#This Row],[podlewanie_zuzycie]]</f>
        <v>0</v>
      </c>
      <c r="K79" s="2">
        <f>IF(pogoda[[#This Row],[uzupełniono]],$S$2,pogoda[[#This Row],[woda_po_dniu]])</f>
        <v>12635</v>
      </c>
      <c r="L79" s="2">
        <f>pogoda[[#This Row],[woda_przed_podlewaniem]]-pogoda[[#This Row],[podlewanie_zuzycie]]</f>
        <v>12635</v>
      </c>
      <c r="M79" s="2">
        <f>IF(pogoda[[#This Row],[uzupełniono]],$S$2-pogoda[[#This Row],[woda_po_dniu]],0)</f>
        <v>0</v>
      </c>
      <c r="N79" s="2">
        <f>MONTH(pogoda[[#This Row],[data]])</f>
        <v>6</v>
      </c>
      <c r="O79" s="2" t="b">
        <f>pogoda[[#This Row],[temperatura_srednia]]&lt;=15</f>
        <v>1</v>
      </c>
      <c r="P79" s="2" t="b">
        <f>AND(pogoda[[#This Row],[temperatura_srednia]]&gt;15, pogoda[[#This Row],[opady]]&lt;=0.6)</f>
        <v>0</v>
      </c>
      <c r="Q79" s="2" t="b">
        <f>AND(pogoda[[#This Row],[temperatura_srednia]]&gt;15,pogoda[[#This Row],[opady]]&gt;0.6)</f>
        <v>0</v>
      </c>
    </row>
    <row r="80" spans="1:17" x14ac:dyDescent="0.25">
      <c r="A80">
        <v>16</v>
      </c>
      <c r="B80">
        <v>0.3</v>
      </c>
      <c r="C80" s="1">
        <v>42173</v>
      </c>
      <c r="D80">
        <f t="shared" si="3"/>
        <v>12635</v>
      </c>
      <c r="E80">
        <f>ROUNDUP(IF(pogoda[[#This Row],[opady]]=0, 0.0003*POWER(pogoda[[#This Row],[temperatura_srednia]], 1.5)*pogoda[[#This Row],[stan_zb_początek_dnia]],0), 0)</f>
        <v>0</v>
      </c>
      <c r="F80">
        <f>700*pogoda[[#This Row],[opady]]</f>
        <v>210</v>
      </c>
      <c r="G80" t="b">
        <f>AND(pogoda[[#This Row],[temperatura_srednia]]&gt;15,pogoda[[#This Row],[opady]]&lt;=0.6)</f>
        <v>1</v>
      </c>
      <c r="H80" s="2">
        <f>IF(pogoda[[#This Row],[temperatura_srednia]]&lt;=30, 12000, 24000)*pogoda[[#This Row],[podlewanie?]]</f>
        <v>12000</v>
      </c>
      <c r="I80" s="2">
        <f>MIN(pogoda[[#This Row],[stan_zb_początek_dnia]]-pogoda[[#This Row],[ubytek_para]]+pogoda[[#This Row],[opady_zb]], $S$2)</f>
        <v>12845</v>
      </c>
      <c r="J80" s="2" t="b">
        <f>pogoda[[#This Row],[woda_po_dniu]]&lt;pogoda[[#This Row],[podlewanie_zuzycie]]</f>
        <v>0</v>
      </c>
      <c r="K80" s="2">
        <f>IF(pogoda[[#This Row],[uzupełniono]],$S$2,pogoda[[#This Row],[woda_po_dniu]])</f>
        <v>12845</v>
      </c>
      <c r="L80" s="2">
        <f>pogoda[[#This Row],[woda_przed_podlewaniem]]-pogoda[[#This Row],[podlewanie_zuzycie]]</f>
        <v>845</v>
      </c>
      <c r="M80" s="2">
        <f>IF(pogoda[[#This Row],[uzupełniono]],$S$2-pogoda[[#This Row],[woda_po_dniu]],0)</f>
        <v>0</v>
      </c>
      <c r="N80" s="2">
        <f>MONTH(pogoda[[#This Row],[data]])</f>
        <v>6</v>
      </c>
      <c r="O80" s="2" t="b">
        <f>pogoda[[#This Row],[temperatura_srednia]]&lt;=15</f>
        <v>0</v>
      </c>
      <c r="P80" s="2" t="b">
        <f>AND(pogoda[[#This Row],[temperatura_srednia]]&gt;15, pogoda[[#This Row],[opady]]&lt;=0.6)</f>
        <v>1</v>
      </c>
      <c r="Q80" s="2" t="b">
        <f>AND(pogoda[[#This Row],[temperatura_srednia]]&gt;15,pogoda[[#This Row],[opady]]&gt;0.6)</f>
        <v>0</v>
      </c>
    </row>
    <row r="81" spans="1:17" x14ac:dyDescent="0.25">
      <c r="A81">
        <v>12</v>
      </c>
      <c r="B81">
        <v>3</v>
      </c>
      <c r="C81" s="1">
        <v>42174</v>
      </c>
      <c r="D81">
        <f t="shared" si="3"/>
        <v>845</v>
      </c>
      <c r="E81">
        <f>ROUNDUP(IF(pogoda[[#This Row],[opady]]=0, 0.0003*POWER(pogoda[[#This Row],[temperatura_srednia]], 1.5)*pogoda[[#This Row],[stan_zb_początek_dnia]],0), 0)</f>
        <v>0</v>
      </c>
      <c r="F81">
        <f>700*pogoda[[#This Row],[opady]]</f>
        <v>2100</v>
      </c>
      <c r="G81" t="b">
        <f>AND(pogoda[[#This Row],[temperatura_srednia]]&gt;15,pogoda[[#This Row],[opady]]&lt;=0.6)</f>
        <v>0</v>
      </c>
      <c r="H81" s="2">
        <f>IF(pogoda[[#This Row],[temperatura_srednia]]&lt;=30, 12000, 24000)*pogoda[[#This Row],[podlewanie?]]</f>
        <v>0</v>
      </c>
      <c r="I81" s="2">
        <f>MIN(pogoda[[#This Row],[stan_zb_początek_dnia]]-pogoda[[#This Row],[ubytek_para]]+pogoda[[#This Row],[opady_zb]], $S$2)</f>
        <v>2945</v>
      </c>
      <c r="J81" s="2" t="b">
        <f>pogoda[[#This Row],[woda_po_dniu]]&lt;pogoda[[#This Row],[podlewanie_zuzycie]]</f>
        <v>0</v>
      </c>
      <c r="K81" s="2">
        <f>IF(pogoda[[#This Row],[uzupełniono]],$S$2,pogoda[[#This Row],[woda_po_dniu]])</f>
        <v>2945</v>
      </c>
      <c r="L81" s="2">
        <f>pogoda[[#This Row],[woda_przed_podlewaniem]]-pogoda[[#This Row],[podlewanie_zuzycie]]</f>
        <v>2945</v>
      </c>
      <c r="M81" s="2">
        <f>IF(pogoda[[#This Row],[uzupełniono]],$S$2-pogoda[[#This Row],[woda_po_dniu]],0)</f>
        <v>0</v>
      </c>
      <c r="N81" s="2">
        <f>MONTH(pogoda[[#This Row],[data]])</f>
        <v>6</v>
      </c>
      <c r="O81" s="2" t="b">
        <f>pogoda[[#This Row],[temperatura_srednia]]&lt;=15</f>
        <v>1</v>
      </c>
      <c r="P81" s="2" t="b">
        <f>AND(pogoda[[#This Row],[temperatura_srednia]]&gt;15, pogoda[[#This Row],[opady]]&lt;=0.6)</f>
        <v>0</v>
      </c>
      <c r="Q81" s="2" t="b">
        <f>AND(pogoda[[#This Row],[temperatura_srednia]]&gt;15,pogoda[[#This Row],[opady]]&gt;0.6)</f>
        <v>0</v>
      </c>
    </row>
    <row r="82" spans="1:17" x14ac:dyDescent="0.25">
      <c r="A82">
        <v>13</v>
      </c>
      <c r="B82">
        <v>2</v>
      </c>
      <c r="C82" s="1">
        <v>42175</v>
      </c>
      <c r="D82">
        <f t="shared" si="3"/>
        <v>2945</v>
      </c>
      <c r="E82">
        <f>ROUNDUP(IF(pogoda[[#This Row],[opady]]=0, 0.0003*POWER(pogoda[[#This Row],[temperatura_srednia]], 1.5)*pogoda[[#This Row],[stan_zb_początek_dnia]],0), 0)</f>
        <v>0</v>
      </c>
      <c r="F82">
        <f>700*pogoda[[#This Row],[opady]]</f>
        <v>1400</v>
      </c>
      <c r="G82" t="b">
        <f>AND(pogoda[[#This Row],[temperatura_srednia]]&gt;15,pogoda[[#This Row],[opady]]&lt;=0.6)</f>
        <v>0</v>
      </c>
      <c r="H82" s="2">
        <f>IF(pogoda[[#This Row],[temperatura_srednia]]&lt;=30, 12000, 24000)*pogoda[[#This Row],[podlewanie?]]</f>
        <v>0</v>
      </c>
      <c r="I82" s="2">
        <f>MIN(pogoda[[#This Row],[stan_zb_początek_dnia]]-pogoda[[#This Row],[ubytek_para]]+pogoda[[#This Row],[opady_zb]], $S$2)</f>
        <v>4345</v>
      </c>
      <c r="J82" s="2" t="b">
        <f>pogoda[[#This Row],[woda_po_dniu]]&lt;pogoda[[#This Row],[podlewanie_zuzycie]]</f>
        <v>0</v>
      </c>
      <c r="K82" s="2">
        <f>IF(pogoda[[#This Row],[uzupełniono]],$S$2,pogoda[[#This Row],[woda_po_dniu]])</f>
        <v>4345</v>
      </c>
      <c r="L82" s="2">
        <f>pogoda[[#This Row],[woda_przed_podlewaniem]]-pogoda[[#This Row],[podlewanie_zuzycie]]</f>
        <v>4345</v>
      </c>
      <c r="M82" s="2">
        <f>IF(pogoda[[#This Row],[uzupełniono]],$S$2-pogoda[[#This Row],[woda_po_dniu]],0)</f>
        <v>0</v>
      </c>
      <c r="N82" s="2">
        <f>MONTH(pogoda[[#This Row],[data]])</f>
        <v>6</v>
      </c>
      <c r="O82" s="2" t="b">
        <f>pogoda[[#This Row],[temperatura_srednia]]&lt;=15</f>
        <v>1</v>
      </c>
      <c r="P82" s="2" t="b">
        <f>AND(pogoda[[#This Row],[temperatura_srednia]]&gt;15, pogoda[[#This Row],[opady]]&lt;=0.6)</f>
        <v>0</v>
      </c>
      <c r="Q82" s="2" t="b">
        <f>AND(pogoda[[#This Row],[temperatura_srednia]]&gt;15,pogoda[[#This Row],[opady]]&gt;0.6)</f>
        <v>0</v>
      </c>
    </row>
    <row r="83" spans="1:17" x14ac:dyDescent="0.25">
      <c r="A83">
        <v>12</v>
      </c>
      <c r="B83">
        <v>0</v>
      </c>
      <c r="C83" s="1">
        <v>42176</v>
      </c>
      <c r="D83">
        <f t="shared" si="3"/>
        <v>4345</v>
      </c>
      <c r="E83">
        <f>ROUNDUP(IF(pogoda[[#This Row],[opady]]=0, 0.0003*POWER(pogoda[[#This Row],[temperatura_srednia]], 1.5)*pogoda[[#This Row],[stan_zb_początek_dnia]],0), 0)</f>
        <v>55</v>
      </c>
      <c r="F83">
        <f>700*pogoda[[#This Row],[opady]]</f>
        <v>0</v>
      </c>
      <c r="G83" t="b">
        <f>AND(pogoda[[#This Row],[temperatura_srednia]]&gt;15,pogoda[[#This Row],[opady]]&lt;=0.6)</f>
        <v>0</v>
      </c>
      <c r="H83" s="2">
        <f>IF(pogoda[[#This Row],[temperatura_srednia]]&lt;=30, 12000, 24000)*pogoda[[#This Row],[podlewanie?]]</f>
        <v>0</v>
      </c>
      <c r="I83" s="2">
        <f>MIN(pogoda[[#This Row],[stan_zb_początek_dnia]]-pogoda[[#This Row],[ubytek_para]]+pogoda[[#This Row],[opady_zb]], $S$2)</f>
        <v>4290</v>
      </c>
      <c r="J83" s="2" t="b">
        <f>pogoda[[#This Row],[woda_po_dniu]]&lt;pogoda[[#This Row],[podlewanie_zuzycie]]</f>
        <v>0</v>
      </c>
      <c r="K83" s="2">
        <f>IF(pogoda[[#This Row],[uzupełniono]],$S$2,pogoda[[#This Row],[woda_po_dniu]])</f>
        <v>4290</v>
      </c>
      <c r="L83" s="2">
        <f>pogoda[[#This Row],[woda_przed_podlewaniem]]-pogoda[[#This Row],[podlewanie_zuzycie]]</f>
        <v>4290</v>
      </c>
      <c r="M83" s="2">
        <f>IF(pogoda[[#This Row],[uzupełniono]],$S$2-pogoda[[#This Row],[woda_po_dniu]],0)</f>
        <v>0</v>
      </c>
      <c r="N83" s="2">
        <f>MONTH(pogoda[[#This Row],[data]])</f>
        <v>6</v>
      </c>
      <c r="O83" s="2" t="b">
        <f>pogoda[[#This Row],[temperatura_srednia]]&lt;=15</f>
        <v>1</v>
      </c>
      <c r="P83" s="2" t="b">
        <f>AND(pogoda[[#This Row],[temperatura_srednia]]&gt;15, pogoda[[#This Row],[opady]]&lt;=0.6)</f>
        <v>0</v>
      </c>
      <c r="Q83" s="2" t="b">
        <f>AND(pogoda[[#This Row],[temperatura_srednia]]&gt;15,pogoda[[#This Row],[opady]]&gt;0.6)</f>
        <v>0</v>
      </c>
    </row>
    <row r="84" spans="1:17" x14ac:dyDescent="0.25">
      <c r="A84">
        <v>12</v>
      </c>
      <c r="B84">
        <v>3</v>
      </c>
      <c r="C84" s="1">
        <v>42177</v>
      </c>
      <c r="D84">
        <f t="shared" si="3"/>
        <v>4290</v>
      </c>
      <c r="E84">
        <f>ROUNDUP(IF(pogoda[[#This Row],[opady]]=0, 0.0003*POWER(pogoda[[#This Row],[temperatura_srednia]], 1.5)*pogoda[[#This Row],[stan_zb_początek_dnia]],0), 0)</f>
        <v>0</v>
      </c>
      <c r="F84">
        <f>700*pogoda[[#This Row],[opady]]</f>
        <v>2100</v>
      </c>
      <c r="G84" t="b">
        <f>AND(pogoda[[#This Row],[temperatura_srednia]]&gt;15,pogoda[[#This Row],[opady]]&lt;=0.6)</f>
        <v>0</v>
      </c>
      <c r="H84" s="2">
        <f>IF(pogoda[[#This Row],[temperatura_srednia]]&lt;=30, 12000, 24000)*pogoda[[#This Row],[podlewanie?]]</f>
        <v>0</v>
      </c>
      <c r="I84" s="2">
        <f>MIN(pogoda[[#This Row],[stan_zb_początek_dnia]]-pogoda[[#This Row],[ubytek_para]]+pogoda[[#This Row],[opady_zb]], $S$2)</f>
        <v>6390</v>
      </c>
      <c r="J84" s="2" t="b">
        <f>pogoda[[#This Row],[woda_po_dniu]]&lt;pogoda[[#This Row],[podlewanie_zuzycie]]</f>
        <v>0</v>
      </c>
      <c r="K84" s="2">
        <f>IF(pogoda[[#This Row],[uzupełniono]],$S$2,pogoda[[#This Row],[woda_po_dniu]])</f>
        <v>6390</v>
      </c>
      <c r="L84" s="2">
        <f>pogoda[[#This Row],[woda_przed_podlewaniem]]-pogoda[[#This Row],[podlewanie_zuzycie]]</f>
        <v>6390</v>
      </c>
      <c r="M84" s="2">
        <f>IF(pogoda[[#This Row],[uzupełniono]],$S$2-pogoda[[#This Row],[woda_po_dniu]],0)</f>
        <v>0</v>
      </c>
      <c r="N84" s="2">
        <f>MONTH(pogoda[[#This Row],[data]])</f>
        <v>6</v>
      </c>
      <c r="O84" s="2" t="b">
        <f>pogoda[[#This Row],[temperatura_srednia]]&lt;=15</f>
        <v>1</v>
      </c>
      <c r="P84" s="2" t="b">
        <f>AND(pogoda[[#This Row],[temperatura_srednia]]&gt;15, pogoda[[#This Row],[opady]]&lt;=0.6)</f>
        <v>0</v>
      </c>
      <c r="Q84" s="2" t="b">
        <f>AND(pogoda[[#This Row],[temperatura_srednia]]&gt;15,pogoda[[#This Row],[opady]]&gt;0.6)</f>
        <v>0</v>
      </c>
    </row>
    <row r="85" spans="1:17" x14ac:dyDescent="0.25">
      <c r="A85">
        <v>13</v>
      </c>
      <c r="B85">
        <v>3</v>
      </c>
      <c r="C85" s="1">
        <v>42178</v>
      </c>
      <c r="D85">
        <f t="shared" si="3"/>
        <v>6390</v>
      </c>
      <c r="E85">
        <f>ROUNDUP(IF(pogoda[[#This Row],[opady]]=0, 0.0003*POWER(pogoda[[#This Row],[temperatura_srednia]], 1.5)*pogoda[[#This Row],[stan_zb_początek_dnia]],0), 0)</f>
        <v>0</v>
      </c>
      <c r="F85">
        <f>700*pogoda[[#This Row],[opady]]</f>
        <v>2100</v>
      </c>
      <c r="G85" t="b">
        <f>AND(pogoda[[#This Row],[temperatura_srednia]]&gt;15,pogoda[[#This Row],[opady]]&lt;=0.6)</f>
        <v>0</v>
      </c>
      <c r="H85" s="2">
        <f>IF(pogoda[[#This Row],[temperatura_srednia]]&lt;=30, 12000, 24000)*pogoda[[#This Row],[podlewanie?]]</f>
        <v>0</v>
      </c>
      <c r="I85" s="2">
        <f>MIN(pogoda[[#This Row],[stan_zb_początek_dnia]]-pogoda[[#This Row],[ubytek_para]]+pogoda[[#This Row],[opady_zb]], $S$2)</f>
        <v>8490</v>
      </c>
      <c r="J85" s="2" t="b">
        <f>pogoda[[#This Row],[woda_po_dniu]]&lt;pogoda[[#This Row],[podlewanie_zuzycie]]</f>
        <v>0</v>
      </c>
      <c r="K85" s="2">
        <f>IF(pogoda[[#This Row],[uzupełniono]],$S$2,pogoda[[#This Row],[woda_po_dniu]])</f>
        <v>8490</v>
      </c>
      <c r="L85" s="2">
        <f>pogoda[[#This Row],[woda_przed_podlewaniem]]-pogoda[[#This Row],[podlewanie_zuzycie]]</f>
        <v>8490</v>
      </c>
      <c r="M85" s="2">
        <f>IF(pogoda[[#This Row],[uzupełniono]],$S$2-pogoda[[#This Row],[woda_po_dniu]],0)</f>
        <v>0</v>
      </c>
      <c r="N85" s="2">
        <f>MONTH(pogoda[[#This Row],[data]])</f>
        <v>6</v>
      </c>
      <c r="O85" s="2" t="b">
        <f>pogoda[[#This Row],[temperatura_srednia]]&lt;=15</f>
        <v>1</v>
      </c>
      <c r="P85" s="2" t="b">
        <f>AND(pogoda[[#This Row],[temperatura_srednia]]&gt;15, pogoda[[#This Row],[opady]]&lt;=0.6)</f>
        <v>0</v>
      </c>
      <c r="Q85" s="2" t="b">
        <f>AND(pogoda[[#This Row],[temperatura_srednia]]&gt;15,pogoda[[#This Row],[opady]]&gt;0.6)</f>
        <v>0</v>
      </c>
    </row>
    <row r="86" spans="1:17" x14ac:dyDescent="0.25">
      <c r="A86">
        <v>12</v>
      </c>
      <c r="B86">
        <v>0</v>
      </c>
      <c r="C86" s="1">
        <v>42179</v>
      </c>
      <c r="D86">
        <f t="shared" si="3"/>
        <v>8490</v>
      </c>
      <c r="E86">
        <f>ROUNDUP(IF(pogoda[[#This Row],[opady]]=0, 0.0003*POWER(pogoda[[#This Row],[temperatura_srednia]], 1.5)*pogoda[[#This Row],[stan_zb_początek_dnia]],0), 0)</f>
        <v>106</v>
      </c>
      <c r="F86">
        <f>700*pogoda[[#This Row],[opady]]</f>
        <v>0</v>
      </c>
      <c r="G86" t="b">
        <f>AND(pogoda[[#This Row],[temperatura_srednia]]&gt;15,pogoda[[#This Row],[opady]]&lt;=0.6)</f>
        <v>0</v>
      </c>
      <c r="H86" s="2">
        <f>IF(pogoda[[#This Row],[temperatura_srednia]]&lt;=30, 12000, 24000)*pogoda[[#This Row],[podlewanie?]]</f>
        <v>0</v>
      </c>
      <c r="I86" s="2">
        <f>MIN(pogoda[[#This Row],[stan_zb_początek_dnia]]-pogoda[[#This Row],[ubytek_para]]+pogoda[[#This Row],[opady_zb]], $S$2)</f>
        <v>8384</v>
      </c>
      <c r="J86" s="2" t="b">
        <f>pogoda[[#This Row],[woda_po_dniu]]&lt;pogoda[[#This Row],[podlewanie_zuzycie]]</f>
        <v>0</v>
      </c>
      <c r="K86" s="2">
        <f>IF(pogoda[[#This Row],[uzupełniono]],$S$2,pogoda[[#This Row],[woda_po_dniu]])</f>
        <v>8384</v>
      </c>
      <c r="L86" s="2">
        <f>pogoda[[#This Row],[woda_przed_podlewaniem]]-pogoda[[#This Row],[podlewanie_zuzycie]]</f>
        <v>8384</v>
      </c>
      <c r="M86" s="2">
        <f>IF(pogoda[[#This Row],[uzupełniono]],$S$2-pogoda[[#This Row],[woda_po_dniu]],0)</f>
        <v>0</v>
      </c>
      <c r="N86" s="2">
        <f>MONTH(pogoda[[#This Row],[data]])</f>
        <v>6</v>
      </c>
      <c r="O86" s="2" t="b">
        <f>pogoda[[#This Row],[temperatura_srednia]]&lt;=15</f>
        <v>1</v>
      </c>
      <c r="P86" s="2" t="b">
        <f>AND(pogoda[[#This Row],[temperatura_srednia]]&gt;15, pogoda[[#This Row],[opady]]&lt;=0.6)</f>
        <v>0</v>
      </c>
      <c r="Q86" s="2" t="b">
        <f>AND(pogoda[[#This Row],[temperatura_srednia]]&gt;15,pogoda[[#This Row],[opady]]&gt;0.6)</f>
        <v>0</v>
      </c>
    </row>
    <row r="87" spans="1:17" x14ac:dyDescent="0.25">
      <c r="A87">
        <v>16</v>
      </c>
      <c r="B87">
        <v>0</v>
      </c>
      <c r="C87" s="1">
        <v>42180</v>
      </c>
      <c r="D87">
        <f t="shared" si="3"/>
        <v>8384</v>
      </c>
      <c r="E87">
        <f>ROUNDUP(IF(pogoda[[#This Row],[opady]]=0, 0.0003*POWER(pogoda[[#This Row],[temperatura_srednia]], 1.5)*pogoda[[#This Row],[stan_zb_początek_dnia]],0), 0)</f>
        <v>161</v>
      </c>
      <c r="F87">
        <f>700*pogoda[[#This Row],[opady]]</f>
        <v>0</v>
      </c>
      <c r="G87" t="b">
        <f>AND(pogoda[[#This Row],[temperatura_srednia]]&gt;15,pogoda[[#This Row],[opady]]&lt;=0.6)</f>
        <v>1</v>
      </c>
      <c r="H87" s="2">
        <f>IF(pogoda[[#This Row],[temperatura_srednia]]&lt;=30, 12000, 24000)*pogoda[[#This Row],[podlewanie?]]</f>
        <v>12000</v>
      </c>
      <c r="I87" s="2">
        <f>MIN(pogoda[[#This Row],[stan_zb_początek_dnia]]-pogoda[[#This Row],[ubytek_para]]+pogoda[[#This Row],[opady_zb]], $S$2)</f>
        <v>8223</v>
      </c>
      <c r="J87" s="2" t="b">
        <f>pogoda[[#This Row],[woda_po_dniu]]&lt;pogoda[[#This Row],[podlewanie_zuzycie]]</f>
        <v>1</v>
      </c>
      <c r="K87" s="2">
        <f>IF(pogoda[[#This Row],[uzupełniono]],$S$2,pogoda[[#This Row],[woda_po_dniu]])</f>
        <v>25000</v>
      </c>
      <c r="L87" s="2">
        <f>pogoda[[#This Row],[woda_przed_podlewaniem]]-pogoda[[#This Row],[podlewanie_zuzycie]]</f>
        <v>13000</v>
      </c>
      <c r="M87" s="2">
        <f>IF(pogoda[[#This Row],[uzupełniono]],$S$2-pogoda[[#This Row],[woda_po_dniu]],0)</f>
        <v>16777</v>
      </c>
      <c r="N87" s="2">
        <f>MONTH(pogoda[[#This Row],[data]])</f>
        <v>6</v>
      </c>
      <c r="O87" s="2" t="b">
        <f>pogoda[[#This Row],[temperatura_srednia]]&lt;=15</f>
        <v>0</v>
      </c>
      <c r="P87" s="2" t="b">
        <f>AND(pogoda[[#This Row],[temperatura_srednia]]&gt;15, pogoda[[#This Row],[opady]]&lt;=0.6)</f>
        <v>1</v>
      </c>
      <c r="Q87" s="2" t="b">
        <f>AND(pogoda[[#This Row],[temperatura_srednia]]&gt;15,pogoda[[#This Row],[opady]]&gt;0.6)</f>
        <v>0</v>
      </c>
    </row>
    <row r="88" spans="1:17" x14ac:dyDescent="0.25">
      <c r="A88">
        <v>16</v>
      </c>
      <c r="B88">
        <v>7</v>
      </c>
      <c r="C88" s="1">
        <v>42181</v>
      </c>
      <c r="D88">
        <f t="shared" si="3"/>
        <v>13000</v>
      </c>
      <c r="E88">
        <f>ROUNDUP(IF(pogoda[[#This Row],[opady]]=0, 0.0003*POWER(pogoda[[#This Row],[temperatura_srednia]], 1.5)*pogoda[[#This Row],[stan_zb_początek_dnia]],0), 0)</f>
        <v>0</v>
      </c>
      <c r="F88">
        <f>700*pogoda[[#This Row],[opady]]</f>
        <v>4900</v>
      </c>
      <c r="G88" t="b">
        <f>AND(pogoda[[#This Row],[temperatura_srednia]]&gt;15,pogoda[[#This Row],[opady]]&lt;=0.6)</f>
        <v>0</v>
      </c>
      <c r="H88" s="2">
        <f>IF(pogoda[[#This Row],[temperatura_srednia]]&lt;=30, 12000, 24000)*pogoda[[#This Row],[podlewanie?]]</f>
        <v>0</v>
      </c>
      <c r="I88" s="2">
        <f>MIN(pogoda[[#This Row],[stan_zb_początek_dnia]]-pogoda[[#This Row],[ubytek_para]]+pogoda[[#This Row],[opady_zb]], $S$2)</f>
        <v>17900</v>
      </c>
      <c r="J88" s="2" t="b">
        <f>pogoda[[#This Row],[woda_po_dniu]]&lt;pogoda[[#This Row],[podlewanie_zuzycie]]</f>
        <v>0</v>
      </c>
      <c r="K88" s="2">
        <f>IF(pogoda[[#This Row],[uzupełniono]],$S$2,pogoda[[#This Row],[woda_po_dniu]])</f>
        <v>17900</v>
      </c>
      <c r="L88" s="2">
        <f>pogoda[[#This Row],[woda_przed_podlewaniem]]-pogoda[[#This Row],[podlewanie_zuzycie]]</f>
        <v>17900</v>
      </c>
      <c r="M88" s="2">
        <f>IF(pogoda[[#This Row],[uzupełniono]],$S$2-pogoda[[#This Row],[woda_po_dniu]],0)</f>
        <v>0</v>
      </c>
      <c r="N88" s="2">
        <f>MONTH(pogoda[[#This Row],[data]])</f>
        <v>6</v>
      </c>
      <c r="O88" s="2" t="b">
        <f>pogoda[[#This Row],[temperatura_srednia]]&lt;=15</f>
        <v>0</v>
      </c>
      <c r="P88" s="2" t="b">
        <f>AND(pogoda[[#This Row],[temperatura_srednia]]&gt;15, pogoda[[#This Row],[opady]]&lt;=0.6)</f>
        <v>0</v>
      </c>
      <c r="Q88" s="2" t="b">
        <f>AND(pogoda[[#This Row],[temperatura_srednia]]&gt;15,pogoda[[#This Row],[opady]]&gt;0.6)</f>
        <v>1</v>
      </c>
    </row>
    <row r="89" spans="1:17" x14ac:dyDescent="0.25">
      <c r="A89">
        <v>18</v>
      </c>
      <c r="B89">
        <v>6</v>
      </c>
      <c r="C89" s="1">
        <v>42182</v>
      </c>
      <c r="D89">
        <f t="shared" si="3"/>
        <v>17900</v>
      </c>
      <c r="E89">
        <f>ROUNDUP(IF(pogoda[[#This Row],[opady]]=0, 0.0003*POWER(pogoda[[#This Row],[temperatura_srednia]], 1.5)*pogoda[[#This Row],[stan_zb_początek_dnia]],0), 0)</f>
        <v>0</v>
      </c>
      <c r="F89">
        <f>700*pogoda[[#This Row],[opady]]</f>
        <v>4200</v>
      </c>
      <c r="G89" t="b">
        <f>AND(pogoda[[#This Row],[temperatura_srednia]]&gt;15,pogoda[[#This Row],[opady]]&lt;=0.6)</f>
        <v>0</v>
      </c>
      <c r="H89" s="2">
        <f>IF(pogoda[[#This Row],[temperatura_srednia]]&lt;=30, 12000, 24000)*pogoda[[#This Row],[podlewanie?]]</f>
        <v>0</v>
      </c>
      <c r="I89" s="2">
        <f>MIN(pogoda[[#This Row],[stan_zb_początek_dnia]]-pogoda[[#This Row],[ubytek_para]]+pogoda[[#This Row],[opady_zb]], $S$2)</f>
        <v>22100</v>
      </c>
      <c r="J89" s="2" t="b">
        <f>pogoda[[#This Row],[woda_po_dniu]]&lt;pogoda[[#This Row],[podlewanie_zuzycie]]</f>
        <v>0</v>
      </c>
      <c r="K89" s="2">
        <f>IF(pogoda[[#This Row],[uzupełniono]],$S$2,pogoda[[#This Row],[woda_po_dniu]])</f>
        <v>22100</v>
      </c>
      <c r="L89" s="2">
        <f>pogoda[[#This Row],[woda_przed_podlewaniem]]-pogoda[[#This Row],[podlewanie_zuzycie]]</f>
        <v>22100</v>
      </c>
      <c r="M89" s="2">
        <f>IF(pogoda[[#This Row],[uzupełniono]],$S$2-pogoda[[#This Row],[woda_po_dniu]],0)</f>
        <v>0</v>
      </c>
      <c r="N89" s="2">
        <f>MONTH(pogoda[[#This Row],[data]])</f>
        <v>6</v>
      </c>
      <c r="O89" s="2" t="b">
        <f>pogoda[[#This Row],[temperatura_srednia]]&lt;=15</f>
        <v>0</v>
      </c>
      <c r="P89" s="2" t="b">
        <f>AND(pogoda[[#This Row],[temperatura_srednia]]&gt;15, pogoda[[#This Row],[opady]]&lt;=0.6)</f>
        <v>0</v>
      </c>
      <c r="Q89" s="2" t="b">
        <f>AND(pogoda[[#This Row],[temperatura_srednia]]&gt;15,pogoda[[#This Row],[opady]]&gt;0.6)</f>
        <v>1</v>
      </c>
    </row>
    <row r="90" spans="1:17" x14ac:dyDescent="0.25">
      <c r="A90">
        <v>16</v>
      </c>
      <c r="B90">
        <v>0</v>
      </c>
      <c r="C90" s="1">
        <v>42183</v>
      </c>
      <c r="D90">
        <f t="shared" si="3"/>
        <v>22100</v>
      </c>
      <c r="E90">
        <f>ROUNDUP(IF(pogoda[[#This Row],[opady]]=0, 0.0003*POWER(pogoda[[#This Row],[temperatura_srednia]], 1.5)*pogoda[[#This Row],[stan_zb_początek_dnia]],0), 0)</f>
        <v>425</v>
      </c>
      <c r="F90">
        <f>700*pogoda[[#This Row],[opady]]</f>
        <v>0</v>
      </c>
      <c r="G90" t="b">
        <f>AND(pogoda[[#This Row],[temperatura_srednia]]&gt;15,pogoda[[#This Row],[opady]]&lt;=0.6)</f>
        <v>1</v>
      </c>
      <c r="H90" s="2">
        <f>IF(pogoda[[#This Row],[temperatura_srednia]]&lt;=30, 12000, 24000)*pogoda[[#This Row],[podlewanie?]]</f>
        <v>12000</v>
      </c>
      <c r="I90" s="2">
        <f>MIN(pogoda[[#This Row],[stan_zb_początek_dnia]]-pogoda[[#This Row],[ubytek_para]]+pogoda[[#This Row],[opady_zb]], $S$2)</f>
        <v>21675</v>
      </c>
      <c r="J90" s="2" t="b">
        <f>pogoda[[#This Row],[woda_po_dniu]]&lt;pogoda[[#This Row],[podlewanie_zuzycie]]</f>
        <v>0</v>
      </c>
      <c r="K90" s="2">
        <f>IF(pogoda[[#This Row],[uzupełniono]],$S$2,pogoda[[#This Row],[woda_po_dniu]])</f>
        <v>21675</v>
      </c>
      <c r="L90" s="2">
        <f>pogoda[[#This Row],[woda_przed_podlewaniem]]-pogoda[[#This Row],[podlewanie_zuzycie]]</f>
        <v>9675</v>
      </c>
      <c r="M90" s="2">
        <f>IF(pogoda[[#This Row],[uzupełniono]],$S$2-pogoda[[#This Row],[woda_po_dniu]],0)</f>
        <v>0</v>
      </c>
      <c r="N90" s="2">
        <f>MONTH(pogoda[[#This Row],[data]])</f>
        <v>6</v>
      </c>
      <c r="O90" s="2" t="b">
        <f>pogoda[[#This Row],[temperatura_srednia]]&lt;=15</f>
        <v>0</v>
      </c>
      <c r="P90" s="2" t="b">
        <f>AND(pogoda[[#This Row],[temperatura_srednia]]&gt;15, pogoda[[#This Row],[opady]]&lt;=0.6)</f>
        <v>1</v>
      </c>
      <c r="Q90" s="2" t="b">
        <f>AND(pogoda[[#This Row],[temperatura_srednia]]&gt;15,pogoda[[#This Row],[opady]]&gt;0.6)</f>
        <v>0</v>
      </c>
    </row>
    <row r="91" spans="1:17" x14ac:dyDescent="0.25">
      <c r="A91">
        <v>16</v>
      </c>
      <c r="B91">
        <v>0</v>
      </c>
      <c r="C91" s="1">
        <v>42184</v>
      </c>
      <c r="D91">
        <f t="shared" si="3"/>
        <v>9675</v>
      </c>
      <c r="E91">
        <f>ROUNDUP(IF(pogoda[[#This Row],[opady]]=0, 0.0003*POWER(pogoda[[#This Row],[temperatura_srednia]], 1.5)*pogoda[[#This Row],[stan_zb_początek_dnia]],0), 0)</f>
        <v>186</v>
      </c>
      <c r="F91">
        <f>700*pogoda[[#This Row],[opady]]</f>
        <v>0</v>
      </c>
      <c r="G91" t="b">
        <f>AND(pogoda[[#This Row],[temperatura_srednia]]&gt;15,pogoda[[#This Row],[opady]]&lt;=0.6)</f>
        <v>1</v>
      </c>
      <c r="H91" s="2">
        <f>IF(pogoda[[#This Row],[temperatura_srednia]]&lt;=30, 12000, 24000)*pogoda[[#This Row],[podlewanie?]]</f>
        <v>12000</v>
      </c>
      <c r="I91" s="2">
        <f>MIN(pogoda[[#This Row],[stan_zb_początek_dnia]]-pogoda[[#This Row],[ubytek_para]]+pogoda[[#This Row],[opady_zb]], $S$2)</f>
        <v>9489</v>
      </c>
      <c r="J91" s="2" t="b">
        <f>pogoda[[#This Row],[woda_po_dniu]]&lt;pogoda[[#This Row],[podlewanie_zuzycie]]</f>
        <v>1</v>
      </c>
      <c r="K91" s="2">
        <f>IF(pogoda[[#This Row],[uzupełniono]],$S$2,pogoda[[#This Row],[woda_po_dniu]])</f>
        <v>25000</v>
      </c>
      <c r="L91" s="2">
        <f>pogoda[[#This Row],[woda_przed_podlewaniem]]-pogoda[[#This Row],[podlewanie_zuzycie]]</f>
        <v>13000</v>
      </c>
      <c r="M91" s="2">
        <f>IF(pogoda[[#This Row],[uzupełniono]],$S$2-pogoda[[#This Row],[woda_po_dniu]],0)</f>
        <v>15511</v>
      </c>
      <c r="N91" s="2">
        <f>MONTH(pogoda[[#This Row],[data]])</f>
        <v>6</v>
      </c>
      <c r="O91" s="2" t="b">
        <f>pogoda[[#This Row],[temperatura_srednia]]&lt;=15</f>
        <v>0</v>
      </c>
      <c r="P91" s="2" t="b">
        <f>AND(pogoda[[#This Row],[temperatura_srednia]]&gt;15, pogoda[[#This Row],[opady]]&lt;=0.6)</f>
        <v>1</v>
      </c>
      <c r="Q91" s="2" t="b">
        <f>AND(pogoda[[#This Row],[temperatura_srednia]]&gt;15,pogoda[[#This Row],[opady]]&gt;0.6)</f>
        <v>0</v>
      </c>
    </row>
    <row r="92" spans="1:17" x14ac:dyDescent="0.25">
      <c r="A92">
        <v>19</v>
      </c>
      <c r="B92">
        <v>0</v>
      </c>
      <c r="C92" s="1">
        <v>42185</v>
      </c>
      <c r="D92">
        <f t="shared" si="3"/>
        <v>13000</v>
      </c>
      <c r="E92">
        <f>ROUNDUP(IF(pogoda[[#This Row],[opady]]=0, 0.0003*POWER(pogoda[[#This Row],[temperatura_srednia]], 1.5)*pogoda[[#This Row],[stan_zb_początek_dnia]],0), 0)</f>
        <v>323</v>
      </c>
      <c r="F92">
        <f>700*pogoda[[#This Row],[opady]]</f>
        <v>0</v>
      </c>
      <c r="G92" t="b">
        <f>AND(pogoda[[#This Row],[temperatura_srednia]]&gt;15,pogoda[[#This Row],[opady]]&lt;=0.6)</f>
        <v>1</v>
      </c>
      <c r="H92" s="2">
        <f>IF(pogoda[[#This Row],[temperatura_srednia]]&lt;=30, 12000, 24000)*pogoda[[#This Row],[podlewanie?]]</f>
        <v>12000</v>
      </c>
      <c r="I92" s="2">
        <f>MIN(pogoda[[#This Row],[stan_zb_początek_dnia]]-pogoda[[#This Row],[ubytek_para]]+pogoda[[#This Row],[opady_zb]], $S$2)</f>
        <v>12677</v>
      </c>
      <c r="J92" s="2" t="b">
        <f>pogoda[[#This Row],[woda_po_dniu]]&lt;pogoda[[#This Row],[podlewanie_zuzycie]]</f>
        <v>0</v>
      </c>
      <c r="K92" s="2">
        <f>IF(pogoda[[#This Row],[uzupełniono]],$S$2,pogoda[[#This Row],[woda_po_dniu]])</f>
        <v>12677</v>
      </c>
      <c r="L92" s="2">
        <f>pogoda[[#This Row],[woda_przed_podlewaniem]]-pogoda[[#This Row],[podlewanie_zuzycie]]</f>
        <v>677</v>
      </c>
      <c r="M92" s="2">
        <f>IF(pogoda[[#This Row],[uzupełniono]],$S$2-pogoda[[#This Row],[woda_po_dniu]],0)</f>
        <v>0</v>
      </c>
      <c r="N92" s="2">
        <f>MONTH(pogoda[[#This Row],[data]])</f>
        <v>6</v>
      </c>
      <c r="O92" s="2" t="b">
        <f>pogoda[[#This Row],[temperatura_srednia]]&lt;=15</f>
        <v>0</v>
      </c>
      <c r="P92" s="2" t="b">
        <f>AND(pogoda[[#This Row],[temperatura_srednia]]&gt;15, pogoda[[#This Row],[opady]]&lt;=0.6)</f>
        <v>1</v>
      </c>
      <c r="Q92" s="2" t="b">
        <f>AND(pogoda[[#This Row],[temperatura_srednia]]&gt;15,pogoda[[#This Row],[opady]]&gt;0.6)</f>
        <v>0</v>
      </c>
    </row>
    <row r="93" spans="1:17" x14ac:dyDescent="0.25">
      <c r="A93">
        <v>18</v>
      </c>
      <c r="B93">
        <v>0</v>
      </c>
      <c r="C93" s="1">
        <v>42186</v>
      </c>
      <c r="D93">
        <f t="shared" si="3"/>
        <v>677</v>
      </c>
      <c r="E93">
        <f>ROUNDUP(IF(pogoda[[#This Row],[opady]]=0, 0.0003*POWER(pogoda[[#This Row],[temperatura_srednia]], 1.5)*pogoda[[#This Row],[stan_zb_początek_dnia]],0), 0)</f>
        <v>16</v>
      </c>
      <c r="F93">
        <f>700*pogoda[[#This Row],[opady]]</f>
        <v>0</v>
      </c>
      <c r="G93" t="b">
        <f>AND(pogoda[[#This Row],[temperatura_srednia]]&gt;15,pogoda[[#This Row],[opady]]&lt;=0.6)</f>
        <v>1</v>
      </c>
      <c r="H93" s="2">
        <f>IF(pogoda[[#This Row],[temperatura_srednia]]&lt;=30, 12000, 24000)*pogoda[[#This Row],[podlewanie?]]</f>
        <v>12000</v>
      </c>
      <c r="I93" s="2">
        <f>MIN(pogoda[[#This Row],[stan_zb_początek_dnia]]-pogoda[[#This Row],[ubytek_para]]+pogoda[[#This Row],[opady_zb]], $S$2)</f>
        <v>661</v>
      </c>
      <c r="J93" s="2" t="b">
        <f>pogoda[[#This Row],[woda_po_dniu]]&lt;pogoda[[#This Row],[podlewanie_zuzycie]]</f>
        <v>1</v>
      </c>
      <c r="K93" s="2">
        <f>IF(pogoda[[#This Row],[uzupełniono]],$S$2,pogoda[[#This Row],[woda_po_dniu]])</f>
        <v>25000</v>
      </c>
      <c r="L93" s="2">
        <f>pogoda[[#This Row],[woda_przed_podlewaniem]]-pogoda[[#This Row],[podlewanie_zuzycie]]</f>
        <v>13000</v>
      </c>
      <c r="M93" s="2">
        <f>IF(pogoda[[#This Row],[uzupełniono]],$S$2-pogoda[[#This Row],[woda_po_dniu]],0)</f>
        <v>24339</v>
      </c>
      <c r="N93" s="2">
        <f>MONTH(pogoda[[#This Row],[data]])</f>
        <v>7</v>
      </c>
      <c r="O93" s="2" t="b">
        <f>pogoda[[#This Row],[temperatura_srednia]]&lt;=15</f>
        <v>0</v>
      </c>
      <c r="P93" s="2" t="b">
        <f>AND(pogoda[[#This Row],[temperatura_srednia]]&gt;15, pogoda[[#This Row],[opady]]&lt;=0.6)</f>
        <v>1</v>
      </c>
      <c r="Q93" s="2" t="b">
        <f>AND(pogoda[[#This Row],[temperatura_srednia]]&gt;15,pogoda[[#This Row],[opady]]&gt;0.6)</f>
        <v>0</v>
      </c>
    </row>
    <row r="94" spans="1:17" x14ac:dyDescent="0.25">
      <c r="A94">
        <v>20</v>
      </c>
      <c r="B94">
        <v>0</v>
      </c>
      <c r="C94" s="1">
        <v>42187</v>
      </c>
      <c r="D94">
        <f t="shared" si="3"/>
        <v>13000</v>
      </c>
      <c r="E94">
        <f>ROUNDUP(IF(pogoda[[#This Row],[opady]]=0, 0.0003*POWER(pogoda[[#This Row],[temperatura_srednia]], 1.5)*pogoda[[#This Row],[stan_zb_początek_dnia]],0), 0)</f>
        <v>349</v>
      </c>
      <c r="F94">
        <f>700*pogoda[[#This Row],[opady]]</f>
        <v>0</v>
      </c>
      <c r="G94" t="b">
        <f>AND(pogoda[[#This Row],[temperatura_srednia]]&gt;15,pogoda[[#This Row],[opady]]&lt;=0.6)</f>
        <v>1</v>
      </c>
      <c r="H94" s="2">
        <f>IF(pogoda[[#This Row],[temperatura_srednia]]&lt;=30, 12000, 24000)*pogoda[[#This Row],[podlewanie?]]</f>
        <v>12000</v>
      </c>
      <c r="I94" s="2">
        <f>MIN(pogoda[[#This Row],[stan_zb_początek_dnia]]-pogoda[[#This Row],[ubytek_para]]+pogoda[[#This Row],[opady_zb]], $S$2)</f>
        <v>12651</v>
      </c>
      <c r="J94" s="2" t="b">
        <f>pogoda[[#This Row],[woda_po_dniu]]&lt;pogoda[[#This Row],[podlewanie_zuzycie]]</f>
        <v>0</v>
      </c>
      <c r="K94" s="2">
        <f>IF(pogoda[[#This Row],[uzupełniono]],$S$2,pogoda[[#This Row],[woda_po_dniu]])</f>
        <v>12651</v>
      </c>
      <c r="L94" s="2">
        <f>pogoda[[#This Row],[woda_przed_podlewaniem]]-pogoda[[#This Row],[podlewanie_zuzycie]]</f>
        <v>651</v>
      </c>
      <c r="M94" s="2">
        <f>IF(pogoda[[#This Row],[uzupełniono]],$S$2-pogoda[[#This Row],[woda_po_dniu]],0)</f>
        <v>0</v>
      </c>
      <c r="N94" s="2">
        <f>MONTH(pogoda[[#This Row],[data]])</f>
        <v>7</v>
      </c>
      <c r="O94" s="2" t="b">
        <f>pogoda[[#This Row],[temperatura_srednia]]&lt;=15</f>
        <v>0</v>
      </c>
      <c r="P94" s="2" t="b">
        <f>AND(pogoda[[#This Row],[temperatura_srednia]]&gt;15, pogoda[[#This Row],[opady]]&lt;=0.6)</f>
        <v>1</v>
      </c>
      <c r="Q94" s="2" t="b">
        <f>AND(pogoda[[#This Row],[temperatura_srednia]]&gt;15,pogoda[[#This Row],[opady]]&gt;0.6)</f>
        <v>0</v>
      </c>
    </row>
    <row r="95" spans="1:17" x14ac:dyDescent="0.25">
      <c r="A95">
        <v>22</v>
      </c>
      <c r="B95">
        <v>0</v>
      </c>
      <c r="C95" s="1">
        <v>42188</v>
      </c>
      <c r="D95">
        <f t="shared" si="3"/>
        <v>651</v>
      </c>
      <c r="E95">
        <f>ROUNDUP(IF(pogoda[[#This Row],[opady]]=0, 0.0003*POWER(pogoda[[#This Row],[temperatura_srednia]], 1.5)*pogoda[[#This Row],[stan_zb_początek_dnia]],0), 0)</f>
        <v>21</v>
      </c>
      <c r="F95">
        <f>700*pogoda[[#This Row],[opady]]</f>
        <v>0</v>
      </c>
      <c r="G95" t="b">
        <f>AND(pogoda[[#This Row],[temperatura_srednia]]&gt;15,pogoda[[#This Row],[opady]]&lt;=0.6)</f>
        <v>1</v>
      </c>
      <c r="H95" s="2">
        <f>IF(pogoda[[#This Row],[temperatura_srednia]]&lt;=30, 12000, 24000)*pogoda[[#This Row],[podlewanie?]]</f>
        <v>12000</v>
      </c>
      <c r="I95" s="2">
        <f>MIN(pogoda[[#This Row],[stan_zb_początek_dnia]]-pogoda[[#This Row],[ubytek_para]]+pogoda[[#This Row],[opady_zb]], $S$2)</f>
        <v>630</v>
      </c>
      <c r="J95" s="2" t="b">
        <f>pogoda[[#This Row],[woda_po_dniu]]&lt;pogoda[[#This Row],[podlewanie_zuzycie]]</f>
        <v>1</v>
      </c>
      <c r="K95" s="2">
        <f>IF(pogoda[[#This Row],[uzupełniono]],$S$2,pogoda[[#This Row],[woda_po_dniu]])</f>
        <v>25000</v>
      </c>
      <c r="L95" s="2">
        <f>pogoda[[#This Row],[woda_przed_podlewaniem]]-pogoda[[#This Row],[podlewanie_zuzycie]]</f>
        <v>13000</v>
      </c>
      <c r="M95" s="2">
        <f>IF(pogoda[[#This Row],[uzupełniono]],$S$2-pogoda[[#This Row],[woda_po_dniu]],0)</f>
        <v>24370</v>
      </c>
      <c r="N95" s="2">
        <f>MONTH(pogoda[[#This Row],[data]])</f>
        <v>7</v>
      </c>
      <c r="O95" s="2" t="b">
        <f>pogoda[[#This Row],[temperatura_srednia]]&lt;=15</f>
        <v>0</v>
      </c>
      <c r="P95" s="2" t="b">
        <f>AND(pogoda[[#This Row],[temperatura_srednia]]&gt;15, pogoda[[#This Row],[opady]]&lt;=0.6)</f>
        <v>1</v>
      </c>
      <c r="Q95" s="2" t="b">
        <f>AND(pogoda[[#This Row],[temperatura_srednia]]&gt;15,pogoda[[#This Row],[opady]]&gt;0.6)</f>
        <v>0</v>
      </c>
    </row>
    <row r="96" spans="1:17" x14ac:dyDescent="0.25">
      <c r="A96">
        <v>25</v>
      </c>
      <c r="B96">
        <v>0</v>
      </c>
      <c r="C96" s="1">
        <v>42189</v>
      </c>
      <c r="D96">
        <f t="shared" si="3"/>
        <v>13000</v>
      </c>
      <c r="E96">
        <f>ROUNDUP(IF(pogoda[[#This Row],[opady]]=0, 0.0003*POWER(pogoda[[#This Row],[temperatura_srednia]], 1.5)*pogoda[[#This Row],[stan_zb_początek_dnia]],0), 0)</f>
        <v>488</v>
      </c>
      <c r="F96">
        <f>700*pogoda[[#This Row],[opady]]</f>
        <v>0</v>
      </c>
      <c r="G96" t="b">
        <f>AND(pogoda[[#This Row],[temperatura_srednia]]&gt;15,pogoda[[#This Row],[opady]]&lt;=0.6)</f>
        <v>1</v>
      </c>
      <c r="H96" s="2">
        <f>IF(pogoda[[#This Row],[temperatura_srednia]]&lt;=30, 12000, 24000)*pogoda[[#This Row],[podlewanie?]]</f>
        <v>12000</v>
      </c>
      <c r="I96" s="2">
        <f>MIN(pogoda[[#This Row],[stan_zb_początek_dnia]]-pogoda[[#This Row],[ubytek_para]]+pogoda[[#This Row],[opady_zb]], $S$2)</f>
        <v>12512</v>
      </c>
      <c r="J96" s="2" t="b">
        <f>pogoda[[#This Row],[woda_po_dniu]]&lt;pogoda[[#This Row],[podlewanie_zuzycie]]</f>
        <v>0</v>
      </c>
      <c r="K96" s="2">
        <f>IF(pogoda[[#This Row],[uzupełniono]],$S$2,pogoda[[#This Row],[woda_po_dniu]])</f>
        <v>12512</v>
      </c>
      <c r="L96" s="2">
        <f>pogoda[[#This Row],[woda_przed_podlewaniem]]-pogoda[[#This Row],[podlewanie_zuzycie]]</f>
        <v>512</v>
      </c>
      <c r="M96" s="2">
        <f>IF(pogoda[[#This Row],[uzupełniono]],$S$2-pogoda[[#This Row],[woda_po_dniu]],0)</f>
        <v>0</v>
      </c>
      <c r="N96" s="2">
        <f>MONTH(pogoda[[#This Row],[data]])</f>
        <v>7</v>
      </c>
      <c r="O96" s="2" t="b">
        <f>pogoda[[#This Row],[temperatura_srednia]]&lt;=15</f>
        <v>0</v>
      </c>
      <c r="P96" s="2" t="b">
        <f>AND(pogoda[[#This Row],[temperatura_srednia]]&gt;15, pogoda[[#This Row],[opady]]&lt;=0.6)</f>
        <v>1</v>
      </c>
      <c r="Q96" s="2" t="b">
        <f>AND(pogoda[[#This Row],[temperatura_srednia]]&gt;15,pogoda[[#This Row],[opady]]&gt;0.6)</f>
        <v>0</v>
      </c>
    </row>
    <row r="97" spans="1:17" x14ac:dyDescent="0.25">
      <c r="A97">
        <v>26</v>
      </c>
      <c r="B97">
        <v>0</v>
      </c>
      <c r="C97" s="1">
        <v>42190</v>
      </c>
      <c r="D97">
        <f t="shared" si="3"/>
        <v>512</v>
      </c>
      <c r="E97">
        <f>ROUNDUP(IF(pogoda[[#This Row],[opady]]=0, 0.0003*POWER(pogoda[[#This Row],[temperatura_srednia]], 1.5)*pogoda[[#This Row],[stan_zb_początek_dnia]],0), 0)</f>
        <v>21</v>
      </c>
      <c r="F97">
        <f>700*pogoda[[#This Row],[opady]]</f>
        <v>0</v>
      </c>
      <c r="G97" t="b">
        <f>AND(pogoda[[#This Row],[temperatura_srednia]]&gt;15,pogoda[[#This Row],[opady]]&lt;=0.6)</f>
        <v>1</v>
      </c>
      <c r="H97" s="2">
        <f>IF(pogoda[[#This Row],[temperatura_srednia]]&lt;=30, 12000, 24000)*pogoda[[#This Row],[podlewanie?]]</f>
        <v>12000</v>
      </c>
      <c r="I97" s="2">
        <f>MIN(pogoda[[#This Row],[stan_zb_początek_dnia]]-pogoda[[#This Row],[ubytek_para]]+pogoda[[#This Row],[opady_zb]], $S$2)</f>
        <v>491</v>
      </c>
      <c r="J97" s="2" t="b">
        <f>pogoda[[#This Row],[woda_po_dniu]]&lt;pogoda[[#This Row],[podlewanie_zuzycie]]</f>
        <v>1</v>
      </c>
      <c r="K97" s="2">
        <f>IF(pogoda[[#This Row],[uzupełniono]],$S$2,pogoda[[#This Row],[woda_po_dniu]])</f>
        <v>25000</v>
      </c>
      <c r="L97" s="2">
        <f>pogoda[[#This Row],[woda_przed_podlewaniem]]-pogoda[[#This Row],[podlewanie_zuzycie]]</f>
        <v>13000</v>
      </c>
      <c r="M97" s="2">
        <f>IF(pogoda[[#This Row],[uzupełniono]],$S$2-pogoda[[#This Row],[woda_po_dniu]],0)</f>
        <v>24509</v>
      </c>
      <c r="N97" s="2">
        <f>MONTH(pogoda[[#This Row],[data]])</f>
        <v>7</v>
      </c>
      <c r="O97" s="2" t="b">
        <f>pogoda[[#This Row],[temperatura_srednia]]&lt;=15</f>
        <v>0</v>
      </c>
      <c r="P97" s="2" t="b">
        <f>AND(pogoda[[#This Row],[temperatura_srednia]]&gt;15, pogoda[[#This Row],[opady]]&lt;=0.6)</f>
        <v>1</v>
      </c>
      <c r="Q97" s="2" t="b">
        <f>AND(pogoda[[#This Row],[temperatura_srednia]]&gt;15,pogoda[[#This Row],[opady]]&gt;0.6)</f>
        <v>0</v>
      </c>
    </row>
    <row r="98" spans="1:17" x14ac:dyDescent="0.25">
      <c r="A98">
        <v>22</v>
      </c>
      <c r="B98">
        <v>0</v>
      </c>
      <c r="C98" s="1">
        <v>42191</v>
      </c>
      <c r="D98">
        <f t="shared" si="3"/>
        <v>13000</v>
      </c>
      <c r="E98">
        <f>ROUNDUP(IF(pogoda[[#This Row],[opady]]=0, 0.0003*POWER(pogoda[[#This Row],[temperatura_srednia]], 1.5)*pogoda[[#This Row],[stan_zb_początek_dnia]],0), 0)</f>
        <v>403</v>
      </c>
      <c r="F98">
        <f>700*pogoda[[#This Row],[opady]]</f>
        <v>0</v>
      </c>
      <c r="G98" t="b">
        <f>AND(pogoda[[#This Row],[temperatura_srednia]]&gt;15,pogoda[[#This Row],[opady]]&lt;=0.6)</f>
        <v>1</v>
      </c>
      <c r="H98" s="2">
        <f>IF(pogoda[[#This Row],[temperatura_srednia]]&lt;=30, 12000, 24000)*pogoda[[#This Row],[podlewanie?]]</f>
        <v>12000</v>
      </c>
      <c r="I98" s="2">
        <f>MIN(pogoda[[#This Row],[stan_zb_początek_dnia]]-pogoda[[#This Row],[ubytek_para]]+pogoda[[#This Row],[opady_zb]], $S$2)</f>
        <v>12597</v>
      </c>
      <c r="J98" s="2" t="b">
        <f>pogoda[[#This Row],[woda_po_dniu]]&lt;pogoda[[#This Row],[podlewanie_zuzycie]]</f>
        <v>0</v>
      </c>
      <c r="K98" s="2">
        <f>IF(pogoda[[#This Row],[uzupełniono]],$S$2,pogoda[[#This Row],[woda_po_dniu]])</f>
        <v>12597</v>
      </c>
      <c r="L98" s="2">
        <f>pogoda[[#This Row],[woda_przed_podlewaniem]]-pogoda[[#This Row],[podlewanie_zuzycie]]</f>
        <v>597</v>
      </c>
      <c r="M98" s="2">
        <f>IF(pogoda[[#This Row],[uzupełniono]],$S$2-pogoda[[#This Row],[woda_po_dniu]],0)</f>
        <v>0</v>
      </c>
      <c r="N98" s="2">
        <f>MONTH(pogoda[[#This Row],[data]])</f>
        <v>7</v>
      </c>
      <c r="O98" s="2" t="b">
        <f>pogoda[[#This Row],[temperatura_srednia]]&lt;=15</f>
        <v>0</v>
      </c>
      <c r="P98" s="2" t="b">
        <f>AND(pogoda[[#This Row],[temperatura_srednia]]&gt;15, pogoda[[#This Row],[opady]]&lt;=0.6)</f>
        <v>1</v>
      </c>
      <c r="Q98" s="2" t="b">
        <f>AND(pogoda[[#This Row],[temperatura_srednia]]&gt;15,pogoda[[#This Row],[opady]]&gt;0.6)</f>
        <v>0</v>
      </c>
    </row>
    <row r="99" spans="1:17" x14ac:dyDescent="0.25">
      <c r="A99">
        <v>22</v>
      </c>
      <c r="B99">
        <v>18</v>
      </c>
      <c r="C99" s="1">
        <v>42192</v>
      </c>
      <c r="D99">
        <f t="shared" si="3"/>
        <v>597</v>
      </c>
      <c r="E99">
        <f>ROUNDUP(IF(pogoda[[#This Row],[opady]]=0, 0.0003*POWER(pogoda[[#This Row],[temperatura_srednia]], 1.5)*pogoda[[#This Row],[stan_zb_początek_dnia]],0), 0)</f>
        <v>0</v>
      </c>
      <c r="F99">
        <f>700*pogoda[[#This Row],[opady]]</f>
        <v>12600</v>
      </c>
      <c r="G99" t="b">
        <f>AND(pogoda[[#This Row],[temperatura_srednia]]&gt;15,pogoda[[#This Row],[opady]]&lt;=0.6)</f>
        <v>0</v>
      </c>
      <c r="H99" s="2">
        <f>IF(pogoda[[#This Row],[temperatura_srednia]]&lt;=30, 12000, 24000)*pogoda[[#This Row],[podlewanie?]]</f>
        <v>0</v>
      </c>
      <c r="I99" s="2">
        <f>MIN(pogoda[[#This Row],[stan_zb_początek_dnia]]-pogoda[[#This Row],[ubytek_para]]+pogoda[[#This Row],[opady_zb]], $S$2)</f>
        <v>13197</v>
      </c>
      <c r="J99" s="2" t="b">
        <f>pogoda[[#This Row],[woda_po_dniu]]&lt;pogoda[[#This Row],[podlewanie_zuzycie]]</f>
        <v>0</v>
      </c>
      <c r="K99" s="2">
        <f>IF(pogoda[[#This Row],[uzupełniono]],$S$2,pogoda[[#This Row],[woda_po_dniu]])</f>
        <v>13197</v>
      </c>
      <c r="L99" s="2">
        <f>pogoda[[#This Row],[woda_przed_podlewaniem]]-pogoda[[#This Row],[podlewanie_zuzycie]]</f>
        <v>13197</v>
      </c>
      <c r="M99" s="2">
        <f>IF(pogoda[[#This Row],[uzupełniono]],$S$2-pogoda[[#This Row],[woda_po_dniu]],0)</f>
        <v>0</v>
      </c>
      <c r="N99" s="2">
        <f>MONTH(pogoda[[#This Row],[data]])</f>
        <v>7</v>
      </c>
      <c r="O99" s="2" t="b">
        <f>pogoda[[#This Row],[temperatura_srednia]]&lt;=15</f>
        <v>0</v>
      </c>
      <c r="P99" s="2" t="b">
        <f>AND(pogoda[[#This Row],[temperatura_srednia]]&gt;15, pogoda[[#This Row],[opady]]&lt;=0.6)</f>
        <v>0</v>
      </c>
      <c r="Q99" s="2" t="b">
        <f>AND(pogoda[[#This Row],[temperatura_srednia]]&gt;15,pogoda[[#This Row],[opady]]&gt;0.6)</f>
        <v>1</v>
      </c>
    </row>
    <row r="100" spans="1:17" x14ac:dyDescent="0.25">
      <c r="A100">
        <v>20</v>
      </c>
      <c r="B100">
        <v>3</v>
      </c>
      <c r="C100" s="1">
        <v>42193</v>
      </c>
      <c r="D100">
        <f t="shared" si="3"/>
        <v>13197</v>
      </c>
      <c r="E100">
        <f>ROUNDUP(IF(pogoda[[#This Row],[opady]]=0, 0.0003*POWER(pogoda[[#This Row],[temperatura_srednia]], 1.5)*pogoda[[#This Row],[stan_zb_początek_dnia]],0), 0)</f>
        <v>0</v>
      </c>
      <c r="F100">
        <f>700*pogoda[[#This Row],[opady]]</f>
        <v>2100</v>
      </c>
      <c r="G100" t="b">
        <f>AND(pogoda[[#This Row],[temperatura_srednia]]&gt;15,pogoda[[#This Row],[opady]]&lt;=0.6)</f>
        <v>0</v>
      </c>
      <c r="H100" s="2">
        <f>IF(pogoda[[#This Row],[temperatura_srednia]]&lt;=30, 12000, 24000)*pogoda[[#This Row],[podlewanie?]]</f>
        <v>0</v>
      </c>
      <c r="I100" s="2">
        <f>MIN(pogoda[[#This Row],[stan_zb_początek_dnia]]-pogoda[[#This Row],[ubytek_para]]+pogoda[[#This Row],[opady_zb]], $S$2)</f>
        <v>15297</v>
      </c>
      <c r="J100" s="2" t="b">
        <f>pogoda[[#This Row],[woda_po_dniu]]&lt;pogoda[[#This Row],[podlewanie_zuzycie]]</f>
        <v>0</v>
      </c>
      <c r="K100" s="2">
        <f>IF(pogoda[[#This Row],[uzupełniono]],$S$2,pogoda[[#This Row],[woda_po_dniu]])</f>
        <v>15297</v>
      </c>
      <c r="L100" s="2">
        <f>pogoda[[#This Row],[woda_przed_podlewaniem]]-pogoda[[#This Row],[podlewanie_zuzycie]]</f>
        <v>15297</v>
      </c>
      <c r="M100" s="2">
        <f>IF(pogoda[[#This Row],[uzupełniono]],$S$2-pogoda[[#This Row],[woda_po_dniu]],0)</f>
        <v>0</v>
      </c>
      <c r="N100" s="2">
        <f>MONTH(pogoda[[#This Row],[data]])</f>
        <v>7</v>
      </c>
      <c r="O100" s="2" t="b">
        <f>pogoda[[#This Row],[temperatura_srednia]]&lt;=15</f>
        <v>0</v>
      </c>
      <c r="P100" s="2" t="b">
        <f>AND(pogoda[[#This Row],[temperatura_srednia]]&gt;15, pogoda[[#This Row],[opady]]&lt;=0.6)</f>
        <v>0</v>
      </c>
      <c r="Q100" s="2" t="b">
        <f>AND(pogoda[[#This Row],[temperatura_srednia]]&gt;15,pogoda[[#This Row],[opady]]&gt;0.6)</f>
        <v>1</v>
      </c>
    </row>
    <row r="101" spans="1:17" x14ac:dyDescent="0.25">
      <c r="A101">
        <v>16</v>
      </c>
      <c r="B101">
        <v>0.2</v>
      </c>
      <c r="C101" s="1">
        <v>42194</v>
      </c>
      <c r="D101">
        <f t="shared" si="3"/>
        <v>15297</v>
      </c>
      <c r="E101">
        <f>ROUNDUP(IF(pogoda[[#This Row],[opady]]=0, 0.0003*POWER(pogoda[[#This Row],[temperatura_srednia]], 1.5)*pogoda[[#This Row],[stan_zb_początek_dnia]],0), 0)</f>
        <v>0</v>
      </c>
      <c r="F101">
        <f>700*pogoda[[#This Row],[opady]]</f>
        <v>140</v>
      </c>
      <c r="G101" t="b">
        <f>AND(pogoda[[#This Row],[temperatura_srednia]]&gt;15,pogoda[[#This Row],[opady]]&lt;=0.6)</f>
        <v>1</v>
      </c>
      <c r="H101" s="2">
        <f>IF(pogoda[[#This Row],[temperatura_srednia]]&lt;=30, 12000, 24000)*pogoda[[#This Row],[podlewanie?]]</f>
        <v>12000</v>
      </c>
      <c r="I101" s="2">
        <f>MIN(pogoda[[#This Row],[stan_zb_początek_dnia]]-pogoda[[#This Row],[ubytek_para]]+pogoda[[#This Row],[opady_zb]], $S$2)</f>
        <v>15437</v>
      </c>
      <c r="J101" s="2" t="b">
        <f>pogoda[[#This Row],[woda_po_dniu]]&lt;pogoda[[#This Row],[podlewanie_zuzycie]]</f>
        <v>0</v>
      </c>
      <c r="K101" s="2">
        <f>IF(pogoda[[#This Row],[uzupełniono]],$S$2,pogoda[[#This Row],[woda_po_dniu]])</f>
        <v>15437</v>
      </c>
      <c r="L101" s="2">
        <f>pogoda[[#This Row],[woda_przed_podlewaniem]]-pogoda[[#This Row],[podlewanie_zuzycie]]</f>
        <v>3437</v>
      </c>
      <c r="M101" s="2">
        <f>IF(pogoda[[#This Row],[uzupełniono]],$S$2-pogoda[[#This Row],[woda_po_dniu]],0)</f>
        <v>0</v>
      </c>
      <c r="N101" s="2">
        <f>MONTH(pogoda[[#This Row],[data]])</f>
        <v>7</v>
      </c>
      <c r="O101" s="2" t="b">
        <f>pogoda[[#This Row],[temperatura_srednia]]&lt;=15</f>
        <v>0</v>
      </c>
      <c r="P101" s="2" t="b">
        <f>AND(pogoda[[#This Row],[temperatura_srednia]]&gt;15, pogoda[[#This Row],[opady]]&lt;=0.6)</f>
        <v>1</v>
      </c>
      <c r="Q101" s="2" t="b">
        <f>AND(pogoda[[#This Row],[temperatura_srednia]]&gt;15,pogoda[[#This Row],[opady]]&gt;0.6)</f>
        <v>0</v>
      </c>
    </row>
    <row r="102" spans="1:17" x14ac:dyDescent="0.25">
      <c r="A102">
        <v>13</v>
      </c>
      <c r="B102">
        <v>12.2</v>
      </c>
      <c r="C102" s="1">
        <v>42195</v>
      </c>
      <c r="D102">
        <f t="shared" si="3"/>
        <v>3437</v>
      </c>
      <c r="E102">
        <f>ROUNDUP(IF(pogoda[[#This Row],[opady]]=0, 0.0003*POWER(pogoda[[#This Row],[temperatura_srednia]], 1.5)*pogoda[[#This Row],[stan_zb_początek_dnia]],0), 0)</f>
        <v>0</v>
      </c>
      <c r="F102">
        <f>700*pogoda[[#This Row],[opady]]</f>
        <v>8540</v>
      </c>
      <c r="G102" t="b">
        <f>AND(pogoda[[#This Row],[temperatura_srednia]]&gt;15,pogoda[[#This Row],[opady]]&lt;=0.6)</f>
        <v>0</v>
      </c>
      <c r="H102" s="2">
        <f>IF(pogoda[[#This Row],[temperatura_srednia]]&lt;=30, 12000, 24000)*pogoda[[#This Row],[podlewanie?]]</f>
        <v>0</v>
      </c>
      <c r="I102" s="2">
        <f>MIN(pogoda[[#This Row],[stan_zb_początek_dnia]]-pogoda[[#This Row],[ubytek_para]]+pogoda[[#This Row],[opady_zb]], $S$2)</f>
        <v>11977</v>
      </c>
      <c r="J102" s="2" t="b">
        <f>pogoda[[#This Row],[woda_po_dniu]]&lt;pogoda[[#This Row],[podlewanie_zuzycie]]</f>
        <v>0</v>
      </c>
      <c r="K102" s="2">
        <f>IF(pogoda[[#This Row],[uzupełniono]],$S$2,pogoda[[#This Row],[woda_po_dniu]])</f>
        <v>11977</v>
      </c>
      <c r="L102" s="2">
        <f>pogoda[[#This Row],[woda_przed_podlewaniem]]-pogoda[[#This Row],[podlewanie_zuzycie]]</f>
        <v>11977</v>
      </c>
      <c r="M102" s="2">
        <f>IF(pogoda[[#This Row],[uzupełniono]],$S$2-pogoda[[#This Row],[woda_po_dniu]],0)</f>
        <v>0</v>
      </c>
      <c r="N102" s="2">
        <f>MONTH(pogoda[[#This Row],[data]])</f>
        <v>7</v>
      </c>
      <c r="O102" s="2" t="b">
        <f>pogoda[[#This Row],[temperatura_srednia]]&lt;=15</f>
        <v>1</v>
      </c>
      <c r="P102" s="2" t="b">
        <f>AND(pogoda[[#This Row],[temperatura_srednia]]&gt;15, pogoda[[#This Row],[opady]]&lt;=0.6)</f>
        <v>0</v>
      </c>
      <c r="Q102" s="2" t="b">
        <f>AND(pogoda[[#This Row],[temperatura_srednia]]&gt;15,pogoda[[#This Row],[opady]]&gt;0.6)</f>
        <v>0</v>
      </c>
    </row>
    <row r="103" spans="1:17" x14ac:dyDescent="0.25">
      <c r="A103">
        <v>16</v>
      </c>
      <c r="B103">
        <v>0</v>
      </c>
      <c r="C103" s="1">
        <v>42196</v>
      </c>
      <c r="D103">
        <f t="shared" si="3"/>
        <v>11977</v>
      </c>
      <c r="E103">
        <f>ROUNDUP(IF(pogoda[[#This Row],[opady]]=0, 0.0003*POWER(pogoda[[#This Row],[temperatura_srednia]], 1.5)*pogoda[[#This Row],[stan_zb_początek_dnia]],0), 0)</f>
        <v>230</v>
      </c>
      <c r="F103">
        <f>700*pogoda[[#This Row],[opady]]</f>
        <v>0</v>
      </c>
      <c r="G103" t="b">
        <f>AND(pogoda[[#This Row],[temperatura_srednia]]&gt;15,pogoda[[#This Row],[opady]]&lt;=0.6)</f>
        <v>1</v>
      </c>
      <c r="H103" s="2">
        <f>IF(pogoda[[#This Row],[temperatura_srednia]]&lt;=30, 12000, 24000)*pogoda[[#This Row],[podlewanie?]]</f>
        <v>12000</v>
      </c>
      <c r="I103" s="2">
        <f>MIN(pogoda[[#This Row],[stan_zb_początek_dnia]]-pogoda[[#This Row],[ubytek_para]]+pogoda[[#This Row],[opady_zb]], $S$2)</f>
        <v>11747</v>
      </c>
      <c r="J103" s="2" t="b">
        <f>pogoda[[#This Row],[woda_po_dniu]]&lt;pogoda[[#This Row],[podlewanie_zuzycie]]</f>
        <v>1</v>
      </c>
      <c r="K103" s="2">
        <f>IF(pogoda[[#This Row],[uzupełniono]],$S$2,pogoda[[#This Row],[woda_po_dniu]])</f>
        <v>25000</v>
      </c>
      <c r="L103" s="2">
        <f>pogoda[[#This Row],[woda_przed_podlewaniem]]-pogoda[[#This Row],[podlewanie_zuzycie]]</f>
        <v>13000</v>
      </c>
      <c r="M103" s="2">
        <f>IF(pogoda[[#This Row],[uzupełniono]],$S$2-pogoda[[#This Row],[woda_po_dniu]],0)</f>
        <v>13253</v>
      </c>
      <c r="N103" s="2">
        <f>MONTH(pogoda[[#This Row],[data]])</f>
        <v>7</v>
      </c>
      <c r="O103" s="2" t="b">
        <f>pogoda[[#This Row],[temperatura_srednia]]&lt;=15</f>
        <v>0</v>
      </c>
      <c r="P103" s="2" t="b">
        <f>AND(pogoda[[#This Row],[temperatura_srednia]]&gt;15, pogoda[[#This Row],[opady]]&lt;=0.6)</f>
        <v>1</v>
      </c>
      <c r="Q103" s="2" t="b">
        <f>AND(pogoda[[#This Row],[temperatura_srednia]]&gt;15,pogoda[[#This Row],[opady]]&gt;0.6)</f>
        <v>0</v>
      </c>
    </row>
    <row r="104" spans="1:17" x14ac:dyDescent="0.25">
      <c r="A104">
        <v>18</v>
      </c>
      <c r="B104">
        <v>2</v>
      </c>
      <c r="C104" s="1">
        <v>42197</v>
      </c>
      <c r="D104">
        <f t="shared" si="3"/>
        <v>13000</v>
      </c>
      <c r="E104">
        <f>ROUNDUP(IF(pogoda[[#This Row],[opady]]=0, 0.0003*POWER(pogoda[[#This Row],[temperatura_srednia]], 1.5)*pogoda[[#This Row],[stan_zb_początek_dnia]],0), 0)</f>
        <v>0</v>
      </c>
      <c r="F104">
        <f>700*pogoda[[#This Row],[opady]]</f>
        <v>1400</v>
      </c>
      <c r="G104" t="b">
        <f>AND(pogoda[[#This Row],[temperatura_srednia]]&gt;15,pogoda[[#This Row],[opady]]&lt;=0.6)</f>
        <v>0</v>
      </c>
      <c r="H104" s="2">
        <f>IF(pogoda[[#This Row],[temperatura_srednia]]&lt;=30, 12000, 24000)*pogoda[[#This Row],[podlewanie?]]</f>
        <v>0</v>
      </c>
      <c r="I104" s="2">
        <f>MIN(pogoda[[#This Row],[stan_zb_początek_dnia]]-pogoda[[#This Row],[ubytek_para]]+pogoda[[#This Row],[opady_zb]], $S$2)</f>
        <v>14400</v>
      </c>
      <c r="J104" s="2" t="b">
        <f>pogoda[[#This Row],[woda_po_dniu]]&lt;pogoda[[#This Row],[podlewanie_zuzycie]]</f>
        <v>0</v>
      </c>
      <c r="K104" s="2">
        <f>IF(pogoda[[#This Row],[uzupełniono]],$S$2,pogoda[[#This Row],[woda_po_dniu]])</f>
        <v>14400</v>
      </c>
      <c r="L104" s="2">
        <f>pogoda[[#This Row],[woda_przed_podlewaniem]]-pogoda[[#This Row],[podlewanie_zuzycie]]</f>
        <v>14400</v>
      </c>
      <c r="M104" s="2">
        <f>IF(pogoda[[#This Row],[uzupełniono]],$S$2-pogoda[[#This Row],[woda_po_dniu]],0)</f>
        <v>0</v>
      </c>
      <c r="N104" s="2">
        <f>MONTH(pogoda[[#This Row],[data]])</f>
        <v>7</v>
      </c>
      <c r="O104" s="2" t="b">
        <f>pogoda[[#This Row],[temperatura_srednia]]&lt;=15</f>
        <v>0</v>
      </c>
      <c r="P104" s="2" t="b">
        <f>AND(pogoda[[#This Row],[temperatura_srednia]]&gt;15, pogoda[[#This Row],[opady]]&lt;=0.6)</f>
        <v>0</v>
      </c>
      <c r="Q104" s="2" t="b">
        <f>AND(pogoda[[#This Row],[temperatura_srednia]]&gt;15,pogoda[[#This Row],[opady]]&gt;0.6)</f>
        <v>1</v>
      </c>
    </row>
    <row r="105" spans="1:17" x14ac:dyDescent="0.25">
      <c r="A105">
        <v>18</v>
      </c>
      <c r="B105">
        <v>12</v>
      </c>
      <c r="C105" s="1">
        <v>42198</v>
      </c>
      <c r="D105">
        <f t="shared" si="3"/>
        <v>14400</v>
      </c>
      <c r="E105">
        <f>ROUNDUP(IF(pogoda[[#This Row],[opady]]=0, 0.0003*POWER(pogoda[[#This Row],[temperatura_srednia]], 1.5)*pogoda[[#This Row],[stan_zb_początek_dnia]],0), 0)</f>
        <v>0</v>
      </c>
      <c r="F105">
        <f>700*pogoda[[#This Row],[opady]]</f>
        <v>8400</v>
      </c>
      <c r="G105" t="b">
        <f>AND(pogoda[[#This Row],[temperatura_srednia]]&gt;15,pogoda[[#This Row],[opady]]&lt;=0.6)</f>
        <v>0</v>
      </c>
      <c r="H105" s="2">
        <f>IF(pogoda[[#This Row],[temperatura_srednia]]&lt;=30, 12000, 24000)*pogoda[[#This Row],[podlewanie?]]</f>
        <v>0</v>
      </c>
      <c r="I105" s="2">
        <f>MIN(pogoda[[#This Row],[stan_zb_początek_dnia]]-pogoda[[#This Row],[ubytek_para]]+pogoda[[#This Row],[opady_zb]], $S$2)</f>
        <v>22800</v>
      </c>
      <c r="J105" s="2" t="b">
        <f>pogoda[[#This Row],[woda_po_dniu]]&lt;pogoda[[#This Row],[podlewanie_zuzycie]]</f>
        <v>0</v>
      </c>
      <c r="K105" s="2">
        <f>IF(pogoda[[#This Row],[uzupełniono]],$S$2,pogoda[[#This Row],[woda_po_dniu]])</f>
        <v>22800</v>
      </c>
      <c r="L105" s="2">
        <f>pogoda[[#This Row],[woda_przed_podlewaniem]]-pogoda[[#This Row],[podlewanie_zuzycie]]</f>
        <v>22800</v>
      </c>
      <c r="M105" s="2">
        <f>IF(pogoda[[#This Row],[uzupełniono]],$S$2-pogoda[[#This Row],[woda_po_dniu]],0)</f>
        <v>0</v>
      </c>
      <c r="N105" s="2">
        <f>MONTH(pogoda[[#This Row],[data]])</f>
        <v>7</v>
      </c>
      <c r="O105" s="2" t="b">
        <f>pogoda[[#This Row],[temperatura_srednia]]&lt;=15</f>
        <v>0</v>
      </c>
      <c r="P105" s="2" t="b">
        <f>AND(pogoda[[#This Row],[temperatura_srednia]]&gt;15, pogoda[[#This Row],[opady]]&lt;=0.6)</f>
        <v>0</v>
      </c>
      <c r="Q105" s="2" t="b">
        <f>AND(pogoda[[#This Row],[temperatura_srednia]]&gt;15,pogoda[[#This Row],[opady]]&gt;0.6)</f>
        <v>1</v>
      </c>
    </row>
    <row r="106" spans="1:17" x14ac:dyDescent="0.25">
      <c r="A106">
        <v>18</v>
      </c>
      <c r="B106">
        <v>0</v>
      </c>
      <c r="C106" s="1">
        <v>42199</v>
      </c>
      <c r="D106">
        <f t="shared" si="3"/>
        <v>22800</v>
      </c>
      <c r="E106">
        <f>ROUNDUP(IF(pogoda[[#This Row],[opady]]=0, 0.0003*POWER(pogoda[[#This Row],[temperatura_srednia]], 1.5)*pogoda[[#This Row],[stan_zb_początek_dnia]],0), 0)</f>
        <v>523</v>
      </c>
      <c r="F106">
        <f>700*pogoda[[#This Row],[opady]]</f>
        <v>0</v>
      </c>
      <c r="G106" t="b">
        <f>AND(pogoda[[#This Row],[temperatura_srednia]]&gt;15,pogoda[[#This Row],[opady]]&lt;=0.6)</f>
        <v>1</v>
      </c>
      <c r="H106" s="2">
        <f>IF(pogoda[[#This Row],[temperatura_srednia]]&lt;=30, 12000, 24000)*pogoda[[#This Row],[podlewanie?]]</f>
        <v>12000</v>
      </c>
      <c r="I106" s="2">
        <f>MIN(pogoda[[#This Row],[stan_zb_początek_dnia]]-pogoda[[#This Row],[ubytek_para]]+pogoda[[#This Row],[opady_zb]], $S$2)</f>
        <v>22277</v>
      </c>
      <c r="J106" s="2" t="b">
        <f>pogoda[[#This Row],[woda_po_dniu]]&lt;pogoda[[#This Row],[podlewanie_zuzycie]]</f>
        <v>0</v>
      </c>
      <c r="K106" s="2">
        <f>IF(pogoda[[#This Row],[uzupełniono]],$S$2,pogoda[[#This Row],[woda_po_dniu]])</f>
        <v>22277</v>
      </c>
      <c r="L106" s="2">
        <f>pogoda[[#This Row],[woda_przed_podlewaniem]]-pogoda[[#This Row],[podlewanie_zuzycie]]</f>
        <v>10277</v>
      </c>
      <c r="M106" s="2">
        <f>IF(pogoda[[#This Row],[uzupełniono]],$S$2-pogoda[[#This Row],[woda_po_dniu]],0)</f>
        <v>0</v>
      </c>
      <c r="N106" s="2">
        <f>MONTH(pogoda[[#This Row],[data]])</f>
        <v>7</v>
      </c>
      <c r="O106" s="2" t="b">
        <f>pogoda[[#This Row],[temperatura_srednia]]&lt;=15</f>
        <v>0</v>
      </c>
      <c r="P106" s="2" t="b">
        <f>AND(pogoda[[#This Row],[temperatura_srednia]]&gt;15, pogoda[[#This Row],[opady]]&lt;=0.6)</f>
        <v>1</v>
      </c>
      <c r="Q106" s="2" t="b">
        <f>AND(pogoda[[#This Row],[temperatura_srednia]]&gt;15,pogoda[[#This Row],[opady]]&gt;0.6)</f>
        <v>0</v>
      </c>
    </row>
    <row r="107" spans="1:17" x14ac:dyDescent="0.25">
      <c r="A107">
        <v>18</v>
      </c>
      <c r="B107">
        <v>0</v>
      </c>
      <c r="C107" s="1">
        <v>42200</v>
      </c>
      <c r="D107">
        <f t="shared" si="3"/>
        <v>10277</v>
      </c>
      <c r="E107">
        <f>ROUNDUP(IF(pogoda[[#This Row],[opady]]=0, 0.0003*POWER(pogoda[[#This Row],[temperatura_srednia]], 1.5)*pogoda[[#This Row],[stan_zb_początek_dnia]],0), 0)</f>
        <v>236</v>
      </c>
      <c r="F107">
        <f>700*pogoda[[#This Row],[opady]]</f>
        <v>0</v>
      </c>
      <c r="G107" t="b">
        <f>AND(pogoda[[#This Row],[temperatura_srednia]]&gt;15,pogoda[[#This Row],[opady]]&lt;=0.6)</f>
        <v>1</v>
      </c>
      <c r="H107" s="2">
        <f>IF(pogoda[[#This Row],[temperatura_srednia]]&lt;=30, 12000, 24000)*pogoda[[#This Row],[podlewanie?]]</f>
        <v>12000</v>
      </c>
      <c r="I107" s="2">
        <f>MIN(pogoda[[#This Row],[stan_zb_początek_dnia]]-pogoda[[#This Row],[ubytek_para]]+pogoda[[#This Row],[opady_zb]], $S$2)</f>
        <v>10041</v>
      </c>
      <c r="J107" s="2" t="b">
        <f>pogoda[[#This Row],[woda_po_dniu]]&lt;pogoda[[#This Row],[podlewanie_zuzycie]]</f>
        <v>1</v>
      </c>
      <c r="K107" s="2">
        <f>IF(pogoda[[#This Row],[uzupełniono]],$S$2,pogoda[[#This Row],[woda_po_dniu]])</f>
        <v>25000</v>
      </c>
      <c r="L107" s="2">
        <f>pogoda[[#This Row],[woda_przed_podlewaniem]]-pogoda[[#This Row],[podlewanie_zuzycie]]</f>
        <v>13000</v>
      </c>
      <c r="M107" s="2">
        <f>IF(pogoda[[#This Row],[uzupełniono]],$S$2-pogoda[[#This Row],[woda_po_dniu]],0)</f>
        <v>14959</v>
      </c>
      <c r="N107" s="2">
        <f>MONTH(pogoda[[#This Row],[data]])</f>
        <v>7</v>
      </c>
      <c r="O107" s="2" t="b">
        <f>pogoda[[#This Row],[temperatura_srednia]]&lt;=15</f>
        <v>0</v>
      </c>
      <c r="P107" s="2" t="b">
        <f>AND(pogoda[[#This Row],[temperatura_srednia]]&gt;15, pogoda[[#This Row],[opady]]&lt;=0.6)</f>
        <v>1</v>
      </c>
      <c r="Q107" s="2" t="b">
        <f>AND(pogoda[[#This Row],[temperatura_srednia]]&gt;15,pogoda[[#This Row],[opady]]&gt;0.6)</f>
        <v>0</v>
      </c>
    </row>
    <row r="108" spans="1:17" x14ac:dyDescent="0.25">
      <c r="A108">
        <v>16</v>
      </c>
      <c r="B108">
        <v>0</v>
      </c>
      <c r="C108" s="1">
        <v>42201</v>
      </c>
      <c r="D108">
        <f t="shared" si="3"/>
        <v>13000</v>
      </c>
      <c r="E108">
        <f>ROUNDUP(IF(pogoda[[#This Row],[opady]]=0, 0.0003*POWER(pogoda[[#This Row],[temperatura_srednia]], 1.5)*pogoda[[#This Row],[stan_zb_początek_dnia]],0), 0)</f>
        <v>250</v>
      </c>
      <c r="F108">
        <f>700*pogoda[[#This Row],[opady]]</f>
        <v>0</v>
      </c>
      <c r="G108" t="b">
        <f>AND(pogoda[[#This Row],[temperatura_srednia]]&gt;15,pogoda[[#This Row],[opady]]&lt;=0.6)</f>
        <v>1</v>
      </c>
      <c r="H108" s="2">
        <f>IF(pogoda[[#This Row],[temperatura_srednia]]&lt;=30, 12000, 24000)*pogoda[[#This Row],[podlewanie?]]</f>
        <v>12000</v>
      </c>
      <c r="I108" s="2">
        <f>MIN(pogoda[[#This Row],[stan_zb_początek_dnia]]-pogoda[[#This Row],[ubytek_para]]+pogoda[[#This Row],[opady_zb]], $S$2)</f>
        <v>12750</v>
      </c>
      <c r="J108" s="2" t="b">
        <f>pogoda[[#This Row],[woda_po_dniu]]&lt;pogoda[[#This Row],[podlewanie_zuzycie]]</f>
        <v>0</v>
      </c>
      <c r="K108" s="2">
        <f>IF(pogoda[[#This Row],[uzupełniono]],$S$2,pogoda[[#This Row],[woda_po_dniu]])</f>
        <v>12750</v>
      </c>
      <c r="L108" s="2">
        <f>pogoda[[#This Row],[woda_przed_podlewaniem]]-pogoda[[#This Row],[podlewanie_zuzycie]]</f>
        <v>750</v>
      </c>
      <c r="M108" s="2">
        <f>IF(pogoda[[#This Row],[uzupełniono]],$S$2-pogoda[[#This Row],[woda_po_dniu]],0)</f>
        <v>0</v>
      </c>
      <c r="N108" s="2">
        <f>MONTH(pogoda[[#This Row],[data]])</f>
        <v>7</v>
      </c>
      <c r="O108" s="2" t="b">
        <f>pogoda[[#This Row],[temperatura_srednia]]&lt;=15</f>
        <v>0</v>
      </c>
      <c r="P108" s="2" t="b">
        <f>AND(pogoda[[#This Row],[temperatura_srednia]]&gt;15, pogoda[[#This Row],[opady]]&lt;=0.6)</f>
        <v>1</v>
      </c>
      <c r="Q108" s="2" t="b">
        <f>AND(pogoda[[#This Row],[temperatura_srednia]]&gt;15,pogoda[[#This Row],[opady]]&gt;0.6)</f>
        <v>0</v>
      </c>
    </row>
    <row r="109" spans="1:17" x14ac:dyDescent="0.25">
      <c r="A109">
        <v>21</v>
      </c>
      <c r="B109">
        <v>0</v>
      </c>
      <c r="C109" s="1">
        <v>42202</v>
      </c>
      <c r="D109">
        <f t="shared" si="3"/>
        <v>750</v>
      </c>
      <c r="E109">
        <f>ROUNDUP(IF(pogoda[[#This Row],[opady]]=0, 0.0003*POWER(pogoda[[#This Row],[temperatura_srednia]], 1.5)*pogoda[[#This Row],[stan_zb_początek_dnia]],0), 0)</f>
        <v>22</v>
      </c>
      <c r="F109">
        <f>700*pogoda[[#This Row],[opady]]</f>
        <v>0</v>
      </c>
      <c r="G109" t="b">
        <f>AND(pogoda[[#This Row],[temperatura_srednia]]&gt;15,pogoda[[#This Row],[opady]]&lt;=0.6)</f>
        <v>1</v>
      </c>
      <c r="H109" s="2">
        <f>IF(pogoda[[#This Row],[temperatura_srednia]]&lt;=30, 12000, 24000)*pogoda[[#This Row],[podlewanie?]]</f>
        <v>12000</v>
      </c>
      <c r="I109" s="2">
        <f>MIN(pogoda[[#This Row],[stan_zb_początek_dnia]]-pogoda[[#This Row],[ubytek_para]]+pogoda[[#This Row],[opady_zb]], $S$2)</f>
        <v>728</v>
      </c>
      <c r="J109" s="2" t="b">
        <f>pogoda[[#This Row],[woda_po_dniu]]&lt;pogoda[[#This Row],[podlewanie_zuzycie]]</f>
        <v>1</v>
      </c>
      <c r="K109" s="2">
        <f>IF(pogoda[[#This Row],[uzupełniono]],$S$2,pogoda[[#This Row],[woda_po_dniu]])</f>
        <v>25000</v>
      </c>
      <c r="L109" s="2">
        <f>pogoda[[#This Row],[woda_przed_podlewaniem]]-pogoda[[#This Row],[podlewanie_zuzycie]]</f>
        <v>13000</v>
      </c>
      <c r="M109" s="2">
        <f>IF(pogoda[[#This Row],[uzupełniono]],$S$2-pogoda[[#This Row],[woda_po_dniu]],0)</f>
        <v>24272</v>
      </c>
      <c r="N109" s="2">
        <f>MONTH(pogoda[[#This Row],[data]])</f>
        <v>7</v>
      </c>
      <c r="O109" s="2" t="b">
        <f>pogoda[[#This Row],[temperatura_srednia]]&lt;=15</f>
        <v>0</v>
      </c>
      <c r="P109" s="2" t="b">
        <f>AND(pogoda[[#This Row],[temperatura_srednia]]&gt;15, pogoda[[#This Row],[opady]]&lt;=0.6)</f>
        <v>1</v>
      </c>
      <c r="Q109" s="2" t="b">
        <f>AND(pogoda[[#This Row],[temperatura_srednia]]&gt;15,pogoda[[#This Row],[opady]]&gt;0.6)</f>
        <v>0</v>
      </c>
    </row>
    <row r="110" spans="1:17" x14ac:dyDescent="0.25">
      <c r="A110">
        <v>26</v>
      </c>
      <c r="B110">
        <v>0</v>
      </c>
      <c r="C110" s="1">
        <v>42203</v>
      </c>
      <c r="D110">
        <f t="shared" si="3"/>
        <v>13000</v>
      </c>
      <c r="E110">
        <f>ROUNDUP(IF(pogoda[[#This Row],[opady]]=0, 0.0003*POWER(pogoda[[#This Row],[temperatura_srednia]], 1.5)*pogoda[[#This Row],[stan_zb_początek_dnia]],0), 0)</f>
        <v>518</v>
      </c>
      <c r="F110">
        <f>700*pogoda[[#This Row],[opady]]</f>
        <v>0</v>
      </c>
      <c r="G110" t="b">
        <f>AND(pogoda[[#This Row],[temperatura_srednia]]&gt;15,pogoda[[#This Row],[opady]]&lt;=0.6)</f>
        <v>1</v>
      </c>
      <c r="H110" s="2">
        <f>IF(pogoda[[#This Row],[temperatura_srednia]]&lt;=30, 12000, 24000)*pogoda[[#This Row],[podlewanie?]]</f>
        <v>12000</v>
      </c>
      <c r="I110" s="2">
        <f>MIN(pogoda[[#This Row],[stan_zb_początek_dnia]]-pogoda[[#This Row],[ubytek_para]]+pogoda[[#This Row],[opady_zb]], $S$2)</f>
        <v>12482</v>
      </c>
      <c r="J110" s="2" t="b">
        <f>pogoda[[#This Row],[woda_po_dniu]]&lt;pogoda[[#This Row],[podlewanie_zuzycie]]</f>
        <v>0</v>
      </c>
      <c r="K110" s="2">
        <f>IF(pogoda[[#This Row],[uzupełniono]],$S$2,pogoda[[#This Row],[woda_po_dniu]])</f>
        <v>12482</v>
      </c>
      <c r="L110" s="2">
        <f>pogoda[[#This Row],[woda_przed_podlewaniem]]-pogoda[[#This Row],[podlewanie_zuzycie]]</f>
        <v>482</v>
      </c>
      <c r="M110" s="2">
        <f>IF(pogoda[[#This Row],[uzupełniono]],$S$2-pogoda[[#This Row],[woda_po_dniu]],0)</f>
        <v>0</v>
      </c>
      <c r="N110" s="2">
        <f>MONTH(pogoda[[#This Row],[data]])</f>
        <v>7</v>
      </c>
      <c r="O110" s="2" t="b">
        <f>pogoda[[#This Row],[temperatura_srednia]]&lt;=15</f>
        <v>0</v>
      </c>
      <c r="P110" s="2" t="b">
        <f>AND(pogoda[[#This Row],[temperatura_srednia]]&gt;15, pogoda[[#This Row],[opady]]&lt;=0.6)</f>
        <v>1</v>
      </c>
      <c r="Q110" s="2" t="b">
        <f>AND(pogoda[[#This Row],[temperatura_srednia]]&gt;15,pogoda[[#This Row],[opady]]&gt;0.6)</f>
        <v>0</v>
      </c>
    </row>
    <row r="111" spans="1:17" x14ac:dyDescent="0.25">
      <c r="A111">
        <v>23</v>
      </c>
      <c r="B111">
        <v>18</v>
      </c>
      <c r="C111" s="1">
        <v>42204</v>
      </c>
      <c r="D111">
        <f t="shared" si="3"/>
        <v>482</v>
      </c>
      <c r="E111">
        <f>ROUNDUP(IF(pogoda[[#This Row],[opady]]=0, 0.0003*POWER(pogoda[[#This Row],[temperatura_srednia]], 1.5)*pogoda[[#This Row],[stan_zb_początek_dnia]],0), 0)</f>
        <v>0</v>
      </c>
      <c r="F111">
        <f>700*pogoda[[#This Row],[opady]]</f>
        <v>12600</v>
      </c>
      <c r="G111" t="b">
        <f>AND(pogoda[[#This Row],[temperatura_srednia]]&gt;15,pogoda[[#This Row],[opady]]&lt;=0.6)</f>
        <v>0</v>
      </c>
      <c r="H111" s="2">
        <f>IF(pogoda[[#This Row],[temperatura_srednia]]&lt;=30, 12000, 24000)*pogoda[[#This Row],[podlewanie?]]</f>
        <v>0</v>
      </c>
      <c r="I111" s="2">
        <f>MIN(pogoda[[#This Row],[stan_zb_początek_dnia]]-pogoda[[#This Row],[ubytek_para]]+pogoda[[#This Row],[opady_zb]], $S$2)</f>
        <v>13082</v>
      </c>
      <c r="J111" s="2" t="b">
        <f>pogoda[[#This Row],[woda_po_dniu]]&lt;pogoda[[#This Row],[podlewanie_zuzycie]]</f>
        <v>0</v>
      </c>
      <c r="K111" s="2">
        <f>IF(pogoda[[#This Row],[uzupełniono]],$S$2,pogoda[[#This Row],[woda_po_dniu]])</f>
        <v>13082</v>
      </c>
      <c r="L111" s="2">
        <f>pogoda[[#This Row],[woda_przed_podlewaniem]]-pogoda[[#This Row],[podlewanie_zuzycie]]</f>
        <v>13082</v>
      </c>
      <c r="M111" s="2">
        <f>IF(pogoda[[#This Row],[uzupełniono]],$S$2-pogoda[[#This Row],[woda_po_dniu]],0)</f>
        <v>0</v>
      </c>
      <c r="N111" s="2">
        <f>MONTH(pogoda[[#This Row],[data]])</f>
        <v>7</v>
      </c>
      <c r="O111" s="2" t="b">
        <f>pogoda[[#This Row],[temperatura_srednia]]&lt;=15</f>
        <v>0</v>
      </c>
      <c r="P111" s="2" t="b">
        <f>AND(pogoda[[#This Row],[temperatura_srednia]]&gt;15, pogoda[[#This Row],[opady]]&lt;=0.6)</f>
        <v>0</v>
      </c>
      <c r="Q111" s="2" t="b">
        <f>AND(pogoda[[#This Row],[temperatura_srednia]]&gt;15,pogoda[[#This Row],[opady]]&gt;0.6)</f>
        <v>1</v>
      </c>
    </row>
    <row r="112" spans="1:17" x14ac:dyDescent="0.25">
      <c r="A112">
        <v>19</v>
      </c>
      <c r="B112">
        <v>0</v>
      </c>
      <c r="C112" s="1">
        <v>42205</v>
      </c>
      <c r="D112">
        <f t="shared" si="3"/>
        <v>13082</v>
      </c>
      <c r="E112">
        <f>ROUNDUP(IF(pogoda[[#This Row],[opady]]=0, 0.0003*POWER(pogoda[[#This Row],[temperatura_srednia]], 1.5)*pogoda[[#This Row],[stan_zb_początek_dnia]],0), 0)</f>
        <v>326</v>
      </c>
      <c r="F112">
        <f>700*pogoda[[#This Row],[opady]]</f>
        <v>0</v>
      </c>
      <c r="G112" t="b">
        <f>AND(pogoda[[#This Row],[temperatura_srednia]]&gt;15,pogoda[[#This Row],[opady]]&lt;=0.6)</f>
        <v>1</v>
      </c>
      <c r="H112" s="2">
        <f>IF(pogoda[[#This Row],[temperatura_srednia]]&lt;=30, 12000, 24000)*pogoda[[#This Row],[podlewanie?]]</f>
        <v>12000</v>
      </c>
      <c r="I112" s="2">
        <f>MIN(pogoda[[#This Row],[stan_zb_początek_dnia]]-pogoda[[#This Row],[ubytek_para]]+pogoda[[#This Row],[opady_zb]], $S$2)</f>
        <v>12756</v>
      </c>
      <c r="J112" s="2" t="b">
        <f>pogoda[[#This Row],[woda_po_dniu]]&lt;pogoda[[#This Row],[podlewanie_zuzycie]]</f>
        <v>0</v>
      </c>
      <c r="K112" s="2">
        <f>IF(pogoda[[#This Row],[uzupełniono]],$S$2,pogoda[[#This Row],[woda_po_dniu]])</f>
        <v>12756</v>
      </c>
      <c r="L112" s="2">
        <f>pogoda[[#This Row],[woda_przed_podlewaniem]]-pogoda[[#This Row],[podlewanie_zuzycie]]</f>
        <v>756</v>
      </c>
      <c r="M112" s="2">
        <f>IF(pogoda[[#This Row],[uzupełniono]],$S$2-pogoda[[#This Row],[woda_po_dniu]],0)</f>
        <v>0</v>
      </c>
      <c r="N112" s="2">
        <f>MONTH(pogoda[[#This Row],[data]])</f>
        <v>7</v>
      </c>
      <c r="O112" s="2" t="b">
        <f>pogoda[[#This Row],[temperatura_srednia]]&lt;=15</f>
        <v>0</v>
      </c>
      <c r="P112" s="2" t="b">
        <f>AND(pogoda[[#This Row],[temperatura_srednia]]&gt;15, pogoda[[#This Row],[opady]]&lt;=0.6)</f>
        <v>1</v>
      </c>
      <c r="Q112" s="2" t="b">
        <f>AND(pogoda[[#This Row],[temperatura_srednia]]&gt;15,pogoda[[#This Row],[opady]]&gt;0.6)</f>
        <v>0</v>
      </c>
    </row>
    <row r="113" spans="1:17" x14ac:dyDescent="0.25">
      <c r="A113">
        <v>20</v>
      </c>
      <c r="B113">
        <v>6</v>
      </c>
      <c r="C113" s="1">
        <v>42206</v>
      </c>
      <c r="D113">
        <f t="shared" si="3"/>
        <v>756</v>
      </c>
      <c r="E113">
        <f>ROUNDUP(IF(pogoda[[#This Row],[opady]]=0, 0.0003*POWER(pogoda[[#This Row],[temperatura_srednia]], 1.5)*pogoda[[#This Row],[stan_zb_początek_dnia]],0), 0)</f>
        <v>0</v>
      </c>
      <c r="F113">
        <f>700*pogoda[[#This Row],[opady]]</f>
        <v>4200</v>
      </c>
      <c r="G113" t="b">
        <f>AND(pogoda[[#This Row],[temperatura_srednia]]&gt;15,pogoda[[#This Row],[opady]]&lt;=0.6)</f>
        <v>0</v>
      </c>
      <c r="H113" s="2">
        <f>IF(pogoda[[#This Row],[temperatura_srednia]]&lt;=30, 12000, 24000)*pogoda[[#This Row],[podlewanie?]]</f>
        <v>0</v>
      </c>
      <c r="I113" s="2">
        <f>MIN(pogoda[[#This Row],[stan_zb_początek_dnia]]-pogoda[[#This Row],[ubytek_para]]+pogoda[[#This Row],[opady_zb]], $S$2)</f>
        <v>4956</v>
      </c>
      <c r="J113" s="2" t="b">
        <f>pogoda[[#This Row],[woda_po_dniu]]&lt;pogoda[[#This Row],[podlewanie_zuzycie]]</f>
        <v>0</v>
      </c>
      <c r="K113" s="2">
        <f>IF(pogoda[[#This Row],[uzupełniono]],$S$2,pogoda[[#This Row],[woda_po_dniu]])</f>
        <v>4956</v>
      </c>
      <c r="L113" s="2">
        <f>pogoda[[#This Row],[woda_przed_podlewaniem]]-pogoda[[#This Row],[podlewanie_zuzycie]]</f>
        <v>4956</v>
      </c>
      <c r="M113" s="2">
        <f>IF(pogoda[[#This Row],[uzupełniono]],$S$2-pogoda[[#This Row],[woda_po_dniu]],0)</f>
        <v>0</v>
      </c>
      <c r="N113" s="2">
        <f>MONTH(pogoda[[#This Row],[data]])</f>
        <v>7</v>
      </c>
      <c r="O113" s="2" t="b">
        <f>pogoda[[#This Row],[temperatura_srednia]]&lt;=15</f>
        <v>0</v>
      </c>
      <c r="P113" s="2" t="b">
        <f>AND(pogoda[[#This Row],[temperatura_srednia]]&gt;15, pogoda[[#This Row],[opady]]&lt;=0.6)</f>
        <v>0</v>
      </c>
      <c r="Q113" s="2" t="b">
        <f>AND(pogoda[[#This Row],[temperatura_srednia]]&gt;15,pogoda[[#This Row],[opady]]&gt;0.6)</f>
        <v>1</v>
      </c>
    </row>
    <row r="114" spans="1:17" x14ac:dyDescent="0.25">
      <c r="A114">
        <v>22</v>
      </c>
      <c r="B114">
        <v>0</v>
      </c>
      <c r="C114" s="1">
        <v>42207</v>
      </c>
      <c r="D114">
        <f t="shared" si="3"/>
        <v>4956</v>
      </c>
      <c r="E114">
        <f>ROUNDUP(IF(pogoda[[#This Row],[opady]]=0, 0.0003*POWER(pogoda[[#This Row],[temperatura_srednia]], 1.5)*pogoda[[#This Row],[stan_zb_początek_dnia]],0), 0)</f>
        <v>154</v>
      </c>
      <c r="F114">
        <f>700*pogoda[[#This Row],[opady]]</f>
        <v>0</v>
      </c>
      <c r="G114" t="b">
        <f>AND(pogoda[[#This Row],[temperatura_srednia]]&gt;15,pogoda[[#This Row],[opady]]&lt;=0.6)</f>
        <v>1</v>
      </c>
      <c r="H114" s="2">
        <f>IF(pogoda[[#This Row],[temperatura_srednia]]&lt;=30, 12000, 24000)*pogoda[[#This Row],[podlewanie?]]</f>
        <v>12000</v>
      </c>
      <c r="I114" s="2">
        <f>MIN(pogoda[[#This Row],[stan_zb_początek_dnia]]-pogoda[[#This Row],[ubytek_para]]+pogoda[[#This Row],[opady_zb]], $S$2)</f>
        <v>4802</v>
      </c>
      <c r="J114" s="2" t="b">
        <f>pogoda[[#This Row],[woda_po_dniu]]&lt;pogoda[[#This Row],[podlewanie_zuzycie]]</f>
        <v>1</v>
      </c>
      <c r="K114" s="2">
        <f>IF(pogoda[[#This Row],[uzupełniono]],$S$2,pogoda[[#This Row],[woda_po_dniu]])</f>
        <v>25000</v>
      </c>
      <c r="L114" s="2">
        <f>pogoda[[#This Row],[woda_przed_podlewaniem]]-pogoda[[#This Row],[podlewanie_zuzycie]]</f>
        <v>13000</v>
      </c>
      <c r="M114" s="2">
        <f>IF(pogoda[[#This Row],[uzupełniono]],$S$2-pogoda[[#This Row],[woda_po_dniu]],0)</f>
        <v>20198</v>
      </c>
      <c r="N114" s="2">
        <f>MONTH(pogoda[[#This Row],[data]])</f>
        <v>7</v>
      </c>
      <c r="O114" s="2" t="b">
        <f>pogoda[[#This Row],[temperatura_srednia]]&lt;=15</f>
        <v>0</v>
      </c>
      <c r="P114" s="2" t="b">
        <f>AND(pogoda[[#This Row],[temperatura_srednia]]&gt;15, pogoda[[#This Row],[opady]]&lt;=0.6)</f>
        <v>1</v>
      </c>
      <c r="Q114" s="2" t="b">
        <f>AND(pogoda[[#This Row],[temperatura_srednia]]&gt;15,pogoda[[#This Row],[opady]]&gt;0.6)</f>
        <v>0</v>
      </c>
    </row>
    <row r="115" spans="1:17" x14ac:dyDescent="0.25">
      <c r="A115">
        <v>20</v>
      </c>
      <c r="B115">
        <v>0</v>
      </c>
      <c r="C115" s="1">
        <v>42208</v>
      </c>
      <c r="D115">
        <f t="shared" si="3"/>
        <v>13000</v>
      </c>
      <c r="E115">
        <f>ROUNDUP(IF(pogoda[[#This Row],[opady]]=0, 0.0003*POWER(pogoda[[#This Row],[temperatura_srednia]], 1.5)*pogoda[[#This Row],[stan_zb_początek_dnia]],0), 0)</f>
        <v>349</v>
      </c>
      <c r="F115">
        <f>700*pogoda[[#This Row],[opady]]</f>
        <v>0</v>
      </c>
      <c r="G115" t="b">
        <f>AND(pogoda[[#This Row],[temperatura_srednia]]&gt;15,pogoda[[#This Row],[opady]]&lt;=0.6)</f>
        <v>1</v>
      </c>
      <c r="H115" s="2">
        <f>IF(pogoda[[#This Row],[temperatura_srednia]]&lt;=30, 12000, 24000)*pogoda[[#This Row],[podlewanie?]]</f>
        <v>12000</v>
      </c>
      <c r="I115" s="2">
        <f>MIN(pogoda[[#This Row],[stan_zb_początek_dnia]]-pogoda[[#This Row],[ubytek_para]]+pogoda[[#This Row],[opady_zb]], $S$2)</f>
        <v>12651</v>
      </c>
      <c r="J115" s="2" t="b">
        <f>pogoda[[#This Row],[woda_po_dniu]]&lt;pogoda[[#This Row],[podlewanie_zuzycie]]</f>
        <v>0</v>
      </c>
      <c r="K115" s="2">
        <f>IF(pogoda[[#This Row],[uzupełniono]],$S$2,pogoda[[#This Row],[woda_po_dniu]])</f>
        <v>12651</v>
      </c>
      <c r="L115" s="2">
        <f>pogoda[[#This Row],[woda_przed_podlewaniem]]-pogoda[[#This Row],[podlewanie_zuzycie]]</f>
        <v>651</v>
      </c>
      <c r="M115" s="2">
        <f>IF(pogoda[[#This Row],[uzupełniono]],$S$2-pogoda[[#This Row],[woda_po_dniu]],0)</f>
        <v>0</v>
      </c>
      <c r="N115" s="2">
        <f>MONTH(pogoda[[#This Row],[data]])</f>
        <v>7</v>
      </c>
      <c r="O115" s="2" t="b">
        <f>pogoda[[#This Row],[temperatura_srednia]]&lt;=15</f>
        <v>0</v>
      </c>
      <c r="P115" s="2" t="b">
        <f>AND(pogoda[[#This Row],[temperatura_srednia]]&gt;15, pogoda[[#This Row],[opady]]&lt;=0.6)</f>
        <v>1</v>
      </c>
      <c r="Q115" s="2" t="b">
        <f>AND(pogoda[[#This Row],[temperatura_srednia]]&gt;15,pogoda[[#This Row],[opady]]&gt;0.6)</f>
        <v>0</v>
      </c>
    </row>
    <row r="116" spans="1:17" x14ac:dyDescent="0.25">
      <c r="A116">
        <v>20</v>
      </c>
      <c r="B116">
        <v>0</v>
      </c>
      <c r="C116" s="1">
        <v>42209</v>
      </c>
      <c r="D116">
        <f t="shared" si="3"/>
        <v>651</v>
      </c>
      <c r="E116">
        <f>ROUNDUP(IF(pogoda[[#This Row],[opady]]=0, 0.0003*POWER(pogoda[[#This Row],[temperatura_srednia]], 1.5)*pogoda[[#This Row],[stan_zb_początek_dnia]],0), 0)</f>
        <v>18</v>
      </c>
      <c r="F116">
        <f>700*pogoda[[#This Row],[opady]]</f>
        <v>0</v>
      </c>
      <c r="G116" t="b">
        <f>AND(pogoda[[#This Row],[temperatura_srednia]]&gt;15,pogoda[[#This Row],[opady]]&lt;=0.6)</f>
        <v>1</v>
      </c>
      <c r="H116" s="2">
        <f>IF(pogoda[[#This Row],[temperatura_srednia]]&lt;=30, 12000, 24000)*pogoda[[#This Row],[podlewanie?]]</f>
        <v>12000</v>
      </c>
      <c r="I116" s="2">
        <f>MIN(pogoda[[#This Row],[stan_zb_początek_dnia]]-pogoda[[#This Row],[ubytek_para]]+pogoda[[#This Row],[opady_zb]], $S$2)</f>
        <v>633</v>
      </c>
      <c r="J116" s="2" t="b">
        <f>pogoda[[#This Row],[woda_po_dniu]]&lt;pogoda[[#This Row],[podlewanie_zuzycie]]</f>
        <v>1</v>
      </c>
      <c r="K116" s="2">
        <f>IF(pogoda[[#This Row],[uzupełniono]],$S$2,pogoda[[#This Row],[woda_po_dniu]])</f>
        <v>25000</v>
      </c>
      <c r="L116" s="2">
        <f>pogoda[[#This Row],[woda_przed_podlewaniem]]-pogoda[[#This Row],[podlewanie_zuzycie]]</f>
        <v>13000</v>
      </c>
      <c r="M116" s="2">
        <f>IF(pogoda[[#This Row],[uzupełniono]],$S$2-pogoda[[#This Row],[woda_po_dniu]],0)</f>
        <v>24367</v>
      </c>
      <c r="N116" s="2">
        <f>MONTH(pogoda[[#This Row],[data]])</f>
        <v>7</v>
      </c>
      <c r="O116" s="2" t="b">
        <f>pogoda[[#This Row],[temperatura_srednia]]&lt;=15</f>
        <v>0</v>
      </c>
      <c r="P116" s="2" t="b">
        <f>AND(pogoda[[#This Row],[temperatura_srednia]]&gt;15, pogoda[[#This Row],[opady]]&lt;=0.6)</f>
        <v>1</v>
      </c>
      <c r="Q116" s="2" t="b">
        <f>AND(pogoda[[#This Row],[temperatura_srednia]]&gt;15,pogoda[[#This Row],[opady]]&gt;0.6)</f>
        <v>0</v>
      </c>
    </row>
    <row r="117" spans="1:17" x14ac:dyDescent="0.25">
      <c r="A117">
        <v>23</v>
      </c>
      <c r="B117">
        <v>0.1</v>
      </c>
      <c r="C117" s="1">
        <v>42210</v>
      </c>
      <c r="D117">
        <f t="shared" si="3"/>
        <v>13000</v>
      </c>
      <c r="E117">
        <f>ROUNDUP(IF(pogoda[[#This Row],[opady]]=0, 0.0003*POWER(pogoda[[#This Row],[temperatura_srednia]], 1.5)*pogoda[[#This Row],[stan_zb_początek_dnia]],0), 0)</f>
        <v>0</v>
      </c>
      <c r="F117">
        <f>700*pogoda[[#This Row],[opady]]</f>
        <v>70</v>
      </c>
      <c r="G117" t="b">
        <f>AND(pogoda[[#This Row],[temperatura_srednia]]&gt;15,pogoda[[#This Row],[opady]]&lt;=0.6)</f>
        <v>1</v>
      </c>
      <c r="H117" s="2">
        <f>IF(pogoda[[#This Row],[temperatura_srednia]]&lt;=30, 12000, 24000)*pogoda[[#This Row],[podlewanie?]]</f>
        <v>12000</v>
      </c>
      <c r="I117" s="2">
        <f>MIN(pogoda[[#This Row],[stan_zb_początek_dnia]]-pogoda[[#This Row],[ubytek_para]]+pogoda[[#This Row],[opady_zb]], $S$2)</f>
        <v>13070</v>
      </c>
      <c r="J117" s="2" t="b">
        <f>pogoda[[#This Row],[woda_po_dniu]]&lt;pogoda[[#This Row],[podlewanie_zuzycie]]</f>
        <v>0</v>
      </c>
      <c r="K117" s="2">
        <f>IF(pogoda[[#This Row],[uzupełniono]],$S$2,pogoda[[#This Row],[woda_po_dniu]])</f>
        <v>13070</v>
      </c>
      <c r="L117" s="2">
        <f>pogoda[[#This Row],[woda_przed_podlewaniem]]-pogoda[[#This Row],[podlewanie_zuzycie]]</f>
        <v>1070</v>
      </c>
      <c r="M117" s="2">
        <f>IF(pogoda[[#This Row],[uzupełniono]],$S$2-pogoda[[#This Row],[woda_po_dniu]],0)</f>
        <v>0</v>
      </c>
      <c r="N117" s="2">
        <f>MONTH(pogoda[[#This Row],[data]])</f>
        <v>7</v>
      </c>
      <c r="O117" s="2" t="b">
        <f>pogoda[[#This Row],[temperatura_srednia]]&lt;=15</f>
        <v>0</v>
      </c>
      <c r="P117" s="2" t="b">
        <f>AND(pogoda[[#This Row],[temperatura_srednia]]&gt;15, pogoda[[#This Row],[opady]]&lt;=0.6)</f>
        <v>1</v>
      </c>
      <c r="Q117" s="2" t="b">
        <f>AND(pogoda[[#This Row],[temperatura_srednia]]&gt;15,pogoda[[#This Row],[opady]]&gt;0.6)</f>
        <v>0</v>
      </c>
    </row>
    <row r="118" spans="1:17" x14ac:dyDescent="0.25">
      <c r="A118">
        <v>16</v>
      </c>
      <c r="B118">
        <v>0</v>
      </c>
      <c r="C118" s="1">
        <v>42211</v>
      </c>
      <c r="D118">
        <f t="shared" si="3"/>
        <v>1070</v>
      </c>
      <c r="E118">
        <f>ROUNDUP(IF(pogoda[[#This Row],[opady]]=0, 0.0003*POWER(pogoda[[#This Row],[temperatura_srednia]], 1.5)*pogoda[[#This Row],[stan_zb_początek_dnia]],0), 0)</f>
        <v>21</v>
      </c>
      <c r="F118">
        <f>700*pogoda[[#This Row],[opady]]</f>
        <v>0</v>
      </c>
      <c r="G118" t="b">
        <f>AND(pogoda[[#This Row],[temperatura_srednia]]&gt;15,pogoda[[#This Row],[opady]]&lt;=0.6)</f>
        <v>1</v>
      </c>
      <c r="H118" s="2">
        <f>IF(pogoda[[#This Row],[temperatura_srednia]]&lt;=30, 12000, 24000)*pogoda[[#This Row],[podlewanie?]]</f>
        <v>12000</v>
      </c>
      <c r="I118" s="2">
        <f>MIN(pogoda[[#This Row],[stan_zb_początek_dnia]]-pogoda[[#This Row],[ubytek_para]]+pogoda[[#This Row],[opady_zb]], $S$2)</f>
        <v>1049</v>
      </c>
      <c r="J118" s="2" t="b">
        <f>pogoda[[#This Row],[woda_po_dniu]]&lt;pogoda[[#This Row],[podlewanie_zuzycie]]</f>
        <v>1</v>
      </c>
      <c r="K118" s="2">
        <f>IF(pogoda[[#This Row],[uzupełniono]],$S$2,pogoda[[#This Row],[woda_po_dniu]])</f>
        <v>25000</v>
      </c>
      <c r="L118" s="2">
        <f>pogoda[[#This Row],[woda_przed_podlewaniem]]-pogoda[[#This Row],[podlewanie_zuzycie]]</f>
        <v>13000</v>
      </c>
      <c r="M118" s="2">
        <f>IF(pogoda[[#This Row],[uzupełniono]],$S$2-pogoda[[#This Row],[woda_po_dniu]],0)</f>
        <v>23951</v>
      </c>
      <c r="N118" s="2">
        <f>MONTH(pogoda[[#This Row],[data]])</f>
        <v>7</v>
      </c>
      <c r="O118" s="2" t="b">
        <f>pogoda[[#This Row],[temperatura_srednia]]&lt;=15</f>
        <v>0</v>
      </c>
      <c r="P118" s="2" t="b">
        <f>AND(pogoda[[#This Row],[temperatura_srednia]]&gt;15, pogoda[[#This Row],[opady]]&lt;=0.6)</f>
        <v>1</v>
      </c>
      <c r="Q118" s="2" t="b">
        <f>AND(pogoda[[#This Row],[temperatura_srednia]]&gt;15,pogoda[[#This Row],[opady]]&gt;0.6)</f>
        <v>0</v>
      </c>
    </row>
    <row r="119" spans="1:17" x14ac:dyDescent="0.25">
      <c r="A119">
        <v>16</v>
      </c>
      <c r="B119">
        <v>0.1</v>
      </c>
      <c r="C119" s="1">
        <v>42212</v>
      </c>
      <c r="D119">
        <f t="shared" si="3"/>
        <v>13000</v>
      </c>
      <c r="E119">
        <f>ROUNDUP(IF(pogoda[[#This Row],[opady]]=0, 0.0003*POWER(pogoda[[#This Row],[temperatura_srednia]], 1.5)*pogoda[[#This Row],[stan_zb_początek_dnia]],0), 0)</f>
        <v>0</v>
      </c>
      <c r="F119">
        <f>700*pogoda[[#This Row],[opady]]</f>
        <v>70</v>
      </c>
      <c r="G119" t="b">
        <f>AND(pogoda[[#This Row],[temperatura_srednia]]&gt;15,pogoda[[#This Row],[opady]]&lt;=0.6)</f>
        <v>1</v>
      </c>
      <c r="H119" s="2">
        <f>IF(pogoda[[#This Row],[temperatura_srednia]]&lt;=30, 12000, 24000)*pogoda[[#This Row],[podlewanie?]]</f>
        <v>12000</v>
      </c>
      <c r="I119" s="2">
        <f>MIN(pogoda[[#This Row],[stan_zb_początek_dnia]]-pogoda[[#This Row],[ubytek_para]]+pogoda[[#This Row],[opady_zb]], $S$2)</f>
        <v>13070</v>
      </c>
      <c r="J119" s="2" t="b">
        <f>pogoda[[#This Row],[woda_po_dniu]]&lt;pogoda[[#This Row],[podlewanie_zuzycie]]</f>
        <v>0</v>
      </c>
      <c r="K119" s="2">
        <f>IF(pogoda[[#This Row],[uzupełniono]],$S$2,pogoda[[#This Row],[woda_po_dniu]])</f>
        <v>13070</v>
      </c>
      <c r="L119" s="2">
        <f>pogoda[[#This Row],[woda_przed_podlewaniem]]-pogoda[[#This Row],[podlewanie_zuzycie]]</f>
        <v>1070</v>
      </c>
      <c r="M119" s="2">
        <f>IF(pogoda[[#This Row],[uzupełniono]],$S$2-pogoda[[#This Row],[woda_po_dniu]],0)</f>
        <v>0</v>
      </c>
      <c r="N119" s="2">
        <f>MONTH(pogoda[[#This Row],[data]])</f>
        <v>7</v>
      </c>
      <c r="O119" s="2" t="b">
        <f>pogoda[[#This Row],[temperatura_srednia]]&lt;=15</f>
        <v>0</v>
      </c>
      <c r="P119" s="2" t="b">
        <f>AND(pogoda[[#This Row],[temperatura_srednia]]&gt;15, pogoda[[#This Row],[opady]]&lt;=0.6)</f>
        <v>1</v>
      </c>
      <c r="Q119" s="2" t="b">
        <f>AND(pogoda[[#This Row],[temperatura_srednia]]&gt;15,pogoda[[#This Row],[opady]]&gt;0.6)</f>
        <v>0</v>
      </c>
    </row>
    <row r="120" spans="1:17" x14ac:dyDescent="0.25">
      <c r="A120">
        <v>18</v>
      </c>
      <c r="B120">
        <v>0.3</v>
      </c>
      <c r="C120" s="1">
        <v>42213</v>
      </c>
      <c r="D120">
        <f t="shared" si="3"/>
        <v>1070</v>
      </c>
      <c r="E120">
        <f>ROUNDUP(IF(pogoda[[#This Row],[opady]]=0, 0.0003*POWER(pogoda[[#This Row],[temperatura_srednia]], 1.5)*pogoda[[#This Row],[stan_zb_początek_dnia]],0), 0)</f>
        <v>0</v>
      </c>
      <c r="F120">
        <f>700*pogoda[[#This Row],[opady]]</f>
        <v>210</v>
      </c>
      <c r="G120" t="b">
        <f>AND(pogoda[[#This Row],[temperatura_srednia]]&gt;15,pogoda[[#This Row],[opady]]&lt;=0.6)</f>
        <v>1</v>
      </c>
      <c r="H120" s="2">
        <f>IF(pogoda[[#This Row],[temperatura_srednia]]&lt;=30, 12000, 24000)*pogoda[[#This Row],[podlewanie?]]</f>
        <v>12000</v>
      </c>
      <c r="I120" s="2">
        <f>MIN(pogoda[[#This Row],[stan_zb_początek_dnia]]-pogoda[[#This Row],[ubytek_para]]+pogoda[[#This Row],[opady_zb]], $S$2)</f>
        <v>1280</v>
      </c>
      <c r="J120" s="2" t="b">
        <f>pogoda[[#This Row],[woda_po_dniu]]&lt;pogoda[[#This Row],[podlewanie_zuzycie]]</f>
        <v>1</v>
      </c>
      <c r="K120" s="2">
        <f>IF(pogoda[[#This Row],[uzupełniono]],$S$2,pogoda[[#This Row],[woda_po_dniu]])</f>
        <v>25000</v>
      </c>
      <c r="L120" s="2">
        <f>pogoda[[#This Row],[woda_przed_podlewaniem]]-pogoda[[#This Row],[podlewanie_zuzycie]]</f>
        <v>13000</v>
      </c>
      <c r="M120" s="2">
        <f>IF(pogoda[[#This Row],[uzupełniono]],$S$2-pogoda[[#This Row],[woda_po_dniu]],0)</f>
        <v>23720</v>
      </c>
      <c r="N120" s="2">
        <f>MONTH(pogoda[[#This Row],[data]])</f>
        <v>7</v>
      </c>
      <c r="O120" s="2" t="b">
        <f>pogoda[[#This Row],[temperatura_srednia]]&lt;=15</f>
        <v>0</v>
      </c>
      <c r="P120" s="2" t="b">
        <f>AND(pogoda[[#This Row],[temperatura_srednia]]&gt;15, pogoda[[#This Row],[opady]]&lt;=0.6)</f>
        <v>1</v>
      </c>
      <c r="Q120" s="2" t="b">
        <f>AND(pogoda[[#This Row],[temperatura_srednia]]&gt;15,pogoda[[#This Row],[opady]]&gt;0.6)</f>
        <v>0</v>
      </c>
    </row>
    <row r="121" spans="1:17" x14ac:dyDescent="0.25">
      <c r="A121">
        <v>18</v>
      </c>
      <c r="B121">
        <v>0</v>
      </c>
      <c r="C121" s="1">
        <v>42214</v>
      </c>
      <c r="D121">
        <f t="shared" si="3"/>
        <v>13000</v>
      </c>
      <c r="E121">
        <f>ROUNDUP(IF(pogoda[[#This Row],[opady]]=0, 0.0003*POWER(pogoda[[#This Row],[temperatura_srednia]], 1.5)*pogoda[[#This Row],[stan_zb_początek_dnia]],0), 0)</f>
        <v>298</v>
      </c>
      <c r="F121">
        <f>700*pogoda[[#This Row],[opady]]</f>
        <v>0</v>
      </c>
      <c r="G121" t="b">
        <f>AND(pogoda[[#This Row],[temperatura_srednia]]&gt;15,pogoda[[#This Row],[opady]]&lt;=0.6)</f>
        <v>1</v>
      </c>
      <c r="H121" s="2">
        <f>IF(pogoda[[#This Row],[temperatura_srednia]]&lt;=30, 12000, 24000)*pogoda[[#This Row],[podlewanie?]]</f>
        <v>12000</v>
      </c>
      <c r="I121" s="2">
        <f>MIN(pogoda[[#This Row],[stan_zb_początek_dnia]]-pogoda[[#This Row],[ubytek_para]]+pogoda[[#This Row],[opady_zb]], $S$2)</f>
        <v>12702</v>
      </c>
      <c r="J121" s="2" t="b">
        <f>pogoda[[#This Row],[woda_po_dniu]]&lt;pogoda[[#This Row],[podlewanie_zuzycie]]</f>
        <v>0</v>
      </c>
      <c r="K121" s="2">
        <f>IF(pogoda[[#This Row],[uzupełniono]],$S$2,pogoda[[#This Row],[woda_po_dniu]])</f>
        <v>12702</v>
      </c>
      <c r="L121" s="2">
        <f>pogoda[[#This Row],[woda_przed_podlewaniem]]-pogoda[[#This Row],[podlewanie_zuzycie]]</f>
        <v>702</v>
      </c>
      <c r="M121" s="2">
        <f>IF(pogoda[[#This Row],[uzupełniono]],$S$2-pogoda[[#This Row],[woda_po_dniu]],0)</f>
        <v>0</v>
      </c>
      <c r="N121" s="2">
        <f>MONTH(pogoda[[#This Row],[data]])</f>
        <v>7</v>
      </c>
      <c r="O121" s="2" t="b">
        <f>pogoda[[#This Row],[temperatura_srednia]]&lt;=15</f>
        <v>0</v>
      </c>
      <c r="P121" s="2" t="b">
        <f>AND(pogoda[[#This Row],[temperatura_srednia]]&gt;15, pogoda[[#This Row],[opady]]&lt;=0.6)</f>
        <v>1</v>
      </c>
      <c r="Q121" s="2" t="b">
        <f>AND(pogoda[[#This Row],[temperatura_srednia]]&gt;15,pogoda[[#This Row],[opady]]&gt;0.6)</f>
        <v>0</v>
      </c>
    </row>
    <row r="122" spans="1:17" x14ac:dyDescent="0.25">
      <c r="A122">
        <v>14</v>
      </c>
      <c r="B122">
        <v>0</v>
      </c>
      <c r="C122" s="1">
        <v>42215</v>
      </c>
      <c r="D122">
        <f t="shared" si="3"/>
        <v>702</v>
      </c>
      <c r="E122">
        <f>ROUNDUP(IF(pogoda[[#This Row],[opady]]=0, 0.0003*POWER(pogoda[[#This Row],[temperatura_srednia]], 1.5)*pogoda[[#This Row],[stan_zb_początek_dnia]],0), 0)</f>
        <v>12</v>
      </c>
      <c r="F122">
        <f>700*pogoda[[#This Row],[opady]]</f>
        <v>0</v>
      </c>
      <c r="G122" t="b">
        <f>AND(pogoda[[#This Row],[temperatura_srednia]]&gt;15,pogoda[[#This Row],[opady]]&lt;=0.6)</f>
        <v>0</v>
      </c>
      <c r="H122" s="2">
        <f>IF(pogoda[[#This Row],[temperatura_srednia]]&lt;=30, 12000, 24000)*pogoda[[#This Row],[podlewanie?]]</f>
        <v>0</v>
      </c>
      <c r="I122" s="2">
        <f>MIN(pogoda[[#This Row],[stan_zb_początek_dnia]]-pogoda[[#This Row],[ubytek_para]]+pogoda[[#This Row],[opady_zb]], $S$2)</f>
        <v>690</v>
      </c>
      <c r="J122" s="2" t="b">
        <f>pogoda[[#This Row],[woda_po_dniu]]&lt;pogoda[[#This Row],[podlewanie_zuzycie]]</f>
        <v>0</v>
      </c>
      <c r="K122" s="2">
        <f>IF(pogoda[[#This Row],[uzupełniono]],$S$2,pogoda[[#This Row],[woda_po_dniu]])</f>
        <v>690</v>
      </c>
      <c r="L122" s="2">
        <f>pogoda[[#This Row],[woda_przed_podlewaniem]]-pogoda[[#This Row],[podlewanie_zuzycie]]</f>
        <v>690</v>
      </c>
      <c r="M122" s="2">
        <f>IF(pogoda[[#This Row],[uzupełniono]],$S$2-pogoda[[#This Row],[woda_po_dniu]],0)</f>
        <v>0</v>
      </c>
      <c r="N122" s="2">
        <f>MONTH(pogoda[[#This Row],[data]])</f>
        <v>7</v>
      </c>
      <c r="O122" s="2" t="b">
        <f>pogoda[[#This Row],[temperatura_srednia]]&lt;=15</f>
        <v>1</v>
      </c>
      <c r="P122" s="2" t="b">
        <f>AND(pogoda[[#This Row],[temperatura_srednia]]&gt;15, pogoda[[#This Row],[opady]]&lt;=0.6)</f>
        <v>0</v>
      </c>
      <c r="Q122" s="2" t="b">
        <f>AND(pogoda[[#This Row],[temperatura_srednia]]&gt;15,pogoda[[#This Row],[opady]]&gt;0.6)</f>
        <v>0</v>
      </c>
    </row>
    <row r="123" spans="1:17" x14ac:dyDescent="0.25">
      <c r="A123">
        <v>14</v>
      </c>
      <c r="B123">
        <v>0</v>
      </c>
      <c r="C123" s="1">
        <v>42216</v>
      </c>
      <c r="D123">
        <f t="shared" si="3"/>
        <v>690</v>
      </c>
      <c r="E123">
        <f>ROUNDUP(IF(pogoda[[#This Row],[opady]]=0, 0.0003*POWER(pogoda[[#This Row],[temperatura_srednia]], 1.5)*pogoda[[#This Row],[stan_zb_początek_dnia]],0), 0)</f>
        <v>11</v>
      </c>
      <c r="F123">
        <f>700*pogoda[[#This Row],[opady]]</f>
        <v>0</v>
      </c>
      <c r="G123" t="b">
        <f>AND(pogoda[[#This Row],[temperatura_srednia]]&gt;15,pogoda[[#This Row],[opady]]&lt;=0.6)</f>
        <v>0</v>
      </c>
      <c r="H123" s="2">
        <f>IF(pogoda[[#This Row],[temperatura_srednia]]&lt;=30, 12000, 24000)*pogoda[[#This Row],[podlewanie?]]</f>
        <v>0</v>
      </c>
      <c r="I123" s="2">
        <f>MIN(pogoda[[#This Row],[stan_zb_początek_dnia]]-pogoda[[#This Row],[ubytek_para]]+pogoda[[#This Row],[opady_zb]], $S$2)</f>
        <v>679</v>
      </c>
      <c r="J123" s="2" t="b">
        <f>pogoda[[#This Row],[woda_po_dniu]]&lt;pogoda[[#This Row],[podlewanie_zuzycie]]</f>
        <v>0</v>
      </c>
      <c r="K123" s="2">
        <f>IF(pogoda[[#This Row],[uzupełniono]],$S$2,pogoda[[#This Row],[woda_po_dniu]])</f>
        <v>679</v>
      </c>
      <c r="L123" s="2">
        <f>pogoda[[#This Row],[woda_przed_podlewaniem]]-pogoda[[#This Row],[podlewanie_zuzycie]]</f>
        <v>679</v>
      </c>
      <c r="M123" s="2">
        <f>IF(pogoda[[#This Row],[uzupełniono]],$S$2-pogoda[[#This Row],[woda_po_dniu]],0)</f>
        <v>0</v>
      </c>
      <c r="N123" s="2">
        <f>MONTH(pogoda[[#This Row],[data]])</f>
        <v>7</v>
      </c>
      <c r="O123" s="2" t="b">
        <f>pogoda[[#This Row],[temperatura_srednia]]&lt;=15</f>
        <v>1</v>
      </c>
      <c r="P123" s="2" t="b">
        <f>AND(pogoda[[#This Row],[temperatura_srednia]]&gt;15, pogoda[[#This Row],[opady]]&lt;=0.6)</f>
        <v>0</v>
      </c>
      <c r="Q123" s="2" t="b">
        <f>AND(pogoda[[#This Row],[temperatura_srednia]]&gt;15,pogoda[[#This Row],[opady]]&gt;0.6)</f>
        <v>0</v>
      </c>
    </row>
    <row r="124" spans="1:17" x14ac:dyDescent="0.25">
      <c r="A124">
        <v>16</v>
      </c>
      <c r="B124">
        <v>0</v>
      </c>
      <c r="C124" s="1">
        <v>42217</v>
      </c>
      <c r="D124">
        <f t="shared" si="3"/>
        <v>679</v>
      </c>
      <c r="E124">
        <f>ROUNDUP(IF(pogoda[[#This Row],[opady]]=0, 0.0003*POWER(pogoda[[#This Row],[temperatura_srednia]], 1.5)*pogoda[[#This Row],[stan_zb_początek_dnia]],0), 0)</f>
        <v>14</v>
      </c>
      <c r="F124">
        <f>700*pogoda[[#This Row],[opady]]</f>
        <v>0</v>
      </c>
      <c r="G124" t="b">
        <f>AND(pogoda[[#This Row],[temperatura_srednia]]&gt;15,pogoda[[#This Row],[opady]]&lt;=0.6)</f>
        <v>1</v>
      </c>
      <c r="H124" s="2">
        <f>IF(pogoda[[#This Row],[temperatura_srednia]]&lt;=30, 12000, 24000)*pogoda[[#This Row],[podlewanie?]]</f>
        <v>12000</v>
      </c>
      <c r="I124" s="2">
        <f>MIN(pogoda[[#This Row],[stan_zb_początek_dnia]]-pogoda[[#This Row],[ubytek_para]]+pogoda[[#This Row],[opady_zb]], $S$2)</f>
        <v>665</v>
      </c>
      <c r="J124" s="2" t="b">
        <f>pogoda[[#This Row],[woda_po_dniu]]&lt;pogoda[[#This Row],[podlewanie_zuzycie]]</f>
        <v>1</v>
      </c>
      <c r="K124" s="2">
        <f>IF(pogoda[[#This Row],[uzupełniono]],$S$2,pogoda[[#This Row],[woda_po_dniu]])</f>
        <v>25000</v>
      </c>
      <c r="L124" s="2">
        <f>pogoda[[#This Row],[woda_przed_podlewaniem]]-pogoda[[#This Row],[podlewanie_zuzycie]]</f>
        <v>13000</v>
      </c>
      <c r="M124" s="2">
        <f>IF(pogoda[[#This Row],[uzupełniono]],$S$2-pogoda[[#This Row],[woda_po_dniu]],0)</f>
        <v>24335</v>
      </c>
      <c r="N124" s="2">
        <f>MONTH(pogoda[[#This Row],[data]])</f>
        <v>8</v>
      </c>
      <c r="O124" s="2" t="b">
        <f>pogoda[[#This Row],[temperatura_srednia]]&lt;=15</f>
        <v>0</v>
      </c>
      <c r="P124" s="2" t="b">
        <f>AND(pogoda[[#This Row],[temperatura_srednia]]&gt;15, pogoda[[#This Row],[opady]]&lt;=0.6)</f>
        <v>1</v>
      </c>
      <c r="Q124" s="2" t="b">
        <f>AND(pogoda[[#This Row],[temperatura_srednia]]&gt;15,pogoda[[#This Row],[opady]]&gt;0.6)</f>
        <v>0</v>
      </c>
    </row>
    <row r="125" spans="1:17" x14ac:dyDescent="0.25">
      <c r="A125">
        <v>22</v>
      </c>
      <c r="B125">
        <v>0</v>
      </c>
      <c r="C125" s="1">
        <v>42218</v>
      </c>
      <c r="D125">
        <f t="shared" si="3"/>
        <v>13000</v>
      </c>
      <c r="E125">
        <f>ROUNDUP(IF(pogoda[[#This Row],[opady]]=0, 0.0003*POWER(pogoda[[#This Row],[temperatura_srednia]], 1.5)*pogoda[[#This Row],[stan_zb_początek_dnia]],0), 0)</f>
        <v>403</v>
      </c>
      <c r="F125">
        <f>700*pogoda[[#This Row],[opady]]</f>
        <v>0</v>
      </c>
      <c r="G125" t="b">
        <f>AND(pogoda[[#This Row],[temperatura_srednia]]&gt;15,pogoda[[#This Row],[opady]]&lt;=0.6)</f>
        <v>1</v>
      </c>
      <c r="H125" s="2">
        <f>IF(pogoda[[#This Row],[temperatura_srednia]]&lt;=30, 12000, 24000)*pogoda[[#This Row],[podlewanie?]]</f>
        <v>12000</v>
      </c>
      <c r="I125" s="2">
        <f>MIN(pogoda[[#This Row],[stan_zb_początek_dnia]]-pogoda[[#This Row],[ubytek_para]]+pogoda[[#This Row],[opady_zb]], $S$2)</f>
        <v>12597</v>
      </c>
      <c r="J125" s="2" t="b">
        <f>pogoda[[#This Row],[woda_po_dniu]]&lt;pogoda[[#This Row],[podlewanie_zuzycie]]</f>
        <v>0</v>
      </c>
      <c r="K125" s="2">
        <f>IF(pogoda[[#This Row],[uzupełniono]],$S$2,pogoda[[#This Row],[woda_po_dniu]])</f>
        <v>12597</v>
      </c>
      <c r="L125" s="2">
        <f>pogoda[[#This Row],[woda_przed_podlewaniem]]-pogoda[[#This Row],[podlewanie_zuzycie]]</f>
        <v>597</v>
      </c>
      <c r="M125" s="2">
        <f>IF(pogoda[[#This Row],[uzupełniono]],$S$2-pogoda[[#This Row],[woda_po_dniu]],0)</f>
        <v>0</v>
      </c>
      <c r="N125" s="2">
        <f>MONTH(pogoda[[#This Row],[data]])</f>
        <v>8</v>
      </c>
      <c r="O125" s="2" t="b">
        <f>pogoda[[#This Row],[temperatura_srednia]]&lt;=15</f>
        <v>0</v>
      </c>
      <c r="P125" s="2" t="b">
        <f>AND(pogoda[[#This Row],[temperatura_srednia]]&gt;15, pogoda[[#This Row],[opady]]&lt;=0.6)</f>
        <v>1</v>
      </c>
      <c r="Q125" s="2" t="b">
        <f>AND(pogoda[[#This Row],[temperatura_srednia]]&gt;15,pogoda[[#This Row],[opady]]&gt;0.6)</f>
        <v>0</v>
      </c>
    </row>
    <row r="126" spans="1:17" x14ac:dyDescent="0.25">
      <c r="A126">
        <v>22</v>
      </c>
      <c r="B126">
        <v>0</v>
      </c>
      <c r="C126" s="1">
        <v>42219</v>
      </c>
      <c r="D126">
        <f t="shared" si="3"/>
        <v>597</v>
      </c>
      <c r="E126">
        <f>ROUNDUP(IF(pogoda[[#This Row],[opady]]=0, 0.0003*POWER(pogoda[[#This Row],[temperatura_srednia]], 1.5)*pogoda[[#This Row],[stan_zb_początek_dnia]],0), 0)</f>
        <v>19</v>
      </c>
      <c r="F126">
        <f>700*pogoda[[#This Row],[opady]]</f>
        <v>0</v>
      </c>
      <c r="G126" t="b">
        <f>AND(pogoda[[#This Row],[temperatura_srednia]]&gt;15,pogoda[[#This Row],[opady]]&lt;=0.6)</f>
        <v>1</v>
      </c>
      <c r="H126" s="2">
        <f>IF(pogoda[[#This Row],[temperatura_srednia]]&lt;=30, 12000, 24000)*pogoda[[#This Row],[podlewanie?]]</f>
        <v>12000</v>
      </c>
      <c r="I126" s="2">
        <f>MIN(pogoda[[#This Row],[stan_zb_początek_dnia]]-pogoda[[#This Row],[ubytek_para]]+pogoda[[#This Row],[opady_zb]], $S$2)</f>
        <v>578</v>
      </c>
      <c r="J126" s="2" t="b">
        <f>pogoda[[#This Row],[woda_po_dniu]]&lt;pogoda[[#This Row],[podlewanie_zuzycie]]</f>
        <v>1</v>
      </c>
      <c r="K126" s="2">
        <f>IF(pogoda[[#This Row],[uzupełniono]],$S$2,pogoda[[#This Row],[woda_po_dniu]])</f>
        <v>25000</v>
      </c>
      <c r="L126" s="2">
        <f>pogoda[[#This Row],[woda_przed_podlewaniem]]-pogoda[[#This Row],[podlewanie_zuzycie]]</f>
        <v>13000</v>
      </c>
      <c r="M126" s="2">
        <f>IF(pogoda[[#This Row],[uzupełniono]],$S$2-pogoda[[#This Row],[woda_po_dniu]],0)</f>
        <v>24422</v>
      </c>
      <c r="N126" s="2">
        <f>MONTH(pogoda[[#This Row],[data]])</f>
        <v>8</v>
      </c>
      <c r="O126" s="2" t="b">
        <f>pogoda[[#This Row],[temperatura_srednia]]&lt;=15</f>
        <v>0</v>
      </c>
      <c r="P126" s="2" t="b">
        <f>AND(pogoda[[#This Row],[temperatura_srednia]]&gt;15, pogoda[[#This Row],[opady]]&lt;=0.6)</f>
        <v>1</v>
      </c>
      <c r="Q126" s="2" t="b">
        <f>AND(pogoda[[#This Row],[temperatura_srednia]]&gt;15,pogoda[[#This Row],[opady]]&gt;0.6)</f>
        <v>0</v>
      </c>
    </row>
    <row r="127" spans="1:17" x14ac:dyDescent="0.25">
      <c r="A127">
        <v>25</v>
      </c>
      <c r="B127">
        <v>0</v>
      </c>
      <c r="C127" s="1">
        <v>42220</v>
      </c>
      <c r="D127">
        <f t="shared" si="3"/>
        <v>13000</v>
      </c>
      <c r="E127">
        <f>ROUNDUP(IF(pogoda[[#This Row],[opady]]=0, 0.0003*POWER(pogoda[[#This Row],[temperatura_srednia]], 1.5)*pogoda[[#This Row],[stan_zb_początek_dnia]],0), 0)</f>
        <v>488</v>
      </c>
      <c r="F127">
        <f>700*pogoda[[#This Row],[opady]]</f>
        <v>0</v>
      </c>
      <c r="G127" t="b">
        <f>AND(pogoda[[#This Row],[temperatura_srednia]]&gt;15,pogoda[[#This Row],[opady]]&lt;=0.6)</f>
        <v>1</v>
      </c>
      <c r="H127" s="2">
        <f>IF(pogoda[[#This Row],[temperatura_srednia]]&lt;=30, 12000, 24000)*pogoda[[#This Row],[podlewanie?]]</f>
        <v>12000</v>
      </c>
      <c r="I127" s="2">
        <f>MIN(pogoda[[#This Row],[stan_zb_początek_dnia]]-pogoda[[#This Row],[ubytek_para]]+pogoda[[#This Row],[opady_zb]], $S$2)</f>
        <v>12512</v>
      </c>
      <c r="J127" s="2" t="b">
        <f>pogoda[[#This Row],[woda_po_dniu]]&lt;pogoda[[#This Row],[podlewanie_zuzycie]]</f>
        <v>0</v>
      </c>
      <c r="K127" s="2">
        <f>IF(pogoda[[#This Row],[uzupełniono]],$S$2,pogoda[[#This Row],[woda_po_dniu]])</f>
        <v>12512</v>
      </c>
      <c r="L127" s="2">
        <f>pogoda[[#This Row],[woda_przed_podlewaniem]]-pogoda[[#This Row],[podlewanie_zuzycie]]</f>
        <v>512</v>
      </c>
      <c r="M127" s="2">
        <f>IF(pogoda[[#This Row],[uzupełniono]],$S$2-pogoda[[#This Row],[woda_po_dniu]],0)</f>
        <v>0</v>
      </c>
      <c r="N127" s="2">
        <f>MONTH(pogoda[[#This Row],[data]])</f>
        <v>8</v>
      </c>
      <c r="O127" s="2" t="b">
        <f>pogoda[[#This Row],[temperatura_srednia]]&lt;=15</f>
        <v>0</v>
      </c>
      <c r="P127" s="2" t="b">
        <f>AND(pogoda[[#This Row],[temperatura_srednia]]&gt;15, pogoda[[#This Row],[opady]]&lt;=0.6)</f>
        <v>1</v>
      </c>
      <c r="Q127" s="2" t="b">
        <f>AND(pogoda[[#This Row],[temperatura_srednia]]&gt;15,pogoda[[#This Row],[opady]]&gt;0.6)</f>
        <v>0</v>
      </c>
    </row>
    <row r="128" spans="1:17" x14ac:dyDescent="0.25">
      <c r="A128">
        <v>24</v>
      </c>
      <c r="B128">
        <v>0</v>
      </c>
      <c r="C128" s="1">
        <v>42221</v>
      </c>
      <c r="D128">
        <f t="shared" si="3"/>
        <v>512</v>
      </c>
      <c r="E128">
        <f>ROUNDUP(IF(pogoda[[#This Row],[opady]]=0, 0.0003*POWER(pogoda[[#This Row],[temperatura_srednia]], 1.5)*pogoda[[#This Row],[stan_zb_początek_dnia]],0), 0)</f>
        <v>19</v>
      </c>
      <c r="F128">
        <f>700*pogoda[[#This Row],[opady]]</f>
        <v>0</v>
      </c>
      <c r="G128" t="b">
        <f>AND(pogoda[[#This Row],[temperatura_srednia]]&gt;15,pogoda[[#This Row],[opady]]&lt;=0.6)</f>
        <v>1</v>
      </c>
      <c r="H128" s="2">
        <f>IF(pogoda[[#This Row],[temperatura_srednia]]&lt;=30, 12000, 24000)*pogoda[[#This Row],[podlewanie?]]</f>
        <v>12000</v>
      </c>
      <c r="I128" s="2">
        <f>MIN(pogoda[[#This Row],[stan_zb_początek_dnia]]-pogoda[[#This Row],[ubytek_para]]+pogoda[[#This Row],[opady_zb]], $S$2)</f>
        <v>493</v>
      </c>
      <c r="J128" s="2" t="b">
        <f>pogoda[[#This Row],[woda_po_dniu]]&lt;pogoda[[#This Row],[podlewanie_zuzycie]]</f>
        <v>1</v>
      </c>
      <c r="K128" s="2">
        <f>IF(pogoda[[#This Row],[uzupełniono]],$S$2,pogoda[[#This Row],[woda_po_dniu]])</f>
        <v>25000</v>
      </c>
      <c r="L128" s="2">
        <f>pogoda[[#This Row],[woda_przed_podlewaniem]]-pogoda[[#This Row],[podlewanie_zuzycie]]</f>
        <v>13000</v>
      </c>
      <c r="M128" s="2">
        <f>IF(pogoda[[#This Row],[uzupełniono]],$S$2-pogoda[[#This Row],[woda_po_dniu]],0)</f>
        <v>24507</v>
      </c>
      <c r="N128" s="2">
        <f>MONTH(pogoda[[#This Row],[data]])</f>
        <v>8</v>
      </c>
      <c r="O128" s="2" t="b">
        <f>pogoda[[#This Row],[temperatura_srednia]]&lt;=15</f>
        <v>0</v>
      </c>
      <c r="P128" s="2" t="b">
        <f>AND(pogoda[[#This Row],[temperatura_srednia]]&gt;15, pogoda[[#This Row],[opady]]&lt;=0.6)</f>
        <v>1</v>
      </c>
      <c r="Q128" s="2" t="b">
        <f>AND(pogoda[[#This Row],[temperatura_srednia]]&gt;15,pogoda[[#This Row],[opady]]&gt;0.6)</f>
        <v>0</v>
      </c>
    </row>
    <row r="129" spans="1:17" x14ac:dyDescent="0.25">
      <c r="A129">
        <v>24</v>
      </c>
      <c r="B129">
        <v>0</v>
      </c>
      <c r="C129" s="1">
        <v>42222</v>
      </c>
      <c r="D129">
        <f t="shared" si="3"/>
        <v>13000</v>
      </c>
      <c r="E129">
        <f>ROUNDUP(IF(pogoda[[#This Row],[opady]]=0, 0.0003*POWER(pogoda[[#This Row],[temperatura_srednia]], 1.5)*pogoda[[#This Row],[stan_zb_początek_dnia]],0), 0)</f>
        <v>459</v>
      </c>
      <c r="F129">
        <f>700*pogoda[[#This Row],[opady]]</f>
        <v>0</v>
      </c>
      <c r="G129" t="b">
        <f>AND(pogoda[[#This Row],[temperatura_srednia]]&gt;15,pogoda[[#This Row],[opady]]&lt;=0.6)</f>
        <v>1</v>
      </c>
      <c r="H129" s="2">
        <f>IF(pogoda[[#This Row],[temperatura_srednia]]&lt;=30, 12000, 24000)*pogoda[[#This Row],[podlewanie?]]</f>
        <v>12000</v>
      </c>
      <c r="I129" s="2">
        <f>MIN(pogoda[[#This Row],[stan_zb_początek_dnia]]-pogoda[[#This Row],[ubytek_para]]+pogoda[[#This Row],[opady_zb]], $S$2)</f>
        <v>12541</v>
      </c>
      <c r="J129" s="2" t="b">
        <f>pogoda[[#This Row],[woda_po_dniu]]&lt;pogoda[[#This Row],[podlewanie_zuzycie]]</f>
        <v>0</v>
      </c>
      <c r="K129" s="2">
        <f>IF(pogoda[[#This Row],[uzupełniono]],$S$2,pogoda[[#This Row],[woda_po_dniu]])</f>
        <v>12541</v>
      </c>
      <c r="L129" s="2">
        <f>pogoda[[#This Row],[woda_przed_podlewaniem]]-pogoda[[#This Row],[podlewanie_zuzycie]]</f>
        <v>541</v>
      </c>
      <c r="M129" s="2">
        <f>IF(pogoda[[#This Row],[uzupełniono]],$S$2-pogoda[[#This Row],[woda_po_dniu]],0)</f>
        <v>0</v>
      </c>
      <c r="N129" s="2">
        <f>MONTH(pogoda[[#This Row],[data]])</f>
        <v>8</v>
      </c>
      <c r="O129" s="2" t="b">
        <f>pogoda[[#This Row],[temperatura_srednia]]&lt;=15</f>
        <v>0</v>
      </c>
      <c r="P129" s="2" t="b">
        <f>AND(pogoda[[#This Row],[temperatura_srednia]]&gt;15, pogoda[[#This Row],[opady]]&lt;=0.6)</f>
        <v>1</v>
      </c>
      <c r="Q129" s="2" t="b">
        <f>AND(pogoda[[#This Row],[temperatura_srednia]]&gt;15,pogoda[[#This Row],[opady]]&gt;0.6)</f>
        <v>0</v>
      </c>
    </row>
    <row r="130" spans="1:17" x14ac:dyDescent="0.25">
      <c r="A130">
        <v>28</v>
      </c>
      <c r="B130">
        <v>0</v>
      </c>
      <c r="C130" s="1">
        <v>42223</v>
      </c>
      <c r="D130">
        <f t="shared" si="3"/>
        <v>541</v>
      </c>
      <c r="E130">
        <f>ROUNDUP(IF(pogoda[[#This Row],[opady]]=0, 0.0003*POWER(pogoda[[#This Row],[temperatura_srednia]], 1.5)*pogoda[[#This Row],[stan_zb_początek_dnia]],0), 0)</f>
        <v>25</v>
      </c>
      <c r="F130">
        <f>700*pogoda[[#This Row],[opady]]</f>
        <v>0</v>
      </c>
      <c r="G130" t="b">
        <f>AND(pogoda[[#This Row],[temperatura_srednia]]&gt;15,pogoda[[#This Row],[opady]]&lt;=0.6)</f>
        <v>1</v>
      </c>
      <c r="H130" s="2">
        <f>IF(pogoda[[#This Row],[temperatura_srednia]]&lt;=30, 12000, 24000)*pogoda[[#This Row],[podlewanie?]]</f>
        <v>12000</v>
      </c>
      <c r="I130" s="2">
        <f>MIN(pogoda[[#This Row],[stan_zb_początek_dnia]]-pogoda[[#This Row],[ubytek_para]]+pogoda[[#This Row],[opady_zb]], $S$2)</f>
        <v>516</v>
      </c>
      <c r="J130" s="2" t="b">
        <f>pogoda[[#This Row],[woda_po_dniu]]&lt;pogoda[[#This Row],[podlewanie_zuzycie]]</f>
        <v>1</v>
      </c>
      <c r="K130" s="2">
        <f>IF(pogoda[[#This Row],[uzupełniono]],$S$2,pogoda[[#This Row],[woda_po_dniu]])</f>
        <v>25000</v>
      </c>
      <c r="L130" s="2">
        <f>pogoda[[#This Row],[woda_przed_podlewaniem]]-pogoda[[#This Row],[podlewanie_zuzycie]]</f>
        <v>13000</v>
      </c>
      <c r="M130" s="2">
        <f>IF(pogoda[[#This Row],[uzupełniono]],$S$2-pogoda[[#This Row],[woda_po_dniu]],0)</f>
        <v>24484</v>
      </c>
      <c r="N130" s="2">
        <f>MONTH(pogoda[[#This Row],[data]])</f>
        <v>8</v>
      </c>
      <c r="O130" s="2" t="b">
        <f>pogoda[[#This Row],[temperatura_srednia]]&lt;=15</f>
        <v>0</v>
      </c>
      <c r="P130" s="2" t="b">
        <f>AND(pogoda[[#This Row],[temperatura_srednia]]&gt;15, pogoda[[#This Row],[opady]]&lt;=0.6)</f>
        <v>1</v>
      </c>
      <c r="Q130" s="2" t="b">
        <f>AND(pogoda[[#This Row],[temperatura_srednia]]&gt;15,pogoda[[#This Row],[opady]]&gt;0.6)</f>
        <v>0</v>
      </c>
    </row>
    <row r="131" spans="1:17" x14ac:dyDescent="0.25">
      <c r="A131">
        <v>28</v>
      </c>
      <c r="B131">
        <v>0</v>
      </c>
      <c r="C131" s="1">
        <v>42224</v>
      </c>
      <c r="D131">
        <f t="shared" si="3"/>
        <v>13000</v>
      </c>
      <c r="E131">
        <f>ROUNDUP(IF(pogoda[[#This Row],[opady]]=0, 0.0003*POWER(pogoda[[#This Row],[temperatura_srednia]], 1.5)*pogoda[[#This Row],[stan_zb_początek_dnia]],0), 0)</f>
        <v>578</v>
      </c>
      <c r="F131">
        <f>700*pogoda[[#This Row],[opady]]</f>
        <v>0</v>
      </c>
      <c r="G131" t="b">
        <f>AND(pogoda[[#This Row],[temperatura_srednia]]&gt;15,pogoda[[#This Row],[opady]]&lt;=0.6)</f>
        <v>1</v>
      </c>
      <c r="H131" s="2">
        <f>IF(pogoda[[#This Row],[temperatura_srednia]]&lt;=30, 12000, 24000)*pogoda[[#This Row],[podlewanie?]]</f>
        <v>12000</v>
      </c>
      <c r="I131" s="2">
        <f>MIN(pogoda[[#This Row],[stan_zb_początek_dnia]]-pogoda[[#This Row],[ubytek_para]]+pogoda[[#This Row],[opady_zb]], $S$2)</f>
        <v>12422</v>
      </c>
      <c r="J131" s="2" t="b">
        <f>pogoda[[#This Row],[woda_po_dniu]]&lt;pogoda[[#This Row],[podlewanie_zuzycie]]</f>
        <v>0</v>
      </c>
      <c r="K131" s="2">
        <f>IF(pogoda[[#This Row],[uzupełniono]],$S$2,pogoda[[#This Row],[woda_po_dniu]])</f>
        <v>12422</v>
      </c>
      <c r="L131" s="2">
        <f>pogoda[[#This Row],[woda_przed_podlewaniem]]-pogoda[[#This Row],[podlewanie_zuzycie]]</f>
        <v>422</v>
      </c>
      <c r="M131" s="2">
        <f>IF(pogoda[[#This Row],[uzupełniono]],$S$2-pogoda[[#This Row],[woda_po_dniu]],0)</f>
        <v>0</v>
      </c>
      <c r="N131" s="2">
        <f>MONTH(pogoda[[#This Row],[data]])</f>
        <v>8</v>
      </c>
      <c r="O131" s="2" t="b">
        <f>pogoda[[#This Row],[temperatura_srednia]]&lt;=15</f>
        <v>0</v>
      </c>
      <c r="P131" s="2" t="b">
        <f>AND(pogoda[[#This Row],[temperatura_srednia]]&gt;15, pogoda[[#This Row],[opady]]&lt;=0.6)</f>
        <v>1</v>
      </c>
      <c r="Q131" s="2" t="b">
        <f>AND(pogoda[[#This Row],[temperatura_srednia]]&gt;15,pogoda[[#This Row],[opady]]&gt;0.6)</f>
        <v>0</v>
      </c>
    </row>
    <row r="132" spans="1:17" x14ac:dyDescent="0.25">
      <c r="A132">
        <v>24</v>
      </c>
      <c r="B132">
        <v>0</v>
      </c>
      <c r="C132" s="1">
        <v>42225</v>
      </c>
      <c r="D132">
        <f t="shared" ref="D132:D184" si="4">L131</f>
        <v>422</v>
      </c>
      <c r="E132">
        <f>ROUNDUP(IF(pogoda[[#This Row],[opady]]=0, 0.0003*POWER(pogoda[[#This Row],[temperatura_srednia]], 1.5)*pogoda[[#This Row],[stan_zb_początek_dnia]],0), 0)</f>
        <v>15</v>
      </c>
      <c r="F132">
        <f>700*pogoda[[#This Row],[opady]]</f>
        <v>0</v>
      </c>
      <c r="G132" t="b">
        <f>AND(pogoda[[#This Row],[temperatura_srednia]]&gt;15,pogoda[[#This Row],[opady]]&lt;=0.6)</f>
        <v>1</v>
      </c>
      <c r="H132" s="2">
        <f>IF(pogoda[[#This Row],[temperatura_srednia]]&lt;=30, 12000, 24000)*pogoda[[#This Row],[podlewanie?]]</f>
        <v>12000</v>
      </c>
      <c r="I132" s="2">
        <f>MIN(pogoda[[#This Row],[stan_zb_początek_dnia]]-pogoda[[#This Row],[ubytek_para]]+pogoda[[#This Row],[opady_zb]], $S$2)</f>
        <v>407</v>
      </c>
      <c r="J132" s="2" t="b">
        <f>pogoda[[#This Row],[woda_po_dniu]]&lt;pogoda[[#This Row],[podlewanie_zuzycie]]</f>
        <v>1</v>
      </c>
      <c r="K132" s="2">
        <f>IF(pogoda[[#This Row],[uzupełniono]],$S$2,pogoda[[#This Row],[woda_po_dniu]])</f>
        <v>25000</v>
      </c>
      <c r="L132" s="2">
        <f>pogoda[[#This Row],[woda_przed_podlewaniem]]-pogoda[[#This Row],[podlewanie_zuzycie]]</f>
        <v>13000</v>
      </c>
      <c r="M132" s="2">
        <f>IF(pogoda[[#This Row],[uzupełniono]],$S$2-pogoda[[#This Row],[woda_po_dniu]],0)</f>
        <v>24593</v>
      </c>
      <c r="N132" s="2">
        <f>MONTH(pogoda[[#This Row],[data]])</f>
        <v>8</v>
      </c>
      <c r="O132" s="2" t="b">
        <f>pogoda[[#This Row],[temperatura_srednia]]&lt;=15</f>
        <v>0</v>
      </c>
      <c r="P132" s="2" t="b">
        <f>AND(pogoda[[#This Row],[temperatura_srednia]]&gt;15, pogoda[[#This Row],[opady]]&lt;=0.6)</f>
        <v>1</v>
      </c>
      <c r="Q132" s="2" t="b">
        <f>AND(pogoda[[#This Row],[temperatura_srednia]]&gt;15,pogoda[[#This Row],[opady]]&gt;0.6)</f>
        <v>0</v>
      </c>
    </row>
    <row r="133" spans="1:17" x14ac:dyDescent="0.25">
      <c r="A133">
        <v>24</v>
      </c>
      <c r="B133">
        <v>0</v>
      </c>
      <c r="C133" s="1">
        <v>42226</v>
      </c>
      <c r="D133">
        <f t="shared" si="4"/>
        <v>13000</v>
      </c>
      <c r="E133">
        <f>ROUNDUP(IF(pogoda[[#This Row],[opady]]=0, 0.0003*POWER(pogoda[[#This Row],[temperatura_srednia]], 1.5)*pogoda[[#This Row],[stan_zb_początek_dnia]],0), 0)</f>
        <v>459</v>
      </c>
      <c r="F133">
        <f>700*pogoda[[#This Row],[opady]]</f>
        <v>0</v>
      </c>
      <c r="G133" t="b">
        <f>AND(pogoda[[#This Row],[temperatura_srednia]]&gt;15,pogoda[[#This Row],[opady]]&lt;=0.6)</f>
        <v>1</v>
      </c>
      <c r="H133" s="2">
        <f>IF(pogoda[[#This Row],[temperatura_srednia]]&lt;=30, 12000, 24000)*pogoda[[#This Row],[podlewanie?]]</f>
        <v>12000</v>
      </c>
      <c r="I133" s="2">
        <f>MIN(pogoda[[#This Row],[stan_zb_początek_dnia]]-pogoda[[#This Row],[ubytek_para]]+pogoda[[#This Row],[opady_zb]], $S$2)</f>
        <v>12541</v>
      </c>
      <c r="J133" s="2" t="b">
        <f>pogoda[[#This Row],[woda_po_dniu]]&lt;pogoda[[#This Row],[podlewanie_zuzycie]]</f>
        <v>0</v>
      </c>
      <c r="K133" s="2">
        <f>IF(pogoda[[#This Row],[uzupełniono]],$S$2,pogoda[[#This Row],[woda_po_dniu]])</f>
        <v>12541</v>
      </c>
      <c r="L133" s="2">
        <f>pogoda[[#This Row],[woda_przed_podlewaniem]]-pogoda[[#This Row],[podlewanie_zuzycie]]</f>
        <v>541</v>
      </c>
      <c r="M133" s="2">
        <f>IF(pogoda[[#This Row],[uzupełniono]],$S$2-pogoda[[#This Row],[woda_po_dniu]],0)</f>
        <v>0</v>
      </c>
      <c r="N133" s="2">
        <f>MONTH(pogoda[[#This Row],[data]])</f>
        <v>8</v>
      </c>
      <c r="O133" s="2" t="b">
        <f>pogoda[[#This Row],[temperatura_srednia]]&lt;=15</f>
        <v>0</v>
      </c>
      <c r="P133" s="2" t="b">
        <f>AND(pogoda[[#This Row],[temperatura_srednia]]&gt;15, pogoda[[#This Row],[opady]]&lt;=0.6)</f>
        <v>1</v>
      </c>
      <c r="Q133" s="2" t="b">
        <f>AND(pogoda[[#This Row],[temperatura_srednia]]&gt;15,pogoda[[#This Row],[opady]]&gt;0.6)</f>
        <v>0</v>
      </c>
    </row>
    <row r="134" spans="1:17" x14ac:dyDescent="0.25">
      <c r="A134">
        <v>26</v>
      </c>
      <c r="B134">
        <v>0</v>
      </c>
      <c r="C134" s="1">
        <v>42227</v>
      </c>
      <c r="D134">
        <f t="shared" si="4"/>
        <v>541</v>
      </c>
      <c r="E134">
        <f>ROUNDUP(IF(pogoda[[#This Row],[opady]]=0, 0.0003*POWER(pogoda[[#This Row],[temperatura_srednia]], 1.5)*pogoda[[#This Row],[stan_zb_początek_dnia]],0), 0)</f>
        <v>22</v>
      </c>
      <c r="F134">
        <f>700*pogoda[[#This Row],[opady]]</f>
        <v>0</v>
      </c>
      <c r="G134" t="b">
        <f>AND(pogoda[[#This Row],[temperatura_srednia]]&gt;15,pogoda[[#This Row],[opady]]&lt;=0.6)</f>
        <v>1</v>
      </c>
      <c r="H134" s="2">
        <f>IF(pogoda[[#This Row],[temperatura_srednia]]&lt;=30, 12000, 24000)*pogoda[[#This Row],[podlewanie?]]</f>
        <v>12000</v>
      </c>
      <c r="I134" s="2">
        <f>MIN(pogoda[[#This Row],[stan_zb_początek_dnia]]-pogoda[[#This Row],[ubytek_para]]+pogoda[[#This Row],[opady_zb]], $S$2)</f>
        <v>519</v>
      </c>
      <c r="J134" s="2" t="b">
        <f>pogoda[[#This Row],[woda_po_dniu]]&lt;pogoda[[#This Row],[podlewanie_zuzycie]]</f>
        <v>1</v>
      </c>
      <c r="K134" s="2">
        <f>IF(pogoda[[#This Row],[uzupełniono]],$S$2,pogoda[[#This Row],[woda_po_dniu]])</f>
        <v>25000</v>
      </c>
      <c r="L134" s="2">
        <f>pogoda[[#This Row],[woda_przed_podlewaniem]]-pogoda[[#This Row],[podlewanie_zuzycie]]</f>
        <v>13000</v>
      </c>
      <c r="M134" s="2">
        <f>IF(pogoda[[#This Row],[uzupełniono]],$S$2-pogoda[[#This Row],[woda_po_dniu]],0)</f>
        <v>24481</v>
      </c>
      <c r="N134" s="2">
        <f>MONTH(pogoda[[#This Row],[data]])</f>
        <v>8</v>
      </c>
      <c r="O134" s="2" t="b">
        <f>pogoda[[#This Row],[temperatura_srednia]]&lt;=15</f>
        <v>0</v>
      </c>
      <c r="P134" s="2" t="b">
        <f>AND(pogoda[[#This Row],[temperatura_srednia]]&gt;15, pogoda[[#This Row],[opady]]&lt;=0.6)</f>
        <v>1</v>
      </c>
      <c r="Q134" s="2" t="b">
        <f>AND(pogoda[[#This Row],[temperatura_srednia]]&gt;15,pogoda[[#This Row],[opady]]&gt;0.6)</f>
        <v>0</v>
      </c>
    </row>
    <row r="135" spans="1:17" x14ac:dyDescent="0.25">
      <c r="A135">
        <v>32</v>
      </c>
      <c r="B135">
        <v>0.6</v>
      </c>
      <c r="C135" s="1">
        <v>42228</v>
      </c>
      <c r="D135">
        <f t="shared" si="4"/>
        <v>13000</v>
      </c>
      <c r="E135">
        <f>ROUNDUP(IF(pogoda[[#This Row],[opady]]=0, 0.0003*POWER(pogoda[[#This Row],[temperatura_srednia]], 1.5)*pogoda[[#This Row],[stan_zb_początek_dnia]],0), 0)</f>
        <v>0</v>
      </c>
      <c r="F135">
        <f>700*pogoda[[#This Row],[opady]]</f>
        <v>420</v>
      </c>
      <c r="G135" t="b">
        <f>AND(pogoda[[#This Row],[temperatura_srednia]]&gt;15,pogoda[[#This Row],[opady]]&lt;=0.6)</f>
        <v>1</v>
      </c>
      <c r="H135" s="2">
        <f>IF(pogoda[[#This Row],[temperatura_srednia]]&lt;=30, 12000, 24000)*pogoda[[#This Row],[podlewanie?]]</f>
        <v>24000</v>
      </c>
      <c r="I135" s="2">
        <f>MIN(pogoda[[#This Row],[stan_zb_początek_dnia]]-pogoda[[#This Row],[ubytek_para]]+pogoda[[#This Row],[opady_zb]], $S$2)</f>
        <v>13420</v>
      </c>
      <c r="J135" s="2" t="b">
        <f>pogoda[[#This Row],[woda_po_dniu]]&lt;pogoda[[#This Row],[podlewanie_zuzycie]]</f>
        <v>1</v>
      </c>
      <c r="K135" s="2">
        <f>IF(pogoda[[#This Row],[uzupełniono]],$S$2,pogoda[[#This Row],[woda_po_dniu]])</f>
        <v>25000</v>
      </c>
      <c r="L135" s="2">
        <f>pogoda[[#This Row],[woda_przed_podlewaniem]]-pogoda[[#This Row],[podlewanie_zuzycie]]</f>
        <v>1000</v>
      </c>
      <c r="M135" s="2">
        <f>IF(pogoda[[#This Row],[uzupełniono]],$S$2-pogoda[[#This Row],[woda_po_dniu]],0)</f>
        <v>11580</v>
      </c>
      <c r="N135" s="2">
        <f>MONTH(pogoda[[#This Row],[data]])</f>
        <v>8</v>
      </c>
      <c r="O135" s="2" t="b">
        <f>pogoda[[#This Row],[temperatura_srednia]]&lt;=15</f>
        <v>0</v>
      </c>
      <c r="P135" s="2" t="b">
        <f>AND(pogoda[[#This Row],[temperatura_srednia]]&gt;15, pogoda[[#This Row],[opady]]&lt;=0.6)</f>
        <v>1</v>
      </c>
      <c r="Q135" s="2" t="b">
        <f>AND(pogoda[[#This Row],[temperatura_srednia]]&gt;15,pogoda[[#This Row],[opady]]&gt;0.6)</f>
        <v>0</v>
      </c>
    </row>
    <row r="136" spans="1:17" x14ac:dyDescent="0.25">
      <c r="A136">
        <v>31</v>
      </c>
      <c r="B136">
        <v>0.1</v>
      </c>
      <c r="C136" s="1">
        <v>42229</v>
      </c>
      <c r="D136">
        <f t="shared" si="4"/>
        <v>1000</v>
      </c>
      <c r="E136">
        <f>ROUNDUP(IF(pogoda[[#This Row],[opady]]=0, 0.0003*POWER(pogoda[[#This Row],[temperatura_srednia]], 1.5)*pogoda[[#This Row],[stan_zb_początek_dnia]],0), 0)</f>
        <v>0</v>
      </c>
      <c r="F136">
        <f>700*pogoda[[#This Row],[opady]]</f>
        <v>70</v>
      </c>
      <c r="G136" t="b">
        <f>AND(pogoda[[#This Row],[temperatura_srednia]]&gt;15,pogoda[[#This Row],[opady]]&lt;=0.6)</f>
        <v>1</v>
      </c>
      <c r="H136" s="2">
        <f>IF(pogoda[[#This Row],[temperatura_srednia]]&lt;=30, 12000, 24000)*pogoda[[#This Row],[podlewanie?]]</f>
        <v>24000</v>
      </c>
      <c r="I136" s="2">
        <f>MIN(pogoda[[#This Row],[stan_zb_początek_dnia]]-pogoda[[#This Row],[ubytek_para]]+pogoda[[#This Row],[opady_zb]], $S$2)</f>
        <v>1070</v>
      </c>
      <c r="J136" s="2" t="b">
        <f>pogoda[[#This Row],[woda_po_dniu]]&lt;pogoda[[#This Row],[podlewanie_zuzycie]]</f>
        <v>1</v>
      </c>
      <c r="K136" s="2">
        <f>IF(pogoda[[#This Row],[uzupełniono]],$S$2,pogoda[[#This Row],[woda_po_dniu]])</f>
        <v>25000</v>
      </c>
      <c r="L136" s="2">
        <f>pogoda[[#This Row],[woda_przed_podlewaniem]]-pogoda[[#This Row],[podlewanie_zuzycie]]</f>
        <v>1000</v>
      </c>
      <c r="M136" s="2">
        <f>IF(pogoda[[#This Row],[uzupełniono]],$S$2-pogoda[[#This Row],[woda_po_dniu]],0)</f>
        <v>23930</v>
      </c>
      <c r="N136" s="2">
        <f>MONTH(pogoda[[#This Row],[data]])</f>
        <v>8</v>
      </c>
      <c r="O136" s="2" t="b">
        <f>pogoda[[#This Row],[temperatura_srednia]]&lt;=15</f>
        <v>0</v>
      </c>
      <c r="P136" s="2" t="b">
        <f>AND(pogoda[[#This Row],[temperatura_srednia]]&gt;15, pogoda[[#This Row],[opady]]&lt;=0.6)</f>
        <v>1</v>
      </c>
      <c r="Q136" s="2" t="b">
        <f>AND(pogoda[[#This Row],[temperatura_srednia]]&gt;15,pogoda[[#This Row],[opady]]&gt;0.6)</f>
        <v>0</v>
      </c>
    </row>
    <row r="137" spans="1:17" x14ac:dyDescent="0.25">
      <c r="A137">
        <v>33</v>
      </c>
      <c r="B137">
        <v>0</v>
      </c>
      <c r="C137" s="1">
        <v>42230</v>
      </c>
      <c r="D137">
        <f t="shared" si="4"/>
        <v>1000</v>
      </c>
      <c r="E137">
        <f>ROUNDUP(IF(pogoda[[#This Row],[opady]]=0, 0.0003*POWER(pogoda[[#This Row],[temperatura_srednia]], 1.5)*pogoda[[#This Row],[stan_zb_początek_dnia]],0), 0)</f>
        <v>57</v>
      </c>
      <c r="F137">
        <f>700*pogoda[[#This Row],[opady]]</f>
        <v>0</v>
      </c>
      <c r="G137" t="b">
        <f>AND(pogoda[[#This Row],[temperatura_srednia]]&gt;15,pogoda[[#This Row],[opady]]&lt;=0.6)</f>
        <v>1</v>
      </c>
      <c r="H137" s="2">
        <f>IF(pogoda[[#This Row],[temperatura_srednia]]&lt;=30, 12000, 24000)*pogoda[[#This Row],[podlewanie?]]</f>
        <v>24000</v>
      </c>
      <c r="I137" s="2">
        <f>MIN(pogoda[[#This Row],[stan_zb_początek_dnia]]-pogoda[[#This Row],[ubytek_para]]+pogoda[[#This Row],[opady_zb]], $S$2)</f>
        <v>943</v>
      </c>
      <c r="J137" s="2" t="b">
        <f>pogoda[[#This Row],[woda_po_dniu]]&lt;pogoda[[#This Row],[podlewanie_zuzycie]]</f>
        <v>1</v>
      </c>
      <c r="K137" s="2">
        <f>IF(pogoda[[#This Row],[uzupełniono]],$S$2,pogoda[[#This Row],[woda_po_dniu]])</f>
        <v>25000</v>
      </c>
      <c r="L137" s="2">
        <f>pogoda[[#This Row],[woda_przed_podlewaniem]]-pogoda[[#This Row],[podlewanie_zuzycie]]</f>
        <v>1000</v>
      </c>
      <c r="M137" s="2">
        <f>IF(pogoda[[#This Row],[uzupełniono]],$S$2-pogoda[[#This Row],[woda_po_dniu]],0)</f>
        <v>24057</v>
      </c>
      <c r="N137" s="2">
        <f>MONTH(pogoda[[#This Row],[data]])</f>
        <v>8</v>
      </c>
      <c r="O137" s="2" t="b">
        <f>pogoda[[#This Row],[temperatura_srednia]]&lt;=15</f>
        <v>0</v>
      </c>
      <c r="P137" s="2" t="b">
        <f>AND(pogoda[[#This Row],[temperatura_srednia]]&gt;15, pogoda[[#This Row],[opady]]&lt;=0.6)</f>
        <v>1</v>
      </c>
      <c r="Q137" s="2" t="b">
        <f>AND(pogoda[[#This Row],[temperatura_srednia]]&gt;15,pogoda[[#This Row],[opady]]&gt;0.6)</f>
        <v>0</v>
      </c>
    </row>
    <row r="138" spans="1:17" x14ac:dyDescent="0.25">
      <c r="A138">
        <v>31</v>
      </c>
      <c r="B138">
        <v>12</v>
      </c>
      <c r="C138" s="1">
        <v>42231</v>
      </c>
      <c r="D138">
        <f t="shared" si="4"/>
        <v>1000</v>
      </c>
      <c r="E138">
        <f>ROUNDUP(IF(pogoda[[#This Row],[opady]]=0, 0.0003*POWER(pogoda[[#This Row],[temperatura_srednia]], 1.5)*pogoda[[#This Row],[stan_zb_początek_dnia]],0), 0)</f>
        <v>0</v>
      </c>
      <c r="F138">
        <f>700*pogoda[[#This Row],[opady]]</f>
        <v>8400</v>
      </c>
      <c r="G138" t="b">
        <f>AND(pogoda[[#This Row],[temperatura_srednia]]&gt;15,pogoda[[#This Row],[opady]]&lt;=0.6)</f>
        <v>0</v>
      </c>
      <c r="H138" s="2">
        <f>IF(pogoda[[#This Row],[temperatura_srednia]]&lt;=30, 12000, 24000)*pogoda[[#This Row],[podlewanie?]]</f>
        <v>0</v>
      </c>
      <c r="I138" s="2">
        <f>MIN(pogoda[[#This Row],[stan_zb_początek_dnia]]-pogoda[[#This Row],[ubytek_para]]+pogoda[[#This Row],[opady_zb]], $S$2)</f>
        <v>9400</v>
      </c>
      <c r="J138" s="2" t="b">
        <f>pogoda[[#This Row],[woda_po_dniu]]&lt;pogoda[[#This Row],[podlewanie_zuzycie]]</f>
        <v>0</v>
      </c>
      <c r="K138" s="2">
        <f>IF(pogoda[[#This Row],[uzupełniono]],$S$2,pogoda[[#This Row],[woda_po_dniu]])</f>
        <v>9400</v>
      </c>
      <c r="L138" s="2">
        <f>pogoda[[#This Row],[woda_przed_podlewaniem]]-pogoda[[#This Row],[podlewanie_zuzycie]]</f>
        <v>9400</v>
      </c>
      <c r="M138" s="2">
        <f>IF(pogoda[[#This Row],[uzupełniono]],$S$2-pogoda[[#This Row],[woda_po_dniu]],0)</f>
        <v>0</v>
      </c>
      <c r="N138" s="2">
        <f>MONTH(pogoda[[#This Row],[data]])</f>
        <v>8</v>
      </c>
      <c r="O138" s="2" t="b">
        <f>pogoda[[#This Row],[temperatura_srednia]]&lt;=15</f>
        <v>0</v>
      </c>
      <c r="P138" s="2" t="b">
        <f>AND(pogoda[[#This Row],[temperatura_srednia]]&gt;15, pogoda[[#This Row],[opady]]&lt;=0.6)</f>
        <v>0</v>
      </c>
      <c r="Q138" s="2" t="b">
        <f>AND(pogoda[[#This Row],[temperatura_srednia]]&gt;15,pogoda[[#This Row],[opady]]&gt;0.6)</f>
        <v>1</v>
      </c>
    </row>
    <row r="139" spans="1:17" x14ac:dyDescent="0.25">
      <c r="A139">
        <v>22</v>
      </c>
      <c r="B139">
        <v>0</v>
      </c>
      <c r="C139" s="1">
        <v>42232</v>
      </c>
      <c r="D139">
        <f t="shared" si="4"/>
        <v>9400</v>
      </c>
      <c r="E139">
        <f>ROUNDUP(IF(pogoda[[#This Row],[opady]]=0, 0.0003*POWER(pogoda[[#This Row],[temperatura_srednia]], 1.5)*pogoda[[#This Row],[stan_zb_początek_dnia]],0), 0)</f>
        <v>291</v>
      </c>
      <c r="F139">
        <f>700*pogoda[[#This Row],[opady]]</f>
        <v>0</v>
      </c>
      <c r="G139" t="b">
        <f>AND(pogoda[[#This Row],[temperatura_srednia]]&gt;15,pogoda[[#This Row],[opady]]&lt;=0.6)</f>
        <v>1</v>
      </c>
      <c r="H139" s="2">
        <f>IF(pogoda[[#This Row],[temperatura_srednia]]&lt;=30, 12000, 24000)*pogoda[[#This Row],[podlewanie?]]</f>
        <v>12000</v>
      </c>
      <c r="I139" s="2">
        <f>MIN(pogoda[[#This Row],[stan_zb_początek_dnia]]-pogoda[[#This Row],[ubytek_para]]+pogoda[[#This Row],[opady_zb]], $S$2)</f>
        <v>9109</v>
      </c>
      <c r="J139" s="2" t="b">
        <f>pogoda[[#This Row],[woda_po_dniu]]&lt;pogoda[[#This Row],[podlewanie_zuzycie]]</f>
        <v>1</v>
      </c>
      <c r="K139" s="2">
        <f>IF(pogoda[[#This Row],[uzupełniono]],$S$2,pogoda[[#This Row],[woda_po_dniu]])</f>
        <v>25000</v>
      </c>
      <c r="L139" s="2">
        <f>pogoda[[#This Row],[woda_przed_podlewaniem]]-pogoda[[#This Row],[podlewanie_zuzycie]]</f>
        <v>13000</v>
      </c>
      <c r="M139" s="2">
        <f>IF(pogoda[[#This Row],[uzupełniono]],$S$2-pogoda[[#This Row],[woda_po_dniu]],0)</f>
        <v>15891</v>
      </c>
      <c r="N139" s="2">
        <f>MONTH(pogoda[[#This Row],[data]])</f>
        <v>8</v>
      </c>
      <c r="O139" s="2" t="b">
        <f>pogoda[[#This Row],[temperatura_srednia]]&lt;=15</f>
        <v>0</v>
      </c>
      <c r="P139" s="2" t="b">
        <f>AND(pogoda[[#This Row],[temperatura_srednia]]&gt;15, pogoda[[#This Row],[opady]]&lt;=0.6)</f>
        <v>1</v>
      </c>
      <c r="Q139" s="2" t="b">
        <f>AND(pogoda[[#This Row],[temperatura_srednia]]&gt;15,pogoda[[#This Row],[opady]]&gt;0.6)</f>
        <v>0</v>
      </c>
    </row>
    <row r="140" spans="1:17" x14ac:dyDescent="0.25">
      <c r="A140">
        <v>24</v>
      </c>
      <c r="B140">
        <v>0.2</v>
      </c>
      <c r="C140" s="1">
        <v>42233</v>
      </c>
      <c r="D140">
        <f t="shared" si="4"/>
        <v>13000</v>
      </c>
      <c r="E140">
        <f>ROUNDUP(IF(pogoda[[#This Row],[opady]]=0, 0.0003*POWER(pogoda[[#This Row],[temperatura_srednia]], 1.5)*pogoda[[#This Row],[stan_zb_początek_dnia]],0), 0)</f>
        <v>0</v>
      </c>
      <c r="F140">
        <f>700*pogoda[[#This Row],[opady]]</f>
        <v>140</v>
      </c>
      <c r="G140" t="b">
        <f>AND(pogoda[[#This Row],[temperatura_srednia]]&gt;15,pogoda[[#This Row],[opady]]&lt;=0.6)</f>
        <v>1</v>
      </c>
      <c r="H140" s="2">
        <f>IF(pogoda[[#This Row],[temperatura_srednia]]&lt;=30, 12000, 24000)*pogoda[[#This Row],[podlewanie?]]</f>
        <v>12000</v>
      </c>
      <c r="I140" s="2">
        <f>MIN(pogoda[[#This Row],[stan_zb_początek_dnia]]-pogoda[[#This Row],[ubytek_para]]+pogoda[[#This Row],[opady_zb]], $S$2)</f>
        <v>13140</v>
      </c>
      <c r="J140" s="2" t="b">
        <f>pogoda[[#This Row],[woda_po_dniu]]&lt;pogoda[[#This Row],[podlewanie_zuzycie]]</f>
        <v>0</v>
      </c>
      <c r="K140" s="2">
        <f>IF(pogoda[[#This Row],[uzupełniono]],$S$2,pogoda[[#This Row],[woda_po_dniu]])</f>
        <v>13140</v>
      </c>
      <c r="L140" s="2">
        <f>pogoda[[#This Row],[woda_przed_podlewaniem]]-pogoda[[#This Row],[podlewanie_zuzycie]]</f>
        <v>1140</v>
      </c>
      <c r="M140" s="2">
        <f>IF(pogoda[[#This Row],[uzupełniono]],$S$2-pogoda[[#This Row],[woda_po_dniu]],0)</f>
        <v>0</v>
      </c>
      <c r="N140" s="2">
        <f>MONTH(pogoda[[#This Row],[data]])</f>
        <v>8</v>
      </c>
      <c r="O140" s="2" t="b">
        <f>pogoda[[#This Row],[temperatura_srednia]]&lt;=15</f>
        <v>0</v>
      </c>
      <c r="P140" s="2" t="b">
        <f>AND(pogoda[[#This Row],[temperatura_srednia]]&gt;15, pogoda[[#This Row],[opady]]&lt;=0.6)</f>
        <v>1</v>
      </c>
      <c r="Q140" s="2" t="b">
        <f>AND(pogoda[[#This Row],[temperatura_srednia]]&gt;15,pogoda[[#This Row],[opady]]&gt;0.6)</f>
        <v>0</v>
      </c>
    </row>
    <row r="141" spans="1:17" x14ac:dyDescent="0.25">
      <c r="A141">
        <v>22</v>
      </c>
      <c r="B141">
        <v>0</v>
      </c>
      <c r="C141" s="1">
        <v>42234</v>
      </c>
      <c r="D141">
        <f t="shared" si="4"/>
        <v>1140</v>
      </c>
      <c r="E141">
        <f>ROUNDUP(IF(pogoda[[#This Row],[opady]]=0, 0.0003*POWER(pogoda[[#This Row],[temperatura_srednia]], 1.5)*pogoda[[#This Row],[stan_zb_początek_dnia]],0), 0)</f>
        <v>36</v>
      </c>
      <c r="F141">
        <f>700*pogoda[[#This Row],[opady]]</f>
        <v>0</v>
      </c>
      <c r="G141" t="b">
        <f>AND(pogoda[[#This Row],[temperatura_srednia]]&gt;15,pogoda[[#This Row],[opady]]&lt;=0.6)</f>
        <v>1</v>
      </c>
      <c r="H141" s="2">
        <f>IF(pogoda[[#This Row],[temperatura_srednia]]&lt;=30, 12000, 24000)*pogoda[[#This Row],[podlewanie?]]</f>
        <v>12000</v>
      </c>
      <c r="I141" s="2">
        <f>MIN(pogoda[[#This Row],[stan_zb_początek_dnia]]-pogoda[[#This Row],[ubytek_para]]+pogoda[[#This Row],[opady_zb]], $S$2)</f>
        <v>1104</v>
      </c>
      <c r="J141" s="2" t="b">
        <f>pogoda[[#This Row],[woda_po_dniu]]&lt;pogoda[[#This Row],[podlewanie_zuzycie]]</f>
        <v>1</v>
      </c>
      <c r="K141" s="2">
        <f>IF(pogoda[[#This Row],[uzupełniono]],$S$2,pogoda[[#This Row],[woda_po_dniu]])</f>
        <v>25000</v>
      </c>
      <c r="L141" s="2">
        <f>pogoda[[#This Row],[woda_przed_podlewaniem]]-pogoda[[#This Row],[podlewanie_zuzycie]]</f>
        <v>13000</v>
      </c>
      <c r="M141" s="2">
        <f>IF(pogoda[[#This Row],[uzupełniono]],$S$2-pogoda[[#This Row],[woda_po_dniu]],0)</f>
        <v>23896</v>
      </c>
      <c r="N141" s="2">
        <f>MONTH(pogoda[[#This Row],[data]])</f>
        <v>8</v>
      </c>
      <c r="O141" s="2" t="b">
        <f>pogoda[[#This Row],[temperatura_srednia]]&lt;=15</f>
        <v>0</v>
      </c>
      <c r="P141" s="2" t="b">
        <f>AND(pogoda[[#This Row],[temperatura_srednia]]&gt;15, pogoda[[#This Row],[opady]]&lt;=0.6)</f>
        <v>1</v>
      </c>
      <c r="Q141" s="2" t="b">
        <f>AND(pogoda[[#This Row],[temperatura_srednia]]&gt;15,pogoda[[#This Row],[opady]]&gt;0.6)</f>
        <v>0</v>
      </c>
    </row>
    <row r="142" spans="1:17" x14ac:dyDescent="0.25">
      <c r="A142">
        <v>19</v>
      </c>
      <c r="B142">
        <v>0</v>
      </c>
      <c r="C142" s="1">
        <v>42235</v>
      </c>
      <c r="D142">
        <f t="shared" si="4"/>
        <v>13000</v>
      </c>
      <c r="E142">
        <f>ROUNDUP(IF(pogoda[[#This Row],[opady]]=0, 0.0003*POWER(pogoda[[#This Row],[temperatura_srednia]], 1.5)*pogoda[[#This Row],[stan_zb_początek_dnia]],0), 0)</f>
        <v>323</v>
      </c>
      <c r="F142">
        <f>700*pogoda[[#This Row],[opady]]</f>
        <v>0</v>
      </c>
      <c r="G142" t="b">
        <f>AND(pogoda[[#This Row],[temperatura_srednia]]&gt;15,pogoda[[#This Row],[opady]]&lt;=0.6)</f>
        <v>1</v>
      </c>
      <c r="H142" s="2">
        <f>IF(pogoda[[#This Row],[temperatura_srednia]]&lt;=30, 12000, 24000)*pogoda[[#This Row],[podlewanie?]]</f>
        <v>12000</v>
      </c>
      <c r="I142" s="2">
        <f>MIN(pogoda[[#This Row],[stan_zb_początek_dnia]]-pogoda[[#This Row],[ubytek_para]]+pogoda[[#This Row],[opady_zb]], $S$2)</f>
        <v>12677</v>
      </c>
      <c r="J142" s="2" t="b">
        <f>pogoda[[#This Row],[woda_po_dniu]]&lt;pogoda[[#This Row],[podlewanie_zuzycie]]</f>
        <v>0</v>
      </c>
      <c r="K142" s="2">
        <f>IF(pogoda[[#This Row],[uzupełniono]],$S$2,pogoda[[#This Row],[woda_po_dniu]])</f>
        <v>12677</v>
      </c>
      <c r="L142" s="2">
        <f>pogoda[[#This Row],[woda_przed_podlewaniem]]-pogoda[[#This Row],[podlewanie_zuzycie]]</f>
        <v>677</v>
      </c>
      <c r="M142" s="2">
        <f>IF(pogoda[[#This Row],[uzupełniono]],$S$2-pogoda[[#This Row],[woda_po_dniu]],0)</f>
        <v>0</v>
      </c>
      <c r="N142" s="2">
        <f>MONTH(pogoda[[#This Row],[data]])</f>
        <v>8</v>
      </c>
      <c r="O142" s="2" t="b">
        <f>pogoda[[#This Row],[temperatura_srednia]]&lt;=15</f>
        <v>0</v>
      </c>
      <c r="P142" s="2" t="b">
        <f>AND(pogoda[[#This Row],[temperatura_srednia]]&gt;15, pogoda[[#This Row],[opady]]&lt;=0.6)</f>
        <v>1</v>
      </c>
      <c r="Q142" s="2" t="b">
        <f>AND(pogoda[[#This Row],[temperatura_srednia]]&gt;15,pogoda[[#This Row],[opady]]&gt;0.6)</f>
        <v>0</v>
      </c>
    </row>
    <row r="143" spans="1:17" x14ac:dyDescent="0.25">
      <c r="A143">
        <v>18</v>
      </c>
      <c r="B143">
        <v>0</v>
      </c>
      <c r="C143" s="1">
        <v>42236</v>
      </c>
      <c r="D143">
        <f t="shared" si="4"/>
        <v>677</v>
      </c>
      <c r="E143">
        <f>ROUNDUP(IF(pogoda[[#This Row],[opady]]=0, 0.0003*POWER(pogoda[[#This Row],[temperatura_srednia]], 1.5)*pogoda[[#This Row],[stan_zb_początek_dnia]],0), 0)</f>
        <v>16</v>
      </c>
      <c r="F143">
        <f>700*pogoda[[#This Row],[opady]]</f>
        <v>0</v>
      </c>
      <c r="G143" t="b">
        <f>AND(pogoda[[#This Row],[temperatura_srednia]]&gt;15,pogoda[[#This Row],[opady]]&lt;=0.6)</f>
        <v>1</v>
      </c>
      <c r="H143" s="2">
        <f>IF(pogoda[[#This Row],[temperatura_srednia]]&lt;=30, 12000, 24000)*pogoda[[#This Row],[podlewanie?]]</f>
        <v>12000</v>
      </c>
      <c r="I143" s="2">
        <f>MIN(pogoda[[#This Row],[stan_zb_początek_dnia]]-pogoda[[#This Row],[ubytek_para]]+pogoda[[#This Row],[opady_zb]], $S$2)</f>
        <v>661</v>
      </c>
      <c r="J143" s="2" t="b">
        <f>pogoda[[#This Row],[woda_po_dniu]]&lt;pogoda[[#This Row],[podlewanie_zuzycie]]</f>
        <v>1</v>
      </c>
      <c r="K143" s="2">
        <f>IF(pogoda[[#This Row],[uzupełniono]],$S$2,pogoda[[#This Row],[woda_po_dniu]])</f>
        <v>25000</v>
      </c>
      <c r="L143" s="2">
        <f>pogoda[[#This Row],[woda_przed_podlewaniem]]-pogoda[[#This Row],[podlewanie_zuzycie]]</f>
        <v>13000</v>
      </c>
      <c r="M143" s="2">
        <f>IF(pogoda[[#This Row],[uzupełniono]],$S$2-pogoda[[#This Row],[woda_po_dniu]],0)</f>
        <v>24339</v>
      </c>
      <c r="N143" s="2">
        <f>MONTH(pogoda[[#This Row],[data]])</f>
        <v>8</v>
      </c>
      <c r="O143" s="2" t="b">
        <f>pogoda[[#This Row],[temperatura_srednia]]&lt;=15</f>
        <v>0</v>
      </c>
      <c r="P143" s="2" t="b">
        <f>AND(pogoda[[#This Row],[temperatura_srednia]]&gt;15, pogoda[[#This Row],[opady]]&lt;=0.6)</f>
        <v>1</v>
      </c>
      <c r="Q143" s="2" t="b">
        <f>AND(pogoda[[#This Row],[temperatura_srednia]]&gt;15,pogoda[[#This Row],[opady]]&gt;0.6)</f>
        <v>0</v>
      </c>
    </row>
    <row r="144" spans="1:17" x14ac:dyDescent="0.25">
      <c r="A144">
        <v>18</v>
      </c>
      <c r="B144">
        <v>0</v>
      </c>
      <c r="C144" s="1">
        <v>42237</v>
      </c>
      <c r="D144">
        <f t="shared" si="4"/>
        <v>13000</v>
      </c>
      <c r="E144">
        <f>ROUNDUP(IF(pogoda[[#This Row],[opady]]=0, 0.0003*POWER(pogoda[[#This Row],[temperatura_srednia]], 1.5)*pogoda[[#This Row],[stan_zb_początek_dnia]],0), 0)</f>
        <v>298</v>
      </c>
      <c r="F144">
        <f>700*pogoda[[#This Row],[opady]]</f>
        <v>0</v>
      </c>
      <c r="G144" t="b">
        <f>AND(pogoda[[#This Row],[temperatura_srednia]]&gt;15,pogoda[[#This Row],[opady]]&lt;=0.6)</f>
        <v>1</v>
      </c>
      <c r="H144" s="2">
        <f>IF(pogoda[[#This Row],[temperatura_srednia]]&lt;=30, 12000, 24000)*pogoda[[#This Row],[podlewanie?]]</f>
        <v>12000</v>
      </c>
      <c r="I144" s="2">
        <f>MIN(pogoda[[#This Row],[stan_zb_początek_dnia]]-pogoda[[#This Row],[ubytek_para]]+pogoda[[#This Row],[opady_zb]], $S$2)</f>
        <v>12702</v>
      </c>
      <c r="J144" s="2" t="b">
        <f>pogoda[[#This Row],[woda_po_dniu]]&lt;pogoda[[#This Row],[podlewanie_zuzycie]]</f>
        <v>0</v>
      </c>
      <c r="K144" s="2">
        <f>IF(pogoda[[#This Row],[uzupełniono]],$S$2,pogoda[[#This Row],[woda_po_dniu]])</f>
        <v>12702</v>
      </c>
      <c r="L144" s="2">
        <f>pogoda[[#This Row],[woda_przed_podlewaniem]]-pogoda[[#This Row],[podlewanie_zuzycie]]</f>
        <v>702</v>
      </c>
      <c r="M144" s="2">
        <f>IF(pogoda[[#This Row],[uzupełniono]],$S$2-pogoda[[#This Row],[woda_po_dniu]],0)</f>
        <v>0</v>
      </c>
      <c r="N144" s="2">
        <f>MONTH(pogoda[[#This Row],[data]])</f>
        <v>8</v>
      </c>
      <c r="O144" s="2" t="b">
        <f>pogoda[[#This Row],[temperatura_srednia]]&lt;=15</f>
        <v>0</v>
      </c>
      <c r="P144" s="2" t="b">
        <f>AND(pogoda[[#This Row],[temperatura_srednia]]&gt;15, pogoda[[#This Row],[opady]]&lt;=0.6)</f>
        <v>1</v>
      </c>
      <c r="Q144" s="2" t="b">
        <f>AND(pogoda[[#This Row],[temperatura_srednia]]&gt;15,pogoda[[#This Row],[opady]]&gt;0.6)</f>
        <v>0</v>
      </c>
    </row>
    <row r="145" spans="1:17" x14ac:dyDescent="0.25">
      <c r="A145">
        <v>18</v>
      </c>
      <c r="B145">
        <v>0</v>
      </c>
      <c r="C145" s="1">
        <v>42238</v>
      </c>
      <c r="D145">
        <f t="shared" si="4"/>
        <v>702</v>
      </c>
      <c r="E145">
        <f>ROUNDUP(IF(pogoda[[#This Row],[opady]]=0, 0.0003*POWER(pogoda[[#This Row],[temperatura_srednia]], 1.5)*pogoda[[#This Row],[stan_zb_początek_dnia]],0), 0)</f>
        <v>17</v>
      </c>
      <c r="F145">
        <f>700*pogoda[[#This Row],[opady]]</f>
        <v>0</v>
      </c>
      <c r="G145" t="b">
        <f>AND(pogoda[[#This Row],[temperatura_srednia]]&gt;15,pogoda[[#This Row],[opady]]&lt;=0.6)</f>
        <v>1</v>
      </c>
      <c r="H145" s="2">
        <f>IF(pogoda[[#This Row],[temperatura_srednia]]&lt;=30, 12000, 24000)*pogoda[[#This Row],[podlewanie?]]</f>
        <v>12000</v>
      </c>
      <c r="I145" s="2">
        <f>MIN(pogoda[[#This Row],[stan_zb_początek_dnia]]-pogoda[[#This Row],[ubytek_para]]+pogoda[[#This Row],[opady_zb]], $S$2)</f>
        <v>685</v>
      </c>
      <c r="J145" s="2" t="b">
        <f>pogoda[[#This Row],[woda_po_dniu]]&lt;pogoda[[#This Row],[podlewanie_zuzycie]]</f>
        <v>1</v>
      </c>
      <c r="K145" s="2">
        <f>IF(pogoda[[#This Row],[uzupełniono]],$S$2,pogoda[[#This Row],[woda_po_dniu]])</f>
        <v>25000</v>
      </c>
      <c r="L145" s="2">
        <f>pogoda[[#This Row],[woda_przed_podlewaniem]]-pogoda[[#This Row],[podlewanie_zuzycie]]</f>
        <v>13000</v>
      </c>
      <c r="M145" s="2">
        <f>IF(pogoda[[#This Row],[uzupełniono]],$S$2-pogoda[[#This Row],[woda_po_dniu]],0)</f>
        <v>24315</v>
      </c>
      <c r="N145" s="2">
        <f>MONTH(pogoda[[#This Row],[data]])</f>
        <v>8</v>
      </c>
      <c r="O145" s="2" t="b">
        <f>pogoda[[#This Row],[temperatura_srednia]]&lt;=15</f>
        <v>0</v>
      </c>
      <c r="P145" s="2" t="b">
        <f>AND(pogoda[[#This Row],[temperatura_srednia]]&gt;15, pogoda[[#This Row],[opady]]&lt;=0.6)</f>
        <v>1</v>
      </c>
      <c r="Q145" s="2" t="b">
        <f>AND(pogoda[[#This Row],[temperatura_srednia]]&gt;15,pogoda[[#This Row],[opady]]&gt;0.6)</f>
        <v>0</v>
      </c>
    </row>
    <row r="146" spans="1:17" x14ac:dyDescent="0.25">
      <c r="A146">
        <v>19</v>
      </c>
      <c r="B146">
        <v>0</v>
      </c>
      <c r="C146" s="1">
        <v>42239</v>
      </c>
      <c r="D146">
        <f t="shared" si="4"/>
        <v>13000</v>
      </c>
      <c r="E146">
        <f>ROUNDUP(IF(pogoda[[#This Row],[opady]]=0, 0.0003*POWER(pogoda[[#This Row],[temperatura_srednia]], 1.5)*pogoda[[#This Row],[stan_zb_początek_dnia]],0), 0)</f>
        <v>323</v>
      </c>
      <c r="F146">
        <f>700*pogoda[[#This Row],[opady]]</f>
        <v>0</v>
      </c>
      <c r="G146" t="b">
        <f>AND(pogoda[[#This Row],[temperatura_srednia]]&gt;15,pogoda[[#This Row],[opady]]&lt;=0.6)</f>
        <v>1</v>
      </c>
      <c r="H146" s="2">
        <f>IF(pogoda[[#This Row],[temperatura_srednia]]&lt;=30, 12000, 24000)*pogoda[[#This Row],[podlewanie?]]</f>
        <v>12000</v>
      </c>
      <c r="I146" s="2">
        <f>MIN(pogoda[[#This Row],[stan_zb_początek_dnia]]-pogoda[[#This Row],[ubytek_para]]+pogoda[[#This Row],[opady_zb]], $S$2)</f>
        <v>12677</v>
      </c>
      <c r="J146" s="2" t="b">
        <f>pogoda[[#This Row],[woda_po_dniu]]&lt;pogoda[[#This Row],[podlewanie_zuzycie]]</f>
        <v>0</v>
      </c>
      <c r="K146" s="2">
        <f>IF(pogoda[[#This Row],[uzupełniono]],$S$2,pogoda[[#This Row],[woda_po_dniu]])</f>
        <v>12677</v>
      </c>
      <c r="L146" s="2">
        <f>pogoda[[#This Row],[woda_przed_podlewaniem]]-pogoda[[#This Row],[podlewanie_zuzycie]]</f>
        <v>677</v>
      </c>
      <c r="M146" s="2">
        <f>IF(pogoda[[#This Row],[uzupełniono]],$S$2-pogoda[[#This Row],[woda_po_dniu]],0)</f>
        <v>0</v>
      </c>
      <c r="N146" s="2">
        <f>MONTH(pogoda[[#This Row],[data]])</f>
        <v>8</v>
      </c>
      <c r="O146" s="2" t="b">
        <f>pogoda[[#This Row],[temperatura_srednia]]&lt;=15</f>
        <v>0</v>
      </c>
      <c r="P146" s="2" t="b">
        <f>AND(pogoda[[#This Row],[temperatura_srednia]]&gt;15, pogoda[[#This Row],[opady]]&lt;=0.6)</f>
        <v>1</v>
      </c>
      <c r="Q146" s="2" t="b">
        <f>AND(pogoda[[#This Row],[temperatura_srednia]]&gt;15,pogoda[[#This Row],[opady]]&gt;0.6)</f>
        <v>0</v>
      </c>
    </row>
    <row r="147" spans="1:17" x14ac:dyDescent="0.25">
      <c r="A147">
        <v>21</v>
      </c>
      <c r="B147">
        <v>5.5</v>
      </c>
      <c r="C147" s="1">
        <v>42240</v>
      </c>
      <c r="D147">
        <f t="shared" si="4"/>
        <v>677</v>
      </c>
      <c r="E147">
        <f>ROUNDUP(IF(pogoda[[#This Row],[opady]]=0, 0.0003*POWER(pogoda[[#This Row],[temperatura_srednia]], 1.5)*pogoda[[#This Row],[stan_zb_początek_dnia]],0), 0)</f>
        <v>0</v>
      </c>
      <c r="F147">
        <f>700*pogoda[[#This Row],[opady]]</f>
        <v>3850</v>
      </c>
      <c r="G147" t="b">
        <f>AND(pogoda[[#This Row],[temperatura_srednia]]&gt;15,pogoda[[#This Row],[opady]]&lt;=0.6)</f>
        <v>0</v>
      </c>
      <c r="H147" s="2">
        <f>IF(pogoda[[#This Row],[temperatura_srednia]]&lt;=30, 12000, 24000)*pogoda[[#This Row],[podlewanie?]]</f>
        <v>0</v>
      </c>
      <c r="I147" s="2">
        <f>MIN(pogoda[[#This Row],[stan_zb_początek_dnia]]-pogoda[[#This Row],[ubytek_para]]+pogoda[[#This Row],[opady_zb]], $S$2)</f>
        <v>4527</v>
      </c>
      <c r="J147" s="2" t="b">
        <f>pogoda[[#This Row],[woda_po_dniu]]&lt;pogoda[[#This Row],[podlewanie_zuzycie]]</f>
        <v>0</v>
      </c>
      <c r="K147" s="2">
        <f>IF(pogoda[[#This Row],[uzupełniono]],$S$2,pogoda[[#This Row],[woda_po_dniu]])</f>
        <v>4527</v>
      </c>
      <c r="L147" s="2">
        <f>pogoda[[#This Row],[woda_przed_podlewaniem]]-pogoda[[#This Row],[podlewanie_zuzycie]]</f>
        <v>4527</v>
      </c>
      <c r="M147" s="2">
        <f>IF(pogoda[[#This Row],[uzupełniono]],$S$2-pogoda[[#This Row],[woda_po_dniu]],0)</f>
        <v>0</v>
      </c>
      <c r="N147" s="2">
        <f>MONTH(pogoda[[#This Row],[data]])</f>
        <v>8</v>
      </c>
      <c r="O147" s="2" t="b">
        <f>pogoda[[#This Row],[temperatura_srednia]]&lt;=15</f>
        <v>0</v>
      </c>
      <c r="P147" s="2" t="b">
        <f>AND(pogoda[[#This Row],[temperatura_srednia]]&gt;15, pogoda[[#This Row],[opady]]&lt;=0.6)</f>
        <v>0</v>
      </c>
      <c r="Q147" s="2" t="b">
        <f>AND(pogoda[[#This Row],[temperatura_srednia]]&gt;15,pogoda[[#This Row],[opady]]&gt;0.6)</f>
        <v>1</v>
      </c>
    </row>
    <row r="148" spans="1:17" x14ac:dyDescent="0.25">
      <c r="A148">
        <v>18</v>
      </c>
      <c r="B148">
        <v>18</v>
      </c>
      <c r="C148" s="1">
        <v>42241</v>
      </c>
      <c r="D148">
        <f t="shared" si="4"/>
        <v>4527</v>
      </c>
      <c r="E148">
        <f>ROUNDUP(IF(pogoda[[#This Row],[opady]]=0, 0.0003*POWER(pogoda[[#This Row],[temperatura_srednia]], 1.5)*pogoda[[#This Row],[stan_zb_początek_dnia]],0), 0)</f>
        <v>0</v>
      </c>
      <c r="F148">
        <f>700*pogoda[[#This Row],[opady]]</f>
        <v>12600</v>
      </c>
      <c r="G148" t="b">
        <f>AND(pogoda[[#This Row],[temperatura_srednia]]&gt;15,pogoda[[#This Row],[opady]]&lt;=0.6)</f>
        <v>0</v>
      </c>
      <c r="H148" s="2">
        <f>IF(pogoda[[#This Row],[temperatura_srednia]]&lt;=30, 12000, 24000)*pogoda[[#This Row],[podlewanie?]]</f>
        <v>0</v>
      </c>
      <c r="I148" s="2">
        <f>MIN(pogoda[[#This Row],[stan_zb_początek_dnia]]-pogoda[[#This Row],[ubytek_para]]+pogoda[[#This Row],[opady_zb]], $S$2)</f>
        <v>17127</v>
      </c>
      <c r="J148" s="2" t="b">
        <f>pogoda[[#This Row],[woda_po_dniu]]&lt;pogoda[[#This Row],[podlewanie_zuzycie]]</f>
        <v>0</v>
      </c>
      <c r="K148" s="2">
        <f>IF(pogoda[[#This Row],[uzupełniono]],$S$2,pogoda[[#This Row],[woda_po_dniu]])</f>
        <v>17127</v>
      </c>
      <c r="L148" s="2">
        <f>pogoda[[#This Row],[woda_przed_podlewaniem]]-pogoda[[#This Row],[podlewanie_zuzycie]]</f>
        <v>17127</v>
      </c>
      <c r="M148" s="2">
        <f>IF(pogoda[[#This Row],[uzupełniono]],$S$2-pogoda[[#This Row],[woda_po_dniu]],0)</f>
        <v>0</v>
      </c>
      <c r="N148" s="2">
        <f>MONTH(pogoda[[#This Row],[data]])</f>
        <v>8</v>
      </c>
      <c r="O148" s="2" t="b">
        <f>pogoda[[#This Row],[temperatura_srednia]]&lt;=15</f>
        <v>0</v>
      </c>
      <c r="P148" s="2" t="b">
        <f>AND(pogoda[[#This Row],[temperatura_srednia]]&gt;15, pogoda[[#This Row],[opady]]&lt;=0.6)</f>
        <v>0</v>
      </c>
      <c r="Q148" s="2" t="b">
        <f>AND(pogoda[[#This Row],[temperatura_srednia]]&gt;15,pogoda[[#This Row],[opady]]&gt;0.6)</f>
        <v>1</v>
      </c>
    </row>
    <row r="149" spans="1:17" x14ac:dyDescent="0.25">
      <c r="A149">
        <v>19</v>
      </c>
      <c r="B149">
        <v>12</v>
      </c>
      <c r="C149" s="1">
        <v>42242</v>
      </c>
      <c r="D149">
        <f t="shared" si="4"/>
        <v>17127</v>
      </c>
      <c r="E149">
        <f>ROUNDUP(IF(pogoda[[#This Row],[opady]]=0, 0.0003*POWER(pogoda[[#This Row],[temperatura_srednia]], 1.5)*pogoda[[#This Row],[stan_zb_początek_dnia]],0), 0)</f>
        <v>0</v>
      </c>
      <c r="F149">
        <f>700*pogoda[[#This Row],[opady]]</f>
        <v>8400</v>
      </c>
      <c r="G149" t="b">
        <f>AND(pogoda[[#This Row],[temperatura_srednia]]&gt;15,pogoda[[#This Row],[opady]]&lt;=0.6)</f>
        <v>0</v>
      </c>
      <c r="H149" s="2">
        <f>IF(pogoda[[#This Row],[temperatura_srednia]]&lt;=30, 12000, 24000)*pogoda[[#This Row],[podlewanie?]]</f>
        <v>0</v>
      </c>
      <c r="I149" s="2">
        <f>MIN(pogoda[[#This Row],[stan_zb_początek_dnia]]-pogoda[[#This Row],[ubytek_para]]+pogoda[[#This Row],[opady_zb]], $S$2)</f>
        <v>25000</v>
      </c>
      <c r="J149" s="2" t="b">
        <f>pogoda[[#This Row],[woda_po_dniu]]&lt;pogoda[[#This Row],[podlewanie_zuzycie]]</f>
        <v>0</v>
      </c>
      <c r="K149" s="2">
        <f>IF(pogoda[[#This Row],[uzupełniono]],$S$2,pogoda[[#This Row],[woda_po_dniu]])</f>
        <v>25000</v>
      </c>
      <c r="L149" s="2">
        <f>pogoda[[#This Row],[woda_przed_podlewaniem]]-pogoda[[#This Row],[podlewanie_zuzycie]]</f>
        <v>25000</v>
      </c>
      <c r="M149" s="2">
        <f>IF(pogoda[[#This Row],[uzupełniono]],$S$2-pogoda[[#This Row],[woda_po_dniu]],0)</f>
        <v>0</v>
      </c>
      <c r="N149" s="2">
        <f>MONTH(pogoda[[#This Row],[data]])</f>
        <v>8</v>
      </c>
      <c r="O149" s="2" t="b">
        <f>pogoda[[#This Row],[temperatura_srednia]]&lt;=15</f>
        <v>0</v>
      </c>
      <c r="P149" s="2" t="b">
        <f>AND(pogoda[[#This Row],[temperatura_srednia]]&gt;15, pogoda[[#This Row],[opady]]&lt;=0.6)</f>
        <v>0</v>
      </c>
      <c r="Q149" s="2" t="b">
        <f>AND(pogoda[[#This Row],[temperatura_srednia]]&gt;15,pogoda[[#This Row],[opady]]&gt;0.6)</f>
        <v>1</v>
      </c>
    </row>
    <row r="150" spans="1:17" x14ac:dyDescent="0.25">
      <c r="A150">
        <v>23</v>
      </c>
      <c r="B150">
        <v>0</v>
      </c>
      <c r="C150" s="1">
        <v>42243</v>
      </c>
      <c r="D150">
        <f t="shared" si="4"/>
        <v>25000</v>
      </c>
      <c r="E150">
        <f>ROUNDUP(IF(pogoda[[#This Row],[opady]]=0, 0.0003*POWER(pogoda[[#This Row],[temperatura_srednia]], 1.5)*pogoda[[#This Row],[stan_zb_początek_dnia]],0), 0)</f>
        <v>828</v>
      </c>
      <c r="F150">
        <f>700*pogoda[[#This Row],[opady]]</f>
        <v>0</v>
      </c>
      <c r="G150" t="b">
        <f>AND(pogoda[[#This Row],[temperatura_srednia]]&gt;15,pogoda[[#This Row],[opady]]&lt;=0.6)</f>
        <v>1</v>
      </c>
      <c r="H150" s="2">
        <f>IF(pogoda[[#This Row],[temperatura_srednia]]&lt;=30, 12000, 24000)*pogoda[[#This Row],[podlewanie?]]</f>
        <v>12000</v>
      </c>
      <c r="I150" s="2">
        <f>MIN(pogoda[[#This Row],[stan_zb_początek_dnia]]-pogoda[[#This Row],[ubytek_para]]+pogoda[[#This Row],[opady_zb]], $S$2)</f>
        <v>24172</v>
      </c>
      <c r="J150" s="2" t="b">
        <f>pogoda[[#This Row],[woda_po_dniu]]&lt;pogoda[[#This Row],[podlewanie_zuzycie]]</f>
        <v>0</v>
      </c>
      <c r="K150" s="2">
        <f>IF(pogoda[[#This Row],[uzupełniono]],$S$2,pogoda[[#This Row],[woda_po_dniu]])</f>
        <v>24172</v>
      </c>
      <c r="L150" s="2">
        <f>pogoda[[#This Row],[woda_przed_podlewaniem]]-pogoda[[#This Row],[podlewanie_zuzycie]]</f>
        <v>12172</v>
      </c>
      <c r="M150" s="2">
        <f>IF(pogoda[[#This Row],[uzupełniono]],$S$2-pogoda[[#This Row],[woda_po_dniu]],0)</f>
        <v>0</v>
      </c>
      <c r="N150" s="2">
        <f>MONTH(pogoda[[#This Row],[data]])</f>
        <v>8</v>
      </c>
      <c r="O150" s="2" t="b">
        <f>pogoda[[#This Row],[temperatura_srednia]]&lt;=15</f>
        <v>0</v>
      </c>
      <c r="P150" s="2" t="b">
        <f>AND(pogoda[[#This Row],[temperatura_srednia]]&gt;15, pogoda[[#This Row],[opady]]&lt;=0.6)</f>
        <v>1</v>
      </c>
      <c r="Q150" s="2" t="b">
        <f>AND(pogoda[[#This Row],[temperatura_srednia]]&gt;15,pogoda[[#This Row],[opady]]&gt;0.6)</f>
        <v>0</v>
      </c>
    </row>
    <row r="151" spans="1:17" x14ac:dyDescent="0.25">
      <c r="A151">
        <v>17</v>
      </c>
      <c r="B151">
        <v>0.1</v>
      </c>
      <c r="C151" s="1">
        <v>42244</v>
      </c>
      <c r="D151">
        <f t="shared" si="4"/>
        <v>12172</v>
      </c>
      <c r="E151">
        <f>ROUNDUP(IF(pogoda[[#This Row],[opady]]=0, 0.0003*POWER(pogoda[[#This Row],[temperatura_srednia]], 1.5)*pogoda[[#This Row],[stan_zb_początek_dnia]],0), 0)</f>
        <v>0</v>
      </c>
      <c r="F151">
        <f>700*pogoda[[#This Row],[opady]]</f>
        <v>70</v>
      </c>
      <c r="G151" t="b">
        <f>AND(pogoda[[#This Row],[temperatura_srednia]]&gt;15,pogoda[[#This Row],[opady]]&lt;=0.6)</f>
        <v>1</v>
      </c>
      <c r="H151" s="2">
        <f>IF(pogoda[[#This Row],[temperatura_srednia]]&lt;=30, 12000, 24000)*pogoda[[#This Row],[podlewanie?]]</f>
        <v>12000</v>
      </c>
      <c r="I151" s="2">
        <f>MIN(pogoda[[#This Row],[stan_zb_początek_dnia]]-pogoda[[#This Row],[ubytek_para]]+pogoda[[#This Row],[opady_zb]], $S$2)</f>
        <v>12242</v>
      </c>
      <c r="J151" s="2" t="b">
        <f>pogoda[[#This Row],[woda_po_dniu]]&lt;pogoda[[#This Row],[podlewanie_zuzycie]]</f>
        <v>0</v>
      </c>
      <c r="K151" s="2">
        <f>IF(pogoda[[#This Row],[uzupełniono]],$S$2,pogoda[[#This Row],[woda_po_dniu]])</f>
        <v>12242</v>
      </c>
      <c r="L151" s="2">
        <f>pogoda[[#This Row],[woda_przed_podlewaniem]]-pogoda[[#This Row],[podlewanie_zuzycie]]</f>
        <v>242</v>
      </c>
      <c r="M151" s="2">
        <f>IF(pogoda[[#This Row],[uzupełniono]],$S$2-pogoda[[#This Row],[woda_po_dniu]],0)</f>
        <v>0</v>
      </c>
      <c r="N151" s="2">
        <f>MONTH(pogoda[[#This Row],[data]])</f>
        <v>8</v>
      </c>
      <c r="O151" s="2" t="b">
        <f>pogoda[[#This Row],[temperatura_srednia]]&lt;=15</f>
        <v>0</v>
      </c>
      <c r="P151" s="2" t="b">
        <f>AND(pogoda[[#This Row],[temperatura_srednia]]&gt;15, pogoda[[#This Row],[opady]]&lt;=0.6)</f>
        <v>1</v>
      </c>
      <c r="Q151" s="2" t="b">
        <f>AND(pogoda[[#This Row],[temperatura_srednia]]&gt;15,pogoda[[#This Row],[opady]]&gt;0.6)</f>
        <v>0</v>
      </c>
    </row>
    <row r="152" spans="1:17" x14ac:dyDescent="0.25">
      <c r="A152">
        <v>16</v>
      </c>
      <c r="B152">
        <v>14</v>
      </c>
      <c r="C152" s="1">
        <v>42245</v>
      </c>
      <c r="D152">
        <f t="shared" si="4"/>
        <v>242</v>
      </c>
      <c r="E152">
        <f>ROUNDUP(IF(pogoda[[#This Row],[opady]]=0, 0.0003*POWER(pogoda[[#This Row],[temperatura_srednia]], 1.5)*pogoda[[#This Row],[stan_zb_początek_dnia]],0), 0)</f>
        <v>0</v>
      </c>
      <c r="F152">
        <f>700*pogoda[[#This Row],[opady]]</f>
        <v>9800</v>
      </c>
      <c r="G152" t="b">
        <f>AND(pogoda[[#This Row],[temperatura_srednia]]&gt;15,pogoda[[#This Row],[opady]]&lt;=0.6)</f>
        <v>0</v>
      </c>
      <c r="H152" s="2">
        <f>IF(pogoda[[#This Row],[temperatura_srednia]]&lt;=30, 12000, 24000)*pogoda[[#This Row],[podlewanie?]]</f>
        <v>0</v>
      </c>
      <c r="I152" s="2">
        <f>MIN(pogoda[[#This Row],[stan_zb_początek_dnia]]-pogoda[[#This Row],[ubytek_para]]+pogoda[[#This Row],[opady_zb]], $S$2)</f>
        <v>10042</v>
      </c>
      <c r="J152" s="2" t="b">
        <f>pogoda[[#This Row],[woda_po_dniu]]&lt;pogoda[[#This Row],[podlewanie_zuzycie]]</f>
        <v>0</v>
      </c>
      <c r="K152" s="2">
        <f>IF(pogoda[[#This Row],[uzupełniono]],$S$2,pogoda[[#This Row],[woda_po_dniu]])</f>
        <v>10042</v>
      </c>
      <c r="L152" s="2">
        <f>pogoda[[#This Row],[woda_przed_podlewaniem]]-pogoda[[#This Row],[podlewanie_zuzycie]]</f>
        <v>10042</v>
      </c>
      <c r="M152" s="2">
        <f>IF(pogoda[[#This Row],[uzupełniono]],$S$2-pogoda[[#This Row],[woda_po_dniu]],0)</f>
        <v>0</v>
      </c>
      <c r="N152" s="2">
        <f>MONTH(pogoda[[#This Row],[data]])</f>
        <v>8</v>
      </c>
      <c r="O152" s="2" t="b">
        <f>pogoda[[#This Row],[temperatura_srednia]]&lt;=15</f>
        <v>0</v>
      </c>
      <c r="P152" s="2" t="b">
        <f>AND(pogoda[[#This Row],[temperatura_srednia]]&gt;15, pogoda[[#This Row],[opady]]&lt;=0.6)</f>
        <v>0</v>
      </c>
      <c r="Q152" s="2" t="b">
        <f>AND(pogoda[[#This Row],[temperatura_srednia]]&gt;15,pogoda[[#This Row],[opady]]&gt;0.6)</f>
        <v>1</v>
      </c>
    </row>
    <row r="153" spans="1:17" x14ac:dyDescent="0.25">
      <c r="A153">
        <v>22</v>
      </c>
      <c r="B153">
        <v>0</v>
      </c>
      <c r="C153" s="1">
        <v>42246</v>
      </c>
      <c r="D153">
        <f t="shared" si="4"/>
        <v>10042</v>
      </c>
      <c r="E153">
        <f>ROUNDUP(IF(pogoda[[#This Row],[opady]]=0, 0.0003*POWER(pogoda[[#This Row],[temperatura_srednia]], 1.5)*pogoda[[#This Row],[stan_zb_początek_dnia]],0), 0)</f>
        <v>311</v>
      </c>
      <c r="F153">
        <f>700*pogoda[[#This Row],[opady]]</f>
        <v>0</v>
      </c>
      <c r="G153" t="b">
        <f>AND(pogoda[[#This Row],[temperatura_srednia]]&gt;15,pogoda[[#This Row],[opady]]&lt;=0.6)</f>
        <v>1</v>
      </c>
      <c r="H153" s="2">
        <f>IF(pogoda[[#This Row],[temperatura_srednia]]&lt;=30, 12000, 24000)*pogoda[[#This Row],[podlewanie?]]</f>
        <v>12000</v>
      </c>
      <c r="I153" s="2">
        <f>MIN(pogoda[[#This Row],[stan_zb_początek_dnia]]-pogoda[[#This Row],[ubytek_para]]+pogoda[[#This Row],[opady_zb]], $S$2)</f>
        <v>9731</v>
      </c>
      <c r="J153" s="2" t="b">
        <f>pogoda[[#This Row],[woda_po_dniu]]&lt;pogoda[[#This Row],[podlewanie_zuzycie]]</f>
        <v>1</v>
      </c>
      <c r="K153" s="2">
        <f>IF(pogoda[[#This Row],[uzupełniono]],$S$2,pogoda[[#This Row],[woda_po_dniu]])</f>
        <v>25000</v>
      </c>
      <c r="L153" s="2">
        <f>pogoda[[#This Row],[woda_przed_podlewaniem]]-pogoda[[#This Row],[podlewanie_zuzycie]]</f>
        <v>13000</v>
      </c>
      <c r="M153" s="2">
        <f>IF(pogoda[[#This Row],[uzupełniono]],$S$2-pogoda[[#This Row],[woda_po_dniu]],0)</f>
        <v>15269</v>
      </c>
      <c r="N153" s="2">
        <f>MONTH(pogoda[[#This Row],[data]])</f>
        <v>8</v>
      </c>
      <c r="O153" s="2" t="b">
        <f>pogoda[[#This Row],[temperatura_srednia]]&lt;=15</f>
        <v>0</v>
      </c>
      <c r="P153" s="2" t="b">
        <f>AND(pogoda[[#This Row],[temperatura_srednia]]&gt;15, pogoda[[#This Row],[opady]]&lt;=0.6)</f>
        <v>1</v>
      </c>
      <c r="Q153" s="2" t="b">
        <f>AND(pogoda[[#This Row],[temperatura_srednia]]&gt;15,pogoda[[#This Row],[opady]]&gt;0.6)</f>
        <v>0</v>
      </c>
    </row>
    <row r="154" spans="1:17" x14ac:dyDescent="0.25">
      <c r="A154">
        <v>26</v>
      </c>
      <c r="B154">
        <v>0</v>
      </c>
      <c r="C154" s="1">
        <v>42247</v>
      </c>
      <c r="D154">
        <f t="shared" si="4"/>
        <v>13000</v>
      </c>
      <c r="E154">
        <f>ROUNDUP(IF(pogoda[[#This Row],[opady]]=0, 0.0003*POWER(pogoda[[#This Row],[temperatura_srednia]], 1.5)*pogoda[[#This Row],[stan_zb_początek_dnia]],0), 0)</f>
        <v>518</v>
      </c>
      <c r="F154">
        <f>700*pogoda[[#This Row],[opady]]</f>
        <v>0</v>
      </c>
      <c r="G154" t="b">
        <f>AND(pogoda[[#This Row],[temperatura_srednia]]&gt;15,pogoda[[#This Row],[opady]]&lt;=0.6)</f>
        <v>1</v>
      </c>
      <c r="H154" s="2">
        <f>IF(pogoda[[#This Row],[temperatura_srednia]]&lt;=30, 12000, 24000)*pogoda[[#This Row],[podlewanie?]]</f>
        <v>12000</v>
      </c>
      <c r="I154" s="2">
        <f>MIN(pogoda[[#This Row],[stan_zb_początek_dnia]]-pogoda[[#This Row],[ubytek_para]]+pogoda[[#This Row],[opady_zb]], $S$2)</f>
        <v>12482</v>
      </c>
      <c r="J154" s="2" t="b">
        <f>pogoda[[#This Row],[woda_po_dniu]]&lt;pogoda[[#This Row],[podlewanie_zuzycie]]</f>
        <v>0</v>
      </c>
      <c r="K154" s="2">
        <f>IF(pogoda[[#This Row],[uzupełniono]],$S$2,pogoda[[#This Row],[woda_po_dniu]])</f>
        <v>12482</v>
      </c>
      <c r="L154" s="2">
        <f>pogoda[[#This Row],[woda_przed_podlewaniem]]-pogoda[[#This Row],[podlewanie_zuzycie]]</f>
        <v>482</v>
      </c>
      <c r="M154" s="2">
        <f>IF(pogoda[[#This Row],[uzupełniono]],$S$2-pogoda[[#This Row],[woda_po_dniu]],0)</f>
        <v>0</v>
      </c>
      <c r="N154" s="2">
        <f>MONTH(pogoda[[#This Row],[data]])</f>
        <v>8</v>
      </c>
      <c r="O154" s="2" t="b">
        <f>pogoda[[#This Row],[temperatura_srednia]]&lt;=15</f>
        <v>0</v>
      </c>
      <c r="P154" s="2" t="b">
        <f>AND(pogoda[[#This Row],[temperatura_srednia]]&gt;15, pogoda[[#This Row],[opady]]&lt;=0.6)</f>
        <v>1</v>
      </c>
      <c r="Q154" s="2" t="b">
        <f>AND(pogoda[[#This Row],[temperatura_srednia]]&gt;15,pogoda[[#This Row],[opady]]&gt;0.6)</f>
        <v>0</v>
      </c>
    </row>
    <row r="155" spans="1:17" x14ac:dyDescent="0.25">
      <c r="A155">
        <v>27</v>
      </c>
      <c r="B155">
        <v>2</v>
      </c>
      <c r="C155" s="1">
        <v>42248</v>
      </c>
      <c r="D155">
        <f t="shared" si="4"/>
        <v>482</v>
      </c>
      <c r="E155">
        <f>ROUNDUP(IF(pogoda[[#This Row],[opady]]=0, 0.0003*POWER(pogoda[[#This Row],[temperatura_srednia]], 1.5)*pogoda[[#This Row],[stan_zb_początek_dnia]],0), 0)</f>
        <v>0</v>
      </c>
      <c r="F155">
        <f>700*pogoda[[#This Row],[opady]]</f>
        <v>1400</v>
      </c>
      <c r="G155" t="b">
        <f>AND(pogoda[[#This Row],[temperatura_srednia]]&gt;15,pogoda[[#This Row],[opady]]&lt;=0.6)</f>
        <v>0</v>
      </c>
      <c r="H155" s="2">
        <f>IF(pogoda[[#This Row],[temperatura_srednia]]&lt;=30, 12000, 24000)*pogoda[[#This Row],[podlewanie?]]</f>
        <v>0</v>
      </c>
      <c r="I155" s="2">
        <f>MIN(pogoda[[#This Row],[stan_zb_początek_dnia]]-pogoda[[#This Row],[ubytek_para]]+pogoda[[#This Row],[opady_zb]], $S$2)</f>
        <v>1882</v>
      </c>
      <c r="J155" s="2" t="b">
        <f>pogoda[[#This Row],[woda_po_dniu]]&lt;pogoda[[#This Row],[podlewanie_zuzycie]]</f>
        <v>0</v>
      </c>
      <c r="K155" s="2">
        <f>IF(pogoda[[#This Row],[uzupełniono]],$S$2,pogoda[[#This Row],[woda_po_dniu]])</f>
        <v>1882</v>
      </c>
      <c r="L155" s="2">
        <f>pogoda[[#This Row],[woda_przed_podlewaniem]]-pogoda[[#This Row],[podlewanie_zuzycie]]</f>
        <v>1882</v>
      </c>
      <c r="M155" s="2">
        <f>IF(pogoda[[#This Row],[uzupełniono]],$S$2-pogoda[[#This Row],[woda_po_dniu]],0)</f>
        <v>0</v>
      </c>
      <c r="N155" s="2">
        <f>MONTH(pogoda[[#This Row],[data]])</f>
        <v>9</v>
      </c>
      <c r="O155" s="2" t="b">
        <f>pogoda[[#This Row],[temperatura_srednia]]&lt;=15</f>
        <v>0</v>
      </c>
      <c r="P155" s="2" t="b">
        <f>AND(pogoda[[#This Row],[temperatura_srednia]]&gt;15, pogoda[[#This Row],[opady]]&lt;=0.6)</f>
        <v>0</v>
      </c>
      <c r="Q155" s="2" t="b">
        <f>AND(pogoda[[#This Row],[temperatura_srednia]]&gt;15,pogoda[[#This Row],[opady]]&gt;0.6)</f>
        <v>1</v>
      </c>
    </row>
    <row r="156" spans="1:17" x14ac:dyDescent="0.25">
      <c r="A156">
        <v>18</v>
      </c>
      <c r="B156">
        <v>0</v>
      </c>
      <c r="C156" s="1">
        <v>42249</v>
      </c>
      <c r="D156">
        <f t="shared" si="4"/>
        <v>1882</v>
      </c>
      <c r="E156">
        <f>ROUNDUP(IF(pogoda[[#This Row],[opady]]=0, 0.0003*POWER(pogoda[[#This Row],[temperatura_srednia]], 1.5)*pogoda[[#This Row],[stan_zb_początek_dnia]],0), 0)</f>
        <v>44</v>
      </c>
      <c r="F156">
        <f>700*pogoda[[#This Row],[opady]]</f>
        <v>0</v>
      </c>
      <c r="G156" t="b">
        <f>AND(pogoda[[#This Row],[temperatura_srednia]]&gt;15,pogoda[[#This Row],[opady]]&lt;=0.6)</f>
        <v>1</v>
      </c>
      <c r="H156" s="2">
        <f>IF(pogoda[[#This Row],[temperatura_srednia]]&lt;=30, 12000, 24000)*pogoda[[#This Row],[podlewanie?]]</f>
        <v>12000</v>
      </c>
      <c r="I156" s="2">
        <f>MIN(pogoda[[#This Row],[stan_zb_początek_dnia]]-pogoda[[#This Row],[ubytek_para]]+pogoda[[#This Row],[opady_zb]], $S$2)</f>
        <v>1838</v>
      </c>
      <c r="J156" s="2" t="b">
        <f>pogoda[[#This Row],[woda_po_dniu]]&lt;pogoda[[#This Row],[podlewanie_zuzycie]]</f>
        <v>1</v>
      </c>
      <c r="K156" s="2">
        <f>IF(pogoda[[#This Row],[uzupełniono]],$S$2,pogoda[[#This Row],[woda_po_dniu]])</f>
        <v>25000</v>
      </c>
      <c r="L156" s="2">
        <f>pogoda[[#This Row],[woda_przed_podlewaniem]]-pogoda[[#This Row],[podlewanie_zuzycie]]</f>
        <v>13000</v>
      </c>
      <c r="M156" s="2">
        <f>IF(pogoda[[#This Row],[uzupełniono]],$S$2-pogoda[[#This Row],[woda_po_dniu]],0)</f>
        <v>23162</v>
      </c>
      <c r="N156" s="2">
        <f>MONTH(pogoda[[#This Row],[data]])</f>
        <v>9</v>
      </c>
      <c r="O156" s="2" t="b">
        <f>pogoda[[#This Row],[temperatura_srednia]]&lt;=15</f>
        <v>0</v>
      </c>
      <c r="P156" s="2" t="b">
        <f>AND(pogoda[[#This Row],[temperatura_srednia]]&gt;15, pogoda[[#This Row],[opady]]&lt;=0.6)</f>
        <v>1</v>
      </c>
      <c r="Q156" s="2" t="b">
        <f>AND(pogoda[[#This Row],[temperatura_srednia]]&gt;15,pogoda[[#This Row],[opady]]&gt;0.6)</f>
        <v>0</v>
      </c>
    </row>
    <row r="157" spans="1:17" x14ac:dyDescent="0.25">
      <c r="A157">
        <v>17</v>
      </c>
      <c r="B157">
        <v>0</v>
      </c>
      <c r="C157" s="1">
        <v>42250</v>
      </c>
      <c r="D157">
        <f t="shared" si="4"/>
        <v>13000</v>
      </c>
      <c r="E157">
        <f>ROUNDUP(IF(pogoda[[#This Row],[opady]]=0, 0.0003*POWER(pogoda[[#This Row],[temperatura_srednia]], 1.5)*pogoda[[#This Row],[stan_zb_początek_dnia]],0), 0)</f>
        <v>274</v>
      </c>
      <c r="F157">
        <f>700*pogoda[[#This Row],[opady]]</f>
        <v>0</v>
      </c>
      <c r="G157" t="b">
        <f>AND(pogoda[[#This Row],[temperatura_srednia]]&gt;15,pogoda[[#This Row],[opady]]&lt;=0.6)</f>
        <v>1</v>
      </c>
      <c r="H157" s="2">
        <f>IF(pogoda[[#This Row],[temperatura_srednia]]&lt;=30, 12000, 24000)*pogoda[[#This Row],[podlewanie?]]</f>
        <v>12000</v>
      </c>
      <c r="I157" s="2">
        <f>MIN(pogoda[[#This Row],[stan_zb_początek_dnia]]-pogoda[[#This Row],[ubytek_para]]+pogoda[[#This Row],[opady_zb]], $S$2)</f>
        <v>12726</v>
      </c>
      <c r="J157" s="2" t="b">
        <f>pogoda[[#This Row],[woda_po_dniu]]&lt;pogoda[[#This Row],[podlewanie_zuzycie]]</f>
        <v>0</v>
      </c>
      <c r="K157" s="2">
        <f>IF(pogoda[[#This Row],[uzupełniono]],$S$2,pogoda[[#This Row],[woda_po_dniu]])</f>
        <v>12726</v>
      </c>
      <c r="L157" s="2">
        <f>pogoda[[#This Row],[woda_przed_podlewaniem]]-pogoda[[#This Row],[podlewanie_zuzycie]]</f>
        <v>726</v>
      </c>
      <c r="M157" s="2">
        <f>IF(pogoda[[#This Row],[uzupełniono]],$S$2-pogoda[[#This Row],[woda_po_dniu]],0)</f>
        <v>0</v>
      </c>
      <c r="N157" s="2">
        <f>MONTH(pogoda[[#This Row],[data]])</f>
        <v>9</v>
      </c>
      <c r="O157" s="2" t="b">
        <f>pogoda[[#This Row],[temperatura_srednia]]&lt;=15</f>
        <v>0</v>
      </c>
      <c r="P157" s="2" t="b">
        <f>AND(pogoda[[#This Row],[temperatura_srednia]]&gt;15, pogoda[[#This Row],[opady]]&lt;=0.6)</f>
        <v>1</v>
      </c>
      <c r="Q157" s="2" t="b">
        <f>AND(pogoda[[#This Row],[temperatura_srednia]]&gt;15,pogoda[[#This Row],[opady]]&gt;0.6)</f>
        <v>0</v>
      </c>
    </row>
    <row r="158" spans="1:17" x14ac:dyDescent="0.25">
      <c r="A158">
        <v>16</v>
      </c>
      <c r="B158">
        <v>0.1</v>
      </c>
      <c r="C158" s="1">
        <v>42251</v>
      </c>
      <c r="D158">
        <f t="shared" si="4"/>
        <v>726</v>
      </c>
      <c r="E158">
        <f>ROUNDUP(IF(pogoda[[#This Row],[opady]]=0, 0.0003*POWER(pogoda[[#This Row],[temperatura_srednia]], 1.5)*pogoda[[#This Row],[stan_zb_początek_dnia]],0), 0)</f>
        <v>0</v>
      </c>
      <c r="F158">
        <f>700*pogoda[[#This Row],[opady]]</f>
        <v>70</v>
      </c>
      <c r="G158" t="b">
        <f>AND(pogoda[[#This Row],[temperatura_srednia]]&gt;15,pogoda[[#This Row],[opady]]&lt;=0.6)</f>
        <v>1</v>
      </c>
      <c r="H158" s="2">
        <f>IF(pogoda[[#This Row],[temperatura_srednia]]&lt;=30, 12000, 24000)*pogoda[[#This Row],[podlewanie?]]</f>
        <v>12000</v>
      </c>
      <c r="I158" s="2">
        <f>MIN(pogoda[[#This Row],[stan_zb_początek_dnia]]-pogoda[[#This Row],[ubytek_para]]+pogoda[[#This Row],[opady_zb]], $S$2)</f>
        <v>796</v>
      </c>
      <c r="J158" s="2" t="b">
        <f>pogoda[[#This Row],[woda_po_dniu]]&lt;pogoda[[#This Row],[podlewanie_zuzycie]]</f>
        <v>1</v>
      </c>
      <c r="K158" s="2">
        <f>IF(pogoda[[#This Row],[uzupełniono]],$S$2,pogoda[[#This Row],[woda_po_dniu]])</f>
        <v>25000</v>
      </c>
      <c r="L158" s="2">
        <f>pogoda[[#This Row],[woda_przed_podlewaniem]]-pogoda[[#This Row],[podlewanie_zuzycie]]</f>
        <v>13000</v>
      </c>
      <c r="M158" s="2">
        <f>IF(pogoda[[#This Row],[uzupełniono]],$S$2-pogoda[[#This Row],[woda_po_dniu]],0)</f>
        <v>24204</v>
      </c>
      <c r="N158" s="2">
        <f>MONTH(pogoda[[#This Row],[data]])</f>
        <v>9</v>
      </c>
      <c r="O158" s="2" t="b">
        <f>pogoda[[#This Row],[temperatura_srednia]]&lt;=15</f>
        <v>0</v>
      </c>
      <c r="P158" s="2" t="b">
        <f>AND(pogoda[[#This Row],[temperatura_srednia]]&gt;15, pogoda[[#This Row],[opady]]&lt;=0.6)</f>
        <v>1</v>
      </c>
      <c r="Q158" s="2" t="b">
        <f>AND(pogoda[[#This Row],[temperatura_srednia]]&gt;15,pogoda[[#This Row],[opady]]&gt;0.6)</f>
        <v>0</v>
      </c>
    </row>
    <row r="159" spans="1:17" x14ac:dyDescent="0.25">
      <c r="A159">
        <v>15</v>
      </c>
      <c r="B159">
        <v>0</v>
      </c>
      <c r="C159" s="1">
        <v>42252</v>
      </c>
      <c r="D159">
        <f t="shared" si="4"/>
        <v>13000</v>
      </c>
      <c r="E159">
        <f>ROUNDUP(IF(pogoda[[#This Row],[opady]]=0, 0.0003*POWER(pogoda[[#This Row],[temperatura_srednia]], 1.5)*pogoda[[#This Row],[stan_zb_początek_dnia]],0), 0)</f>
        <v>227</v>
      </c>
      <c r="F159">
        <f>700*pogoda[[#This Row],[opady]]</f>
        <v>0</v>
      </c>
      <c r="G159" t="b">
        <f>AND(pogoda[[#This Row],[temperatura_srednia]]&gt;15,pogoda[[#This Row],[opady]]&lt;=0.6)</f>
        <v>0</v>
      </c>
      <c r="H159" s="2">
        <f>IF(pogoda[[#This Row],[temperatura_srednia]]&lt;=30, 12000, 24000)*pogoda[[#This Row],[podlewanie?]]</f>
        <v>0</v>
      </c>
      <c r="I159" s="2">
        <f>MIN(pogoda[[#This Row],[stan_zb_początek_dnia]]-pogoda[[#This Row],[ubytek_para]]+pogoda[[#This Row],[opady_zb]], $S$2)</f>
        <v>12773</v>
      </c>
      <c r="J159" s="2" t="b">
        <f>pogoda[[#This Row],[woda_po_dniu]]&lt;pogoda[[#This Row],[podlewanie_zuzycie]]</f>
        <v>0</v>
      </c>
      <c r="K159" s="2">
        <f>IF(pogoda[[#This Row],[uzupełniono]],$S$2,pogoda[[#This Row],[woda_po_dniu]])</f>
        <v>12773</v>
      </c>
      <c r="L159" s="2">
        <f>pogoda[[#This Row],[woda_przed_podlewaniem]]-pogoda[[#This Row],[podlewanie_zuzycie]]</f>
        <v>12773</v>
      </c>
      <c r="M159" s="2">
        <f>IF(pogoda[[#This Row],[uzupełniono]],$S$2-pogoda[[#This Row],[woda_po_dniu]],0)</f>
        <v>0</v>
      </c>
      <c r="N159" s="2">
        <f>MONTH(pogoda[[#This Row],[data]])</f>
        <v>9</v>
      </c>
      <c r="O159" s="2" t="b">
        <f>pogoda[[#This Row],[temperatura_srednia]]&lt;=15</f>
        <v>1</v>
      </c>
      <c r="P159" s="2" t="b">
        <f>AND(pogoda[[#This Row],[temperatura_srednia]]&gt;15, pogoda[[#This Row],[opady]]&lt;=0.6)</f>
        <v>0</v>
      </c>
      <c r="Q159" s="2" t="b">
        <f>AND(pogoda[[#This Row],[temperatura_srednia]]&gt;15,pogoda[[#This Row],[opady]]&gt;0.6)</f>
        <v>0</v>
      </c>
    </row>
    <row r="160" spans="1:17" x14ac:dyDescent="0.25">
      <c r="A160">
        <v>12</v>
      </c>
      <c r="B160">
        <v>4</v>
      </c>
      <c r="C160" s="1">
        <v>42253</v>
      </c>
      <c r="D160">
        <f t="shared" si="4"/>
        <v>12773</v>
      </c>
      <c r="E160">
        <f>ROUNDUP(IF(pogoda[[#This Row],[opady]]=0, 0.0003*POWER(pogoda[[#This Row],[temperatura_srednia]], 1.5)*pogoda[[#This Row],[stan_zb_początek_dnia]],0), 0)</f>
        <v>0</v>
      </c>
      <c r="F160">
        <f>700*pogoda[[#This Row],[opady]]</f>
        <v>2800</v>
      </c>
      <c r="G160" t="b">
        <f>AND(pogoda[[#This Row],[temperatura_srednia]]&gt;15,pogoda[[#This Row],[opady]]&lt;=0.6)</f>
        <v>0</v>
      </c>
      <c r="H160" s="2">
        <f>IF(pogoda[[#This Row],[temperatura_srednia]]&lt;=30, 12000, 24000)*pogoda[[#This Row],[podlewanie?]]</f>
        <v>0</v>
      </c>
      <c r="I160" s="2">
        <f>MIN(pogoda[[#This Row],[stan_zb_początek_dnia]]-pogoda[[#This Row],[ubytek_para]]+pogoda[[#This Row],[opady_zb]], $S$2)</f>
        <v>15573</v>
      </c>
      <c r="J160" s="2" t="b">
        <f>pogoda[[#This Row],[woda_po_dniu]]&lt;pogoda[[#This Row],[podlewanie_zuzycie]]</f>
        <v>0</v>
      </c>
      <c r="K160" s="2">
        <f>IF(pogoda[[#This Row],[uzupełniono]],$S$2,pogoda[[#This Row],[woda_po_dniu]])</f>
        <v>15573</v>
      </c>
      <c r="L160" s="2">
        <f>pogoda[[#This Row],[woda_przed_podlewaniem]]-pogoda[[#This Row],[podlewanie_zuzycie]]</f>
        <v>15573</v>
      </c>
      <c r="M160" s="2">
        <f>IF(pogoda[[#This Row],[uzupełniono]],$S$2-pogoda[[#This Row],[woda_po_dniu]],0)</f>
        <v>0</v>
      </c>
      <c r="N160" s="2">
        <f>MONTH(pogoda[[#This Row],[data]])</f>
        <v>9</v>
      </c>
      <c r="O160" s="2" t="b">
        <f>pogoda[[#This Row],[temperatura_srednia]]&lt;=15</f>
        <v>1</v>
      </c>
      <c r="P160" s="2" t="b">
        <f>AND(pogoda[[#This Row],[temperatura_srednia]]&gt;15, pogoda[[#This Row],[opady]]&lt;=0.6)</f>
        <v>0</v>
      </c>
      <c r="Q160" s="2" t="b">
        <f>AND(pogoda[[#This Row],[temperatura_srednia]]&gt;15,pogoda[[#This Row],[opady]]&gt;0.6)</f>
        <v>0</v>
      </c>
    </row>
    <row r="161" spans="1:17" x14ac:dyDescent="0.25">
      <c r="A161">
        <v>13</v>
      </c>
      <c r="B161">
        <v>0</v>
      </c>
      <c r="C161" s="1">
        <v>42254</v>
      </c>
      <c r="D161">
        <f t="shared" si="4"/>
        <v>15573</v>
      </c>
      <c r="E161">
        <f>ROUNDUP(IF(pogoda[[#This Row],[opady]]=0, 0.0003*POWER(pogoda[[#This Row],[temperatura_srednia]], 1.5)*pogoda[[#This Row],[stan_zb_początek_dnia]],0), 0)</f>
        <v>219</v>
      </c>
      <c r="F161">
        <f>700*pogoda[[#This Row],[opady]]</f>
        <v>0</v>
      </c>
      <c r="G161" t="b">
        <f>AND(pogoda[[#This Row],[temperatura_srednia]]&gt;15,pogoda[[#This Row],[opady]]&lt;=0.6)</f>
        <v>0</v>
      </c>
      <c r="H161" s="2">
        <f>IF(pogoda[[#This Row],[temperatura_srednia]]&lt;=30, 12000, 24000)*pogoda[[#This Row],[podlewanie?]]</f>
        <v>0</v>
      </c>
      <c r="I161" s="2">
        <f>MIN(pogoda[[#This Row],[stan_zb_początek_dnia]]-pogoda[[#This Row],[ubytek_para]]+pogoda[[#This Row],[opady_zb]], $S$2)</f>
        <v>15354</v>
      </c>
      <c r="J161" s="2" t="b">
        <f>pogoda[[#This Row],[woda_po_dniu]]&lt;pogoda[[#This Row],[podlewanie_zuzycie]]</f>
        <v>0</v>
      </c>
      <c r="K161" s="2">
        <f>IF(pogoda[[#This Row],[uzupełniono]],$S$2,pogoda[[#This Row],[woda_po_dniu]])</f>
        <v>15354</v>
      </c>
      <c r="L161" s="2">
        <f>pogoda[[#This Row],[woda_przed_podlewaniem]]-pogoda[[#This Row],[podlewanie_zuzycie]]</f>
        <v>15354</v>
      </c>
      <c r="M161" s="2">
        <f>IF(pogoda[[#This Row],[uzupełniono]],$S$2-pogoda[[#This Row],[woda_po_dniu]],0)</f>
        <v>0</v>
      </c>
      <c r="N161" s="2">
        <f>MONTH(pogoda[[#This Row],[data]])</f>
        <v>9</v>
      </c>
      <c r="O161" s="2" t="b">
        <f>pogoda[[#This Row],[temperatura_srednia]]&lt;=15</f>
        <v>1</v>
      </c>
      <c r="P161" s="2" t="b">
        <f>AND(pogoda[[#This Row],[temperatura_srednia]]&gt;15, pogoda[[#This Row],[opady]]&lt;=0.6)</f>
        <v>0</v>
      </c>
      <c r="Q161" s="2" t="b">
        <f>AND(pogoda[[#This Row],[temperatura_srednia]]&gt;15,pogoda[[#This Row],[opady]]&gt;0.6)</f>
        <v>0</v>
      </c>
    </row>
    <row r="162" spans="1:17" x14ac:dyDescent="0.25">
      <c r="A162">
        <v>11</v>
      </c>
      <c r="B162">
        <v>4</v>
      </c>
      <c r="C162" s="1">
        <v>42255</v>
      </c>
      <c r="D162">
        <f t="shared" si="4"/>
        <v>15354</v>
      </c>
      <c r="E162">
        <f>ROUNDUP(IF(pogoda[[#This Row],[opady]]=0, 0.0003*POWER(pogoda[[#This Row],[temperatura_srednia]], 1.5)*pogoda[[#This Row],[stan_zb_początek_dnia]],0), 0)</f>
        <v>0</v>
      </c>
      <c r="F162">
        <f>700*pogoda[[#This Row],[opady]]</f>
        <v>2800</v>
      </c>
      <c r="G162" t="b">
        <f>AND(pogoda[[#This Row],[temperatura_srednia]]&gt;15,pogoda[[#This Row],[opady]]&lt;=0.6)</f>
        <v>0</v>
      </c>
      <c r="H162" s="2">
        <f>IF(pogoda[[#This Row],[temperatura_srednia]]&lt;=30, 12000, 24000)*pogoda[[#This Row],[podlewanie?]]</f>
        <v>0</v>
      </c>
      <c r="I162" s="2">
        <f>MIN(pogoda[[#This Row],[stan_zb_początek_dnia]]-pogoda[[#This Row],[ubytek_para]]+pogoda[[#This Row],[opady_zb]], $S$2)</f>
        <v>18154</v>
      </c>
      <c r="J162" s="2" t="b">
        <f>pogoda[[#This Row],[woda_po_dniu]]&lt;pogoda[[#This Row],[podlewanie_zuzycie]]</f>
        <v>0</v>
      </c>
      <c r="K162" s="2">
        <f>IF(pogoda[[#This Row],[uzupełniono]],$S$2,pogoda[[#This Row],[woda_po_dniu]])</f>
        <v>18154</v>
      </c>
      <c r="L162" s="2">
        <f>pogoda[[#This Row],[woda_przed_podlewaniem]]-pogoda[[#This Row],[podlewanie_zuzycie]]</f>
        <v>18154</v>
      </c>
      <c r="M162" s="2">
        <f>IF(pogoda[[#This Row],[uzupełniono]],$S$2-pogoda[[#This Row],[woda_po_dniu]],0)</f>
        <v>0</v>
      </c>
      <c r="N162" s="2">
        <f>MONTH(pogoda[[#This Row],[data]])</f>
        <v>9</v>
      </c>
      <c r="O162" s="2" t="b">
        <f>pogoda[[#This Row],[temperatura_srednia]]&lt;=15</f>
        <v>1</v>
      </c>
      <c r="P162" s="2" t="b">
        <f>AND(pogoda[[#This Row],[temperatura_srednia]]&gt;15, pogoda[[#This Row],[opady]]&lt;=0.6)</f>
        <v>0</v>
      </c>
      <c r="Q162" s="2" t="b">
        <f>AND(pogoda[[#This Row],[temperatura_srednia]]&gt;15,pogoda[[#This Row],[opady]]&gt;0.6)</f>
        <v>0</v>
      </c>
    </row>
    <row r="163" spans="1:17" x14ac:dyDescent="0.25">
      <c r="A163">
        <v>11</v>
      </c>
      <c r="B163">
        <v>0</v>
      </c>
      <c r="C163" s="1">
        <v>42256</v>
      </c>
      <c r="D163">
        <f t="shared" si="4"/>
        <v>18154</v>
      </c>
      <c r="E163">
        <f>ROUNDUP(IF(pogoda[[#This Row],[opady]]=0, 0.0003*POWER(pogoda[[#This Row],[temperatura_srednia]], 1.5)*pogoda[[#This Row],[stan_zb_początek_dnia]],0), 0)</f>
        <v>199</v>
      </c>
      <c r="F163">
        <f>700*pogoda[[#This Row],[opady]]</f>
        <v>0</v>
      </c>
      <c r="G163" t="b">
        <f>AND(pogoda[[#This Row],[temperatura_srednia]]&gt;15,pogoda[[#This Row],[opady]]&lt;=0.6)</f>
        <v>0</v>
      </c>
      <c r="H163" s="2">
        <f>IF(pogoda[[#This Row],[temperatura_srednia]]&lt;=30, 12000, 24000)*pogoda[[#This Row],[podlewanie?]]</f>
        <v>0</v>
      </c>
      <c r="I163" s="2">
        <f>MIN(pogoda[[#This Row],[stan_zb_początek_dnia]]-pogoda[[#This Row],[ubytek_para]]+pogoda[[#This Row],[opady_zb]], $S$2)</f>
        <v>17955</v>
      </c>
      <c r="J163" s="2" t="b">
        <f>pogoda[[#This Row],[woda_po_dniu]]&lt;pogoda[[#This Row],[podlewanie_zuzycie]]</f>
        <v>0</v>
      </c>
      <c r="K163" s="2">
        <f>IF(pogoda[[#This Row],[uzupełniono]],$S$2,pogoda[[#This Row],[woda_po_dniu]])</f>
        <v>17955</v>
      </c>
      <c r="L163" s="2">
        <f>pogoda[[#This Row],[woda_przed_podlewaniem]]-pogoda[[#This Row],[podlewanie_zuzycie]]</f>
        <v>17955</v>
      </c>
      <c r="M163" s="2">
        <f>IF(pogoda[[#This Row],[uzupełniono]],$S$2-pogoda[[#This Row],[woda_po_dniu]],0)</f>
        <v>0</v>
      </c>
      <c r="N163" s="2">
        <f>MONTH(pogoda[[#This Row],[data]])</f>
        <v>9</v>
      </c>
      <c r="O163" s="2" t="b">
        <f>pogoda[[#This Row],[temperatura_srednia]]&lt;=15</f>
        <v>1</v>
      </c>
      <c r="P163" s="2" t="b">
        <f>AND(pogoda[[#This Row],[temperatura_srednia]]&gt;15, pogoda[[#This Row],[opady]]&lt;=0.6)</f>
        <v>0</v>
      </c>
      <c r="Q163" s="2" t="b">
        <f>AND(pogoda[[#This Row],[temperatura_srednia]]&gt;15,pogoda[[#This Row],[opady]]&gt;0.6)</f>
        <v>0</v>
      </c>
    </row>
    <row r="164" spans="1:17" x14ac:dyDescent="0.25">
      <c r="A164">
        <v>12</v>
      </c>
      <c r="B164">
        <v>0</v>
      </c>
      <c r="C164" s="1">
        <v>42257</v>
      </c>
      <c r="D164">
        <f t="shared" si="4"/>
        <v>17955</v>
      </c>
      <c r="E164">
        <f>ROUNDUP(IF(pogoda[[#This Row],[opady]]=0, 0.0003*POWER(pogoda[[#This Row],[temperatura_srednia]], 1.5)*pogoda[[#This Row],[stan_zb_początek_dnia]],0), 0)</f>
        <v>224</v>
      </c>
      <c r="F164">
        <f>700*pogoda[[#This Row],[opady]]</f>
        <v>0</v>
      </c>
      <c r="G164" t="b">
        <f>AND(pogoda[[#This Row],[temperatura_srednia]]&gt;15,pogoda[[#This Row],[opady]]&lt;=0.6)</f>
        <v>0</v>
      </c>
      <c r="H164" s="2">
        <f>IF(pogoda[[#This Row],[temperatura_srednia]]&lt;=30, 12000, 24000)*pogoda[[#This Row],[podlewanie?]]</f>
        <v>0</v>
      </c>
      <c r="I164" s="2">
        <f>MIN(pogoda[[#This Row],[stan_zb_początek_dnia]]-pogoda[[#This Row],[ubytek_para]]+pogoda[[#This Row],[opady_zb]], $S$2)</f>
        <v>17731</v>
      </c>
      <c r="J164" s="2" t="b">
        <f>pogoda[[#This Row],[woda_po_dniu]]&lt;pogoda[[#This Row],[podlewanie_zuzycie]]</f>
        <v>0</v>
      </c>
      <c r="K164" s="2">
        <f>IF(pogoda[[#This Row],[uzupełniono]],$S$2,pogoda[[#This Row],[woda_po_dniu]])</f>
        <v>17731</v>
      </c>
      <c r="L164" s="2">
        <f>pogoda[[#This Row],[woda_przed_podlewaniem]]-pogoda[[#This Row],[podlewanie_zuzycie]]</f>
        <v>17731</v>
      </c>
      <c r="M164" s="2">
        <f>IF(pogoda[[#This Row],[uzupełniono]],$S$2-pogoda[[#This Row],[woda_po_dniu]],0)</f>
        <v>0</v>
      </c>
      <c r="N164" s="2">
        <f>MONTH(pogoda[[#This Row],[data]])</f>
        <v>9</v>
      </c>
      <c r="O164" s="2" t="b">
        <f>pogoda[[#This Row],[temperatura_srednia]]&lt;=15</f>
        <v>1</v>
      </c>
      <c r="P164" s="2" t="b">
        <f>AND(pogoda[[#This Row],[temperatura_srednia]]&gt;15, pogoda[[#This Row],[opady]]&lt;=0.6)</f>
        <v>0</v>
      </c>
      <c r="Q164" s="2" t="b">
        <f>AND(pogoda[[#This Row],[temperatura_srednia]]&gt;15,pogoda[[#This Row],[opady]]&gt;0.6)</f>
        <v>0</v>
      </c>
    </row>
    <row r="165" spans="1:17" x14ac:dyDescent="0.25">
      <c r="A165">
        <v>16</v>
      </c>
      <c r="B165">
        <v>0.1</v>
      </c>
      <c r="C165" s="1">
        <v>42258</v>
      </c>
      <c r="D165">
        <f t="shared" si="4"/>
        <v>17731</v>
      </c>
      <c r="E165">
        <f>ROUNDUP(IF(pogoda[[#This Row],[opady]]=0, 0.0003*POWER(pogoda[[#This Row],[temperatura_srednia]], 1.5)*pogoda[[#This Row],[stan_zb_początek_dnia]],0), 0)</f>
        <v>0</v>
      </c>
      <c r="F165">
        <f>700*pogoda[[#This Row],[opady]]</f>
        <v>70</v>
      </c>
      <c r="G165" t="b">
        <f>AND(pogoda[[#This Row],[temperatura_srednia]]&gt;15,pogoda[[#This Row],[opady]]&lt;=0.6)</f>
        <v>1</v>
      </c>
      <c r="H165" s="2">
        <f>IF(pogoda[[#This Row],[temperatura_srednia]]&lt;=30, 12000, 24000)*pogoda[[#This Row],[podlewanie?]]</f>
        <v>12000</v>
      </c>
      <c r="I165" s="2">
        <f>MIN(pogoda[[#This Row],[stan_zb_początek_dnia]]-pogoda[[#This Row],[ubytek_para]]+pogoda[[#This Row],[opady_zb]], $S$2)</f>
        <v>17801</v>
      </c>
      <c r="J165" s="2" t="b">
        <f>pogoda[[#This Row],[woda_po_dniu]]&lt;pogoda[[#This Row],[podlewanie_zuzycie]]</f>
        <v>0</v>
      </c>
      <c r="K165" s="2">
        <f>IF(pogoda[[#This Row],[uzupełniono]],$S$2,pogoda[[#This Row],[woda_po_dniu]])</f>
        <v>17801</v>
      </c>
      <c r="L165" s="2">
        <f>pogoda[[#This Row],[woda_przed_podlewaniem]]-pogoda[[#This Row],[podlewanie_zuzycie]]</f>
        <v>5801</v>
      </c>
      <c r="M165" s="2">
        <f>IF(pogoda[[#This Row],[uzupełniono]],$S$2-pogoda[[#This Row],[woda_po_dniu]],0)</f>
        <v>0</v>
      </c>
      <c r="N165" s="2">
        <f>MONTH(pogoda[[#This Row],[data]])</f>
        <v>9</v>
      </c>
      <c r="O165" s="2" t="b">
        <f>pogoda[[#This Row],[temperatura_srednia]]&lt;=15</f>
        <v>0</v>
      </c>
      <c r="P165" s="2" t="b">
        <f>AND(pogoda[[#This Row],[temperatura_srednia]]&gt;15, pogoda[[#This Row],[opady]]&lt;=0.6)</f>
        <v>1</v>
      </c>
      <c r="Q165" s="2" t="b">
        <f>AND(pogoda[[#This Row],[temperatura_srednia]]&gt;15,pogoda[[#This Row],[opady]]&gt;0.6)</f>
        <v>0</v>
      </c>
    </row>
    <row r="166" spans="1:17" x14ac:dyDescent="0.25">
      <c r="A166">
        <v>18</v>
      </c>
      <c r="B166">
        <v>0</v>
      </c>
      <c r="C166" s="1">
        <v>42259</v>
      </c>
      <c r="D166">
        <f t="shared" si="4"/>
        <v>5801</v>
      </c>
      <c r="E166">
        <f>ROUNDUP(IF(pogoda[[#This Row],[opady]]=0, 0.0003*POWER(pogoda[[#This Row],[temperatura_srednia]], 1.5)*pogoda[[#This Row],[stan_zb_początek_dnia]],0), 0)</f>
        <v>133</v>
      </c>
      <c r="F166">
        <f>700*pogoda[[#This Row],[opady]]</f>
        <v>0</v>
      </c>
      <c r="G166" t="b">
        <f>AND(pogoda[[#This Row],[temperatura_srednia]]&gt;15,pogoda[[#This Row],[opady]]&lt;=0.6)</f>
        <v>1</v>
      </c>
      <c r="H166" s="2">
        <f>IF(pogoda[[#This Row],[temperatura_srednia]]&lt;=30, 12000, 24000)*pogoda[[#This Row],[podlewanie?]]</f>
        <v>12000</v>
      </c>
      <c r="I166" s="2">
        <f>MIN(pogoda[[#This Row],[stan_zb_początek_dnia]]-pogoda[[#This Row],[ubytek_para]]+pogoda[[#This Row],[opady_zb]], $S$2)</f>
        <v>5668</v>
      </c>
      <c r="J166" s="2" t="b">
        <f>pogoda[[#This Row],[woda_po_dniu]]&lt;pogoda[[#This Row],[podlewanie_zuzycie]]</f>
        <v>1</v>
      </c>
      <c r="K166" s="2">
        <f>IF(pogoda[[#This Row],[uzupełniono]],$S$2,pogoda[[#This Row],[woda_po_dniu]])</f>
        <v>25000</v>
      </c>
      <c r="L166" s="2">
        <f>pogoda[[#This Row],[woda_przed_podlewaniem]]-pogoda[[#This Row],[podlewanie_zuzycie]]</f>
        <v>13000</v>
      </c>
      <c r="M166" s="2">
        <f>IF(pogoda[[#This Row],[uzupełniono]],$S$2-pogoda[[#This Row],[woda_po_dniu]],0)</f>
        <v>19332</v>
      </c>
      <c r="N166" s="2">
        <f>MONTH(pogoda[[#This Row],[data]])</f>
        <v>9</v>
      </c>
      <c r="O166" s="2" t="b">
        <f>pogoda[[#This Row],[temperatura_srednia]]&lt;=15</f>
        <v>0</v>
      </c>
      <c r="P166" s="2" t="b">
        <f>AND(pogoda[[#This Row],[temperatura_srednia]]&gt;15, pogoda[[#This Row],[opady]]&lt;=0.6)</f>
        <v>1</v>
      </c>
      <c r="Q166" s="2" t="b">
        <f>AND(pogoda[[#This Row],[temperatura_srednia]]&gt;15,pogoda[[#This Row],[opady]]&gt;0.6)</f>
        <v>0</v>
      </c>
    </row>
    <row r="167" spans="1:17" x14ac:dyDescent="0.25">
      <c r="A167">
        <v>18</v>
      </c>
      <c r="B167">
        <v>0</v>
      </c>
      <c r="C167" s="1">
        <v>42260</v>
      </c>
      <c r="D167">
        <f t="shared" si="4"/>
        <v>13000</v>
      </c>
      <c r="E167">
        <f>ROUNDUP(IF(pogoda[[#This Row],[opady]]=0, 0.0003*POWER(pogoda[[#This Row],[temperatura_srednia]], 1.5)*pogoda[[#This Row],[stan_zb_początek_dnia]],0), 0)</f>
        <v>298</v>
      </c>
      <c r="F167">
        <f>700*pogoda[[#This Row],[opady]]</f>
        <v>0</v>
      </c>
      <c r="G167" t="b">
        <f>AND(pogoda[[#This Row],[temperatura_srednia]]&gt;15,pogoda[[#This Row],[opady]]&lt;=0.6)</f>
        <v>1</v>
      </c>
      <c r="H167" s="2">
        <f>IF(pogoda[[#This Row],[temperatura_srednia]]&lt;=30, 12000, 24000)*pogoda[[#This Row],[podlewanie?]]</f>
        <v>12000</v>
      </c>
      <c r="I167" s="2">
        <f>MIN(pogoda[[#This Row],[stan_zb_początek_dnia]]-pogoda[[#This Row],[ubytek_para]]+pogoda[[#This Row],[opady_zb]], $S$2)</f>
        <v>12702</v>
      </c>
      <c r="J167" s="2" t="b">
        <f>pogoda[[#This Row],[woda_po_dniu]]&lt;pogoda[[#This Row],[podlewanie_zuzycie]]</f>
        <v>0</v>
      </c>
      <c r="K167" s="2">
        <f>IF(pogoda[[#This Row],[uzupełniono]],$S$2,pogoda[[#This Row],[woda_po_dniu]])</f>
        <v>12702</v>
      </c>
      <c r="L167" s="2">
        <f>pogoda[[#This Row],[woda_przed_podlewaniem]]-pogoda[[#This Row],[podlewanie_zuzycie]]</f>
        <v>702</v>
      </c>
      <c r="M167" s="2">
        <f>IF(pogoda[[#This Row],[uzupełniono]],$S$2-pogoda[[#This Row],[woda_po_dniu]],0)</f>
        <v>0</v>
      </c>
      <c r="N167" s="2">
        <f>MONTH(pogoda[[#This Row],[data]])</f>
        <v>9</v>
      </c>
      <c r="O167" s="2" t="b">
        <f>pogoda[[#This Row],[temperatura_srednia]]&lt;=15</f>
        <v>0</v>
      </c>
      <c r="P167" s="2" t="b">
        <f>AND(pogoda[[#This Row],[temperatura_srednia]]&gt;15, pogoda[[#This Row],[opady]]&lt;=0.6)</f>
        <v>1</v>
      </c>
      <c r="Q167" s="2" t="b">
        <f>AND(pogoda[[#This Row],[temperatura_srednia]]&gt;15,pogoda[[#This Row],[opady]]&gt;0.6)</f>
        <v>0</v>
      </c>
    </row>
    <row r="168" spans="1:17" x14ac:dyDescent="0.25">
      <c r="A168">
        <v>19</v>
      </c>
      <c r="B168">
        <v>3</v>
      </c>
      <c r="C168" s="1">
        <v>42261</v>
      </c>
      <c r="D168">
        <f t="shared" si="4"/>
        <v>702</v>
      </c>
      <c r="E168">
        <f>ROUNDUP(IF(pogoda[[#This Row],[opady]]=0, 0.0003*POWER(pogoda[[#This Row],[temperatura_srednia]], 1.5)*pogoda[[#This Row],[stan_zb_początek_dnia]],0), 0)</f>
        <v>0</v>
      </c>
      <c r="F168">
        <f>700*pogoda[[#This Row],[opady]]</f>
        <v>2100</v>
      </c>
      <c r="G168" t="b">
        <f>AND(pogoda[[#This Row],[temperatura_srednia]]&gt;15,pogoda[[#This Row],[opady]]&lt;=0.6)</f>
        <v>0</v>
      </c>
      <c r="H168" s="2">
        <f>IF(pogoda[[#This Row],[temperatura_srednia]]&lt;=30, 12000, 24000)*pogoda[[#This Row],[podlewanie?]]</f>
        <v>0</v>
      </c>
      <c r="I168" s="2">
        <f>MIN(pogoda[[#This Row],[stan_zb_początek_dnia]]-pogoda[[#This Row],[ubytek_para]]+pogoda[[#This Row],[opady_zb]], $S$2)</f>
        <v>2802</v>
      </c>
      <c r="J168" s="2" t="b">
        <f>pogoda[[#This Row],[woda_po_dniu]]&lt;pogoda[[#This Row],[podlewanie_zuzycie]]</f>
        <v>0</v>
      </c>
      <c r="K168" s="2">
        <f>IF(pogoda[[#This Row],[uzupełniono]],$S$2,pogoda[[#This Row],[woda_po_dniu]])</f>
        <v>2802</v>
      </c>
      <c r="L168" s="2">
        <f>pogoda[[#This Row],[woda_przed_podlewaniem]]-pogoda[[#This Row],[podlewanie_zuzycie]]</f>
        <v>2802</v>
      </c>
      <c r="M168" s="2">
        <f>IF(pogoda[[#This Row],[uzupełniono]],$S$2-pogoda[[#This Row],[woda_po_dniu]],0)</f>
        <v>0</v>
      </c>
      <c r="N168" s="2">
        <f>MONTH(pogoda[[#This Row],[data]])</f>
        <v>9</v>
      </c>
      <c r="O168" s="2" t="b">
        <f>pogoda[[#This Row],[temperatura_srednia]]&lt;=15</f>
        <v>0</v>
      </c>
      <c r="P168" s="2" t="b">
        <f>AND(pogoda[[#This Row],[temperatura_srednia]]&gt;15, pogoda[[#This Row],[opady]]&lt;=0.6)</f>
        <v>0</v>
      </c>
      <c r="Q168" s="2" t="b">
        <f>AND(pogoda[[#This Row],[temperatura_srednia]]&gt;15,pogoda[[#This Row],[opady]]&gt;0.6)</f>
        <v>1</v>
      </c>
    </row>
    <row r="169" spans="1:17" x14ac:dyDescent="0.25">
      <c r="A169">
        <v>16</v>
      </c>
      <c r="B169">
        <v>0.1</v>
      </c>
      <c r="C169" s="1">
        <v>42262</v>
      </c>
      <c r="D169">
        <f t="shared" si="4"/>
        <v>2802</v>
      </c>
      <c r="E169">
        <f>ROUNDUP(IF(pogoda[[#This Row],[opady]]=0, 0.0003*POWER(pogoda[[#This Row],[temperatura_srednia]], 1.5)*pogoda[[#This Row],[stan_zb_początek_dnia]],0), 0)</f>
        <v>0</v>
      </c>
      <c r="F169">
        <f>700*pogoda[[#This Row],[opady]]</f>
        <v>70</v>
      </c>
      <c r="G169" t="b">
        <f>AND(pogoda[[#This Row],[temperatura_srednia]]&gt;15,pogoda[[#This Row],[opady]]&lt;=0.6)</f>
        <v>1</v>
      </c>
      <c r="H169" s="2">
        <f>IF(pogoda[[#This Row],[temperatura_srednia]]&lt;=30, 12000, 24000)*pogoda[[#This Row],[podlewanie?]]</f>
        <v>12000</v>
      </c>
      <c r="I169" s="2">
        <f>MIN(pogoda[[#This Row],[stan_zb_początek_dnia]]-pogoda[[#This Row],[ubytek_para]]+pogoda[[#This Row],[opady_zb]], $S$2)</f>
        <v>2872</v>
      </c>
      <c r="J169" s="2" t="b">
        <f>pogoda[[#This Row],[woda_po_dniu]]&lt;pogoda[[#This Row],[podlewanie_zuzycie]]</f>
        <v>1</v>
      </c>
      <c r="K169" s="2">
        <f>IF(pogoda[[#This Row],[uzupełniono]],$S$2,pogoda[[#This Row],[woda_po_dniu]])</f>
        <v>25000</v>
      </c>
      <c r="L169" s="2">
        <f>pogoda[[#This Row],[woda_przed_podlewaniem]]-pogoda[[#This Row],[podlewanie_zuzycie]]</f>
        <v>13000</v>
      </c>
      <c r="M169" s="2">
        <f>IF(pogoda[[#This Row],[uzupełniono]],$S$2-pogoda[[#This Row],[woda_po_dniu]],0)</f>
        <v>22128</v>
      </c>
      <c r="N169" s="2">
        <f>MONTH(pogoda[[#This Row],[data]])</f>
        <v>9</v>
      </c>
      <c r="O169" s="2" t="b">
        <f>pogoda[[#This Row],[temperatura_srednia]]&lt;=15</f>
        <v>0</v>
      </c>
      <c r="P169" s="2" t="b">
        <f>AND(pogoda[[#This Row],[temperatura_srednia]]&gt;15, pogoda[[#This Row],[opady]]&lt;=0.6)</f>
        <v>1</v>
      </c>
      <c r="Q169" s="2" t="b">
        <f>AND(pogoda[[#This Row],[temperatura_srednia]]&gt;15,pogoda[[#This Row],[opady]]&gt;0.6)</f>
        <v>0</v>
      </c>
    </row>
    <row r="170" spans="1:17" x14ac:dyDescent="0.25">
      <c r="A170">
        <v>18</v>
      </c>
      <c r="B170">
        <v>0</v>
      </c>
      <c r="C170" s="1">
        <v>42263</v>
      </c>
      <c r="D170">
        <f t="shared" si="4"/>
        <v>13000</v>
      </c>
      <c r="E170">
        <f>ROUNDUP(IF(pogoda[[#This Row],[opady]]=0, 0.0003*POWER(pogoda[[#This Row],[temperatura_srednia]], 1.5)*pogoda[[#This Row],[stan_zb_początek_dnia]],0), 0)</f>
        <v>298</v>
      </c>
      <c r="F170">
        <f>700*pogoda[[#This Row],[opady]]</f>
        <v>0</v>
      </c>
      <c r="G170" t="b">
        <f>AND(pogoda[[#This Row],[temperatura_srednia]]&gt;15,pogoda[[#This Row],[opady]]&lt;=0.6)</f>
        <v>1</v>
      </c>
      <c r="H170" s="2">
        <f>IF(pogoda[[#This Row],[temperatura_srednia]]&lt;=30, 12000, 24000)*pogoda[[#This Row],[podlewanie?]]</f>
        <v>12000</v>
      </c>
      <c r="I170" s="2">
        <f>MIN(pogoda[[#This Row],[stan_zb_początek_dnia]]-pogoda[[#This Row],[ubytek_para]]+pogoda[[#This Row],[opady_zb]], $S$2)</f>
        <v>12702</v>
      </c>
      <c r="J170" s="2" t="b">
        <f>pogoda[[#This Row],[woda_po_dniu]]&lt;pogoda[[#This Row],[podlewanie_zuzycie]]</f>
        <v>0</v>
      </c>
      <c r="K170" s="2">
        <f>IF(pogoda[[#This Row],[uzupełniono]],$S$2,pogoda[[#This Row],[woda_po_dniu]])</f>
        <v>12702</v>
      </c>
      <c r="L170" s="2">
        <f>pogoda[[#This Row],[woda_przed_podlewaniem]]-pogoda[[#This Row],[podlewanie_zuzycie]]</f>
        <v>702</v>
      </c>
      <c r="M170" s="2">
        <f>IF(pogoda[[#This Row],[uzupełniono]],$S$2-pogoda[[#This Row],[woda_po_dniu]],0)</f>
        <v>0</v>
      </c>
      <c r="N170" s="2">
        <f>MONTH(pogoda[[#This Row],[data]])</f>
        <v>9</v>
      </c>
      <c r="O170" s="2" t="b">
        <f>pogoda[[#This Row],[temperatura_srednia]]&lt;=15</f>
        <v>0</v>
      </c>
      <c r="P170" s="2" t="b">
        <f>AND(pogoda[[#This Row],[temperatura_srednia]]&gt;15, pogoda[[#This Row],[opady]]&lt;=0.6)</f>
        <v>1</v>
      </c>
      <c r="Q170" s="2" t="b">
        <f>AND(pogoda[[#This Row],[temperatura_srednia]]&gt;15,pogoda[[#This Row],[opady]]&gt;0.6)</f>
        <v>0</v>
      </c>
    </row>
    <row r="171" spans="1:17" x14ac:dyDescent="0.25">
      <c r="A171">
        <v>22</v>
      </c>
      <c r="B171">
        <v>0.5</v>
      </c>
      <c r="C171" s="1">
        <v>42264</v>
      </c>
      <c r="D171">
        <f t="shared" si="4"/>
        <v>702</v>
      </c>
      <c r="E171">
        <f>ROUNDUP(IF(pogoda[[#This Row],[opady]]=0, 0.0003*POWER(pogoda[[#This Row],[temperatura_srednia]], 1.5)*pogoda[[#This Row],[stan_zb_początek_dnia]],0), 0)</f>
        <v>0</v>
      </c>
      <c r="F171">
        <f>700*pogoda[[#This Row],[opady]]</f>
        <v>350</v>
      </c>
      <c r="G171" t="b">
        <f>AND(pogoda[[#This Row],[temperatura_srednia]]&gt;15,pogoda[[#This Row],[opady]]&lt;=0.6)</f>
        <v>1</v>
      </c>
      <c r="H171" s="2">
        <f>IF(pogoda[[#This Row],[temperatura_srednia]]&lt;=30, 12000, 24000)*pogoda[[#This Row],[podlewanie?]]</f>
        <v>12000</v>
      </c>
      <c r="I171" s="2">
        <f>MIN(pogoda[[#This Row],[stan_zb_początek_dnia]]-pogoda[[#This Row],[ubytek_para]]+pogoda[[#This Row],[opady_zb]], $S$2)</f>
        <v>1052</v>
      </c>
      <c r="J171" s="2" t="b">
        <f>pogoda[[#This Row],[woda_po_dniu]]&lt;pogoda[[#This Row],[podlewanie_zuzycie]]</f>
        <v>1</v>
      </c>
      <c r="K171" s="2">
        <f>IF(pogoda[[#This Row],[uzupełniono]],$S$2,pogoda[[#This Row],[woda_po_dniu]])</f>
        <v>25000</v>
      </c>
      <c r="L171" s="2">
        <f>pogoda[[#This Row],[woda_przed_podlewaniem]]-pogoda[[#This Row],[podlewanie_zuzycie]]</f>
        <v>13000</v>
      </c>
      <c r="M171" s="2">
        <f>IF(pogoda[[#This Row],[uzupełniono]],$S$2-pogoda[[#This Row],[woda_po_dniu]],0)</f>
        <v>23948</v>
      </c>
      <c r="N171" s="2">
        <f>MONTH(pogoda[[#This Row],[data]])</f>
        <v>9</v>
      </c>
      <c r="O171" s="2" t="b">
        <f>pogoda[[#This Row],[temperatura_srednia]]&lt;=15</f>
        <v>0</v>
      </c>
      <c r="P171" s="2" t="b">
        <f>AND(pogoda[[#This Row],[temperatura_srednia]]&gt;15, pogoda[[#This Row],[opady]]&lt;=0.6)</f>
        <v>1</v>
      </c>
      <c r="Q171" s="2" t="b">
        <f>AND(pogoda[[#This Row],[temperatura_srednia]]&gt;15,pogoda[[#This Row],[opady]]&gt;0.6)</f>
        <v>0</v>
      </c>
    </row>
    <row r="172" spans="1:17" x14ac:dyDescent="0.25">
      <c r="A172">
        <v>16</v>
      </c>
      <c r="B172">
        <v>0</v>
      </c>
      <c r="C172" s="1">
        <v>42265</v>
      </c>
      <c r="D172">
        <f t="shared" si="4"/>
        <v>13000</v>
      </c>
      <c r="E172">
        <f>ROUNDUP(IF(pogoda[[#This Row],[opady]]=0, 0.0003*POWER(pogoda[[#This Row],[temperatura_srednia]], 1.5)*pogoda[[#This Row],[stan_zb_początek_dnia]],0), 0)</f>
        <v>250</v>
      </c>
      <c r="F172">
        <f>700*pogoda[[#This Row],[opady]]</f>
        <v>0</v>
      </c>
      <c r="G172" t="b">
        <f>AND(pogoda[[#This Row],[temperatura_srednia]]&gt;15,pogoda[[#This Row],[opady]]&lt;=0.6)</f>
        <v>1</v>
      </c>
      <c r="H172" s="2">
        <f>IF(pogoda[[#This Row],[temperatura_srednia]]&lt;=30, 12000, 24000)*pogoda[[#This Row],[podlewanie?]]</f>
        <v>12000</v>
      </c>
      <c r="I172" s="2">
        <f>MIN(pogoda[[#This Row],[stan_zb_początek_dnia]]-pogoda[[#This Row],[ubytek_para]]+pogoda[[#This Row],[opady_zb]], $S$2)</f>
        <v>12750</v>
      </c>
      <c r="J172" s="2" t="b">
        <f>pogoda[[#This Row],[woda_po_dniu]]&lt;pogoda[[#This Row],[podlewanie_zuzycie]]</f>
        <v>0</v>
      </c>
      <c r="K172" s="2">
        <f>IF(pogoda[[#This Row],[uzupełniono]],$S$2,pogoda[[#This Row],[woda_po_dniu]])</f>
        <v>12750</v>
      </c>
      <c r="L172" s="2">
        <f>pogoda[[#This Row],[woda_przed_podlewaniem]]-pogoda[[#This Row],[podlewanie_zuzycie]]</f>
        <v>750</v>
      </c>
      <c r="M172" s="2">
        <f>IF(pogoda[[#This Row],[uzupełniono]],$S$2-pogoda[[#This Row],[woda_po_dniu]],0)</f>
        <v>0</v>
      </c>
      <c r="N172" s="2">
        <f>MONTH(pogoda[[#This Row],[data]])</f>
        <v>9</v>
      </c>
      <c r="O172" s="2" t="b">
        <f>pogoda[[#This Row],[temperatura_srednia]]&lt;=15</f>
        <v>0</v>
      </c>
      <c r="P172" s="2" t="b">
        <f>AND(pogoda[[#This Row],[temperatura_srednia]]&gt;15, pogoda[[#This Row],[opady]]&lt;=0.6)</f>
        <v>1</v>
      </c>
      <c r="Q172" s="2" t="b">
        <f>AND(pogoda[[#This Row],[temperatura_srednia]]&gt;15,pogoda[[#This Row],[opady]]&gt;0.6)</f>
        <v>0</v>
      </c>
    </row>
    <row r="173" spans="1:17" x14ac:dyDescent="0.25">
      <c r="A173">
        <v>15</v>
      </c>
      <c r="B173">
        <v>0</v>
      </c>
      <c r="C173" s="1">
        <v>42266</v>
      </c>
      <c r="D173">
        <f t="shared" si="4"/>
        <v>750</v>
      </c>
      <c r="E173">
        <f>ROUNDUP(IF(pogoda[[#This Row],[opady]]=0, 0.0003*POWER(pogoda[[#This Row],[temperatura_srednia]], 1.5)*pogoda[[#This Row],[stan_zb_początek_dnia]],0), 0)</f>
        <v>14</v>
      </c>
      <c r="F173">
        <f>700*pogoda[[#This Row],[opady]]</f>
        <v>0</v>
      </c>
      <c r="G173" t="b">
        <f>AND(pogoda[[#This Row],[temperatura_srednia]]&gt;15,pogoda[[#This Row],[opady]]&lt;=0.6)</f>
        <v>0</v>
      </c>
      <c r="H173" s="2">
        <f>IF(pogoda[[#This Row],[temperatura_srednia]]&lt;=30, 12000, 24000)*pogoda[[#This Row],[podlewanie?]]</f>
        <v>0</v>
      </c>
      <c r="I173" s="2">
        <f>MIN(pogoda[[#This Row],[stan_zb_początek_dnia]]-pogoda[[#This Row],[ubytek_para]]+pogoda[[#This Row],[opady_zb]], $S$2)</f>
        <v>736</v>
      </c>
      <c r="J173" s="2" t="b">
        <f>pogoda[[#This Row],[woda_po_dniu]]&lt;pogoda[[#This Row],[podlewanie_zuzycie]]</f>
        <v>0</v>
      </c>
      <c r="K173" s="2">
        <f>IF(pogoda[[#This Row],[uzupełniono]],$S$2,pogoda[[#This Row],[woda_po_dniu]])</f>
        <v>736</v>
      </c>
      <c r="L173" s="2">
        <f>pogoda[[#This Row],[woda_przed_podlewaniem]]-pogoda[[#This Row],[podlewanie_zuzycie]]</f>
        <v>736</v>
      </c>
      <c r="M173" s="2">
        <f>IF(pogoda[[#This Row],[uzupełniono]],$S$2-pogoda[[#This Row],[woda_po_dniu]],0)</f>
        <v>0</v>
      </c>
      <c r="N173" s="2">
        <f>MONTH(pogoda[[#This Row],[data]])</f>
        <v>9</v>
      </c>
      <c r="O173" s="2" t="b">
        <f>pogoda[[#This Row],[temperatura_srednia]]&lt;=15</f>
        <v>1</v>
      </c>
      <c r="P173" s="2" t="b">
        <f>AND(pogoda[[#This Row],[temperatura_srednia]]&gt;15, pogoda[[#This Row],[opady]]&lt;=0.6)</f>
        <v>0</v>
      </c>
      <c r="Q173" s="2" t="b">
        <f>AND(pogoda[[#This Row],[temperatura_srednia]]&gt;15,pogoda[[#This Row],[opady]]&gt;0.6)</f>
        <v>0</v>
      </c>
    </row>
    <row r="174" spans="1:17" x14ac:dyDescent="0.25">
      <c r="A174">
        <v>14</v>
      </c>
      <c r="B174">
        <v>2</v>
      </c>
      <c r="C174" s="1">
        <v>42267</v>
      </c>
      <c r="D174">
        <f t="shared" si="4"/>
        <v>736</v>
      </c>
      <c r="E174">
        <f>ROUNDUP(IF(pogoda[[#This Row],[opady]]=0, 0.0003*POWER(pogoda[[#This Row],[temperatura_srednia]], 1.5)*pogoda[[#This Row],[stan_zb_początek_dnia]],0), 0)</f>
        <v>0</v>
      </c>
      <c r="F174">
        <f>700*pogoda[[#This Row],[opady]]</f>
        <v>1400</v>
      </c>
      <c r="G174" t="b">
        <f>AND(pogoda[[#This Row],[temperatura_srednia]]&gt;15,pogoda[[#This Row],[opady]]&lt;=0.6)</f>
        <v>0</v>
      </c>
      <c r="H174" s="2">
        <f>IF(pogoda[[#This Row],[temperatura_srednia]]&lt;=30, 12000, 24000)*pogoda[[#This Row],[podlewanie?]]</f>
        <v>0</v>
      </c>
      <c r="I174" s="2">
        <f>MIN(pogoda[[#This Row],[stan_zb_początek_dnia]]-pogoda[[#This Row],[ubytek_para]]+pogoda[[#This Row],[opady_zb]], $S$2)</f>
        <v>2136</v>
      </c>
      <c r="J174" s="2" t="b">
        <f>pogoda[[#This Row],[woda_po_dniu]]&lt;pogoda[[#This Row],[podlewanie_zuzycie]]</f>
        <v>0</v>
      </c>
      <c r="K174" s="2">
        <f>IF(pogoda[[#This Row],[uzupełniono]],$S$2,pogoda[[#This Row],[woda_po_dniu]])</f>
        <v>2136</v>
      </c>
      <c r="L174" s="2">
        <f>pogoda[[#This Row],[woda_przed_podlewaniem]]-pogoda[[#This Row],[podlewanie_zuzycie]]</f>
        <v>2136</v>
      </c>
      <c r="M174" s="2">
        <f>IF(pogoda[[#This Row],[uzupełniono]],$S$2-pogoda[[#This Row],[woda_po_dniu]],0)</f>
        <v>0</v>
      </c>
      <c r="N174" s="2">
        <f>MONTH(pogoda[[#This Row],[data]])</f>
        <v>9</v>
      </c>
      <c r="O174" s="2" t="b">
        <f>pogoda[[#This Row],[temperatura_srednia]]&lt;=15</f>
        <v>1</v>
      </c>
      <c r="P174" s="2" t="b">
        <f>AND(pogoda[[#This Row],[temperatura_srednia]]&gt;15, pogoda[[#This Row],[opady]]&lt;=0.6)</f>
        <v>0</v>
      </c>
      <c r="Q174" s="2" t="b">
        <f>AND(pogoda[[#This Row],[temperatura_srednia]]&gt;15,pogoda[[#This Row],[opady]]&gt;0.6)</f>
        <v>0</v>
      </c>
    </row>
    <row r="175" spans="1:17" x14ac:dyDescent="0.25">
      <c r="A175">
        <v>12</v>
      </c>
      <c r="B175">
        <v>0</v>
      </c>
      <c r="C175" s="1">
        <v>42268</v>
      </c>
      <c r="D175">
        <f t="shared" si="4"/>
        <v>2136</v>
      </c>
      <c r="E175">
        <f>ROUNDUP(IF(pogoda[[#This Row],[opady]]=0, 0.0003*POWER(pogoda[[#This Row],[temperatura_srednia]], 1.5)*pogoda[[#This Row],[stan_zb_początek_dnia]],0), 0)</f>
        <v>27</v>
      </c>
      <c r="F175">
        <f>700*pogoda[[#This Row],[opady]]</f>
        <v>0</v>
      </c>
      <c r="G175" t="b">
        <f>AND(pogoda[[#This Row],[temperatura_srednia]]&gt;15,pogoda[[#This Row],[opady]]&lt;=0.6)</f>
        <v>0</v>
      </c>
      <c r="H175" s="2">
        <f>IF(pogoda[[#This Row],[temperatura_srednia]]&lt;=30, 12000, 24000)*pogoda[[#This Row],[podlewanie?]]</f>
        <v>0</v>
      </c>
      <c r="I175" s="2">
        <f>MIN(pogoda[[#This Row],[stan_zb_początek_dnia]]-pogoda[[#This Row],[ubytek_para]]+pogoda[[#This Row],[opady_zb]], $S$2)</f>
        <v>2109</v>
      </c>
      <c r="J175" s="2" t="b">
        <f>pogoda[[#This Row],[woda_po_dniu]]&lt;pogoda[[#This Row],[podlewanie_zuzycie]]</f>
        <v>0</v>
      </c>
      <c r="K175" s="2">
        <f>IF(pogoda[[#This Row],[uzupełniono]],$S$2,pogoda[[#This Row],[woda_po_dniu]])</f>
        <v>2109</v>
      </c>
      <c r="L175" s="2">
        <f>pogoda[[#This Row],[woda_przed_podlewaniem]]-pogoda[[#This Row],[podlewanie_zuzycie]]</f>
        <v>2109</v>
      </c>
      <c r="M175" s="2">
        <f>IF(pogoda[[#This Row],[uzupełniono]],$S$2-pogoda[[#This Row],[woda_po_dniu]],0)</f>
        <v>0</v>
      </c>
      <c r="N175" s="2">
        <f>MONTH(pogoda[[#This Row],[data]])</f>
        <v>9</v>
      </c>
      <c r="O175" s="2" t="b">
        <f>pogoda[[#This Row],[temperatura_srednia]]&lt;=15</f>
        <v>1</v>
      </c>
      <c r="P175" s="2" t="b">
        <f>AND(pogoda[[#This Row],[temperatura_srednia]]&gt;15, pogoda[[#This Row],[opady]]&lt;=0.6)</f>
        <v>0</v>
      </c>
      <c r="Q175" s="2" t="b">
        <f>AND(pogoda[[#This Row],[temperatura_srednia]]&gt;15,pogoda[[#This Row],[opady]]&gt;0.6)</f>
        <v>0</v>
      </c>
    </row>
    <row r="176" spans="1:17" x14ac:dyDescent="0.25">
      <c r="A176">
        <v>13</v>
      </c>
      <c r="B176">
        <v>0</v>
      </c>
      <c r="C176" s="1">
        <v>42269</v>
      </c>
      <c r="D176">
        <f t="shared" si="4"/>
        <v>2109</v>
      </c>
      <c r="E176">
        <f>ROUNDUP(IF(pogoda[[#This Row],[opady]]=0, 0.0003*POWER(pogoda[[#This Row],[temperatura_srednia]], 1.5)*pogoda[[#This Row],[stan_zb_początek_dnia]],0), 0)</f>
        <v>30</v>
      </c>
      <c r="F176">
        <f>700*pogoda[[#This Row],[opady]]</f>
        <v>0</v>
      </c>
      <c r="G176" t="b">
        <f>AND(pogoda[[#This Row],[temperatura_srednia]]&gt;15,pogoda[[#This Row],[opady]]&lt;=0.6)</f>
        <v>0</v>
      </c>
      <c r="H176" s="2">
        <f>IF(pogoda[[#This Row],[temperatura_srednia]]&lt;=30, 12000, 24000)*pogoda[[#This Row],[podlewanie?]]</f>
        <v>0</v>
      </c>
      <c r="I176" s="2">
        <f>MIN(pogoda[[#This Row],[stan_zb_początek_dnia]]-pogoda[[#This Row],[ubytek_para]]+pogoda[[#This Row],[opady_zb]], $S$2)</f>
        <v>2079</v>
      </c>
      <c r="J176" s="2" t="b">
        <f>pogoda[[#This Row],[woda_po_dniu]]&lt;pogoda[[#This Row],[podlewanie_zuzycie]]</f>
        <v>0</v>
      </c>
      <c r="K176" s="2">
        <f>IF(pogoda[[#This Row],[uzupełniono]],$S$2,pogoda[[#This Row],[woda_po_dniu]])</f>
        <v>2079</v>
      </c>
      <c r="L176" s="2">
        <f>pogoda[[#This Row],[woda_przed_podlewaniem]]-pogoda[[#This Row],[podlewanie_zuzycie]]</f>
        <v>2079</v>
      </c>
      <c r="M176" s="2">
        <f>IF(pogoda[[#This Row],[uzupełniono]],$S$2-pogoda[[#This Row],[woda_po_dniu]],0)</f>
        <v>0</v>
      </c>
      <c r="N176" s="2">
        <f>MONTH(pogoda[[#This Row],[data]])</f>
        <v>9</v>
      </c>
      <c r="O176" s="2" t="b">
        <f>pogoda[[#This Row],[temperatura_srednia]]&lt;=15</f>
        <v>1</v>
      </c>
      <c r="P176" s="2" t="b">
        <f>AND(pogoda[[#This Row],[temperatura_srednia]]&gt;15, pogoda[[#This Row],[opady]]&lt;=0.6)</f>
        <v>0</v>
      </c>
      <c r="Q176" s="2" t="b">
        <f>AND(pogoda[[#This Row],[temperatura_srednia]]&gt;15,pogoda[[#This Row],[opady]]&gt;0.6)</f>
        <v>0</v>
      </c>
    </row>
    <row r="177" spans="1:17" x14ac:dyDescent="0.25">
      <c r="A177">
        <v>15</v>
      </c>
      <c r="B177">
        <v>0</v>
      </c>
      <c r="C177" s="1">
        <v>42270</v>
      </c>
      <c r="D177">
        <f t="shared" si="4"/>
        <v>2079</v>
      </c>
      <c r="E177">
        <f>ROUNDUP(IF(pogoda[[#This Row],[opady]]=0, 0.0003*POWER(pogoda[[#This Row],[temperatura_srednia]], 1.5)*pogoda[[#This Row],[stan_zb_początek_dnia]],0), 0)</f>
        <v>37</v>
      </c>
      <c r="F177">
        <f>700*pogoda[[#This Row],[opady]]</f>
        <v>0</v>
      </c>
      <c r="G177" t="b">
        <f>AND(pogoda[[#This Row],[temperatura_srednia]]&gt;15,pogoda[[#This Row],[opady]]&lt;=0.6)</f>
        <v>0</v>
      </c>
      <c r="H177" s="2">
        <f>IF(pogoda[[#This Row],[temperatura_srednia]]&lt;=30, 12000, 24000)*pogoda[[#This Row],[podlewanie?]]</f>
        <v>0</v>
      </c>
      <c r="I177" s="2">
        <f>MIN(pogoda[[#This Row],[stan_zb_początek_dnia]]-pogoda[[#This Row],[ubytek_para]]+pogoda[[#This Row],[opady_zb]], $S$2)</f>
        <v>2042</v>
      </c>
      <c r="J177" s="2" t="b">
        <f>pogoda[[#This Row],[woda_po_dniu]]&lt;pogoda[[#This Row],[podlewanie_zuzycie]]</f>
        <v>0</v>
      </c>
      <c r="K177" s="2">
        <f>IF(pogoda[[#This Row],[uzupełniono]],$S$2,pogoda[[#This Row],[woda_po_dniu]])</f>
        <v>2042</v>
      </c>
      <c r="L177" s="2">
        <f>pogoda[[#This Row],[woda_przed_podlewaniem]]-pogoda[[#This Row],[podlewanie_zuzycie]]</f>
        <v>2042</v>
      </c>
      <c r="M177" s="2">
        <f>IF(pogoda[[#This Row],[uzupełniono]],$S$2-pogoda[[#This Row],[woda_po_dniu]],0)</f>
        <v>0</v>
      </c>
      <c r="N177" s="2">
        <f>MONTH(pogoda[[#This Row],[data]])</f>
        <v>9</v>
      </c>
      <c r="O177" s="2" t="b">
        <f>pogoda[[#This Row],[temperatura_srednia]]&lt;=15</f>
        <v>1</v>
      </c>
      <c r="P177" s="2" t="b">
        <f>AND(pogoda[[#This Row],[temperatura_srednia]]&gt;15, pogoda[[#This Row],[opady]]&lt;=0.6)</f>
        <v>0</v>
      </c>
      <c r="Q177" s="2" t="b">
        <f>AND(pogoda[[#This Row],[temperatura_srednia]]&gt;15,pogoda[[#This Row],[opady]]&gt;0.6)</f>
        <v>0</v>
      </c>
    </row>
    <row r="178" spans="1:17" x14ac:dyDescent="0.25">
      <c r="A178">
        <v>15</v>
      </c>
      <c r="B178">
        <v>0</v>
      </c>
      <c r="C178" s="1">
        <v>42271</v>
      </c>
      <c r="D178">
        <f t="shared" si="4"/>
        <v>2042</v>
      </c>
      <c r="E178">
        <f>ROUNDUP(IF(pogoda[[#This Row],[opady]]=0, 0.0003*POWER(pogoda[[#This Row],[temperatura_srednia]], 1.5)*pogoda[[#This Row],[stan_zb_początek_dnia]],0), 0)</f>
        <v>36</v>
      </c>
      <c r="F178">
        <f>700*pogoda[[#This Row],[opady]]</f>
        <v>0</v>
      </c>
      <c r="G178" t="b">
        <f>AND(pogoda[[#This Row],[temperatura_srednia]]&gt;15,pogoda[[#This Row],[opady]]&lt;=0.6)</f>
        <v>0</v>
      </c>
      <c r="H178" s="2">
        <f>IF(pogoda[[#This Row],[temperatura_srednia]]&lt;=30, 12000, 24000)*pogoda[[#This Row],[podlewanie?]]</f>
        <v>0</v>
      </c>
      <c r="I178" s="2">
        <f>MIN(pogoda[[#This Row],[stan_zb_początek_dnia]]-pogoda[[#This Row],[ubytek_para]]+pogoda[[#This Row],[opady_zb]], $S$2)</f>
        <v>2006</v>
      </c>
      <c r="J178" s="2" t="b">
        <f>pogoda[[#This Row],[woda_po_dniu]]&lt;pogoda[[#This Row],[podlewanie_zuzycie]]</f>
        <v>0</v>
      </c>
      <c r="K178" s="2">
        <f>IF(pogoda[[#This Row],[uzupełniono]],$S$2,pogoda[[#This Row],[woda_po_dniu]])</f>
        <v>2006</v>
      </c>
      <c r="L178" s="2">
        <f>pogoda[[#This Row],[woda_przed_podlewaniem]]-pogoda[[#This Row],[podlewanie_zuzycie]]</f>
        <v>2006</v>
      </c>
      <c r="M178" s="2">
        <f>IF(pogoda[[#This Row],[uzupełniono]],$S$2-pogoda[[#This Row],[woda_po_dniu]],0)</f>
        <v>0</v>
      </c>
      <c r="N178" s="2">
        <f>MONTH(pogoda[[#This Row],[data]])</f>
        <v>9</v>
      </c>
      <c r="O178" s="2" t="b">
        <f>pogoda[[#This Row],[temperatura_srednia]]&lt;=15</f>
        <v>1</v>
      </c>
      <c r="P178" s="2" t="b">
        <f>AND(pogoda[[#This Row],[temperatura_srednia]]&gt;15, pogoda[[#This Row],[opady]]&lt;=0.6)</f>
        <v>0</v>
      </c>
      <c r="Q178" s="2" t="b">
        <f>AND(pogoda[[#This Row],[temperatura_srednia]]&gt;15,pogoda[[#This Row],[opady]]&gt;0.6)</f>
        <v>0</v>
      </c>
    </row>
    <row r="179" spans="1:17" x14ac:dyDescent="0.25">
      <c r="A179">
        <v>14</v>
      </c>
      <c r="B179">
        <v>0</v>
      </c>
      <c r="C179" s="1">
        <v>42272</v>
      </c>
      <c r="D179">
        <f t="shared" si="4"/>
        <v>2006</v>
      </c>
      <c r="E179">
        <f>ROUNDUP(IF(pogoda[[#This Row],[opady]]=0, 0.0003*POWER(pogoda[[#This Row],[temperatura_srednia]], 1.5)*pogoda[[#This Row],[stan_zb_początek_dnia]],0), 0)</f>
        <v>32</v>
      </c>
      <c r="F179">
        <f>700*pogoda[[#This Row],[opady]]</f>
        <v>0</v>
      </c>
      <c r="G179" t="b">
        <f>AND(pogoda[[#This Row],[temperatura_srednia]]&gt;15,pogoda[[#This Row],[opady]]&lt;=0.6)</f>
        <v>0</v>
      </c>
      <c r="H179" s="2">
        <f>IF(pogoda[[#This Row],[temperatura_srednia]]&lt;=30, 12000, 24000)*pogoda[[#This Row],[podlewanie?]]</f>
        <v>0</v>
      </c>
      <c r="I179" s="2">
        <f>MIN(pogoda[[#This Row],[stan_zb_początek_dnia]]-pogoda[[#This Row],[ubytek_para]]+pogoda[[#This Row],[opady_zb]], $S$2)</f>
        <v>1974</v>
      </c>
      <c r="J179" s="2" t="b">
        <f>pogoda[[#This Row],[woda_po_dniu]]&lt;pogoda[[#This Row],[podlewanie_zuzycie]]</f>
        <v>0</v>
      </c>
      <c r="K179" s="2">
        <f>IF(pogoda[[#This Row],[uzupełniono]],$S$2,pogoda[[#This Row],[woda_po_dniu]])</f>
        <v>1974</v>
      </c>
      <c r="L179" s="2">
        <f>pogoda[[#This Row],[woda_przed_podlewaniem]]-pogoda[[#This Row],[podlewanie_zuzycie]]</f>
        <v>1974</v>
      </c>
      <c r="M179" s="2">
        <f>IF(pogoda[[#This Row],[uzupełniono]],$S$2-pogoda[[#This Row],[woda_po_dniu]],0)</f>
        <v>0</v>
      </c>
      <c r="N179" s="2">
        <f>MONTH(pogoda[[#This Row],[data]])</f>
        <v>9</v>
      </c>
      <c r="O179" s="2" t="b">
        <f>pogoda[[#This Row],[temperatura_srednia]]&lt;=15</f>
        <v>1</v>
      </c>
      <c r="P179" s="2" t="b">
        <f>AND(pogoda[[#This Row],[temperatura_srednia]]&gt;15, pogoda[[#This Row],[opady]]&lt;=0.6)</f>
        <v>0</v>
      </c>
      <c r="Q179" s="2" t="b">
        <f>AND(pogoda[[#This Row],[temperatura_srednia]]&gt;15,pogoda[[#This Row],[opady]]&gt;0.6)</f>
        <v>0</v>
      </c>
    </row>
    <row r="180" spans="1:17" x14ac:dyDescent="0.25">
      <c r="A180">
        <v>12</v>
      </c>
      <c r="B180">
        <v>0</v>
      </c>
      <c r="C180" s="1">
        <v>42273</v>
      </c>
      <c r="D180">
        <f t="shared" si="4"/>
        <v>1974</v>
      </c>
      <c r="E180">
        <f>ROUNDUP(IF(pogoda[[#This Row],[opady]]=0, 0.0003*POWER(pogoda[[#This Row],[temperatura_srednia]], 1.5)*pogoda[[#This Row],[stan_zb_początek_dnia]],0), 0)</f>
        <v>25</v>
      </c>
      <c r="F180">
        <f>700*pogoda[[#This Row],[opady]]</f>
        <v>0</v>
      </c>
      <c r="G180" t="b">
        <f>AND(pogoda[[#This Row],[temperatura_srednia]]&gt;15,pogoda[[#This Row],[opady]]&lt;=0.6)</f>
        <v>0</v>
      </c>
      <c r="H180" s="2">
        <f>IF(pogoda[[#This Row],[temperatura_srednia]]&lt;=30, 12000, 24000)*pogoda[[#This Row],[podlewanie?]]</f>
        <v>0</v>
      </c>
      <c r="I180" s="2">
        <f>MIN(pogoda[[#This Row],[stan_zb_początek_dnia]]-pogoda[[#This Row],[ubytek_para]]+pogoda[[#This Row],[opady_zb]], $S$2)</f>
        <v>1949</v>
      </c>
      <c r="J180" s="2" t="b">
        <f>pogoda[[#This Row],[woda_po_dniu]]&lt;pogoda[[#This Row],[podlewanie_zuzycie]]</f>
        <v>0</v>
      </c>
      <c r="K180" s="2">
        <f>IF(pogoda[[#This Row],[uzupełniono]],$S$2,pogoda[[#This Row],[woda_po_dniu]])</f>
        <v>1949</v>
      </c>
      <c r="L180" s="2">
        <f>pogoda[[#This Row],[woda_przed_podlewaniem]]-pogoda[[#This Row],[podlewanie_zuzycie]]</f>
        <v>1949</v>
      </c>
      <c r="M180" s="2">
        <f>IF(pogoda[[#This Row],[uzupełniono]],$S$2-pogoda[[#This Row],[woda_po_dniu]],0)</f>
        <v>0</v>
      </c>
      <c r="N180" s="2">
        <f>MONTH(pogoda[[#This Row],[data]])</f>
        <v>9</v>
      </c>
      <c r="O180" s="2" t="b">
        <f>pogoda[[#This Row],[temperatura_srednia]]&lt;=15</f>
        <v>1</v>
      </c>
      <c r="P180" s="2" t="b">
        <f>AND(pogoda[[#This Row],[temperatura_srednia]]&gt;15, pogoda[[#This Row],[opady]]&lt;=0.6)</f>
        <v>0</v>
      </c>
      <c r="Q180" s="2" t="b">
        <f>AND(pogoda[[#This Row],[temperatura_srednia]]&gt;15,pogoda[[#This Row],[opady]]&gt;0.6)</f>
        <v>0</v>
      </c>
    </row>
    <row r="181" spans="1:17" x14ac:dyDescent="0.25">
      <c r="A181">
        <v>11</v>
      </c>
      <c r="B181">
        <v>0</v>
      </c>
      <c r="C181" s="1">
        <v>42274</v>
      </c>
      <c r="D181">
        <f t="shared" si="4"/>
        <v>1949</v>
      </c>
      <c r="E181">
        <f>ROUNDUP(IF(pogoda[[#This Row],[opady]]=0, 0.0003*POWER(pogoda[[#This Row],[temperatura_srednia]], 1.5)*pogoda[[#This Row],[stan_zb_początek_dnia]],0), 0)</f>
        <v>22</v>
      </c>
      <c r="F181">
        <f>700*pogoda[[#This Row],[opady]]</f>
        <v>0</v>
      </c>
      <c r="G181" t="b">
        <f>AND(pogoda[[#This Row],[temperatura_srednia]]&gt;15,pogoda[[#This Row],[opady]]&lt;=0.6)</f>
        <v>0</v>
      </c>
      <c r="H181" s="2">
        <f>IF(pogoda[[#This Row],[temperatura_srednia]]&lt;=30, 12000, 24000)*pogoda[[#This Row],[podlewanie?]]</f>
        <v>0</v>
      </c>
      <c r="I181" s="2">
        <f>MIN(pogoda[[#This Row],[stan_zb_początek_dnia]]-pogoda[[#This Row],[ubytek_para]]+pogoda[[#This Row],[opady_zb]], $S$2)</f>
        <v>1927</v>
      </c>
      <c r="J181" s="2" t="b">
        <f>pogoda[[#This Row],[woda_po_dniu]]&lt;pogoda[[#This Row],[podlewanie_zuzycie]]</f>
        <v>0</v>
      </c>
      <c r="K181" s="2">
        <f>IF(pogoda[[#This Row],[uzupełniono]],$S$2,pogoda[[#This Row],[woda_po_dniu]])</f>
        <v>1927</v>
      </c>
      <c r="L181" s="2">
        <f>pogoda[[#This Row],[woda_przed_podlewaniem]]-pogoda[[#This Row],[podlewanie_zuzycie]]</f>
        <v>1927</v>
      </c>
      <c r="M181" s="2">
        <f>IF(pogoda[[#This Row],[uzupełniono]],$S$2-pogoda[[#This Row],[woda_po_dniu]],0)</f>
        <v>0</v>
      </c>
      <c r="N181" s="2">
        <f>MONTH(pogoda[[#This Row],[data]])</f>
        <v>9</v>
      </c>
      <c r="O181" s="2" t="b">
        <f>pogoda[[#This Row],[temperatura_srednia]]&lt;=15</f>
        <v>1</v>
      </c>
      <c r="P181" s="2" t="b">
        <f>AND(pogoda[[#This Row],[temperatura_srednia]]&gt;15, pogoda[[#This Row],[opady]]&lt;=0.6)</f>
        <v>0</v>
      </c>
      <c r="Q181" s="2" t="b">
        <f>AND(pogoda[[#This Row],[temperatura_srednia]]&gt;15,pogoda[[#This Row],[opady]]&gt;0.6)</f>
        <v>0</v>
      </c>
    </row>
    <row r="182" spans="1:17" x14ac:dyDescent="0.25">
      <c r="A182">
        <v>10</v>
      </c>
      <c r="B182">
        <v>0</v>
      </c>
      <c r="C182" s="1">
        <v>42275</v>
      </c>
      <c r="D182">
        <f t="shared" si="4"/>
        <v>1927</v>
      </c>
      <c r="E182">
        <f>ROUNDUP(IF(pogoda[[#This Row],[opady]]=0, 0.0003*POWER(pogoda[[#This Row],[temperatura_srednia]], 1.5)*pogoda[[#This Row],[stan_zb_początek_dnia]],0), 0)</f>
        <v>19</v>
      </c>
      <c r="F182">
        <f>700*pogoda[[#This Row],[opady]]</f>
        <v>0</v>
      </c>
      <c r="G182" t="b">
        <f>AND(pogoda[[#This Row],[temperatura_srednia]]&gt;15,pogoda[[#This Row],[opady]]&lt;=0.6)</f>
        <v>0</v>
      </c>
      <c r="H182" s="2">
        <f>IF(pogoda[[#This Row],[temperatura_srednia]]&lt;=30, 12000, 24000)*pogoda[[#This Row],[podlewanie?]]</f>
        <v>0</v>
      </c>
      <c r="I182" s="2">
        <f>MIN(pogoda[[#This Row],[stan_zb_początek_dnia]]-pogoda[[#This Row],[ubytek_para]]+pogoda[[#This Row],[opady_zb]], $S$2)</f>
        <v>1908</v>
      </c>
      <c r="J182" s="2" t="b">
        <f>pogoda[[#This Row],[woda_po_dniu]]&lt;pogoda[[#This Row],[podlewanie_zuzycie]]</f>
        <v>0</v>
      </c>
      <c r="K182" s="2">
        <f>IF(pogoda[[#This Row],[uzupełniono]],$S$2,pogoda[[#This Row],[woda_po_dniu]])</f>
        <v>1908</v>
      </c>
      <c r="L182" s="2">
        <f>pogoda[[#This Row],[woda_przed_podlewaniem]]-pogoda[[#This Row],[podlewanie_zuzycie]]</f>
        <v>1908</v>
      </c>
      <c r="M182" s="2">
        <f>IF(pogoda[[#This Row],[uzupełniono]],$S$2-pogoda[[#This Row],[woda_po_dniu]],0)</f>
        <v>0</v>
      </c>
      <c r="N182" s="2">
        <f>MONTH(pogoda[[#This Row],[data]])</f>
        <v>9</v>
      </c>
      <c r="O182" s="2" t="b">
        <f>pogoda[[#This Row],[temperatura_srednia]]&lt;=15</f>
        <v>1</v>
      </c>
      <c r="P182" s="2" t="b">
        <f>AND(pogoda[[#This Row],[temperatura_srednia]]&gt;15, pogoda[[#This Row],[opady]]&lt;=0.6)</f>
        <v>0</v>
      </c>
      <c r="Q182" s="2" t="b">
        <f>AND(pogoda[[#This Row],[temperatura_srednia]]&gt;15,pogoda[[#This Row],[opady]]&gt;0.6)</f>
        <v>0</v>
      </c>
    </row>
    <row r="183" spans="1:17" x14ac:dyDescent="0.25">
      <c r="A183">
        <v>10</v>
      </c>
      <c r="B183">
        <v>0</v>
      </c>
      <c r="C183" s="1">
        <v>42276</v>
      </c>
      <c r="D183">
        <f t="shared" si="4"/>
        <v>1908</v>
      </c>
      <c r="E183">
        <f>ROUNDUP(IF(pogoda[[#This Row],[opady]]=0, 0.0003*POWER(pogoda[[#This Row],[temperatura_srednia]], 1.5)*pogoda[[#This Row],[stan_zb_początek_dnia]],0), 0)</f>
        <v>19</v>
      </c>
      <c r="F183">
        <f>700*pogoda[[#This Row],[opady]]</f>
        <v>0</v>
      </c>
      <c r="G183" t="b">
        <f>AND(pogoda[[#This Row],[temperatura_srednia]]&gt;15,pogoda[[#This Row],[opady]]&lt;=0.6)</f>
        <v>0</v>
      </c>
      <c r="H183" s="2">
        <f>IF(pogoda[[#This Row],[temperatura_srednia]]&lt;=30, 12000, 24000)*pogoda[[#This Row],[podlewanie?]]</f>
        <v>0</v>
      </c>
      <c r="I183" s="2">
        <f>MIN(pogoda[[#This Row],[stan_zb_początek_dnia]]-pogoda[[#This Row],[ubytek_para]]+pogoda[[#This Row],[opady_zb]], $S$2)</f>
        <v>1889</v>
      </c>
      <c r="J183" s="2" t="b">
        <f>pogoda[[#This Row],[woda_po_dniu]]&lt;pogoda[[#This Row],[podlewanie_zuzycie]]</f>
        <v>0</v>
      </c>
      <c r="K183" s="2">
        <f>IF(pogoda[[#This Row],[uzupełniono]],$S$2,pogoda[[#This Row],[woda_po_dniu]])</f>
        <v>1889</v>
      </c>
      <c r="L183" s="2">
        <f>pogoda[[#This Row],[woda_przed_podlewaniem]]-pogoda[[#This Row],[podlewanie_zuzycie]]</f>
        <v>1889</v>
      </c>
      <c r="M183" s="2">
        <f>IF(pogoda[[#This Row],[uzupełniono]],$S$2-pogoda[[#This Row],[woda_po_dniu]],0)</f>
        <v>0</v>
      </c>
      <c r="N183" s="2">
        <f>MONTH(pogoda[[#This Row],[data]])</f>
        <v>9</v>
      </c>
      <c r="O183" s="2" t="b">
        <f>pogoda[[#This Row],[temperatura_srednia]]&lt;=15</f>
        <v>1</v>
      </c>
      <c r="P183" s="2" t="b">
        <f>AND(pogoda[[#This Row],[temperatura_srednia]]&gt;15, pogoda[[#This Row],[opady]]&lt;=0.6)</f>
        <v>0</v>
      </c>
      <c r="Q183" s="2" t="b">
        <f>AND(pogoda[[#This Row],[temperatura_srednia]]&gt;15,pogoda[[#This Row],[opady]]&gt;0.6)</f>
        <v>0</v>
      </c>
    </row>
    <row r="184" spans="1:17" x14ac:dyDescent="0.25">
      <c r="A184">
        <v>10</v>
      </c>
      <c r="B184">
        <v>0</v>
      </c>
      <c r="C184" s="1">
        <v>42277</v>
      </c>
      <c r="D184">
        <f t="shared" si="4"/>
        <v>1889</v>
      </c>
      <c r="E184">
        <f>ROUNDUP(IF(pogoda[[#This Row],[opady]]=0, 0.0003*POWER(pogoda[[#This Row],[temperatura_srednia]], 1.5)*pogoda[[#This Row],[stan_zb_początek_dnia]],0), 0)</f>
        <v>18</v>
      </c>
      <c r="F184">
        <f>700*pogoda[[#This Row],[opady]]</f>
        <v>0</v>
      </c>
      <c r="G184" t="b">
        <f>AND(pogoda[[#This Row],[temperatura_srednia]]&gt;15,pogoda[[#This Row],[opady]]&lt;=0.6)</f>
        <v>0</v>
      </c>
      <c r="H184" s="2">
        <f>IF(pogoda[[#This Row],[temperatura_srednia]]&lt;=30, 12000, 24000)*pogoda[[#This Row],[podlewanie?]]</f>
        <v>0</v>
      </c>
      <c r="I184" s="2">
        <f>MIN(pogoda[[#This Row],[stan_zb_początek_dnia]]-pogoda[[#This Row],[ubytek_para]]+pogoda[[#This Row],[opady_zb]], $S$2)</f>
        <v>1871</v>
      </c>
      <c r="J184" s="2" t="b">
        <f>pogoda[[#This Row],[woda_po_dniu]]&lt;pogoda[[#This Row],[podlewanie_zuzycie]]</f>
        <v>0</v>
      </c>
      <c r="K184" s="2">
        <f>IF(pogoda[[#This Row],[uzupełniono]],$S$2,pogoda[[#This Row],[woda_po_dniu]])</f>
        <v>1871</v>
      </c>
      <c r="L184" s="2">
        <f>pogoda[[#This Row],[woda_przed_podlewaniem]]-pogoda[[#This Row],[podlewanie_zuzycie]]</f>
        <v>1871</v>
      </c>
      <c r="M184" s="2">
        <f>IF(pogoda[[#This Row],[uzupełniono]],$S$2-pogoda[[#This Row],[woda_po_dniu]],0)</f>
        <v>0</v>
      </c>
      <c r="N184" s="2">
        <f>MONTH(pogoda[[#This Row],[data]])</f>
        <v>9</v>
      </c>
      <c r="O184" s="2" t="b">
        <f>pogoda[[#This Row],[temperatura_srednia]]&lt;=15</f>
        <v>1</v>
      </c>
      <c r="P184" s="2" t="b">
        <f>AND(pogoda[[#This Row],[temperatura_srednia]]&gt;15, pogoda[[#This Row],[opady]]&lt;=0.6)</f>
        <v>0</v>
      </c>
      <c r="Q184" s="2" t="b">
        <f>AND(pogoda[[#This Row],[temperatura_srednia]]&gt;15,pogoda[[#This Row],[opady]]&gt;0.6)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H F i B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H F i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Y g V i N 6 G D b a Q E A A A 8 C A A A T A B w A R m 9 y b X V s Y X M v U 2 V j d G l v b j E u b S C i G A A o o B Q A A A A A A A A A A A A A A A A A A A A A A A A A A A C N k c 1 O A j E U h d e S 8 A 7 N u I F k M g G i J k p m Q W Y w u p A o P x u p I W X m C g 1 t 7 6 T t i A N h w y u x M n F H e C 9 L x o g L F 3 b T 3 t v 0 3 P O d G k g s R 0 U G 5 d 5 s V y v V i p k z D S n J c I Y p I y E R Y K s V 4 t b h Q + 9 3 6 W G L r h m Z t y D G J J e g b O 2 W C w g i V N Y V p u Z F N 3 R k Q B v a R 8 N z G o N Z W M y o S e a I Y p J i Y u h D Z z j q d y h X r 6 g l s 8 W C 0 W Q F e s k h a T W a 1 z T u 9 L q 0 d B D Y d + v V / X E M g k t u Q Y f e m e e T C E U u l Q l b P u m q B F O u Z m G z d d n w y V O O F g a 2 E B C e j k E P F b z U / Z L k 3 O u x 2 W G 7 3 y 0 X n K B D T Z f F 4 d O s U B X S V S u O k o P n M I d s 6 t 4 + a p R O 6 A 5 Y 6 r B q P z n 4 Z P x 9 1 R F i k D D B t A m t z n 8 P e n Z K y m W L x B b Z S X K o m T J H + J J j W G R g a v + z 5 a / X n g W Z g W Y 2 1 2 x i 3 G 8 p z l w m 9 8 p e X Q R H r Y 1 P 1 h 5 m L C 1 c 2 w 0 G o n I 5 B b 3 Z 1 K s V r v 4 2 1 / 4 C U E s B A i 0 A F A A C A A g A H F i B W K n v x X e k A A A A 9 g A A A B I A A A A A A A A A A A A A A A A A A A A A A E N v b m Z p Z y 9 Q Y W N r Y W d l L n h t b F B L A Q I t A B Q A A g A I A B x Y g V g P y u m r p A A A A O k A A A A T A A A A A A A A A A A A A A A A A P A A A A B b Q 2 9 u d G V u d F 9 U e X B l c 1 0 u e G 1 s U E s B A i 0 A F A A C A A g A H F i B W I 3 o Y N t p A Q A A D w I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k A A A A A A A A /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O G J j N D Q 0 L T Y 1 M D E t N D l l Z C 0 4 O D M 3 L T k 5 M m J h Y 2 M 4 N j N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x V D A 5 O j A w O j U 2 L j Q z N j c 1 M j V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k W 7 d 1 I B F U W 8 G H 0 Y X 1 1 Q 0 g A A A A A C A A A A A A A Q Z g A A A A E A A C A A A A A / v q F J 9 O I g v M V a N V G O 8 c 3 P 0 h F 3 d H W 4 3 q j N G o a j 8 i 6 Q F g A A A A A O g A A A A A I A A C A A A A B h B A d x N Z + K w X / e h q M A 8 6 m v 4 l b l 0 d 4 b 7 W c L i 9 4 J J x C Z 1 1 A A A A D 3 S 2 / b n B D A O c v D 6 Z w w 0 p m h v 4 3 6 3 r e X q A D W m e N V p L 8 W 8 u g j z z 9 I N 6 C w Y h T B D M 6 c X 2 V s V s 0 l 3 q Z f / j o I + X J G N V M u 8 S S 7 s 2 + P K o O J D b w o r F O W O k A A A A A b 2 h a H 0 B A z Z n F n i 5 H 3 1 j G 7 p l A a p R q Q K O V 7 t S W X 8 V U a K v / X y 5 d K L a t 8 d t e I W S b S 5 5 Q 8 U v 3 n 2 O s S y O z T D L X 4 b X 2 W < / D a t a M a s h u p > 
</file>

<file path=customXml/itemProps1.xml><?xml version="1.0" encoding="utf-8"?>
<ds:datastoreItem xmlns:ds="http://schemas.openxmlformats.org/officeDocument/2006/customXml" ds:itemID="{4F947F0F-19D2-41F1-A6FC-985273E077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2024-04-01T09:40:11Z</dcterms:modified>
</cp:coreProperties>
</file>