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180" tabRatio="938" firstSheet="8" activeTab="14"/>
  </bookViews>
  <sheets>
    <sheet name="Specs" sheetId="4" r:id="rId1"/>
    <sheet name="MyOpt" sheetId="25" r:id="rId2"/>
    <sheet name="Optimization Model" sheetId="1" r:id="rId3"/>
    <sheet name="MyRelax" sheetId="26" r:id="rId4"/>
    <sheet name="Relaxed Quality" sheetId="6" r:id="rId5"/>
    <sheet name="Frontier" sheetId="12" r:id="rId6"/>
    <sheet name="MyMiniMax" sheetId="27" r:id="rId7"/>
    <sheet name="Minimax Relaxed Quality" sheetId="7" r:id="rId8"/>
    <sheet name="MyOptLimit4" sheetId="28" r:id="rId9"/>
    <sheet name="Optimization Model (Limit 4)" sheetId="8" r:id="rId10"/>
    <sheet name=" MyIntegerAcid" sheetId="29" r:id="rId11"/>
    <sheet name="Optimization Model Integer Acid" sheetId="9" r:id="rId12"/>
    <sheet name="Specs Variability" sheetId="20" r:id="rId13"/>
    <sheet name="Robust Optimization Model" sheetId="24" r:id="rId14"/>
    <sheet name="MyRobust" sheetId="30" r:id="rId15"/>
  </sheets>
  <definedNames>
    <definedName name="solver_adj" localSheetId="10" hidden="1">' MyIntegerAcid'!$C$6:$E$16,' MyIntegerAcid'!$G$27:$G$30,' MyIntegerAcid'!$D$2</definedName>
    <definedName name="solver_adj" localSheetId="7" hidden="1">'Minimax Relaxed Quality'!$C$6:$E$16,'Minimax Relaxed Quality'!$G$27:$G$30,'Minimax Relaxed Quality'!$D$2</definedName>
    <definedName name="solver_adj" localSheetId="6" hidden="1">MyMiniMax!$C$6:$E$16,MyMiniMax!$G$27:$G$30,MyMiniMax!$D$2</definedName>
    <definedName name="solver_adj" localSheetId="1" hidden="1">MyOpt!$C$6:$E$16</definedName>
    <definedName name="solver_adj" localSheetId="8" hidden="1">MyOptLimit4!$C$6:$E$16,MyOptLimit4!$C$34:$E$44</definedName>
    <definedName name="solver_adj" localSheetId="3" hidden="1">MyRelax!$G$27:$G$30,MyRelax!$C$6:$E$16</definedName>
    <definedName name="solver_adj" localSheetId="14" hidden="1">MyRobust!$C$6:$E$16,MyRobust!$G$27:$G$30,MyRobust!$D$2</definedName>
    <definedName name="solver_adj" localSheetId="2" hidden="1">'Optimization Model'!$C$6:$E$16</definedName>
    <definedName name="solver_adj" localSheetId="9" hidden="1">'Optimization Model (Limit 4)'!$C$6:$E$16,'Optimization Model (Limit 4)'!$C$34:$E$44</definedName>
    <definedName name="solver_adj" localSheetId="11" hidden="1">'Optimization Model Integer Acid'!$C$6:$E$16,'Optimization Model Integer Acid'!$C$58:$E$68,'Optimization Model Integer Acid'!$C$38:$E$48,'Optimization Model Integer Acid'!$C$26:$E$36</definedName>
    <definedName name="solver_adj" localSheetId="4" hidden="1">'Relaxed Quality'!$C$6:$E$16,'Relaxed Quality'!$G$27:$G$30</definedName>
    <definedName name="solver_adj" localSheetId="13" hidden="1">'Robust Optimization Model'!$C$6:$E$16,'Robust Optimization Model'!$G$27:$G$30,'Robust Optimization Model'!$D$2</definedName>
    <definedName name="solver_cvg" localSheetId="10" hidden="1">0.0001</definedName>
    <definedName name="solver_cvg" localSheetId="7" hidden="1">0.0001</definedName>
    <definedName name="solver_cvg" localSheetId="6" hidden="1">0.0001</definedName>
    <definedName name="solver_cvg" localSheetId="1" hidden="1">0.0001</definedName>
    <definedName name="solver_cvg" localSheetId="8" hidden="1">0.0001</definedName>
    <definedName name="solver_cvg" localSheetId="3" hidden="1">0.0001</definedName>
    <definedName name="solver_cvg" localSheetId="14" hidden="1">0.0001</definedName>
    <definedName name="solver_cvg" localSheetId="2" hidden="1">0.0001</definedName>
    <definedName name="solver_cvg" localSheetId="9" hidden="1">0.0001</definedName>
    <definedName name="solver_cvg" localSheetId="11" hidden="1">0.0001</definedName>
    <definedName name="solver_cvg" localSheetId="4" hidden="1">0.0001</definedName>
    <definedName name="solver_cvg" localSheetId="13" hidden="1">0.0001</definedName>
    <definedName name="solver_drv" localSheetId="10" hidden="1">1</definedName>
    <definedName name="solver_drv" localSheetId="7" hidden="1">1</definedName>
    <definedName name="solver_drv" localSheetId="6" hidden="1">1</definedName>
    <definedName name="solver_drv" localSheetId="1" hidden="1">1</definedName>
    <definedName name="solver_drv" localSheetId="8" hidden="1">1</definedName>
    <definedName name="solver_drv" localSheetId="3" hidden="1">1</definedName>
    <definedName name="solver_drv" localSheetId="14" hidden="1">1</definedName>
    <definedName name="solver_drv" localSheetId="2" hidden="1">1</definedName>
    <definedName name="solver_drv" localSheetId="9" hidden="1">1</definedName>
    <definedName name="solver_drv" localSheetId="11" hidden="1">1</definedName>
    <definedName name="solver_drv" localSheetId="4" hidden="1">1</definedName>
    <definedName name="solver_drv" localSheetId="13" hidden="1">1</definedName>
    <definedName name="solver_eng" localSheetId="10" hidden="1">2</definedName>
    <definedName name="solver_eng" localSheetId="7" hidden="1">2</definedName>
    <definedName name="solver_eng" localSheetId="6" hidden="1">2</definedName>
    <definedName name="solver_eng" localSheetId="1" hidden="1">2</definedName>
    <definedName name="solver_eng" localSheetId="8" hidden="1">2</definedName>
    <definedName name="solver_eng" localSheetId="3" hidden="1">2</definedName>
    <definedName name="solver_eng" localSheetId="14" hidden="1">2</definedName>
    <definedName name="solver_eng" localSheetId="2" hidden="1">2</definedName>
    <definedName name="solver_eng" localSheetId="9" hidden="1">2</definedName>
    <definedName name="solver_eng" localSheetId="11" hidden="1">2</definedName>
    <definedName name="solver_eng" localSheetId="4" hidden="1">2</definedName>
    <definedName name="solver_eng" localSheetId="13" hidden="1">2</definedName>
    <definedName name="solver_itr" localSheetId="10" hidden="1">2147483647</definedName>
    <definedName name="solver_itr" localSheetId="7" hidden="1">2147483647</definedName>
    <definedName name="solver_itr" localSheetId="6" hidden="1">2147483647</definedName>
    <definedName name="solver_itr" localSheetId="1" hidden="1">2147483647</definedName>
    <definedName name="solver_itr" localSheetId="8" hidden="1">2147483647</definedName>
    <definedName name="solver_itr" localSheetId="3" hidden="1">2147483647</definedName>
    <definedName name="solver_itr" localSheetId="14" hidden="1">2147483647</definedName>
    <definedName name="solver_itr" localSheetId="2" hidden="1">2147483647</definedName>
    <definedName name="solver_itr" localSheetId="9" hidden="1">2147483647</definedName>
    <definedName name="solver_itr" localSheetId="11" hidden="1">2147483647</definedName>
    <definedName name="solver_itr" localSheetId="4" hidden="1">2147483647</definedName>
    <definedName name="solver_itr" localSheetId="13" hidden="1">2147483647</definedName>
    <definedName name="solver_lhs1" localSheetId="10" hidden="1">' MyIntegerAcid'!$A$2</definedName>
    <definedName name="solver_lhs1" localSheetId="7" hidden="1">'Minimax Relaxed Quality'!$A$2</definedName>
    <definedName name="solver_lhs1" localSheetId="6" hidden="1">MyMiniMax!$A$2</definedName>
    <definedName name="solver_lhs1" localSheetId="1" hidden="1">MyOpt!$C$20:$E$20</definedName>
    <definedName name="solver_lhs1" localSheetId="8" hidden="1">MyOptLimit4!$C$20:$E$20</definedName>
    <definedName name="solver_lhs1" localSheetId="3" hidden="1">MyRelax!$A$2</definedName>
    <definedName name="solver_lhs1" localSheetId="14" hidden="1">MyRobust!$A$2</definedName>
    <definedName name="solver_lhs1" localSheetId="2" hidden="1">'Optimization Model'!$C$20:$E$20</definedName>
    <definedName name="solver_lhs1" localSheetId="9" hidden="1">'Optimization Model (Limit 4)'!$C$20:$E$20</definedName>
    <definedName name="solver_lhs1" localSheetId="11" hidden="1">'Optimization Model Integer Acid'!$C$20:$E$20</definedName>
    <definedName name="solver_lhs1" localSheetId="4" hidden="1">'Relaxed Quality'!$A$2</definedName>
    <definedName name="solver_lhs1" localSheetId="13" hidden="1">'Robust Optimization Model'!$A$2</definedName>
    <definedName name="solver_lhs10" localSheetId="10" hidden="1">' MyIntegerAcid'!$F$6:$F$16</definedName>
    <definedName name="solver_lhs10" localSheetId="7" hidden="1">'Minimax Relaxed Quality'!$F$6:$F$16</definedName>
    <definedName name="solver_lhs10" localSheetId="6" hidden="1">MyMiniMax!$F$6:$F$16</definedName>
    <definedName name="solver_lhs10" localSheetId="8" hidden="1">MyOptLimit4!$E$27:$E$30</definedName>
    <definedName name="solver_lhs10" localSheetId="3" hidden="1">MyRelax!$F$6:$F$16</definedName>
    <definedName name="solver_lhs10" localSheetId="14" hidden="1">MyRobust!$F$6:$F$16</definedName>
    <definedName name="solver_lhs10" localSheetId="2" hidden="1">'Optimization Model'!$C$30:$E$30</definedName>
    <definedName name="solver_lhs10" localSheetId="9" hidden="1">'Optimization Model (Limit 4)'!$C$30:$E$30</definedName>
    <definedName name="solver_lhs10" localSheetId="11" hidden="1">'Optimization Model Integer Acid'!$C$52:$E$52</definedName>
    <definedName name="solver_lhs10" localSheetId="4" hidden="1">'Relaxed Quality'!$F$6:$F$16</definedName>
    <definedName name="solver_lhs10" localSheetId="13" hidden="1">'Robust Optimization Model'!$C$20:$E$20</definedName>
    <definedName name="solver_lhs11" localSheetId="10" hidden="1">' MyIntegerAcid'!$G$27:$G$30</definedName>
    <definedName name="solver_lhs11" localSheetId="7" hidden="1">'Minimax Relaxed Quality'!$G$27:$G$30</definedName>
    <definedName name="solver_lhs11" localSheetId="6" hidden="1">MyMiniMax!$G$27:$G$30</definedName>
    <definedName name="solver_lhs11" localSheetId="8" hidden="1">MyOptLimit4!$E$27:$E$30</definedName>
    <definedName name="solver_lhs11" localSheetId="3" hidden="1">MyRelax!$G$27:$G$30</definedName>
    <definedName name="solver_lhs11" localSheetId="14" hidden="1">MyRobust!$G$27:$G$30</definedName>
    <definedName name="solver_lhs11" localSheetId="2" hidden="1">'Optimization Model'!$F$6:$F$16</definedName>
    <definedName name="solver_lhs11" localSheetId="9" hidden="1">'Optimization Model (Limit 4)'!$C$34:$E$44</definedName>
    <definedName name="solver_lhs11" localSheetId="11" hidden="1">'Optimization Model Integer Acid'!$C$53:$E$53</definedName>
    <definedName name="solver_lhs11" localSheetId="4" hidden="1">'Relaxed Quality'!$C$30:$E$30</definedName>
    <definedName name="solver_lhs11" localSheetId="13" hidden="1">'Robust Optimization Model'!$C$23:$E$23</definedName>
    <definedName name="solver_lhs12" localSheetId="10" hidden="1">' MyIntegerAcid'!$C$53:$E$53</definedName>
    <definedName name="solver_lhs12" localSheetId="7" hidden="1">'Minimax Relaxed Quality'!$E$27:$E$30</definedName>
    <definedName name="solver_lhs12" localSheetId="6" hidden="1">MyMiniMax!$F$6:$F$16</definedName>
    <definedName name="solver_lhs12" localSheetId="8" hidden="1">MyOptLimit4!$F$6:$F$16</definedName>
    <definedName name="solver_lhs12" localSheetId="14" hidden="1">MyRobust!$E$27:$E$30</definedName>
    <definedName name="solver_lhs12" localSheetId="9" hidden="1">'Optimization Model (Limit 4)'!$C$45:$E$45</definedName>
    <definedName name="solver_lhs12" localSheetId="11" hidden="1">'Optimization Model Integer Acid'!$C$53:$E$53</definedName>
    <definedName name="solver_lhs12" localSheetId="4" hidden="1">'Relaxed Quality'!$F$6:$F$16</definedName>
    <definedName name="solver_lhs12" localSheetId="13" hidden="1">'Robust Optimization Model'!$C$27:$C$30</definedName>
    <definedName name="solver_lhs13" localSheetId="10" hidden="1">' MyIntegerAcid'!$C$54:$E$54</definedName>
    <definedName name="solver_lhs13" localSheetId="7" hidden="1">'Minimax Relaxed Quality'!$E$27:$E$30</definedName>
    <definedName name="solver_lhs13" localSheetId="8" hidden="1">MyOptLimit4!$E$27:$E$30</definedName>
    <definedName name="solver_lhs13" localSheetId="14" hidden="1">MyRobust!$E$27:$E$30</definedName>
    <definedName name="solver_lhs13" localSheetId="9" hidden="1">'Optimization Model (Limit 4)'!$C$6:$E$16</definedName>
    <definedName name="solver_lhs13" localSheetId="11" hidden="1">'Optimization Model Integer Acid'!$C$54:$E$54</definedName>
    <definedName name="solver_lhs13" localSheetId="13" hidden="1">'Robust Optimization Model'!$C$27:$C$30</definedName>
    <definedName name="solver_lhs14" localSheetId="10" hidden="1">' MyIntegerAcid'!$C$54:$E$54</definedName>
    <definedName name="solver_lhs14" localSheetId="7" hidden="1">'Minimax Relaxed Quality'!$F$6:$F$16</definedName>
    <definedName name="solver_lhs14" localSheetId="8" hidden="1">MyOptLimit4!$E$6:$E$16</definedName>
    <definedName name="solver_lhs14" localSheetId="14" hidden="1">MyRobust!$F$6:$F$16</definedName>
    <definedName name="solver_lhs14" localSheetId="9" hidden="1">'Optimization Model (Limit 4)'!$F$6:$F$16</definedName>
    <definedName name="solver_lhs14" localSheetId="11" hidden="1">'Optimization Model Integer Acid'!$C$54:$E$54</definedName>
    <definedName name="solver_lhs14" localSheetId="13" hidden="1">'Robust Optimization Model'!$D$27:$D$30</definedName>
    <definedName name="solver_lhs15" localSheetId="10" hidden="1">' MyIntegerAcid'!$C$58:$E$68</definedName>
    <definedName name="solver_lhs15" localSheetId="7" hidden="1">'Minimax Relaxed Quality'!$D$2</definedName>
    <definedName name="solver_lhs15" localSheetId="8" hidden="1">MyOptLimit4!$F$6:$F$16</definedName>
    <definedName name="solver_lhs15" localSheetId="14" hidden="1">MyRobust!$D$2</definedName>
    <definedName name="solver_lhs15" localSheetId="11" hidden="1">'Optimization Model Integer Acid'!$C$58:$E$68</definedName>
    <definedName name="solver_lhs15" localSheetId="13" hidden="1">'Robust Optimization Model'!$D$27:$D$30</definedName>
    <definedName name="solver_lhs16" localSheetId="10" hidden="1">' MyIntegerAcid'!$C$69:$E$69</definedName>
    <definedName name="solver_lhs16" localSheetId="7" hidden="1">'Minimax Relaxed Quality'!$F$6:$F$16</definedName>
    <definedName name="solver_lhs16" localSheetId="8" hidden="1">MyOptLimit4!$G$34:$G$44</definedName>
    <definedName name="solver_lhs16" localSheetId="14" hidden="1">MyRobust!$F$6:$F$16</definedName>
    <definedName name="solver_lhs16" localSheetId="11" hidden="1">'Optimization Model Integer Acid'!$C$69:$E$69</definedName>
    <definedName name="solver_lhs16" localSheetId="13" hidden="1">'Robust Optimization Model'!$E$27:$E$30</definedName>
    <definedName name="solver_lhs17" localSheetId="10" hidden="1">' MyIntegerAcid'!$C$6:$E$16</definedName>
    <definedName name="solver_lhs17" localSheetId="8" hidden="1">MyOptLimit4!$H$34:$H$44</definedName>
    <definedName name="solver_lhs17" localSheetId="11" hidden="1">'Optimization Model Integer Acid'!$C$6:$E$16</definedName>
    <definedName name="solver_lhs17" localSheetId="13" hidden="1">'Robust Optimization Model'!$E$27:$E$30</definedName>
    <definedName name="solver_lhs18" localSheetId="10" hidden="1">' MyIntegerAcid'!$F$6:$F$16</definedName>
    <definedName name="solver_lhs18" localSheetId="11" hidden="1">'Optimization Model Integer Acid'!$F$6:$F$16</definedName>
    <definedName name="solver_lhs18" localSheetId="13" hidden="1">'Robust Optimization Model'!$F$6:$F$16</definedName>
    <definedName name="solver_lhs19" localSheetId="13" hidden="1">'Robust Optimization Model'!$G$27:$G$30</definedName>
    <definedName name="solver_lhs2" localSheetId="10" hidden="1">' MyIntegerAcid'!$C$20:$E$20</definedName>
    <definedName name="solver_lhs2" localSheetId="7" hidden="1">'Minimax Relaxed Quality'!$C$20:$E$20</definedName>
    <definedName name="solver_lhs2" localSheetId="6" hidden="1">MyMiniMax!$C$20:$E$20</definedName>
    <definedName name="solver_lhs2" localSheetId="1" hidden="1">MyOpt!$C$23:$E$23</definedName>
    <definedName name="solver_lhs2" localSheetId="8" hidden="1">MyOptLimit4!$C$23:$E$23</definedName>
    <definedName name="solver_lhs2" localSheetId="3" hidden="1">MyRelax!$C$20:$E$20</definedName>
    <definedName name="solver_lhs2" localSheetId="14" hidden="1">MyRobust!$C$20:$E$20</definedName>
    <definedName name="solver_lhs2" localSheetId="2" hidden="1">'Optimization Model'!$C$23:$E$23</definedName>
    <definedName name="solver_lhs2" localSheetId="9" hidden="1">'Optimization Model (Limit 4)'!$C$23:$E$23</definedName>
    <definedName name="solver_lhs2" localSheetId="11" hidden="1">'Optimization Model Integer Acid'!$C$23:$E$23</definedName>
    <definedName name="solver_lhs2" localSheetId="4" hidden="1">'Relaxed Quality'!$C$20:$E$20</definedName>
    <definedName name="solver_lhs2" localSheetId="13" hidden="1">'Robust Optimization Model'!$B$79:$CW$81</definedName>
    <definedName name="solver_lhs3" localSheetId="10" hidden="1">' MyIntegerAcid'!$C$23:$E$23</definedName>
    <definedName name="solver_lhs3" localSheetId="7" hidden="1">'Minimax Relaxed Quality'!$C$23:$E$23</definedName>
    <definedName name="solver_lhs3" localSheetId="6" hidden="1">MyMiniMax!$C$23:$E$23</definedName>
    <definedName name="solver_lhs3" localSheetId="1" hidden="1">MyOpt!$C$27:$C$30</definedName>
    <definedName name="solver_lhs3" localSheetId="8" hidden="1">MyOptLimit4!$C$27:$C$30</definedName>
    <definedName name="solver_lhs3" localSheetId="3" hidden="1">MyRelax!$C$23:$E$23</definedName>
    <definedName name="solver_lhs3" localSheetId="14" hidden="1">MyRobust!$C$23:$E$23</definedName>
    <definedName name="solver_lhs3" localSheetId="2" hidden="1">'Optimization Model'!$C$27:$C$30</definedName>
    <definedName name="solver_lhs3" localSheetId="9" hidden="1">'Optimization Model (Limit 4)'!$C$27:$E$27</definedName>
    <definedName name="solver_lhs3" localSheetId="11" hidden="1">'Optimization Model Integer Acid'!$C$26:$E$36</definedName>
    <definedName name="solver_lhs3" localSheetId="4" hidden="1">'Relaxed Quality'!$C$23:$E$23</definedName>
    <definedName name="solver_lhs3" localSheetId="13" hidden="1">'Robust Optimization Model'!$B$79:$CW$81</definedName>
    <definedName name="solver_lhs4" localSheetId="10" hidden="1">' MyIntegerAcid'!$C$27:$C$30</definedName>
    <definedName name="solver_lhs4" localSheetId="7" hidden="1">'Minimax Relaxed Quality'!$C$27:$C$30</definedName>
    <definedName name="solver_lhs4" localSheetId="6" hidden="1">MyMiniMax!$C$27:$C$30</definedName>
    <definedName name="solver_lhs4" localSheetId="1" hidden="1">MyOpt!$C$27:$C$30</definedName>
    <definedName name="solver_lhs4" localSheetId="8" hidden="1">MyOptLimit4!$C$27:$C$30</definedName>
    <definedName name="solver_lhs4" localSheetId="3" hidden="1">MyRelax!$C$27:$C$30</definedName>
    <definedName name="solver_lhs4" localSheetId="14" hidden="1">MyRobust!$C$27:$C$30</definedName>
    <definedName name="solver_lhs4" localSheetId="2" hidden="1">'Optimization Model'!$C$27:$C$30</definedName>
    <definedName name="solver_lhs4" localSheetId="9" hidden="1">'Optimization Model (Limit 4)'!$C$27:$E$27</definedName>
    <definedName name="solver_lhs4" localSheetId="11" hidden="1">'Optimization Model Integer Acid'!$C$38:$E$48</definedName>
    <definedName name="solver_lhs4" localSheetId="4" hidden="1">'Relaxed Quality'!$C$27:$C$30</definedName>
    <definedName name="solver_lhs4" localSheetId="13" hidden="1">'Robust Optimization Model'!$B$83:$CW$85</definedName>
    <definedName name="solver_lhs5" localSheetId="10" hidden="1">' MyIntegerAcid'!$C$27:$C$30</definedName>
    <definedName name="solver_lhs5" localSheetId="7" hidden="1">'Minimax Relaxed Quality'!$C$27:$C$30</definedName>
    <definedName name="solver_lhs5" localSheetId="6" hidden="1">MyMiniMax!$C$27:$C$30</definedName>
    <definedName name="solver_lhs5" localSheetId="1" hidden="1">MyOpt!$D$27:$D$30</definedName>
    <definedName name="solver_lhs5" localSheetId="8" hidden="1">MyOptLimit4!$C$34:$E$44</definedName>
    <definedName name="solver_lhs5" localSheetId="3" hidden="1">MyRelax!$C$27:$C$30</definedName>
    <definedName name="solver_lhs5" localSheetId="14" hidden="1">MyRobust!$C$27:$C$30</definedName>
    <definedName name="solver_lhs5" localSheetId="2" hidden="1">'Optimization Model'!$D$27:$D$30</definedName>
    <definedName name="solver_lhs5" localSheetId="9" hidden="1">'Optimization Model (Limit 4)'!$C$28:$E$28</definedName>
    <definedName name="solver_lhs5" localSheetId="11" hidden="1">'Optimization Model Integer Acid'!$C$38:$E$48</definedName>
    <definedName name="solver_lhs5" localSheetId="4" hidden="1">'Relaxed Quality'!$C$27:$C$30</definedName>
    <definedName name="solver_lhs5" localSheetId="13" hidden="1">'Robust Optimization Model'!$B$83:$CW$85</definedName>
    <definedName name="solver_lhs6" localSheetId="10" hidden="1">' MyIntegerAcid'!$D$27:$D$30</definedName>
    <definedName name="solver_lhs6" localSheetId="7" hidden="1">'Minimax Relaxed Quality'!$D$27:$D$30</definedName>
    <definedName name="solver_lhs6" localSheetId="6" hidden="1">MyMiniMax!$D$27:$D$30</definedName>
    <definedName name="solver_lhs6" localSheetId="1" hidden="1">MyOpt!$D$27:$D$30</definedName>
    <definedName name="solver_lhs6" localSheetId="8" hidden="1">MyOptLimit4!$C$45:$E$45</definedName>
    <definedName name="solver_lhs6" localSheetId="3" hidden="1">MyRelax!$D$27:$D$30</definedName>
    <definedName name="solver_lhs6" localSheetId="14" hidden="1">MyRobust!$D$27:$D$30</definedName>
    <definedName name="solver_lhs6" localSheetId="2" hidden="1">'Optimization Model'!$D$27:$D$30</definedName>
    <definedName name="solver_lhs6" localSheetId="9" hidden="1">'Optimization Model (Limit 4)'!$C$28:$E$28</definedName>
    <definedName name="solver_lhs6" localSheetId="11" hidden="1">'Optimization Model Integer Acid'!$C$38:$E$48</definedName>
    <definedName name="solver_lhs6" localSheetId="4" hidden="1">'Relaxed Quality'!$D$27:$D$30</definedName>
    <definedName name="solver_lhs6" localSheetId="13" hidden="1">'Robust Optimization Model'!$B$87:$CW$89</definedName>
    <definedName name="solver_lhs7" localSheetId="10" hidden="1">' MyIntegerAcid'!$D$27:$D$30</definedName>
    <definedName name="solver_lhs7" localSheetId="7" hidden="1">'Minimax Relaxed Quality'!$D$27:$D$30</definedName>
    <definedName name="solver_lhs7" localSheetId="6" hidden="1">MyMiniMax!$D$27:$D$30</definedName>
    <definedName name="solver_lhs7" localSheetId="1" hidden="1">MyOpt!$E$27:$E$30</definedName>
    <definedName name="solver_lhs7" localSheetId="8" hidden="1">MyOptLimit4!$C$6:$E$16</definedName>
    <definedName name="solver_lhs7" localSheetId="3" hidden="1">MyRelax!$D$27:$D$30</definedName>
    <definedName name="solver_lhs7" localSheetId="14" hidden="1">MyRobust!$D$27:$D$30</definedName>
    <definedName name="solver_lhs7" localSheetId="2" hidden="1">'Optimization Model'!$E$27:$E$30</definedName>
    <definedName name="solver_lhs7" localSheetId="9" hidden="1">'Optimization Model (Limit 4)'!$C$29:$E$29</definedName>
    <definedName name="solver_lhs7" localSheetId="11" hidden="1">'Optimization Model Integer Acid'!$C$51:$E$51</definedName>
    <definedName name="solver_lhs7" localSheetId="4" hidden="1">'Relaxed Quality'!$D$27:$D$30</definedName>
    <definedName name="solver_lhs7" localSheetId="13" hidden="1">'Robust Optimization Model'!$B$87:$CW$89</definedName>
    <definedName name="solver_lhs8" localSheetId="10" hidden="1">' MyIntegerAcid'!$E$27:$E$30</definedName>
    <definedName name="solver_lhs8" localSheetId="7" hidden="1">'Minimax Relaxed Quality'!$E$27:$E$30</definedName>
    <definedName name="solver_lhs8" localSheetId="6" hidden="1">MyMiniMax!$E$27:$E$30</definedName>
    <definedName name="solver_lhs8" localSheetId="1" hidden="1">MyOpt!$E$27:$E$30</definedName>
    <definedName name="solver_lhs8" localSheetId="8" hidden="1">MyOptLimit4!$D$27:$D$30</definedName>
    <definedName name="solver_lhs8" localSheetId="3" hidden="1">MyRelax!$E$27:$E$30</definedName>
    <definedName name="solver_lhs8" localSheetId="14" hidden="1">MyRobust!$E$27:$E$30</definedName>
    <definedName name="solver_lhs8" localSheetId="2" hidden="1">'Optimization Model'!$E$27:$E$30</definedName>
    <definedName name="solver_lhs8" localSheetId="9" hidden="1">'Optimization Model (Limit 4)'!$C$29:$E$29</definedName>
    <definedName name="solver_lhs8" localSheetId="11" hidden="1">'Optimization Model Integer Acid'!$C$51:$E$51</definedName>
    <definedName name="solver_lhs8" localSheetId="4" hidden="1">'Relaxed Quality'!$E$27:$E$30</definedName>
    <definedName name="solver_lhs8" localSheetId="13" hidden="1">'Robust Optimization Model'!$B$91:$CW$93</definedName>
    <definedName name="solver_lhs9" localSheetId="10" hidden="1">' MyIntegerAcid'!$E$27:$E$30</definedName>
    <definedName name="solver_lhs9" localSheetId="7" hidden="1">'Minimax Relaxed Quality'!$E$27:$E$30</definedName>
    <definedName name="solver_lhs9" localSheetId="6" hidden="1">MyMiniMax!$E$27:$E$30</definedName>
    <definedName name="solver_lhs9" localSheetId="1" hidden="1">MyOpt!$F$6:$F$16</definedName>
    <definedName name="solver_lhs9" localSheetId="8" hidden="1">MyOptLimit4!$D$27:$D$30</definedName>
    <definedName name="solver_lhs9" localSheetId="3" hidden="1">MyRelax!$E$27:$E$30</definedName>
    <definedName name="solver_lhs9" localSheetId="14" hidden="1">MyRobust!$E$27:$E$30</definedName>
    <definedName name="solver_lhs9" localSheetId="2" hidden="1">'Optimization Model'!$F$6:$F$16</definedName>
    <definedName name="solver_lhs9" localSheetId="9" hidden="1">'Optimization Model (Limit 4)'!$C$30:$E$30</definedName>
    <definedName name="solver_lhs9" localSheetId="11" hidden="1">'Optimization Model Integer Acid'!$C$52:$E$52</definedName>
    <definedName name="solver_lhs9" localSheetId="4" hidden="1">'Relaxed Quality'!$E$27:$E$30</definedName>
    <definedName name="solver_lhs9" localSheetId="13" hidden="1">'Robust Optimization Model'!$B$91:$CW$93</definedName>
    <definedName name="solver_lin" localSheetId="10" hidden="1">1</definedName>
    <definedName name="solver_lin" localSheetId="7" hidden="1">1</definedName>
    <definedName name="solver_lin" localSheetId="6" hidden="1">1</definedName>
    <definedName name="solver_lin" localSheetId="1" hidden="1">1</definedName>
    <definedName name="solver_lin" localSheetId="8" hidden="1">1</definedName>
    <definedName name="solver_lin" localSheetId="3" hidden="1">1</definedName>
    <definedName name="solver_lin" localSheetId="14" hidden="1">1</definedName>
    <definedName name="solver_lin" localSheetId="2" hidden="1">1</definedName>
    <definedName name="solver_lin" localSheetId="9" hidden="1">1</definedName>
    <definedName name="solver_lin" localSheetId="11" hidden="1">1</definedName>
    <definedName name="solver_lin" localSheetId="4" hidden="1">1</definedName>
    <definedName name="solver_lin" localSheetId="13" hidden="1">1</definedName>
    <definedName name="solver_mip" localSheetId="10" hidden="1">2147483647</definedName>
    <definedName name="solver_mip" localSheetId="7" hidden="1">2147483647</definedName>
    <definedName name="solver_mip" localSheetId="6" hidden="1">2147483647</definedName>
    <definedName name="solver_mip" localSheetId="1" hidden="1">2147483647</definedName>
    <definedName name="solver_mip" localSheetId="8" hidden="1">2147483647</definedName>
    <definedName name="solver_mip" localSheetId="3" hidden="1">2147483647</definedName>
    <definedName name="solver_mip" localSheetId="14" hidden="1">2147483647</definedName>
    <definedName name="solver_mip" localSheetId="2" hidden="1">2147483647</definedName>
    <definedName name="solver_mip" localSheetId="9" hidden="1">2147483647</definedName>
    <definedName name="solver_mip" localSheetId="11" hidden="1">2147483647</definedName>
    <definedName name="solver_mip" localSheetId="4" hidden="1">2147483647</definedName>
    <definedName name="solver_mip" localSheetId="13" hidden="1">2147483647</definedName>
    <definedName name="solver_mni" localSheetId="10" hidden="1">30</definedName>
    <definedName name="solver_mni" localSheetId="7" hidden="1">30</definedName>
    <definedName name="solver_mni" localSheetId="6" hidden="1">30</definedName>
    <definedName name="solver_mni" localSheetId="1" hidden="1">30</definedName>
    <definedName name="solver_mni" localSheetId="8" hidden="1">30</definedName>
    <definedName name="solver_mni" localSheetId="3" hidden="1">30</definedName>
    <definedName name="solver_mni" localSheetId="14" hidden="1">30</definedName>
    <definedName name="solver_mni" localSheetId="2" hidden="1">30</definedName>
    <definedName name="solver_mni" localSheetId="9" hidden="1">30</definedName>
    <definedName name="solver_mni" localSheetId="11" hidden="1">30</definedName>
    <definedName name="solver_mni" localSheetId="4" hidden="1">30</definedName>
    <definedName name="solver_mni" localSheetId="13" hidden="1">30</definedName>
    <definedName name="solver_mrt" localSheetId="10" hidden="1">0.075</definedName>
    <definedName name="solver_mrt" localSheetId="7" hidden="1">0.075</definedName>
    <definedName name="solver_mrt" localSheetId="6" hidden="1">0.075</definedName>
    <definedName name="solver_mrt" localSheetId="1" hidden="1">0.075</definedName>
    <definedName name="solver_mrt" localSheetId="8" hidden="1">0.075</definedName>
    <definedName name="solver_mrt" localSheetId="3" hidden="1">0.075</definedName>
    <definedName name="solver_mrt" localSheetId="14" hidden="1">0.075</definedName>
    <definedName name="solver_mrt" localSheetId="2" hidden="1">0.075</definedName>
    <definedName name="solver_mrt" localSheetId="9" hidden="1">0.075</definedName>
    <definedName name="solver_mrt" localSheetId="11" hidden="1">0.075</definedName>
    <definedName name="solver_mrt" localSheetId="4" hidden="1">0.075</definedName>
    <definedName name="solver_mrt" localSheetId="13" hidden="1">0.075</definedName>
    <definedName name="solver_msl" localSheetId="10" hidden="1">2</definedName>
    <definedName name="solver_msl" localSheetId="7" hidden="1">2</definedName>
    <definedName name="solver_msl" localSheetId="6" hidden="1">2</definedName>
    <definedName name="solver_msl" localSheetId="1" hidden="1">2</definedName>
    <definedName name="solver_msl" localSheetId="8" hidden="1">2</definedName>
    <definedName name="solver_msl" localSheetId="3" hidden="1">2</definedName>
    <definedName name="solver_msl" localSheetId="14" hidden="1">2</definedName>
    <definedName name="solver_msl" localSheetId="2" hidden="1">2</definedName>
    <definedName name="solver_msl" localSheetId="9" hidden="1">2</definedName>
    <definedName name="solver_msl" localSheetId="11" hidden="1">2</definedName>
    <definedName name="solver_msl" localSheetId="4" hidden="1">2</definedName>
    <definedName name="solver_msl" localSheetId="13" hidden="1">2</definedName>
    <definedName name="solver_neg" localSheetId="10" hidden="1">1</definedName>
    <definedName name="solver_neg" localSheetId="7" hidden="1">1</definedName>
    <definedName name="solver_neg" localSheetId="6" hidden="1">1</definedName>
    <definedName name="solver_neg" localSheetId="1" hidden="1">1</definedName>
    <definedName name="solver_neg" localSheetId="8" hidden="1">1</definedName>
    <definedName name="solver_neg" localSheetId="3" hidden="1">1</definedName>
    <definedName name="solver_neg" localSheetId="14" hidden="1">1</definedName>
    <definedName name="solver_neg" localSheetId="2" hidden="1">1</definedName>
    <definedName name="solver_neg" localSheetId="9" hidden="1">1</definedName>
    <definedName name="solver_neg" localSheetId="11" hidden="1">1</definedName>
    <definedName name="solver_neg" localSheetId="4" hidden="1">1</definedName>
    <definedName name="solver_neg" localSheetId="13" hidden="1">1</definedName>
    <definedName name="solver_nod" localSheetId="10" hidden="1">2147483647</definedName>
    <definedName name="solver_nod" localSheetId="7" hidden="1">2147483647</definedName>
    <definedName name="solver_nod" localSheetId="6" hidden="1">2147483647</definedName>
    <definedName name="solver_nod" localSheetId="1" hidden="1">2147483647</definedName>
    <definedName name="solver_nod" localSheetId="8" hidden="1">2147483647</definedName>
    <definedName name="solver_nod" localSheetId="3" hidden="1">2147483647</definedName>
    <definedName name="solver_nod" localSheetId="14" hidden="1">2147483647</definedName>
    <definedName name="solver_nod" localSheetId="2" hidden="1">2147483647</definedName>
    <definedName name="solver_nod" localSheetId="9" hidden="1">2147483647</definedName>
    <definedName name="solver_nod" localSheetId="11" hidden="1">2147483647</definedName>
    <definedName name="solver_nod" localSheetId="4" hidden="1">2147483647</definedName>
    <definedName name="solver_nod" localSheetId="13" hidden="1">2147483647</definedName>
    <definedName name="solver_num" localSheetId="10" hidden="1">11</definedName>
    <definedName name="solver_num" localSheetId="7" hidden="1">11</definedName>
    <definedName name="solver_num" localSheetId="6" hidden="1">11</definedName>
    <definedName name="solver_num" localSheetId="1" hidden="1">9</definedName>
    <definedName name="solver_num" localSheetId="8" hidden="1">12</definedName>
    <definedName name="solver_num" localSheetId="3" hidden="1">10</definedName>
    <definedName name="solver_num" localSheetId="14" hidden="1">11</definedName>
    <definedName name="solver_num" localSheetId="2" hidden="1">9</definedName>
    <definedName name="solver_num" localSheetId="9" hidden="1">14</definedName>
    <definedName name="solver_num" localSheetId="11" hidden="1">18</definedName>
    <definedName name="solver_num" localSheetId="4" hidden="1">10</definedName>
    <definedName name="solver_num" localSheetId="13" hidden="1">19</definedName>
    <definedName name="solver_opt" localSheetId="10" hidden="1">' MyIntegerAcid'!$D$2</definedName>
    <definedName name="solver_opt" localSheetId="7" hidden="1">'Minimax Relaxed Quality'!$D$2</definedName>
    <definedName name="solver_opt" localSheetId="6" hidden="1">MyMiniMax!$D$2</definedName>
    <definedName name="solver_opt" localSheetId="1" hidden="1">MyOpt!$A$2</definedName>
    <definedName name="solver_opt" localSheetId="8" hidden="1">MyOptLimit4!$A$2</definedName>
    <definedName name="solver_opt" localSheetId="3" hidden="1">MyRelax!$G$31</definedName>
    <definedName name="solver_opt" localSheetId="14" hidden="1">MyRobust!$D$2</definedName>
    <definedName name="solver_opt" localSheetId="2" hidden="1">'Optimization Model'!$A$2</definedName>
    <definedName name="solver_opt" localSheetId="9" hidden="1">'Optimization Model (Limit 4)'!$A$2</definedName>
    <definedName name="solver_opt" localSheetId="11" hidden="1">'Optimization Model Integer Acid'!$A$2</definedName>
    <definedName name="solver_opt" localSheetId="4" hidden="1">'Relaxed Quality'!$D$2</definedName>
    <definedName name="solver_opt" localSheetId="13" hidden="1">'Robust Optimization Model'!$D$2</definedName>
    <definedName name="solver_pre" localSheetId="10" hidden="1">0.00001</definedName>
    <definedName name="solver_pre" localSheetId="7" hidden="1">0.000001</definedName>
    <definedName name="solver_pre" localSheetId="6" hidden="1">0.000001</definedName>
    <definedName name="solver_pre" localSheetId="1" hidden="1">0.000001</definedName>
    <definedName name="solver_pre" localSheetId="8" hidden="1">0.000001</definedName>
    <definedName name="solver_pre" localSheetId="3" hidden="1">0.000001</definedName>
    <definedName name="solver_pre" localSheetId="14" hidden="1">0.000001</definedName>
    <definedName name="solver_pre" localSheetId="2" hidden="1">0.000001</definedName>
    <definedName name="solver_pre" localSheetId="9" hidden="1">0.00001</definedName>
    <definedName name="solver_pre" localSheetId="11" hidden="1">0.00001</definedName>
    <definedName name="solver_pre" localSheetId="4" hidden="1">0.000001</definedName>
    <definedName name="solver_pre" localSheetId="13" hidden="1">0.000001</definedName>
    <definedName name="solver_rbv" localSheetId="10" hidden="1">1</definedName>
    <definedName name="solver_rbv" localSheetId="7" hidden="1">1</definedName>
    <definedName name="solver_rbv" localSheetId="6" hidden="1">1</definedName>
    <definedName name="solver_rbv" localSheetId="1" hidden="1">1</definedName>
    <definedName name="solver_rbv" localSheetId="8" hidden="1">1</definedName>
    <definedName name="solver_rbv" localSheetId="3" hidden="1">1</definedName>
    <definedName name="solver_rbv" localSheetId="14" hidden="1">1</definedName>
    <definedName name="solver_rbv" localSheetId="2" hidden="1">1</definedName>
    <definedName name="solver_rbv" localSheetId="9" hidden="1">1</definedName>
    <definedName name="solver_rbv" localSheetId="11" hidden="1">1</definedName>
    <definedName name="solver_rbv" localSheetId="4" hidden="1">1</definedName>
    <definedName name="solver_rbv" localSheetId="13" hidden="1">1</definedName>
    <definedName name="solver_rel1" localSheetId="10" hidden="1">1</definedName>
    <definedName name="solver_rel1" localSheetId="7" hidden="1">1</definedName>
    <definedName name="solver_rel1" localSheetId="6" hidden="1">1</definedName>
    <definedName name="solver_rel1" localSheetId="1" hidden="1">2</definedName>
    <definedName name="solver_rel1" localSheetId="8" hidden="1">2</definedName>
    <definedName name="solver_rel1" localSheetId="3" hidden="1">1</definedName>
    <definedName name="solver_rel1" localSheetId="14" hidden="1">1</definedName>
    <definedName name="solver_rel1" localSheetId="2" hidden="1">2</definedName>
    <definedName name="solver_rel1" localSheetId="9" hidden="1">2</definedName>
    <definedName name="solver_rel1" localSheetId="11" hidden="1">2</definedName>
    <definedName name="solver_rel1" localSheetId="4" hidden="1">1</definedName>
    <definedName name="solver_rel1" localSheetId="13" hidden="1">1</definedName>
    <definedName name="solver_rel10" localSheetId="10" hidden="1">1</definedName>
    <definedName name="solver_rel10" localSheetId="7" hidden="1">1</definedName>
    <definedName name="solver_rel10" localSheetId="6" hidden="1">1</definedName>
    <definedName name="solver_rel10" localSheetId="8" hidden="1">1</definedName>
    <definedName name="solver_rel10" localSheetId="3" hidden="1">1</definedName>
    <definedName name="solver_rel10" localSheetId="14" hidden="1">1</definedName>
    <definedName name="solver_rel10" localSheetId="2" hidden="1">3</definedName>
    <definedName name="solver_rel10" localSheetId="9" hidden="1">3</definedName>
    <definedName name="solver_rel10" localSheetId="11" hidden="1">3</definedName>
    <definedName name="solver_rel10" localSheetId="4" hidden="1">1</definedName>
    <definedName name="solver_rel10" localSheetId="13" hidden="1">2</definedName>
    <definedName name="solver_rel11" localSheetId="10" hidden="1">1</definedName>
    <definedName name="solver_rel11" localSheetId="7" hidden="1">1</definedName>
    <definedName name="solver_rel11" localSheetId="6" hidden="1">1</definedName>
    <definedName name="solver_rel11" localSheetId="8" hidden="1">3</definedName>
    <definedName name="solver_rel11" localSheetId="3" hidden="1">1</definedName>
    <definedName name="solver_rel11" localSheetId="14" hidden="1">1</definedName>
    <definedName name="solver_rel11" localSheetId="2" hidden="1">1</definedName>
    <definedName name="solver_rel11" localSheetId="9" hidden="1">5</definedName>
    <definedName name="solver_rel11" localSheetId="11" hidden="1">1</definedName>
    <definedName name="solver_rel11" localSheetId="4" hidden="1">3</definedName>
    <definedName name="solver_rel11" localSheetId="13" hidden="1">3</definedName>
    <definedName name="solver_rel12" localSheetId="10" hidden="1">3</definedName>
    <definedName name="solver_rel12" localSheetId="7" hidden="1">1</definedName>
    <definedName name="solver_rel12" localSheetId="6" hidden="1">1</definedName>
    <definedName name="solver_rel12" localSheetId="8" hidden="1">1</definedName>
    <definedName name="solver_rel12" localSheetId="14" hidden="1">1</definedName>
    <definedName name="solver_rel12" localSheetId="9" hidden="1">1</definedName>
    <definedName name="solver_rel12" localSheetId="11" hidden="1">3</definedName>
    <definedName name="solver_rel12" localSheetId="4" hidden="1">1</definedName>
    <definedName name="solver_rel12" localSheetId="13" hidden="1">1</definedName>
    <definedName name="solver_rel13" localSheetId="10" hidden="1">1</definedName>
    <definedName name="solver_rel13" localSheetId="7" hidden="1">3</definedName>
    <definedName name="solver_rel13" localSheetId="8" hidden="1">3</definedName>
    <definedName name="solver_rel13" localSheetId="14" hidden="1">3</definedName>
    <definedName name="solver_rel13" localSheetId="9" hidden="1">1</definedName>
    <definedName name="solver_rel13" localSheetId="11" hidden="1">1</definedName>
    <definedName name="solver_rel13" localSheetId="13" hidden="1">3</definedName>
    <definedName name="solver_rel14" localSheetId="10" hidden="1">3</definedName>
    <definedName name="solver_rel14" localSheetId="7" hidden="1">1</definedName>
    <definedName name="solver_rel14" localSheetId="8" hidden="1">1</definedName>
    <definedName name="solver_rel14" localSheetId="14" hidden="1">1</definedName>
    <definedName name="solver_rel14" localSheetId="9" hidden="1">1</definedName>
    <definedName name="solver_rel14" localSheetId="11" hidden="1">3</definedName>
    <definedName name="solver_rel14" localSheetId="13" hidden="1">1</definedName>
    <definedName name="solver_rel15" localSheetId="10" hidden="1">5</definedName>
    <definedName name="solver_rel15" localSheetId="7" hidden="1">3</definedName>
    <definedName name="solver_rel15" localSheetId="8" hidden="1">1</definedName>
    <definedName name="solver_rel15" localSheetId="14" hidden="1">3</definedName>
    <definedName name="solver_rel15" localSheetId="11" hidden="1">5</definedName>
    <definedName name="solver_rel15" localSheetId="13" hidden="1">3</definedName>
    <definedName name="solver_rel16" localSheetId="10" hidden="1">1</definedName>
    <definedName name="solver_rel16" localSheetId="7" hidden="1">1</definedName>
    <definedName name="solver_rel16" localSheetId="8" hidden="1">1</definedName>
    <definedName name="solver_rel16" localSheetId="14" hidden="1">1</definedName>
    <definedName name="solver_rel16" localSheetId="11" hidden="1">1</definedName>
    <definedName name="solver_rel16" localSheetId="13" hidden="1">1</definedName>
    <definedName name="solver_rel17" localSheetId="10" hidden="1">1</definedName>
    <definedName name="solver_rel17" localSheetId="8" hidden="1">1</definedName>
    <definedName name="solver_rel17" localSheetId="11" hidden="1">1</definedName>
    <definedName name="solver_rel17" localSheetId="13" hidden="1">3</definedName>
    <definedName name="solver_rel18" localSheetId="10" hidden="1">1</definedName>
    <definedName name="solver_rel18" localSheetId="11" hidden="1">1</definedName>
    <definedName name="solver_rel18" localSheetId="13" hidden="1">1</definedName>
    <definedName name="solver_rel19" localSheetId="13" hidden="1">1</definedName>
    <definedName name="solver_rel2" localSheetId="10" hidden="1">2</definedName>
    <definedName name="solver_rel2" localSheetId="7" hidden="1">2</definedName>
    <definedName name="solver_rel2" localSheetId="6" hidden="1">2</definedName>
    <definedName name="solver_rel2" localSheetId="1" hidden="1">3</definedName>
    <definedName name="solver_rel2" localSheetId="8" hidden="1">3</definedName>
    <definedName name="solver_rel2" localSheetId="3" hidden="1">2</definedName>
    <definedName name="solver_rel2" localSheetId="14" hidden="1">2</definedName>
    <definedName name="solver_rel2" localSheetId="2" hidden="1">3</definedName>
    <definedName name="solver_rel2" localSheetId="9" hidden="1">3</definedName>
    <definedName name="solver_rel2" localSheetId="11" hidden="1">3</definedName>
    <definedName name="solver_rel2" localSheetId="4" hidden="1">2</definedName>
    <definedName name="solver_rel2" localSheetId="13" hidden="1">1</definedName>
    <definedName name="solver_rel3" localSheetId="10" hidden="1">3</definedName>
    <definedName name="solver_rel3" localSheetId="7" hidden="1">3</definedName>
    <definedName name="solver_rel3" localSheetId="6" hidden="1">3</definedName>
    <definedName name="solver_rel3" localSheetId="1" hidden="1">1</definedName>
    <definedName name="solver_rel3" localSheetId="8" hidden="1">1</definedName>
    <definedName name="solver_rel3" localSheetId="3" hidden="1">3</definedName>
    <definedName name="solver_rel3" localSheetId="14" hidden="1">3</definedName>
    <definedName name="solver_rel3" localSheetId="2" hidden="1">1</definedName>
    <definedName name="solver_rel3" localSheetId="9" hidden="1">1</definedName>
    <definedName name="solver_rel3" localSheetId="11" hidden="1">5</definedName>
    <definedName name="solver_rel3" localSheetId="4" hidden="1">3</definedName>
    <definedName name="solver_rel3" localSheetId="13" hidden="1">3</definedName>
    <definedName name="solver_rel4" localSheetId="10" hidden="1">1</definedName>
    <definedName name="solver_rel4" localSheetId="7" hidden="1">1</definedName>
    <definedName name="solver_rel4" localSheetId="6" hidden="1">1</definedName>
    <definedName name="solver_rel4" localSheetId="1" hidden="1">3</definedName>
    <definedName name="solver_rel4" localSheetId="8" hidden="1">3</definedName>
    <definedName name="solver_rel4" localSheetId="3" hidden="1">1</definedName>
    <definedName name="solver_rel4" localSheetId="14" hidden="1">1</definedName>
    <definedName name="solver_rel4" localSheetId="2" hidden="1">3</definedName>
    <definedName name="solver_rel4" localSheetId="9" hidden="1">3</definedName>
    <definedName name="solver_rel4" localSheetId="11" hidden="1">1</definedName>
    <definedName name="solver_rel4" localSheetId="4" hidden="1">1</definedName>
    <definedName name="solver_rel4" localSheetId="13" hidden="1">1</definedName>
    <definedName name="solver_rel5" localSheetId="10" hidden="1">3</definedName>
    <definedName name="solver_rel5" localSheetId="7" hidden="1">3</definedName>
    <definedName name="solver_rel5" localSheetId="6" hidden="1">3</definedName>
    <definedName name="solver_rel5" localSheetId="1" hidden="1">1</definedName>
    <definedName name="solver_rel5" localSheetId="8" hidden="1">5</definedName>
    <definedName name="solver_rel5" localSheetId="3" hidden="1">3</definedName>
    <definedName name="solver_rel5" localSheetId="14" hidden="1">3</definedName>
    <definedName name="solver_rel5" localSheetId="2" hidden="1">1</definedName>
    <definedName name="solver_rel5" localSheetId="9" hidden="1">1</definedName>
    <definedName name="solver_rel5" localSheetId="11" hidden="1">1</definedName>
    <definedName name="solver_rel5" localSheetId="4" hidden="1">3</definedName>
    <definedName name="solver_rel5" localSheetId="13" hidden="1">3</definedName>
    <definedName name="solver_rel6" localSheetId="10" hidden="1">1</definedName>
    <definedName name="solver_rel6" localSheetId="7" hidden="1">1</definedName>
    <definedName name="solver_rel6" localSheetId="6" hidden="1">1</definedName>
    <definedName name="solver_rel6" localSheetId="1" hidden="1">3</definedName>
    <definedName name="solver_rel6" localSheetId="8" hidden="1">1</definedName>
    <definedName name="solver_rel6" localSheetId="3" hidden="1">1</definedName>
    <definedName name="solver_rel6" localSheetId="14" hidden="1">1</definedName>
    <definedName name="solver_rel6" localSheetId="2" hidden="1">3</definedName>
    <definedName name="solver_rel6" localSheetId="9" hidden="1">3</definedName>
    <definedName name="solver_rel6" localSheetId="11" hidden="1">3</definedName>
    <definedName name="solver_rel6" localSheetId="4" hidden="1">1</definedName>
    <definedName name="solver_rel6" localSheetId="13" hidden="1">1</definedName>
    <definedName name="solver_rel7" localSheetId="10" hidden="1">3</definedName>
    <definedName name="solver_rel7" localSheetId="7" hidden="1">3</definedName>
    <definedName name="solver_rel7" localSheetId="6" hidden="1">3</definedName>
    <definedName name="solver_rel7" localSheetId="1" hidden="1">1</definedName>
    <definedName name="solver_rel7" localSheetId="8" hidden="1">1</definedName>
    <definedName name="solver_rel7" localSheetId="3" hidden="1">3</definedName>
    <definedName name="solver_rel7" localSheetId="14" hidden="1">3</definedName>
    <definedName name="solver_rel7" localSheetId="2" hidden="1">1</definedName>
    <definedName name="solver_rel7" localSheetId="9" hidden="1">1</definedName>
    <definedName name="solver_rel7" localSheetId="11" hidden="1">1</definedName>
    <definedName name="solver_rel7" localSheetId="4" hidden="1">3</definedName>
    <definedName name="solver_rel7" localSheetId="13" hidden="1">3</definedName>
    <definedName name="solver_rel8" localSheetId="10" hidden="1">1</definedName>
    <definedName name="solver_rel8" localSheetId="7" hidden="1">1</definedName>
    <definedName name="solver_rel8" localSheetId="6" hidden="1">1</definedName>
    <definedName name="solver_rel8" localSheetId="1" hidden="1">3</definedName>
    <definedName name="solver_rel8" localSheetId="8" hidden="1">1</definedName>
    <definedName name="solver_rel8" localSheetId="3" hidden="1">1</definedName>
    <definedName name="solver_rel8" localSheetId="14" hidden="1">1</definedName>
    <definedName name="solver_rel8" localSheetId="2" hidden="1">3</definedName>
    <definedName name="solver_rel8" localSheetId="9" hidden="1">3</definedName>
    <definedName name="solver_rel8" localSheetId="11" hidden="1">3</definedName>
    <definedName name="solver_rel8" localSheetId="4" hidden="1">1</definedName>
    <definedName name="solver_rel8" localSheetId="13" hidden="1">1</definedName>
    <definedName name="solver_rel9" localSheetId="10" hidden="1">3</definedName>
    <definedName name="solver_rel9" localSheetId="7" hidden="1">3</definedName>
    <definedName name="solver_rel9" localSheetId="6" hidden="1">3</definedName>
    <definedName name="solver_rel9" localSheetId="1" hidden="1">1</definedName>
    <definedName name="solver_rel9" localSheetId="8" hidden="1">3</definedName>
    <definedName name="solver_rel9" localSheetId="3" hidden="1">3</definedName>
    <definedName name="solver_rel9" localSheetId="14" hidden="1">3</definedName>
    <definedName name="solver_rel9" localSheetId="2" hidden="1">1</definedName>
    <definedName name="solver_rel9" localSheetId="9" hidden="1">1</definedName>
    <definedName name="solver_rel9" localSheetId="11" hidden="1">1</definedName>
    <definedName name="solver_rel9" localSheetId="4" hidden="1">3</definedName>
    <definedName name="solver_rel9" localSheetId="13" hidden="1">3</definedName>
    <definedName name="solver_rhs1" localSheetId="10" hidden="1">' MyIntegerAcid'!$B$2</definedName>
    <definedName name="solver_rhs1" localSheetId="7" hidden="1">'Minimax Relaxed Quality'!$B$2</definedName>
    <definedName name="solver_rhs1" localSheetId="6" hidden="1">MyMiniMax!$B$2</definedName>
    <definedName name="solver_rhs1" localSheetId="1" hidden="1">MyOpt!$C$21:$E$21</definedName>
    <definedName name="solver_rhs1" localSheetId="8" hidden="1">MyOptLimit4!$C$21:$E$21</definedName>
    <definedName name="solver_rhs1" localSheetId="3" hidden="1">MyRelax!$B$2</definedName>
    <definedName name="solver_rhs1" localSheetId="14" hidden="1">MyRobust!$B$2</definedName>
    <definedName name="solver_rhs1" localSheetId="2" hidden="1">'Optimization Model'!$C$21:$E$21</definedName>
    <definedName name="solver_rhs1" localSheetId="9" hidden="1">'Optimization Model (Limit 4)'!$C$21:$E$21</definedName>
    <definedName name="solver_rhs1" localSheetId="11" hidden="1">'Optimization Model Integer Acid'!$C$21:$E$21</definedName>
    <definedName name="solver_rhs1" localSheetId="4" hidden="1">'Relaxed Quality'!$B$2</definedName>
    <definedName name="solver_rhs1" localSheetId="13" hidden="1">'Robust Optimization Model'!$B$2</definedName>
    <definedName name="solver_rhs10" localSheetId="10" hidden="1">' MyIntegerAcid'!$G$6:$G$16</definedName>
    <definedName name="solver_rhs10" localSheetId="7" hidden="1">'Minimax Relaxed Quality'!$G$6:$G$16</definedName>
    <definedName name="solver_rhs10" localSheetId="6" hidden="1">MyMiniMax!$G$6:$G$16</definedName>
    <definedName name="solver_rhs10" localSheetId="8" hidden="1">MyOptLimit4!$F$27:$F$30</definedName>
    <definedName name="solver_rhs10" localSheetId="3" hidden="1">MyRelax!$G$6:$G$16</definedName>
    <definedName name="solver_rhs10" localSheetId="14" hidden="1">MyRobust!$G$6:$G$16</definedName>
    <definedName name="solver_rhs10" localSheetId="2" hidden="1">'Optimization Model'!$B$30</definedName>
    <definedName name="solver_rhs10" localSheetId="9" hidden="1">'Optimization Model (Limit 4)'!$B$30</definedName>
    <definedName name="solver_rhs10" localSheetId="11" hidden="1">'Optimization Model Integer Acid'!$B$52</definedName>
    <definedName name="solver_rhs10" localSheetId="4" hidden="1">'Relaxed Quality'!$G$6:$G$16</definedName>
    <definedName name="solver_rhs10" localSheetId="13" hidden="1">'Robust Optimization Model'!$C$21:$E$21</definedName>
    <definedName name="solver_rhs11" localSheetId="10" hidden="1">' MyIntegerAcid'!$D$2</definedName>
    <definedName name="solver_rhs11" localSheetId="7" hidden="1">'Minimax Relaxed Quality'!$D$2</definedName>
    <definedName name="solver_rhs11" localSheetId="6" hidden="1">MyMiniMax!$D$2</definedName>
    <definedName name="solver_rhs11" localSheetId="8" hidden="1">MyOptLimit4!$B$27:$B$30</definedName>
    <definedName name="solver_rhs11" localSheetId="3" hidden="1">1</definedName>
    <definedName name="solver_rhs11" localSheetId="14" hidden="1">MyRobust!$D$2</definedName>
    <definedName name="solver_rhs11" localSheetId="2" hidden="1">'Optimization Model'!$G$6:$G$16</definedName>
    <definedName name="solver_rhs11" localSheetId="9" hidden="1">binary</definedName>
    <definedName name="solver_rhs11" localSheetId="11" hidden="1">'Optimization Model Integer Acid'!$F$53</definedName>
    <definedName name="solver_rhs11" localSheetId="4" hidden="1">'Relaxed Quality'!$B$30</definedName>
    <definedName name="solver_rhs11" localSheetId="13" hidden="1">'Robust Optimization Model'!$C$24:$E$24</definedName>
    <definedName name="solver_rhs12" localSheetId="10" hidden="1">' MyIntegerAcid'!$B$53</definedName>
    <definedName name="solver_rhs12" localSheetId="7" hidden="1">'Minimax Relaxed Quality'!$F$27:$F$30</definedName>
    <definedName name="solver_rhs12" localSheetId="6" hidden="1">MyMiniMax!$G$6:$G$16</definedName>
    <definedName name="solver_rhs12" localSheetId="8" hidden="1">MyOptLimit4!$G$6:$G$16</definedName>
    <definedName name="solver_rhs12" localSheetId="14" hidden="1">MyRobust!$F$27:$F$30</definedName>
    <definedName name="solver_rhs12" localSheetId="9" hidden="1">'Optimization Model (Limit 4)'!$C$46:$E$46</definedName>
    <definedName name="solver_rhs12" localSheetId="11" hidden="1">'Optimization Model Integer Acid'!$B$53</definedName>
    <definedName name="solver_rhs12" localSheetId="4" hidden="1">'Relaxed Quality'!$G$6:$G$16</definedName>
    <definedName name="solver_rhs12" localSheetId="13" hidden="1">'Robust Optimization Model'!$F$27:$F$30</definedName>
    <definedName name="solver_rhs13" localSheetId="10" hidden="1">' MyIntegerAcid'!$F$54</definedName>
    <definedName name="solver_rhs13" localSheetId="7" hidden="1">'Minimax Relaxed Quality'!$B$27:$B$30</definedName>
    <definedName name="solver_rhs13" localSheetId="8" hidden="1">MyOptLimit4!$B$27:$B$30</definedName>
    <definedName name="solver_rhs13" localSheetId="14" hidden="1">MyRobust!$B$27:$B$30</definedName>
    <definedName name="solver_rhs13" localSheetId="9" hidden="1">'Optimization Model (Limit 4)'!$F$34:$H$44</definedName>
    <definedName name="solver_rhs13" localSheetId="11" hidden="1">'Optimization Model Integer Acid'!$F$54</definedName>
    <definedName name="solver_rhs13" localSheetId="13" hidden="1">'Robust Optimization Model'!$B$27:$B$30</definedName>
    <definedName name="solver_rhs14" localSheetId="10" hidden="1">' MyIntegerAcid'!$B$54</definedName>
    <definedName name="solver_rhs14" localSheetId="7" hidden="1">'Minimax Relaxed Quality'!$G$6:$G$16</definedName>
    <definedName name="solver_rhs14" localSheetId="8" hidden="1">MyOptLimit4!$H$34:$H$44</definedName>
    <definedName name="solver_rhs14" localSheetId="14" hidden="1">MyRobust!$G$6:$G$16</definedName>
    <definedName name="solver_rhs14" localSheetId="9" hidden="1">'Optimization Model (Limit 4)'!$G$6:$G$16</definedName>
    <definedName name="solver_rhs14" localSheetId="11" hidden="1">'Optimization Model Integer Acid'!$B$54</definedName>
    <definedName name="solver_rhs14" localSheetId="13" hidden="1">'Robust Optimization Model'!$F$27:$F$30</definedName>
    <definedName name="solver_rhs15" localSheetId="10" hidden="1">binary</definedName>
    <definedName name="solver_rhs15" localSheetId="7" hidden="1">'Minimax Relaxed Quality'!$G$30</definedName>
    <definedName name="solver_rhs15" localSheetId="8" hidden="1">MyOptLimit4!$G$6:$G$16</definedName>
    <definedName name="solver_rhs15" localSheetId="14" hidden="1">MyRobust!$G$30</definedName>
    <definedName name="solver_rhs15" localSheetId="11" hidden="1">binary</definedName>
    <definedName name="solver_rhs15" localSheetId="13" hidden="1">'Robust Optimization Model'!$B$27:$B$30</definedName>
    <definedName name="solver_rhs16" localSheetId="10" hidden="1">' MyIntegerAcid'!$C$70:$E$70</definedName>
    <definedName name="solver_rhs16" localSheetId="7" hidden="1">'Minimax Relaxed Quality'!$G$6:$G$16</definedName>
    <definedName name="solver_rhs16" localSheetId="8" hidden="1">MyOptLimit4!$G$6:$G$16</definedName>
    <definedName name="solver_rhs16" localSheetId="14" hidden="1">MyRobust!$G$6:$G$16</definedName>
    <definedName name="solver_rhs16" localSheetId="11" hidden="1">'Optimization Model Integer Acid'!$C$70:$E$70</definedName>
    <definedName name="solver_rhs16" localSheetId="13" hidden="1">'Robust Optimization Model'!$F$27:$F$30</definedName>
    <definedName name="solver_rhs17" localSheetId="10" hidden="1">' MyIntegerAcid'!$F$58:$H$68</definedName>
    <definedName name="solver_rhs17" localSheetId="8" hidden="1">MyOptLimit4!$G$6:$G$16</definedName>
    <definedName name="solver_rhs17" localSheetId="11" hidden="1">'Optimization Model Integer Acid'!$F$58:$H$68</definedName>
    <definedName name="solver_rhs17" localSheetId="13" hidden="1">'Robust Optimization Model'!$B$27:$B$30</definedName>
    <definedName name="solver_rhs18" localSheetId="10" hidden="1">' MyIntegerAcid'!$G$6:$G$16</definedName>
    <definedName name="solver_rhs18" localSheetId="11" hidden="1">'Optimization Model Integer Acid'!$G$6:$G$16</definedName>
    <definedName name="solver_rhs18" localSheetId="13" hidden="1">'Robust Optimization Model'!$G$6:$G$16</definedName>
    <definedName name="solver_rhs19" localSheetId="13" hidden="1">'Robust Optimization Model'!$D$2</definedName>
    <definedName name="solver_rhs2" localSheetId="10" hidden="1">' MyIntegerAcid'!$C$21:$E$21</definedName>
    <definedName name="solver_rhs2" localSheetId="7" hidden="1">'Minimax Relaxed Quality'!$C$21:$E$21</definedName>
    <definedName name="solver_rhs2" localSheetId="6" hidden="1">MyMiniMax!$C$21:$E$21</definedName>
    <definedName name="solver_rhs2" localSheetId="1" hidden="1">MyOpt!$C$24:$E$24</definedName>
    <definedName name="solver_rhs2" localSheetId="8" hidden="1">MyOptLimit4!$C$24:$E$24</definedName>
    <definedName name="solver_rhs2" localSheetId="3" hidden="1">MyRelax!$C$21:$E$21</definedName>
    <definedName name="solver_rhs2" localSheetId="14" hidden="1">MyRobust!$C$21:$E$21</definedName>
    <definedName name="solver_rhs2" localSheetId="2" hidden="1">'Optimization Model'!$C$24:$E$24</definedName>
    <definedName name="solver_rhs2" localSheetId="9" hidden="1">'Optimization Model (Limit 4)'!$C$24:$E$24</definedName>
    <definedName name="solver_rhs2" localSheetId="11" hidden="1">'Optimization Model Integer Acid'!$C$24:$E$24</definedName>
    <definedName name="solver_rhs2" localSheetId="4" hidden="1">'Relaxed Quality'!$C$21:$E$21</definedName>
    <definedName name="solver_rhs2" localSheetId="13" hidden="1">'Robust Optimization Model'!$F$27</definedName>
    <definedName name="solver_rhs3" localSheetId="10" hidden="1">' MyIntegerAcid'!$C$24:$E$24</definedName>
    <definedName name="solver_rhs3" localSheetId="7" hidden="1">'Minimax Relaxed Quality'!$C$24:$E$24</definedName>
    <definedName name="solver_rhs3" localSheetId="6" hidden="1">MyMiniMax!$C$24:$E$24</definedName>
    <definedName name="solver_rhs3" localSheetId="1" hidden="1">MyOpt!$F$27:$F$30</definedName>
    <definedName name="solver_rhs3" localSheetId="8" hidden="1">MyOptLimit4!$F$27:$F$30</definedName>
    <definedName name="solver_rhs3" localSheetId="3" hidden="1">MyRelax!$C$24:$E$24</definedName>
    <definedName name="solver_rhs3" localSheetId="14" hidden="1">MyRobust!$C$24:$E$24</definedName>
    <definedName name="solver_rhs3" localSheetId="2" hidden="1">'Optimization Model'!$F$27:$F$30</definedName>
    <definedName name="solver_rhs3" localSheetId="9" hidden="1">'Optimization Model (Limit 4)'!$F$27</definedName>
    <definedName name="solver_rhs3" localSheetId="11" hidden="1">binary</definedName>
    <definedName name="solver_rhs3" localSheetId="4" hidden="1">'Relaxed Quality'!$C$24:$E$24</definedName>
    <definedName name="solver_rhs3" localSheetId="13" hidden="1">'Robust Optimization Model'!$B$27</definedName>
    <definedName name="solver_rhs4" localSheetId="10" hidden="1">' MyIntegerAcid'!$F$27:$F$30</definedName>
    <definedName name="solver_rhs4" localSheetId="7" hidden="1">'Minimax Relaxed Quality'!$F$27:$F$30</definedName>
    <definedName name="solver_rhs4" localSheetId="6" hidden="1">MyMiniMax!$F$27:$F$30</definedName>
    <definedName name="solver_rhs4" localSheetId="1" hidden="1">MyOpt!$B$27:$B$30</definedName>
    <definedName name="solver_rhs4" localSheetId="8" hidden="1">MyOptLimit4!$B$27:$B$30</definedName>
    <definedName name="solver_rhs4" localSheetId="3" hidden="1">MyRelax!$F$27:$F$30</definedName>
    <definedName name="solver_rhs4" localSheetId="14" hidden="1">MyRobust!$F$27:$F$30</definedName>
    <definedName name="solver_rhs4" localSheetId="2" hidden="1">'Optimization Model'!$B$27:$B$30</definedName>
    <definedName name="solver_rhs4" localSheetId="9" hidden="1">'Optimization Model (Limit 4)'!$B$27</definedName>
    <definedName name="solver_rhs4" localSheetId="11" hidden="1">'Optimization Model Integer Acid'!$C$6:$E$16</definedName>
    <definedName name="solver_rhs4" localSheetId="4" hidden="1">'Relaxed Quality'!$F$27:$F$30</definedName>
    <definedName name="solver_rhs4" localSheetId="13" hidden="1">'Robust Optimization Model'!$F$28</definedName>
    <definedName name="solver_rhs5" localSheetId="10" hidden="1">' MyIntegerAcid'!$B$27:$B$30</definedName>
    <definedName name="solver_rhs5" localSheetId="7" hidden="1">'Minimax Relaxed Quality'!$B$27:$B$30</definedName>
    <definedName name="solver_rhs5" localSheetId="6" hidden="1">MyMiniMax!$B$27:$B$30</definedName>
    <definedName name="solver_rhs5" localSheetId="1" hidden="1">MyOpt!$F$27:$F$30</definedName>
    <definedName name="solver_rhs5" localSheetId="8" hidden="1">binary</definedName>
    <definedName name="solver_rhs5" localSheetId="3" hidden="1">MyRelax!$B$27:$B$30</definedName>
    <definedName name="solver_rhs5" localSheetId="14" hidden="1">MyRobust!$B$27:$B$30</definedName>
    <definedName name="solver_rhs5" localSheetId="2" hidden="1">'Optimization Model'!$F$27:$F$30</definedName>
    <definedName name="solver_rhs5" localSheetId="9" hidden="1">'Optimization Model (Limit 4)'!$F$28</definedName>
    <definedName name="solver_rhs5" localSheetId="11" hidden="1">'Optimization Model Integer Acid'!$G$26:$I$36</definedName>
    <definedName name="solver_rhs5" localSheetId="4" hidden="1">'Relaxed Quality'!$B$27:$B$30</definedName>
    <definedName name="solver_rhs5" localSheetId="13" hidden="1">'Robust Optimization Model'!$B$28</definedName>
    <definedName name="solver_rhs6" localSheetId="10" hidden="1">' MyIntegerAcid'!$F$27:$F$30</definedName>
    <definedName name="solver_rhs6" localSheetId="7" hidden="1">'Minimax Relaxed Quality'!$F$27:$F$30</definedName>
    <definedName name="solver_rhs6" localSheetId="6" hidden="1">MyMiniMax!$F$27:$F$30</definedName>
    <definedName name="solver_rhs6" localSheetId="1" hidden="1">MyOpt!$B$27:$B$30</definedName>
    <definedName name="solver_rhs6" localSheetId="8" hidden="1">MyOptLimit4!$C$46:$E$46</definedName>
    <definedName name="solver_rhs6" localSheetId="3" hidden="1">MyRelax!$F$27:$F$30</definedName>
    <definedName name="solver_rhs6" localSheetId="14" hidden="1">MyRobust!$F$27:$F$30</definedName>
    <definedName name="solver_rhs6" localSheetId="2" hidden="1">'Optimization Model'!$B$27:$B$30</definedName>
    <definedName name="solver_rhs6" localSheetId="9" hidden="1">'Optimization Model (Limit 4)'!$B$28</definedName>
    <definedName name="solver_rhs6" localSheetId="11" hidden="1">'Optimization Model Integer Acid'!$K$26:$M$36</definedName>
    <definedName name="solver_rhs6" localSheetId="4" hidden="1">'Relaxed Quality'!$F$27:$F$30</definedName>
    <definedName name="solver_rhs6" localSheetId="13" hidden="1">'Robust Optimization Model'!$F$29</definedName>
    <definedName name="solver_rhs7" localSheetId="10" hidden="1">' MyIntegerAcid'!$B$27:$B$30</definedName>
    <definedName name="solver_rhs7" localSheetId="7" hidden="1">'Minimax Relaxed Quality'!$B$27:$B$30</definedName>
    <definedName name="solver_rhs7" localSheetId="6" hidden="1">MyMiniMax!$B$27:$B$30</definedName>
    <definedName name="solver_rhs7" localSheetId="1" hidden="1">MyOpt!$F$27:$F$30</definedName>
    <definedName name="solver_rhs7" localSheetId="8" hidden="1">MyOptLimit4!$F$34:$H$44</definedName>
    <definedName name="solver_rhs7" localSheetId="3" hidden="1">MyRelax!$B$27:$B$30</definedName>
    <definedName name="solver_rhs7" localSheetId="14" hidden="1">MyRobust!$B$27:$B$30</definedName>
    <definedName name="solver_rhs7" localSheetId="2" hidden="1">'Optimization Model'!$F$27:$F$30</definedName>
    <definedName name="solver_rhs7" localSheetId="9" hidden="1">'Optimization Model (Limit 4)'!$F$29</definedName>
    <definedName name="solver_rhs7" localSheetId="11" hidden="1">'Optimization Model Integer Acid'!$F$51</definedName>
    <definedName name="solver_rhs7" localSheetId="4" hidden="1">'Relaxed Quality'!$B$27:$B$30</definedName>
    <definedName name="solver_rhs7" localSheetId="13" hidden="1">'Robust Optimization Model'!$B$29</definedName>
    <definedName name="solver_rhs8" localSheetId="10" hidden="1">' MyIntegerAcid'!$F$27:$F$30</definedName>
    <definedName name="solver_rhs8" localSheetId="7" hidden="1">'Minimax Relaxed Quality'!$F$27:$F$30</definedName>
    <definedName name="solver_rhs8" localSheetId="6" hidden="1">MyMiniMax!$F$27:$F$30</definedName>
    <definedName name="solver_rhs8" localSheetId="1" hidden="1">MyOpt!$B$27:$B$30</definedName>
    <definedName name="solver_rhs8" localSheetId="8" hidden="1">MyOptLimit4!$F$27:$F$30</definedName>
    <definedName name="solver_rhs8" localSheetId="3" hidden="1">MyRelax!$F$27:$F$30</definedName>
    <definedName name="solver_rhs8" localSheetId="14" hidden="1">MyRobust!$F$27:$F$30</definedName>
    <definedName name="solver_rhs8" localSheetId="2" hidden="1">'Optimization Model'!$B$27:$B$30</definedName>
    <definedName name="solver_rhs8" localSheetId="9" hidden="1">'Optimization Model (Limit 4)'!$B$29</definedName>
    <definedName name="solver_rhs8" localSheetId="11" hidden="1">'Optimization Model Integer Acid'!$B$51</definedName>
    <definedName name="solver_rhs8" localSheetId="4" hidden="1">'Relaxed Quality'!$F$27:$F$30</definedName>
    <definedName name="solver_rhs8" localSheetId="13" hidden="1">'Robust Optimization Model'!$F$30</definedName>
    <definedName name="solver_rhs9" localSheetId="10" hidden="1">' MyIntegerAcid'!$B$27:$B$30</definedName>
    <definedName name="solver_rhs9" localSheetId="7" hidden="1">'Minimax Relaxed Quality'!$B$27:$B$30</definedName>
    <definedName name="solver_rhs9" localSheetId="6" hidden="1">MyMiniMax!$B$27:$B$30</definedName>
    <definedName name="solver_rhs9" localSheetId="1" hidden="1">MyOpt!$G$6:$G$16</definedName>
    <definedName name="solver_rhs9" localSheetId="8" hidden="1">MyOptLimit4!$B$27:$B$30</definedName>
    <definedName name="solver_rhs9" localSheetId="3" hidden="1">MyRelax!$B$27:$B$30</definedName>
    <definedName name="solver_rhs9" localSheetId="14" hidden="1">MyRobust!$B$27:$B$30</definedName>
    <definedName name="solver_rhs9" localSheetId="2" hidden="1">'Optimization Model'!$G$6:$G$16</definedName>
    <definedName name="solver_rhs9" localSheetId="9" hidden="1">'Optimization Model (Limit 4)'!$F$30</definedName>
    <definedName name="solver_rhs9" localSheetId="11" hidden="1">'Optimization Model Integer Acid'!$F$52</definedName>
    <definedName name="solver_rhs9" localSheetId="4" hidden="1">'Relaxed Quality'!$B$27:$B$30</definedName>
    <definedName name="solver_rhs9" localSheetId="13" hidden="1">'Robust Optimization Model'!$B$30</definedName>
    <definedName name="solver_rlx" localSheetId="10" hidden="1">2</definedName>
    <definedName name="solver_rlx" localSheetId="7" hidden="1">1</definedName>
    <definedName name="solver_rlx" localSheetId="6" hidden="1">1</definedName>
    <definedName name="solver_rlx" localSheetId="1" hidden="1">2</definedName>
    <definedName name="solver_rlx" localSheetId="8" hidden="1">2</definedName>
    <definedName name="solver_rlx" localSheetId="3" hidden="1">1</definedName>
    <definedName name="solver_rlx" localSheetId="14" hidden="1">1</definedName>
    <definedName name="solver_rlx" localSheetId="2" hidden="1">1</definedName>
    <definedName name="solver_rlx" localSheetId="9" hidden="1">2</definedName>
    <definedName name="solver_rlx" localSheetId="11" hidden="1">2</definedName>
    <definedName name="solver_rlx" localSheetId="4" hidden="1">1</definedName>
    <definedName name="solver_rlx" localSheetId="13" hidden="1">1</definedName>
    <definedName name="solver_rsd" localSheetId="10" hidden="1">0</definedName>
    <definedName name="solver_rsd" localSheetId="7" hidden="1">0</definedName>
    <definedName name="solver_rsd" localSheetId="6" hidden="1">0</definedName>
    <definedName name="solver_rsd" localSheetId="1" hidden="1">0</definedName>
    <definedName name="solver_rsd" localSheetId="8" hidden="1">0</definedName>
    <definedName name="solver_rsd" localSheetId="3" hidden="1">0</definedName>
    <definedName name="solver_rsd" localSheetId="14" hidden="1">0</definedName>
    <definedName name="solver_rsd" localSheetId="2" hidden="1">0</definedName>
    <definedName name="solver_rsd" localSheetId="9" hidden="1">0</definedName>
    <definedName name="solver_rsd" localSheetId="11" hidden="1">0</definedName>
    <definedName name="solver_rsd" localSheetId="4" hidden="1">0</definedName>
    <definedName name="solver_rsd" localSheetId="13" hidden="1">0</definedName>
    <definedName name="solver_scl" localSheetId="10" hidden="1">1</definedName>
    <definedName name="solver_scl" localSheetId="7" hidden="1">2</definedName>
    <definedName name="solver_scl" localSheetId="6" hidden="1">2</definedName>
    <definedName name="solver_scl" localSheetId="1" hidden="1">1</definedName>
    <definedName name="solver_scl" localSheetId="8" hidden="1">2</definedName>
    <definedName name="solver_scl" localSheetId="3" hidden="1">2</definedName>
    <definedName name="solver_scl" localSheetId="14" hidden="1">2</definedName>
    <definedName name="solver_scl" localSheetId="2" hidden="1">2</definedName>
    <definedName name="solver_scl" localSheetId="9" hidden="1">1</definedName>
    <definedName name="solver_scl" localSheetId="11" hidden="1">1</definedName>
    <definedName name="solver_scl" localSheetId="4" hidden="1">2</definedName>
    <definedName name="solver_scl" localSheetId="13" hidden="1">2</definedName>
    <definedName name="solver_sho" localSheetId="10" hidden="1">2</definedName>
    <definedName name="solver_sho" localSheetId="7" hidden="1">2</definedName>
    <definedName name="solver_sho" localSheetId="6" hidden="1">2</definedName>
    <definedName name="solver_sho" localSheetId="1" hidden="1">2</definedName>
    <definedName name="solver_sho" localSheetId="8" hidden="1">2</definedName>
    <definedName name="solver_sho" localSheetId="3" hidden="1">2</definedName>
    <definedName name="solver_sho" localSheetId="14" hidden="1">2</definedName>
    <definedName name="solver_sho" localSheetId="2" hidden="1">2</definedName>
    <definedName name="solver_sho" localSheetId="9" hidden="1">2</definedName>
    <definedName name="solver_sho" localSheetId="11" hidden="1">2</definedName>
    <definedName name="solver_sho" localSheetId="4" hidden="1">2</definedName>
    <definedName name="solver_sho" localSheetId="13" hidden="1">2</definedName>
    <definedName name="solver_ssz" localSheetId="10" hidden="1">100</definedName>
    <definedName name="solver_ssz" localSheetId="7" hidden="1">100</definedName>
    <definedName name="solver_ssz" localSheetId="6" hidden="1">100</definedName>
    <definedName name="solver_ssz" localSheetId="1" hidden="1">100</definedName>
    <definedName name="solver_ssz" localSheetId="8" hidden="1">100</definedName>
    <definedName name="solver_ssz" localSheetId="3" hidden="1">100</definedName>
    <definedName name="solver_ssz" localSheetId="14" hidden="1">100</definedName>
    <definedName name="solver_ssz" localSheetId="2" hidden="1">100</definedName>
    <definedName name="solver_ssz" localSheetId="9" hidden="1">100</definedName>
    <definedName name="solver_ssz" localSheetId="11" hidden="1">100</definedName>
    <definedName name="solver_ssz" localSheetId="4" hidden="1">100</definedName>
    <definedName name="solver_ssz" localSheetId="13" hidden="1">100</definedName>
    <definedName name="solver_tim" localSheetId="10" hidden="1">1000</definedName>
    <definedName name="solver_tim" localSheetId="7" hidden="1">2147483647</definedName>
    <definedName name="solver_tim" localSheetId="6" hidden="1">2147483647</definedName>
    <definedName name="solver_tim" localSheetId="1" hidden="1">2147483647</definedName>
    <definedName name="solver_tim" localSheetId="8" hidden="1">2147483647</definedName>
    <definedName name="solver_tim" localSheetId="3" hidden="1">2147483647</definedName>
    <definedName name="solver_tim" localSheetId="14" hidden="1">2147483647</definedName>
    <definedName name="solver_tim" localSheetId="2" hidden="1">2147483647</definedName>
    <definedName name="solver_tim" localSheetId="9" hidden="1">600</definedName>
    <definedName name="solver_tim" localSheetId="11" hidden="1">600</definedName>
    <definedName name="solver_tim" localSheetId="4" hidden="1">2147483647</definedName>
    <definedName name="solver_tim" localSheetId="13" hidden="1">2147483647</definedName>
    <definedName name="solver_tol" localSheetId="10" hidden="1">0.01</definedName>
    <definedName name="solver_tol" localSheetId="7" hidden="1">0.01</definedName>
    <definedName name="solver_tol" localSheetId="6" hidden="1">0.01</definedName>
    <definedName name="solver_tol" localSheetId="1" hidden="1">0.01</definedName>
    <definedName name="solver_tol" localSheetId="8" hidden="1">0.01</definedName>
    <definedName name="solver_tol" localSheetId="3" hidden="1">0.01</definedName>
    <definedName name="solver_tol" localSheetId="14" hidden="1">0.01</definedName>
    <definedName name="solver_tol" localSheetId="2" hidden="1">0.01</definedName>
    <definedName name="solver_tol" localSheetId="9" hidden="1">0.01</definedName>
    <definedName name="solver_tol" localSheetId="11" hidden="1">0.01</definedName>
    <definedName name="solver_tol" localSheetId="4" hidden="1">0.01</definedName>
    <definedName name="solver_tol" localSheetId="13" hidden="1">0.01</definedName>
    <definedName name="solver_typ" localSheetId="10" hidden="1">2</definedName>
    <definedName name="solver_typ" localSheetId="7" hidden="1">2</definedName>
    <definedName name="solver_typ" localSheetId="6" hidden="1">2</definedName>
    <definedName name="solver_typ" localSheetId="1" hidden="1">2</definedName>
    <definedName name="solver_typ" localSheetId="8" hidden="1">2</definedName>
    <definedName name="solver_typ" localSheetId="3" hidden="1">2</definedName>
    <definedName name="solver_typ" localSheetId="14" hidden="1">2</definedName>
    <definedName name="solver_typ" localSheetId="2" hidden="1">2</definedName>
    <definedName name="solver_typ" localSheetId="9" hidden="1">2</definedName>
    <definedName name="solver_typ" localSheetId="11" hidden="1">2</definedName>
    <definedName name="solver_typ" localSheetId="4" hidden="1">2</definedName>
    <definedName name="solver_typ" localSheetId="13" hidden="1">2</definedName>
    <definedName name="solver_val" localSheetId="10" hidden="1">0</definedName>
    <definedName name="solver_val" localSheetId="7" hidden="1">0</definedName>
    <definedName name="solver_val" localSheetId="6" hidden="1">0</definedName>
    <definedName name="solver_val" localSheetId="1" hidden="1">0</definedName>
    <definedName name="solver_val" localSheetId="8" hidden="1">0</definedName>
    <definedName name="solver_val" localSheetId="3" hidden="1">0</definedName>
    <definedName name="solver_val" localSheetId="14" hidden="1">0</definedName>
    <definedName name="solver_val" localSheetId="2" hidden="1">0</definedName>
    <definedName name="solver_val" localSheetId="9" hidden="1">0</definedName>
    <definedName name="solver_val" localSheetId="11" hidden="1">0</definedName>
    <definedName name="solver_val" localSheetId="4" hidden="1">0</definedName>
    <definedName name="solver_val" localSheetId="13" hidden="1">0</definedName>
    <definedName name="solver_ver" localSheetId="10" hidden="1">2</definedName>
    <definedName name="solver_ver" localSheetId="7" hidden="1">2</definedName>
    <definedName name="solver_ver" localSheetId="6" hidden="1">2</definedName>
    <definedName name="solver_ver" localSheetId="1" hidden="1">2</definedName>
    <definedName name="solver_ver" localSheetId="8" hidden="1">2</definedName>
    <definedName name="solver_ver" localSheetId="3" hidden="1">2</definedName>
    <definedName name="solver_ver" localSheetId="14" hidden="1">2</definedName>
    <definedName name="solver_ver" localSheetId="2" hidden="1">2</definedName>
    <definedName name="solver_ver" localSheetId="9" hidden="1">2</definedName>
    <definedName name="solver_ver" localSheetId="11" hidden="1">2</definedName>
    <definedName name="solver_ver" localSheetId="4" hidden="1">2</definedName>
    <definedName name="solver_ver" localSheetId="13" hidden="1">2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2" i="30" l="1"/>
  <c r="CW93" i="30"/>
  <c r="CV93" i="30"/>
  <c r="CU93" i="30"/>
  <c r="CT93" i="30"/>
  <c r="CS93" i="30"/>
  <c r="CR93" i="30"/>
  <c r="CQ93" i="30"/>
  <c r="CP93" i="30"/>
  <c r="CO93" i="30"/>
  <c r="CN93" i="30"/>
  <c r="CM93" i="30"/>
  <c r="CL93" i="30"/>
  <c r="CK93" i="30"/>
  <c r="CJ93" i="30"/>
  <c r="CI93" i="30"/>
  <c r="CH93" i="30"/>
  <c r="CG93" i="30"/>
  <c r="CF93" i="30"/>
  <c r="CE93" i="30"/>
  <c r="CD93" i="30"/>
  <c r="CC93" i="30"/>
  <c r="CB93" i="30"/>
  <c r="CA93" i="30"/>
  <c r="BZ93" i="30"/>
  <c r="BY93" i="30"/>
  <c r="BX93" i="30"/>
  <c r="BW93" i="30"/>
  <c r="BV93" i="30"/>
  <c r="BU93" i="30"/>
  <c r="BT93" i="30"/>
  <c r="BS93" i="30"/>
  <c r="BR93" i="30"/>
  <c r="BQ93" i="30"/>
  <c r="BP93" i="30"/>
  <c r="BO93" i="30"/>
  <c r="BN93" i="30"/>
  <c r="BM93" i="30"/>
  <c r="BL93" i="30"/>
  <c r="BK93" i="30"/>
  <c r="BJ93" i="30"/>
  <c r="BI93" i="30"/>
  <c r="BH93" i="30"/>
  <c r="BG93" i="30"/>
  <c r="BF93" i="30"/>
  <c r="BE93" i="30"/>
  <c r="BD93" i="30"/>
  <c r="BC93" i="30"/>
  <c r="BB93" i="30"/>
  <c r="BA93" i="30"/>
  <c r="AZ93" i="30"/>
  <c r="AY93" i="30"/>
  <c r="AX93" i="30"/>
  <c r="AW93" i="30"/>
  <c r="AV93" i="30"/>
  <c r="AU93" i="30"/>
  <c r="AT93" i="30"/>
  <c r="AS93" i="30"/>
  <c r="AR93" i="30"/>
  <c r="AQ93" i="30"/>
  <c r="AP93" i="30"/>
  <c r="AO93" i="30"/>
  <c r="AN93" i="30"/>
  <c r="AM93" i="30"/>
  <c r="AL93" i="30"/>
  <c r="AK93" i="30"/>
  <c r="AJ93" i="30"/>
  <c r="AI93" i="30"/>
  <c r="AH93" i="30"/>
  <c r="AG93" i="30"/>
  <c r="AF93" i="30"/>
  <c r="AE93" i="30"/>
  <c r="AD93" i="30"/>
  <c r="AC93" i="30"/>
  <c r="AB93" i="30"/>
  <c r="AA93" i="30"/>
  <c r="Z93" i="30"/>
  <c r="Y93" i="30"/>
  <c r="X93" i="30"/>
  <c r="W93" i="30"/>
  <c r="V93" i="30"/>
  <c r="U93" i="30"/>
  <c r="T93" i="30"/>
  <c r="S93" i="30"/>
  <c r="R93" i="30"/>
  <c r="Q93" i="30"/>
  <c r="P93" i="30"/>
  <c r="O93" i="30"/>
  <c r="N93" i="30"/>
  <c r="M93" i="30"/>
  <c r="L93" i="30"/>
  <c r="K93" i="30"/>
  <c r="J93" i="30"/>
  <c r="I93" i="30"/>
  <c r="H93" i="30"/>
  <c r="G93" i="30"/>
  <c r="F93" i="30"/>
  <c r="E93" i="30"/>
  <c r="D93" i="30"/>
  <c r="C93" i="30"/>
  <c r="CW92" i="30"/>
  <c r="CV92" i="30"/>
  <c r="CU92" i="30"/>
  <c r="CT92" i="30"/>
  <c r="CS92" i="30"/>
  <c r="CR92" i="30"/>
  <c r="CQ92" i="30"/>
  <c r="CP92" i="30"/>
  <c r="CO92" i="30"/>
  <c r="CN92" i="30"/>
  <c r="CM92" i="30"/>
  <c r="CL92" i="30"/>
  <c r="CK92" i="30"/>
  <c r="CJ92" i="30"/>
  <c r="CI92" i="30"/>
  <c r="CH92" i="30"/>
  <c r="CG92" i="30"/>
  <c r="CF92" i="30"/>
  <c r="CE92" i="30"/>
  <c r="CD92" i="30"/>
  <c r="CC92" i="30"/>
  <c r="CB92" i="30"/>
  <c r="CA92" i="30"/>
  <c r="BZ92" i="30"/>
  <c r="BY92" i="30"/>
  <c r="BX92" i="30"/>
  <c r="BW92" i="30"/>
  <c r="BV92" i="30"/>
  <c r="BU92" i="30"/>
  <c r="BT92" i="30"/>
  <c r="BS92" i="30"/>
  <c r="BR92" i="30"/>
  <c r="BQ92" i="30"/>
  <c r="BP92" i="30"/>
  <c r="BO92" i="30"/>
  <c r="BN92" i="30"/>
  <c r="BM92" i="30"/>
  <c r="BL92" i="30"/>
  <c r="BK92" i="30"/>
  <c r="BJ92" i="30"/>
  <c r="BI92" i="30"/>
  <c r="BH92" i="30"/>
  <c r="BG92" i="30"/>
  <c r="BF92" i="30"/>
  <c r="BE92" i="30"/>
  <c r="BD92" i="30"/>
  <c r="BC92" i="30"/>
  <c r="BB92" i="30"/>
  <c r="BA92" i="30"/>
  <c r="AZ92" i="30"/>
  <c r="AY92" i="30"/>
  <c r="AX92" i="30"/>
  <c r="AW92" i="30"/>
  <c r="AV92" i="30"/>
  <c r="AU92" i="30"/>
  <c r="AT92" i="30"/>
  <c r="AS92" i="30"/>
  <c r="AR92" i="30"/>
  <c r="AQ92" i="30"/>
  <c r="AP92" i="30"/>
  <c r="AO92" i="30"/>
  <c r="AN92" i="30"/>
  <c r="AM92" i="30"/>
  <c r="AL92" i="30"/>
  <c r="AK92" i="30"/>
  <c r="AJ92" i="30"/>
  <c r="AI92" i="30"/>
  <c r="AH92" i="30"/>
  <c r="AG92" i="30"/>
  <c r="AF92" i="30"/>
  <c r="AE92" i="30"/>
  <c r="AD92" i="30"/>
  <c r="AC92" i="30"/>
  <c r="AB92" i="30"/>
  <c r="AA92" i="30"/>
  <c r="Z92" i="30"/>
  <c r="Y92" i="30"/>
  <c r="X92" i="30"/>
  <c r="W92" i="30"/>
  <c r="V92" i="30"/>
  <c r="U92" i="30"/>
  <c r="T92" i="30"/>
  <c r="S92" i="30"/>
  <c r="R92" i="30"/>
  <c r="Q92" i="30"/>
  <c r="P92" i="30"/>
  <c r="O92" i="30"/>
  <c r="N92" i="30"/>
  <c r="M92" i="30"/>
  <c r="L92" i="30"/>
  <c r="K92" i="30"/>
  <c r="J92" i="30"/>
  <c r="I92" i="30"/>
  <c r="H92" i="30"/>
  <c r="G92" i="30"/>
  <c r="F92" i="30"/>
  <c r="E92" i="30"/>
  <c r="D92" i="30"/>
  <c r="CW91" i="30"/>
  <c r="CV91" i="30"/>
  <c r="CU91" i="30"/>
  <c r="CT91" i="30"/>
  <c r="CS91" i="30"/>
  <c r="CR91" i="30"/>
  <c r="CQ91" i="30"/>
  <c r="CP91" i="30"/>
  <c r="CO91" i="30"/>
  <c r="CN91" i="30"/>
  <c r="CM91" i="30"/>
  <c r="CL91" i="30"/>
  <c r="CK91" i="30"/>
  <c r="CJ91" i="30"/>
  <c r="CI91" i="30"/>
  <c r="CH91" i="30"/>
  <c r="CG91" i="30"/>
  <c r="CF91" i="30"/>
  <c r="CE91" i="30"/>
  <c r="CD91" i="30"/>
  <c r="CC91" i="30"/>
  <c r="CB91" i="30"/>
  <c r="CA91" i="30"/>
  <c r="BZ91" i="30"/>
  <c r="BY91" i="30"/>
  <c r="BX91" i="30"/>
  <c r="BW91" i="30"/>
  <c r="BV91" i="30"/>
  <c r="BU91" i="30"/>
  <c r="BT91" i="30"/>
  <c r="BS91" i="30"/>
  <c r="BR91" i="30"/>
  <c r="BQ91" i="30"/>
  <c r="BP91" i="30"/>
  <c r="BO91" i="30"/>
  <c r="BN91" i="30"/>
  <c r="BM91" i="30"/>
  <c r="BL91" i="30"/>
  <c r="BK91" i="30"/>
  <c r="BJ91" i="30"/>
  <c r="BI91" i="30"/>
  <c r="BH91" i="30"/>
  <c r="BG91" i="30"/>
  <c r="BF91" i="30"/>
  <c r="BE91" i="30"/>
  <c r="BD91" i="30"/>
  <c r="BC91" i="30"/>
  <c r="BB91" i="30"/>
  <c r="BA91" i="30"/>
  <c r="AZ91" i="30"/>
  <c r="AY91" i="30"/>
  <c r="AX91" i="30"/>
  <c r="AW91" i="30"/>
  <c r="AV91" i="30"/>
  <c r="AU91" i="30"/>
  <c r="AT91" i="30"/>
  <c r="AS91" i="30"/>
  <c r="AR91" i="30"/>
  <c r="AQ91" i="30"/>
  <c r="AP91" i="30"/>
  <c r="AO91" i="30"/>
  <c r="AN91" i="30"/>
  <c r="AM91" i="30"/>
  <c r="AL91" i="30"/>
  <c r="AK91" i="30"/>
  <c r="AJ91" i="30"/>
  <c r="AI91" i="30"/>
  <c r="AH91" i="30"/>
  <c r="AG91" i="30"/>
  <c r="AF91" i="30"/>
  <c r="AE91" i="30"/>
  <c r="AD91" i="30"/>
  <c r="AC91" i="30"/>
  <c r="AB91" i="30"/>
  <c r="AA91" i="30"/>
  <c r="Z91" i="30"/>
  <c r="Y91" i="30"/>
  <c r="X91" i="30"/>
  <c r="W91" i="30"/>
  <c r="V91" i="30"/>
  <c r="U91" i="30"/>
  <c r="T91" i="30"/>
  <c r="S91" i="30"/>
  <c r="R91" i="30"/>
  <c r="Q91" i="30"/>
  <c r="P91" i="30"/>
  <c r="O91" i="30"/>
  <c r="N91" i="30"/>
  <c r="M91" i="30"/>
  <c r="L91" i="30"/>
  <c r="K91" i="30"/>
  <c r="J91" i="30"/>
  <c r="I91" i="30"/>
  <c r="H91" i="30"/>
  <c r="G91" i="30"/>
  <c r="F91" i="30"/>
  <c r="E91" i="30"/>
  <c r="D91" i="30"/>
  <c r="C91" i="30"/>
  <c r="B93" i="30"/>
  <c r="B92" i="30"/>
  <c r="B91" i="30"/>
  <c r="CW89" i="30"/>
  <c r="CV89" i="30"/>
  <c r="CU89" i="30"/>
  <c r="CT89" i="30"/>
  <c r="CS89" i="30"/>
  <c r="CR89" i="30"/>
  <c r="CQ89" i="30"/>
  <c r="CP89" i="30"/>
  <c r="CO89" i="30"/>
  <c r="CN89" i="30"/>
  <c r="CM89" i="30"/>
  <c r="CL89" i="30"/>
  <c r="CK89" i="30"/>
  <c r="CJ89" i="30"/>
  <c r="CI89" i="30"/>
  <c r="CH89" i="30"/>
  <c r="CG89" i="30"/>
  <c r="CF89" i="30"/>
  <c r="CE89" i="30"/>
  <c r="CD89" i="30"/>
  <c r="CC89" i="30"/>
  <c r="CB89" i="30"/>
  <c r="CA89" i="30"/>
  <c r="BZ89" i="30"/>
  <c r="BY89" i="30"/>
  <c r="BX89" i="30"/>
  <c r="BW89" i="30"/>
  <c r="BV89" i="30"/>
  <c r="BU89" i="30"/>
  <c r="BT89" i="30"/>
  <c r="BS89" i="30"/>
  <c r="BR89" i="30"/>
  <c r="BQ89" i="30"/>
  <c r="BP89" i="30"/>
  <c r="BO89" i="30"/>
  <c r="BN89" i="30"/>
  <c r="BM89" i="30"/>
  <c r="BL89" i="30"/>
  <c r="BK89" i="30"/>
  <c r="BJ89" i="30"/>
  <c r="BI89" i="30"/>
  <c r="BH89" i="30"/>
  <c r="BG89" i="30"/>
  <c r="BF89" i="30"/>
  <c r="BE89" i="30"/>
  <c r="BD89" i="30"/>
  <c r="BC89" i="30"/>
  <c r="BB89" i="30"/>
  <c r="BA89" i="30"/>
  <c r="AZ89" i="30"/>
  <c r="AY89" i="30"/>
  <c r="AX89" i="30"/>
  <c r="AW89" i="30"/>
  <c r="AV89" i="30"/>
  <c r="AU89" i="30"/>
  <c r="AT89" i="30"/>
  <c r="AS89" i="30"/>
  <c r="AR89" i="30"/>
  <c r="AQ89" i="30"/>
  <c r="AP89" i="30"/>
  <c r="AO89" i="30"/>
  <c r="AN89" i="30"/>
  <c r="AM89" i="30"/>
  <c r="AL89" i="30"/>
  <c r="AK89" i="30"/>
  <c r="AJ89" i="30"/>
  <c r="AI89" i="30"/>
  <c r="AH89" i="30"/>
  <c r="AG89" i="30"/>
  <c r="AF89" i="30"/>
  <c r="AE89" i="30"/>
  <c r="AD89" i="30"/>
  <c r="AC89" i="30"/>
  <c r="AB89" i="30"/>
  <c r="AA89" i="30"/>
  <c r="Z89" i="30"/>
  <c r="Y89" i="30"/>
  <c r="X89" i="30"/>
  <c r="W89" i="30"/>
  <c r="V89" i="30"/>
  <c r="U89" i="30"/>
  <c r="T89" i="30"/>
  <c r="S89" i="30"/>
  <c r="R89" i="30"/>
  <c r="Q89" i="30"/>
  <c r="P89" i="30"/>
  <c r="O89" i="30"/>
  <c r="N89" i="30"/>
  <c r="M89" i="30"/>
  <c r="L89" i="30"/>
  <c r="K89" i="30"/>
  <c r="J89" i="30"/>
  <c r="I89" i="30"/>
  <c r="H89" i="30"/>
  <c r="G89" i="30"/>
  <c r="F89" i="30"/>
  <c r="E89" i="30"/>
  <c r="D89" i="30"/>
  <c r="C89" i="30"/>
  <c r="CW88" i="30"/>
  <c r="CV88" i="30"/>
  <c r="CU88" i="30"/>
  <c r="CT88" i="30"/>
  <c r="CS88" i="30"/>
  <c r="CR88" i="30"/>
  <c r="CQ88" i="30"/>
  <c r="CP88" i="30"/>
  <c r="CO88" i="30"/>
  <c r="CN88" i="30"/>
  <c r="CM88" i="30"/>
  <c r="CL88" i="30"/>
  <c r="CK88" i="30"/>
  <c r="CJ88" i="30"/>
  <c r="CI88" i="30"/>
  <c r="CH88" i="30"/>
  <c r="CG88" i="30"/>
  <c r="CF88" i="30"/>
  <c r="CE88" i="30"/>
  <c r="CD88" i="30"/>
  <c r="CC88" i="30"/>
  <c r="CB88" i="30"/>
  <c r="CA88" i="30"/>
  <c r="BZ88" i="30"/>
  <c r="BY88" i="30"/>
  <c r="BX88" i="30"/>
  <c r="BW88" i="30"/>
  <c r="BV88" i="30"/>
  <c r="BU88" i="30"/>
  <c r="BT88" i="30"/>
  <c r="BS88" i="30"/>
  <c r="BR88" i="30"/>
  <c r="BQ88" i="30"/>
  <c r="BP88" i="30"/>
  <c r="BO88" i="30"/>
  <c r="BN88" i="30"/>
  <c r="BM88" i="30"/>
  <c r="BL88" i="30"/>
  <c r="BK88" i="30"/>
  <c r="BJ88" i="30"/>
  <c r="BI88" i="30"/>
  <c r="BH88" i="30"/>
  <c r="BG88" i="30"/>
  <c r="BF88" i="30"/>
  <c r="BE88" i="30"/>
  <c r="BD88" i="30"/>
  <c r="BC88" i="30"/>
  <c r="BB88" i="30"/>
  <c r="BA88" i="30"/>
  <c r="AZ88" i="30"/>
  <c r="AY88" i="30"/>
  <c r="AX88" i="30"/>
  <c r="AW88" i="30"/>
  <c r="AV88" i="30"/>
  <c r="AU88" i="30"/>
  <c r="AT88" i="30"/>
  <c r="AS88" i="30"/>
  <c r="AR88" i="30"/>
  <c r="AQ88" i="30"/>
  <c r="AP88" i="30"/>
  <c r="AO88" i="30"/>
  <c r="AN88" i="30"/>
  <c r="AM88" i="30"/>
  <c r="AL88" i="30"/>
  <c r="AK88" i="30"/>
  <c r="AJ88" i="30"/>
  <c r="AI88" i="30"/>
  <c r="AH88" i="30"/>
  <c r="AG88" i="30"/>
  <c r="AF88" i="30"/>
  <c r="AE88" i="30"/>
  <c r="AD88" i="30"/>
  <c r="AC88" i="30"/>
  <c r="AB88" i="30"/>
  <c r="AA88" i="30"/>
  <c r="Z88" i="30"/>
  <c r="Y88" i="30"/>
  <c r="X88" i="30"/>
  <c r="W88" i="30"/>
  <c r="V88" i="30"/>
  <c r="U88" i="30"/>
  <c r="T88" i="30"/>
  <c r="S88" i="30"/>
  <c r="R88" i="30"/>
  <c r="Q88" i="30"/>
  <c r="P88" i="30"/>
  <c r="O88" i="30"/>
  <c r="N88" i="30"/>
  <c r="M88" i="30"/>
  <c r="L88" i="30"/>
  <c r="K88" i="30"/>
  <c r="J88" i="30"/>
  <c r="I88" i="30"/>
  <c r="H88" i="30"/>
  <c r="G88" i="30"/>
  <c r="F88" i="30"/>
  <c r="E88" i="30"/>
  <c r="D88" i="30"/>
  <c r="C88" i="30"/>
  <c r="CW87" i="30"/>
  <c r="CV87" i="30"/>
  <c r="CU87" i="30"/>
  <c r="CT87" i="30"/>
  <c r="CS87" i="30"/>
  <c r="CR87" i="30"/>
  <c r="CQ87" i="30"/>
  <c r="CP87" i="30"/>
  <c r="CO87" i="30"/>
  <c r="CN87" i="30"/>
  <c r="CM87" i="30"/>
  <c r="CL87" i="30"/>
  <c r="CK87" i="30"/>
  <c r="CJ87" i="30"/>
  <c r="CI87" i="30"/>
  <c r="CH87" i="30"/>
  <c r="CG87" i="30"/>
  <c r="CF87" i="30"/>
  <c r="CE87" i="30"/>
  <c r="CD87" i="30"/>
  <c r="CC87" i="30"/>
  <c r="CB87" i="30"/>
  <c r="CA87" i="30"/>
  <c r="BZ87" i="30"/>
  <c r="BY87" i="30"/>
  <c r="BX87" i="30"/>
  <c r="BW87" i="30"/>
  <c r="BV87" i="30"/>
  <c r="BU87" i="30"/>
  <c r="BT87" i="30"/>
  <c r="BS87" i="30"/>
  <c r="BR87" i="30"/>
  <c r="BQ87" i="30"/>
  <c r="BP87" i="30"/>
  <c r="BO87" i="30"/>
  <c r="BN87" i="30"/>
  <c r="BM87" i="30"/>
  <c r="BL87" i="30"/>
  <c r="BK87" i="30"/>
  <c r="BJ87" i="30"/>
  <c r="BI87" i="30"/>
  <c r="BH87" i="30"/>
  <c r="BG87" i="30"/>
  <c r="BF87" i="30"/>
  <c r="BE87" i="30"/>
  <c r="BD87" i="30"/>
  <c r="BC87" i="30"/>
  <c r="BB87" i="30"/>
  <c r="BA87" i="30"/>
  <c r="AZ87" i="30"/>
  <c r="AY87" i="30"/>
  <c r="AX87" i="30"/>
  <c r="AW87" i="30"/>
  <c r="AV87" i="30"/>
  <c r="AU87" i="30"/>
  <c r="AT87" i="30"/>
  <c r="AS87" i="30"/>
  <c r="AR87" i="30"/>
  <c r="AQ87" i="30"/>
  <c r="AP87" i="30"/>
  <c r="AO87" i="30"/>
  <c r="AN87" i="30"/>
  <c r="AM87" i="30"/>
  <c r="AL87" i="30"/>
  <c r="AK87" i="30"/>
  <c r="AJ87" i="30"/>
  <c r="AI87" i="30"/>
  <c r="AH87" i="30"/>
  <c r="AG87" i="30"/>
  <c r="AF87" i="30"/>
  <c r="AE87" i="30"/>
  <c r="AD87" i="30"/>
  <c r="AC87" i="30"/>
  <c r="AB87" i="30"/>
  <c r="AA87" i="30"/>
  <c r="Z87" i="30"/>
  <c r="Y87" i="30"/>
  <c r="X87" i="30"/>
  <c r="W87" i="30"/>
  <c r="V87" i="30"/>
  <c r="U87" i="30"/>
  <c r="T87" i="30"/>
  <c r="S87" i="30"/>
  <c r="R87" i="30"/>
  <c r="Q87" i="30"/>
  <c r="P87" i="30"/>
  <c r="O87" i="30"/>
  <c r="N87" i="30"/>
  <c r="M87" i="30"/>
  <c r="L87" i="30"/>
  <c r="K87" i="30"/>
  <c r="J87" i="30"/>
  <c r="I87" i="30"/>
  <c r="H87" i="30"/>
  <c r="G87" i="30"/>
  <c r="F87" i="30"/>
  <c r="E87" i="30"/>
  <c r="D87" i="30"/>
  <c r="C87" i="30"/>
  <c r="B89" i="30"/>
  <c r="B88" i="30"/>
  <c r="B87" i="30"/>
  <c r="CW85" i="30"/>
  <c r="CV85" i="30"/>
  <c r="CU85" i="30"/>
  <c r="CT85" i="30"/>
  <c r="CS85" i="30"/>
  <c r="CR85" i="30"/>
  <c r="CQ85" i="30"/>
  <c r="CP85" i="30"/>
  <c r="CO85" i="30"/>
  <c r="CN85" i="30"/>
  <c r="CM85" i="30"/>
  <c r="CL85" i="30"/>
  <c r="CK85" i="30"/>
  <c r="CJ85" i="30"/>
  <c r="CI85" i="30"/>
  <c r="CH85" i="30"/>
  <c r="CG85" i="30"/>
  <c r="CF85" i="30"/>
  <c r="CE85" i="30"/>
  <c r="CD85" i="30"/>
  <c r="CC85" i="30"/>
  <c r="CB85" i="30"/>
  <c r="CA85" i="30"/>
  <c r="BZ85" i="30"/>
  <c r="BY85" i="30"/>
  <c r="BX85" i="30"/>
  <c r="BW85" i="30"/>
  <c r="BV85" i="30"/>
  <c r="BU85" i="30"/>
  <c r="BT85" i="30"/>
  <c r="BS85" i="30"/>
  <c r="BR85" i="30"/>
  <c r="BQ85" i="30"/>
  <c r="BP85" i="30"/>
  <c r="BO85" i="30"/>
  <c r="BN85" i="30"/>
  <c r="BM85" i="30"/>
  <c r="BL85" i="30"/>
  <c r="BK85" i="30"/>
  <c r="BJ85" i="30"/>
  <c r="BI85" i="30"/>
  <c r="BH85" i="30"/>
  <c r="BG85" i="30"/>
  <c r="BF85" i="30"/>
  <c r="BE85" i="30"/>
  <c r="BD85" i="30"/>
  <c r="BC85" i="30"/>
  <c r="BB85" i="30"/>
  <c r="BA85" i="30"/>
  <c r="AZ85" i="30"/>
  <c r="AY85" i="30"/>
  <c r="AX85" i="30"/>
  <c r="AW85" i="30"/>
  <c r="AV85" i="30"/>
  <c r="AU85" i="30"/>
  <c r="AT85" i="30"/>
  <c r="AS85" i="30"/>
  <c r="AR85" i="30"/>
  <c r="AQ85" i="30"/>
  <c r="AP85" i="30"/>
  <c r="AO85" i="30"/>
  <c r="AN85" i="30"/>
  <c r="AM85" i="30"/>
  <c r="AL85" i="30"/>
  <c r="AK85" i="30"/>
  <c r="AJ85" i="30"/>
  <c r="AI85" i="30"/>
  <c r="AH85" i="30"/>
  <c r="AG85" i="30"/>
  <c r="AF85" i="30"/>
  <c r="AE85" i="30"/>
  <c r="AD85" i="30"/>
  <c r="AC85" i="30"/>
  <c r="AB85" i="30"/>
  <c r="AA85" i="30"/>
  <c r="Z85" i="30"/>
  <c r="Y85" i="30"/>
  <c r="X85" i="30"/>
  <c r="W85" i="30"/>
  <c r="V85" i="30"/>
  <c r="U85" i="30"/>
  <c r="T85" i="30"/>
  <c r="S85" i="30"/>
  <c r="R85" i="30"/>
  <c r="Q85" i="30"/>
  <c r="P85" i="30"/>
  <c r="O85" i="30"/>
  <c r="N85" i="30"/>
  <c r="M85" i="30"/>
  <c r="L85" i="30"/>
  <c r="K85" i="30"/>
  <c r="J85" i="30"/>
  <c r="I85" i="30"/>
  <c r="H85" i="30"/>
  <c r="G85" i="30"/>
  <c r="F85" i="30"/>
  <c r="E85" i="30"/>
  <c r="D85" i="30"/>
  <c r="C85" i="30"/>
  <c r="CW84" i="30"/>
  <c r="CV84" i="30"/>
  <c r="CU84" i="30"/>
  <c r="CT84" i="30"/>
  <c r="CS84" i="30"/>
  <c r="CR84" i="30"/>
  <c r="CQ84" i="30"/>
  <c r="CP84" i="30"/>
  <c r="CO84" i="30"/>
  <c r="CN84" i="30"/>
  <c r="CM84" i="30"/>
  <c r="CL84" i="30"/>
  <c r="CK84" i="30"/>
  <c r="CJ84" i="30"/>
  <c r="CI84" i="30"/>
  <c r="CH84" i="30"/>
  <c r="CG84" i="30"/>
  <c r="CF84" i="30"/>
  <c r="CE84" i="30"/>
  <c r="CD84" i="30"/>
  <c r="CC84" i="30"/>
  <c r="CB84" i="30"/>
  <c r="CA84" i="30"/>
  <c r="BZ84" i="30"/>
  <c r="BY84" i="30"/>
  <c r="BX84" i="30"/>
  <c r="BW84" i="30"/>
  <c r="BV84" i="30"/>
  <c r="BU84" i="30"/>
  <c r="BT84" i="30"/>
  <c r="BS84" i="30"/>
  <c r="BR84" i="30"/>
  <c r="BQ84" i="30"/>
  <c r="BP84" i="30"/>
  <c r="BO84" i="30"/>
  <c r="BN84" i="30"/>
  <c r="BM84" i="30"/>
  <c r="BL84" i="30"/>
  <c r="BK84" i="30"/>
  <c r="BJ84" i="30"/>
  <c r="BI84" i="30"/>
  <c r="BH84" i="30"/>
  <c r="BG84" i="30"/>
  <c r="BF84" i="30"/>
  <c r="BE84" i="30"/>
  <c r="BD84" i="30"/>
  <c r="BC84" i="30"/>
  <c r="BB84" i="30"/>
  <c r="BA84" i="30"/>
  <c r="AZ84" i="30"/>
  <c r="AY84" i="30"/>
  <c r="AX84" i="30"/>
  <c r="AW84" i="30"/>
  <c r="AV84" i="30"/>
  <c r="AU84" i="30"/>
  <c r="AT84" i="30"/>
  <c r="AS84" i="30"/>
  <c r="AR84" i="30"/>
  <c r="AQ84" i="30"/>
  <c r="AP84" i="30"/>
  <c r="AO84" i="30"/>
  <c r="AN84" i="30"/>
  <c r="AM84" i="30"/>
  <c r="AL84" i="30"/>
  <c r="AK84" i="30"/>
  <c r="AJ84" i="30"/>
  <c r="AI84" i="30"/>
  <c r="AH84" i="30"/>
  <c r="AG84" i="30"/>
  <c r="AF84" i="30"/>
  <c r="AE84" i="30"/>
  <c r="AD84" i="30"/>
  <c r="AC84" i="30"/>
  <c r="AB84" i="30"/>
  <c r="AA84" i="30"/>
  <c r="Z84" i="30"/>
  <c r="Y84" i="30"/>
  <c r="X84" i="30"/>
  <c r="W84" i="30"/>
  <c r="V84" i="30"/>
  <c r="U84" i="30"/>
  <c r="T84" i="30"/>
  <c r="S84" i="30"/>
  <c r="R84" i="30"/>
  <c r="Q84" i="30"/>
  <c r="P84" i="30"/>
  <c r="O84" i="30"/>
  <c r="N84" i="30"/>
  <c r="M84" i="30"/>
  <c r="L84" i="30"/>
  <c r="K84" i="30"/>
  <c r="J84" i="30"/>
  <c r="I84" i="30"/>
  <c r="H84" i="30"/>
  <c r="G84" i="30"/>
  <c r="F84" i="30"/>
  <c r="E84" i="30"/>
  <c r="D84" i="30"/>
  <c r="C84" i="30"/>
  <c r="CW83" i="30"/>
  <c r="CV83" i="30"/>
  <c r="CU83" i="30"/>
  <c r="CT83" i="30"/>
  <c r="CS83" i="30"/>
  <c r="CR83" i="30"/>
  <c r="CQ83" i="30"/>
  <c r="CP83" i="30"/>
  <c r="CO83" i="30"/>
  <c r="CN83" i="30"/>
  <c r="CM83" i="30"/>
  <c r="CL83" i="30"/>
  <c r="CK83" i="30"/>
  <c r="CJ83" i="30"/>
  <c r="CI83" i="30"/>
  <c r="CH83" i="30"/>
  <c r="CG83" i="30"/>
  <c r="CF83" i="30"/>
  <c r="CE83" i="30"/>
  <c r="CD83" i="30"/>
  <c r="CC83" i="30"/>
  <c r="CB83" i="30"/>
  <c r="CA83" i="30"/>
  <c r="BZ83" i="30"/>
  <c r="BY83" i="30"/>
  <c r="BX83" i="30"/>
  <c r="BW83" i="30"/>
  <c r="BV83" i="30"/>
  <c r="BU83" i="30"/>
  <c r="BT83" i="30"/>
  <c r="BS83" i="30"/>
  <c r="BR83" i="30"/>
  <c r="BQ83" i="30"/>
  <c r="BP83" i="30"/>
  <c r="BO83" i="30"/>
  <c r="BN83" i="30"/>
  <c r="BM83" i="30"/>
  <c r="BL83" i="30"/>
  <c r="BK83" i="30"/>
  <c r="BJ83" i="30"/>
  <c r="BI83" i="30"/>
  <c r="BH83" i="30"/>
  <c r="BG83" i="30"/>
  <c r="BF83" i="30"/>
  <c r="BE83" i="30"/>
  <c r="BD83" i="30"/>
  <c r="BC83" i="30"/>
  <c r="BB83" i="30"/>
  <c r="BA83" i="30"/>
  <c r="AZ83" i="30"/>
  <c r="AY83" i="30"/>
  <c r="AX83" i="30"/>
  <c r="AW83" i="30"/>
  <c r="AV83" i="30"/>
  <c r="AU83" i="30"/>
  <c r="AT83" i="30"/>
  <c r="AS83" i="30"/>
  <c r="AR83" i="30"/>
  <c r="AQ83" i="30"/>
  <c r="AP83" i="30"/>
  <c r="AO83" i="30"/>
  <c r="AN83" i="30"/>
  <c r="AM83" i="30"/>
  <c r="AL83" i="30"/>
  <c r="AK83" i="30"/>
  <c r="AJ83" i="30"/>
  <c r="AI83" i="30"/>
  <c r="AH83" i="30"/>
  <c r="AG83" i="30"/>
  <c r="AF83" i="30"/>
  <c r="AE83" i="30"/>
  <c r="AD83" i="30"/>
  <c r="AC83" i="30"/>
  <c r="AB83" i="30"/>
  <c r="AA83" i="30"/>
  <c r="Z83" i="30"/>
  <c r="Y83" i="30"/>
  <c r="X83" i="30"/>
  <c r="W83" i="30"/>
  <c r="V83" i="30"/>
  <c r="U83" i="30"/>
  <c r="T83" i="30"/>
  <c r="S83" i="30"/>
  <c r="R83" i="30"/>
  <c r="Q83" i="30"/>
  <c r="P83" i="30"/>
  <c r="O83" i="30"/>
  <c r="N83" i="30"/>
  <c r="M83" i="30"/>
  <c r="L83" i="30"/>
  <c r="K83" i="30"/>
  <c r="J83" i="30"/>
  <c r="I83" i="30"/>
  <c r="H83" i="30"/>
  <c r="G83" i="30"/>
  <c r="F83" i="30"/>
  <c r="E83" i="30"/>
  <c r="D83" i="30"/>
  <c r="C83" i="30"/>
  <c r="B84" i="30"/>
  <c r="B85" i="30"/>
  <c r="B83" i="30"/>
  <c r="CW81" i="30"/>
  <c r="CV81" i="30"/>
  <c r="CU81" i="30"/>
  <c r="CT81" i="30"/>
  <c r="CS81" i="30"/>
  <c r="CR81" i="30"/>
  <c r="CQ81" i="30"/>
  <c r="CP81" i="30"/>
  <c r="CO81" i="30"/>
  <c r="CN81" i="30"/>
  <c r="CM81" i="30"/>
  <c r="CL81" i="30"/>
  <c r="CK81" i="30"/>
  <c r="CJ81" i="30"/>
  <c r="CI81" i="30"/>
  <c r="CH81" i="30"/>
  <c r="CG81" i="30"/>
  <c r="CF81" i="30"/>
  <c r="CE81" i="30"/>
  <c r="CD81" i="30"/>
  <c r="CC81" i="30"/>
  <c r="CB81" i="30"/>
  <c r="CA81" i="30"/>
  <c r="BZ81" i="30"/>
  <c r="BY81" i="30"/>
  <c r="BX81" i="30"/>
  <c r="BW81" i="30"/>
  <c r="BV81" i="30"/>
  <c r="BU81" i="30"/>
  <c r="BT81" i="30"/>
  <c r="BS81" i="30"/>
  <c r="BR81" i="30"/>
  <c r="BQ81" i="30"/>
  <c r="BP81" i="30"/>
  <c r="BO81" i="30"/>
  <c r="BN81" i="30"/>
  <c r="BM81" i="30"/>
  <c r="BL81" i="30"/>
  <c r="BK81" i="30"/>
  <c r="BJ81" i="30"/>
  <c r="BI81" i="30"/>
  <c r="BH81" i="30"/>
  <c r="BG81" i="30"/>
  <c r="BF81" i="30"/>
  <c r="BE81" i="30"/>
  <c r="BD81" i="30"/>
  <c r="BC81" i="30"/>
  <c r="BB81" i="30"/>
  <c r="BA81" i="30"/>
  <c r="AZ81" i="30"/>
  <c r="AY81" i="30"/>
  <c r="AX81" i="30"/>
  <c r="AW81" i="30"/>
  <c r="AV81" i="30"/>
  <c r="AU81" i="30"/>
  <c r="AT81" i="30"/>
  <c r="AS81" i="30"/>
  <c r="AR81" i="30"/>
  <c r="AQ81" i="30"/>
  <c r="AP81" i="30"/>
  <c r="AO81" i="30"/>
  <c r="AN81" i="30"/>
  <c r="AM81" i="30"/>
  <c r="AL81" i="30"/>
  <c r="AK81" i="30"/>
  <c r="AJ81" i="30"/>
  <c r="AI81" i="30"/>
  <c r="AH81" i="30"/>
  <c r="AG81" i="30"/>
  <c r="AF81" i="30"/>
  <c r="AE81" i="30"/>
  <c r="AD81" i="30"/>
  <c r="AC81" i="30"/>
  <c r="AB81" i="30"/>
  <c r="AA81" i="30"/>
  <c r="Z81" i="30"/>
  <c r="Y81" i="30"/>
  <c r="X81" i="30"/>
  <c r="W81" i="30"/>
  <c r="V81" i="30"/>
  <c r="U81" i="30"/>
  <c r="T81" i="30"/>
  <c r="S81" i="30"/>
  <c r="R81" i="30"/>
  <c r="Q81" i="30"/>
  <c r="P81" i="30"/>
  <c r="O81" i="30"/>
  <c r="N81" i="30"/>
  <c r="M81" i="30"/>
  <c r="L81" i="30"/>
  <c r="K81" i="30"/>
  <c r="J81" i="30"/>
  <c r="I81" i="30"/>
  <c r="H81" i="30"/>
  <c r="G81" i="30"/>
  <c r="F81" i="30"/>
  <c r="E81" i="30"/>
  <c r="D81" i="30"/>
  <c r="C81" i="30"/>
  <c r="CW80" i="30"/>
  <c r="CV80" i="30"/>
  <c r="CU80" i="30"/>
  <c r="CT80" i="30"/>
  <c r="CS80" i="30"/>
  <c r="CR80" i="30"/>
  <c r="CQ80" i="30"/>
  <c r="CP80" i="30"/>
  <c r="CO80" i="30"/>
  <c r="CN80" i="30"/>
  <c r="CM80" i="30"/>
  <c r="CL80" i="30"/>
  <c r="CK80" i="30"/>
  <c r="CJ80" i="30"/>
  <c r="CI80" i="30"/>
  <c r="CH80" i="30"/>
  <c r="CG80" i="30"/>
  <c r="CF80" i="30"/>
  <c r="CE80" i="30"/>
  <c r="CD80" i="30"/>
  <c r="CC80" i="30"/>
  <c r="CB80" i="30"/>
  <c r="CA80" i="30"/>
  <c r="BZ80" i="30"/>
  <c r="BY80" i="30"/>
  <c r="BX80" i="30"/>
  <c r="BW80" i="30"/>
  <c r="BV80" i="30"/>
  <c r="BU80" i="30"/>
  <c r="BT80" i="30"/>
  <c r="BS80" i="30"/>
  <c r="BR80" i="30"/>
  <c r="BQ80" i="30"/>
  <c r="BP80" i="30"/>
  <c r="BO80" i="30"/>
  <c r="BN80" i="30"/>
  <c r="BM80" i="30"/>
  <c r="BL80" i="30"/>
  <c r="BK80" i="30"/>
  <c r="BJ80" i="30"/>
  <c r="BI80" i="30"/>
  <c r="BH80" i="30"/>
  <c r="BG80" i="30"/>
  <c r="BF80" i="30"/>
  <c r="BE80" i="30"/>
  <c r="BD80" i="30"/>
  <c r="BC80" i="30"/>
  <c r="BB80" i="30"/>
  <c r="BA80" i="30"/>
  <c r="AZ80" i="30"/>
  <c r="AY80" i="30"/>
  <c r="AX80" i="30"/>
  <c r="AW80" i="30"/>
  <c r="AV80" i="30"/>
  <c r="AU80" i="30"/>
  <c r="AT80" i="30"/>
  <c r="AS80" i="30"/>
  <c r="AR80" i="30"/>
  <c r="AQ80" i="30"/>
  <c r="AP80" i="30"/>
  <c r="AO80" i="30"/>
  <c r="AN80" i="30"/>
  <c r="AM80" i="30"/>
  <c r="AL80" i="30"/>
  <c r="AK80" i="30"/>
  <c r="AJ80" i="30"/>
  <c r="AI80" i="30"/>
  <c r="AH80" i="30"/>
  <c r="AG80" i="30"/>
  <c r="AF80" i="30"/>
  <c r="AE80" i="30"/>
  <c r="AD80" i="30"/>
  <c r="AC80" i="30"/>
  <c r="AB80" i="30"/>
  <c r="AA80" i="30"/>
  <c r="Z80" i="30"/>
  <c r="Y80" i="30"/>
  <c r="X80" i="30"/>
  <c r="W80" i="30"/>
  <c r="V80" i="30"/>
  <c r="U80" i="30"/>
  <c r="T80" i="30"/>
  <c r="S80" i="30"/>
  <c r="R80" i="30"/>
  <c r="Q80" i="30"/>
  <c r="P80" i="30"/>
  <c r="O80" i="30"/>
  <c r="N80" i="30"/>
  <c r="M80" i="30"/>
  <c r="L80" i="30"/>
  <c r="K80" i="30"/>
  <c r="J80" i="30"/>
  <c r="I80" i="30"/>
  <c r="H80" i="30"/>
  <c r="G80" i="30"/>
  <c r="F80" i="30"/>
  <c r="E80" i="30"/>
  <c r="D80" i="30"/>
  <c r="C80" i="30"/>
  <c r="CW79" i="30"/>
  <c r="CV79" i="30"/>
  <c r="CU79" i="30"/>
  <c r="CT79" i="30"/>
  <c r="CS79" i="30"/>
  <c r="CR79" i="30"/>
  <c r="CQ79" i="30"/>
  <c r="CP79" i="30"/>
  <c r="CO79" i="30"/>
  <c r="CN79" i="30"/>
  <c r="CM79" i="30"/>
  <c r="CL79" i="30"/>
  <c r="CK79" i="30"/>
  <c r="CJ79" i="30"/>
  <c r="CI79" i="30"/>
  <c r="CH79" i="30"/>
  <c r="CG79" i="30"/>
  <c r="CF79" i="30"/>
  <c r="CE79" i="30"/>
  <c r="CD79" i="30"/>
  <c r="CC79" i="30"/>
  <c r="CB79" i="30"/>
  <c r="CA79" i="30"/>
  <c r="BZ79" i="30"/>
  <c r="BY79" i="30"/>
  <c r="BX79" i="30"/>
  <c r="BW79" i="30"/>
  <c r="BV79" i="30"/>
  <c r="BU79" i="30"/>
  <c r="BT79" i="30"/>
  <c r="BS79" i="30"/>
  <c r="BR79" i="30"/>
  <c r="BQ79" i="30"/>
  <c r="BP79" i="30"/>
  <c r="BO79" i="30"/>
  <c r="BN79" i="30"/>
  <c r="BM79" i="30"/>
  <c r="BL79" i="30"/>
  <c r="BK79" i="30"/>
  <c r="BJ79" i="30"/>
  <c r="BI79" i="30"/>
  <c r="BH79" i="30"/>
  <c r="BG79" i="30"/>
  <c r="BF79" i="30"/>
  <c r="BE79" i="30"/>
  <c r="BD79" i="30"/>
  <c r="BC79" i="30"/>
  <c r="BB79" i="30"/>
  <c r="BA79" i="30"/>
  <c r="AZ79" i="30"/>
  <c r="AY79" i="30"/>
  <c r="AX79" i="30"/>
  <c r="AW79" i="30"/>
  <c r="AV79" i="30"/>
  <c r="AU79" i="30"/>
  <c r="AT79" i="30"/>
  <c r="AS79" i="30"/>
  <c r="AR79" i="30"/>
  <c r="AQ79" i="30"/>
  <c r="AP79" i="30"/>
  <c r="AO79" i="30"/>
  <c r="AN79" i="30"/>
  <c r="AM79" i="30"/>
  <c r="AL79" i="30"/>
  <c r="AK79" i="30"/>
  <c r="AJ79" i="30"/>
  <c r="AI79" i="30"/>
  <c r="AH79" i="30"/>
  <c r="AG79" i="30"/>
  <c r="AF79" i="30"/>
  <c r="AE79" i="30"/>
  <c r="AD79" i="30"/>
  <c r="AC79" i="30"/>
  <c r="AB79" i="30"/>
  <c r="AA79" i="30"/>
  <c r="Z79" i="30"/>
  <c r="Y79" i="30"/>
  <c r="X79" i="30"/>
  <c r="W79" i="30"/>
  <c r="V79" i="30"/>
  <c r="U79" i="30"/>
  <c r="T79" i="30"/>
  <c r="S79" i="30"/>
  <c r="R79" i="30"/>
  <c r="Q79" i="30"/>
  <c r="P79" i="30"/>
  <c r="O79" i="30"/>
  <c r="N79" i="30"/>
  <c r="M79" i="30"/>
  <c r="L79" i="30"/>
  <c r="K79" i="30"/>
  <c r="J79" i="30"/>
  <c r="I79" i="30"/>
  <c r="H79" i="30"/>
  <c r="G79" i="30"/>
  <c r="F79" i="30"/>
  <c r="E79" i="30"/>
  <c r="D79" i="30"/>
  <c r="C79" i="30"/>
  <c r="B81" i="30"/>
  <c r="B80" i="30"/>
  <c r="B79" i="30"/>
  <c r="F30" i="30"/>
  <c r="B30" i="30"/>
  <c r="F29" i="30"/>
  <c r="B29" i="30"/>
  <c r="F28" i="30"/>
  <c r="B28" i="30"/>
  <c r="F27" i="30"/>
  <c r="B27" i="30"/>
  <c r="E24" i="30"/>
  <c r="D24" i="30"/>
  <c r="C24" i="30"/>
  <c r="E23" i="30"/>
  <c r="D23" i="30"/>
  <c r="C23" i="30"/>
  <c r="E20" i="30"/>
  <c r="D20" i="30"/>
  <c r="C20" i="30"/>
  <c r="E18" i="30"/>
  <c r="D18" i="30"/>
  <c r="C18" i="30"/>
  <c r="E17" i="30"/>
  <c r="D17" i="30"/>
  <c r="C17" i="30"/>
  <c r="F16" i="30"/>
  <c r="F15" i="30"/>
  <c r="F14" i="30"/>
  <c r="F13" i="30"/>
  <c r="F12" i="30"/>
  <c r="F11" i="30"/>
  <c r="F10" i="30"/>
  <c r="F9" i="30"/>
  <c r="F8" i="30"/>
  <c r="F7" i="30"/>
  <c r="F6" i="30"/>
  <c r="A2" i="30"/>
  <c r="M60" i="9"/>
  <c r="M59" i="9"/>
  <c r="M58" i="9" a="1"/>
  <c r="M58" i="9"/>
  <c r="M57" i="9" a="1"/>
  <c r="M57" i="9"/>
  <c r="M56" i="9" a="1"/>
  <c r="M56" i="9"/>
  <c r="M55" i="9" a="1"/>
  <c r="M55" i="9"/>
  <c r="M54" i="9" a="1"/>
  <c r="M54" i="9"/>
  <c r="M53" i="9" a="1"/>
  <c r="M53" i="9"/>
  <c r="M52" i="9" a="1"/>
  <c r="M52" i="9"/>
  <c r="M51" i="9" a="1"/>
  <c r="M51" i="9"/>
  <c r="M50" i="9" a="1"/>
  <c r="M50" i="9"/>
  <c r="M49" i="9" a="1"/>
  <c r="M49" i="9"/>
  <c r="M48" i="9" a="1"/>
  <c r="M48" i="9"/>
  <c r="M47" i="9" a="1"/>
  <c r="M47" i="9"/>
  <c r="M46" i="9" a="1"/>
  <c r="M46" i="9"/>
  <c r="M45" i="9" a="1"/>
  <c r="M45" i="9"/>
  <c r="M44" i="9" a="1"/>
  <c r="M44" i="9"/>
  <c r="M43" i="9" a="1"/>
  <c r="M43" i="9"/>
  <c r="M42" i="9" a="1"/>
  <c r="M42" i="9"/>
  <c r="M41" i="9" a="1"/>
  <c r="M41" i="9"/>
  <c r="M40" i="9"/>
  <c r="M39" i="9"/>
  <c r="L60" i="9"/>
  <c r="L59" i="9"/>
  <c r="L58" i="9" a="1"/>
  <c r="L58" i="9"/>
  <c r="L57" i="9" a="1"/>
  <c r="L57" i="9"/>
  <c r="L56" i="9" a="1"/>
  <c r="L56" i="9"/>
  <c r="L55" i="9" a="1"/>
  <c r="L55" i="9"/>
  <c r="L54" i="9" a="1"/>
  <c r="L54" i="9"/>
  <c r="L53" i="9" a="1"/>
  <c r="L53" i="9"/>
  <c r="L52" i="9" a="1"/>
  <c r="L52" i="9"/>
  <c r="L51" i="9" a="1"/>
  <c r="L51" i="9"/>
  <c r="L50" i="9" a="1"/>
  <c r="L50" i="9"/>
  <c r="L49" i="9" a="1"/>
  <c r="L49" i="9"/>
  <c r="L48" i="9" a="1"/>
  <c r="L48" i="9"/>
  <c r="L47" i="9" a="1"/>
  <c r="L47" i="9"/>
  <c r="L46" i="9" a="1"/>
  <c r="L46" i="9"/>
  <c r="L45" i="9" a="1"/>
  <c r="L45" i="9"/>
  <c r="L44" i="9" a="1"/>
  <c r="L44" i="9"/>
  <c r="L43" i="9" a="1"/>
  <c r="L43" i="9"/>
  <c r="L42" i="9" a="1"/>
  <c r="L42" i="9"/>
  <c r="L41" i="9" a="1"/>
  <c r="L41" i="9"/>
  <c r="L40" i="9"/>
  <c r="L39" i="9"/>
  <c r="E17" i="29"/>
  <c r="D17" i="29"/>
  <c r="C17" i="29"/>
  <c r="I48" i="29"/>
  <c r="H48" i="29"/>
  <c r="G48" i="29"/>
  <c r="I47" i="29"/>
  <c r="H47" i="29"/>
  <c r="G47" i="29"/>
  <c r="I46" i="29"/>
  <c r="H46" i="29"/>
  <c r="G46" i="29"/>
  <c r="I45" i="29"/>
  <c r="H45" i="29"/>
  <c r="G45" i="29"/>
  <c r="I44" i="29"/>
  <c r="H44" i="29"/>
  <c r="G44" i="29"/>
  <c r="I43" i="29"/>
  <c r="H43" i="29"/>
  <c r="G43" i="29"/>
  <c r="I42" i="29"/>
  <c r="H42" i="29"/>
  <c r="G42" i="29"/>
  <c r="I41" i="29"/>
  <c r="H41" i="29"/>
  <c r="G41" i="29"/>
  <c r="I40" i="29"/>
  <c r="H40" i="29"/>
  <c r="G40" i="29"/>
  <c r="I39" i="29"/>
  <c r="H39" i="29"/>
  <c r="G39" i="29"/>
  <c r="I38" i="29"/>
  <c r="H38" i="29"/>
  <c r="G38" i="29"/>
  <c r="M36" i="29"/>
  <c r="L36" i="29"/>
  <c r="K36" i="29"/>
  <c r="M35" i="29"/>
  <c r="L35" i="29"/>
  <c r="K35" i="29"/>
  <c r="M34" i="29"/>
  <c r="L34" i="29"/>
  <c r="K34" i="29"/>
  <c r="M33" i="29"/>
  <c r="L33" i="29"/>
  <c r="K33" i="29"/>
  <c r="M32" i="29"/>
  <c r="L32" i="29"/>
  <c r="K32" i="29"/>
  <c r="M31" i="29"/>
  <c r="L31" i="29"/>
  <c r="K31" i="29"/>
  <c r="M30" i="29"/>
  <c r="L30" i="29"/>
  <c r="K30" i="29"/>
  <c r="M29" i="29"/>
  <c r="L29" i="29"/>
  <c r="K29" i="29"/>
  <c r="M28" i="29"/>
  <c r="L28" i="29"/>
  <c r="K28" i="29"/>
  <c r="M27" i="29"/>
  <c r="L27" i="29"/>
  <c r="K27" i="29"/>
  <c r="M26" i="29"/>
  <c r="L26" i="29"/>
  <c r="K26" i="29"/>
  <c r="I36" i="29"/>
  <c r="H36" i="29"/>
  <c r="G36" i="29"/>
  <c r="I35" i="29"/>
  <c r="H35" i="29"/>
  <c r="G35" i="29"/>
  <c r="I34" i="29"/>
  <c r="H34" i="29"/>
  <c r="G34" i="29"/>
  <c r="I33" i="29"/>
  <c r="H33" i="29"/>
  <c r="G33" i="29"/>
  <c r="I32" i="29"/>
  <c r="H32" i="29"/>
  <c r="G32" i="29"/>
  <c r="I31" i="29"/>
  <c r="H31" i="29"/>
  <c r="G31" i="29"/>
  <c r="I30" i="29"/>
  <c r="H30" i="29"/>
  <c r="G30" i="29"/>
  <c r="I29" i="29"/>
  <c r="H29" i="29"/>
  <c r="G29" i="29"/>
  <c r="I28" i="29"/>
  <c r="H28" i="29"/>
  <c r="G28" i="29"/>
  <c r="I27" i="29"/>
  <c r="H27" i="29"/>
  <c r="G27" i="29"/>
  <c r="I26" i="29"/>
  <c r="H26" i="29"/>
  <c r="G26" i="29"/>
  <c r="E69" i="29"/>
  <c r="D69" i="29"/>
  <c r="C69" i="29"/>
  <c r="H68" i="29"/>
  <c r="G68" i="29"/>
  <c r="F68" i="29"/>
  <c r="H67" i="29"/>
  <c r="G67" i="29"/>
  <c r="F67" i="29"/>
  <c r="H66" i="29"/>
  <c r="G66" i="29"/>
  <c r="F66" i="29"/>
  <c r="H65" i="29"/>
  <c r="G65" i="29"/>
  <c r="F65" i="29"/>
  <c r="H64" i="29"/>
  <c r="G64" i="29"/>
  <c r="F64" i="29"/>
  <c r="H63" i="29"/>
  <c r="G63" i="29"/>
  <c r="F63" i="29"/>
  <c r="H62" i="29"/>
  <c r="G62" i="29"/>
  <c r="F62" i="29"/>
  <c r="H61" i="29"/>
  <c r="G61" i="29"/>
  <c r="F61" i="29"/>
  <c r="H60" i="29"/>
  <c r="G60" i="29"/>
  <c r="F60" i="29"/>
  <c r="H59" i="29"/>
  <c r="G59" i="29"/>
  <c r="F59" i="29"/>
  <c r="H58" i="29"/>
  <c r="G58" i="29"/>
  <c r="F58" i="29"/>
  <c r="E54" i="29"/>
  <c r="D54" i="29"/>
  <c r="C54" i="29"/>
  <c r="E53" i="29"/>
  <c r="D53" i="29"/>
  <c r="C53" i="29"/>
  <c r="E24" i="29"/>
  <c r="D24" i="29"/>
  <c r="C24" i="29"/>
  <c r="E23" i="29"/>
  <c r="D23" i="29"/>
  <c r="C23" i="29"/>
  <c r="E20" i="29"/>
  <c r="D20" i="29"/>
  <c r="C20" i="29"/>
  <c r="E18" i="29"/>
  <c r="D18" i="29"/>
  <c r="C18" i="29"/>
  <c r="F16" i="29"/>
  <c r="F15" i="29"/>
  <c r="F14" i="29"/>
  <c r="F13" i="29"/>
  <c r="F12" i="29"/>
  <c r="F11" i="29"/>
  <c r="F10" i="29"/>
  <c r="F9" i="29"/>
  <c r="F8" i="29"/>
  <c r="F7" i="29"/>
  <c r="F6" i="29"/>
  <c r="A2" i="29"/>
  <c r="E45" i="28"/>
  <c r="D45" i="28"/>
  <c r="C45" i="28"/>
  <c r="G34" i="28"/>
  <c r="H44" i="28"/>
  <c r="G44" i="28"/>
  <c r="F44" i="28"/>
  <c r="H43" i="28"/>
  <c r="G43" i="28"/>
  <c r="F43" i="28"/>
  <c r="H42" i="28"/>
  <c r="G42" i="28"/>
  <c r="F42" i="28"/>
  <c r="H41" i="28"/>
  <c r="G41" i="28"/>
  <c r="F41" i="28"/>
  <c r="H40" i="28"/>
  <c r="G40" i="28"/>
  <c r="F40" i="28"/>
  <c r="H39" i="28"/>
  <c r="G39" i="28"/>
  <c r="F39" i="28"/>
  <c r="H38" i="28"/>
  <c r="G38" i="28"/>
  <c r="F38" i="28"/>
  <c r="H37" i="28"/>
  <c r="G37" i="28"/>
  <c r="F37" i="28"/>
  <c r="H36" i="28"/>
  <c r="G36" i="28"/>
  <c r="F36" i="28"/>
  <c r="H35" i="28"/>
  <c r="G35" i="28"/>
  <c r="F35" i="28"/>
  <c r="H34" i="28"/>
  <c r="F34" i="28"/>
  <c r="E30" i="28"/>
  <c r="D30" i="28"/>
  <c r="C30" i="28"/>
  <c r="E29" i="28"/>
  <c r="D29" i="28"/>
  <c r="C29" i="28"/>
  <c r="E28" i="28"/>
  <c r="D28" i="28"/>
  <c r="C28" i="28"/>
  <c r="E27" i="28"/>
  <c r="D27" i="28"/>
  <c r="C27" i="28"/>
  <c r="E24" i="28"/>
  <c r="D24" i="28"/>
  <c r="C24" i="28"/>
  <c r="E23" i="28"/>
  <c r="D23" i="28"/>
  <c r="C23" i="28"/>
  <c r="E20" i="28"/>
  <c r="D20" i="28"/>
  <c r="C20" i="28"/>
  <c r="E18" i="28"/>
  <c r="D18" i="28"/>
  <c r="C18" i="28"/>
  <c r="E17" i="28"/>
  <c r="D17" i="28"/>
  <c r="C17" i="28"/>
  <c r="F16" i="28"/>
  <c r="F15" i="28"/>
  <c r="F14" i="28"/>
  <c r="F13" i="28"/>
  <c r="F12" i="28"/>
  <c r="F11" i="28"/>
  <c r="F10" i="28"/>
  <c r="F9" i="28"/>
  <c r="F8" i="28"/>
  <c r="F7" i="28"/>
  <c r="F6" i="28"/>
  <c r="A2" i="28"/>
  <c r="F30" i="27"/>
  <c r="E30" i="27"/>
  <c r="D30" i="27"/>
  <c r="C30" i="27"/>
  <c r="B30" i="27"/>
  <c r="F29" i="27"/>
  <c r="E29" i="27"/>
  <c r="D29" i="27"/>
  <c r="C29" i="27"/>
  <c r="B29" i="27"/>
  <c r="F28" i="27"/>
  <c r="E28" i="27"/>
  <c r="D28" i="27"/>
  <c r="C28" i="27"/>
  <c r="B28" i="27"/>
  <c r="F27" i="27"/>
  <c r="E27" i="27"/>
  <c r="D27" i="27"/>
  <c r="C27" i="27"/>
  <c r="B27" i="27"/>
  <c r="E24" i="27"/>
  <c r="D24" i="27"/>
  <c r="C24" i="27"/>
  <c r="E23" i="27"/>
  <c r="D23" i="27"/>
  <c r="C23" i="27"/>
  <c r="E20" i="27"/>
  <c r="D20" i="27"/>
  <c r="C20" i="27"/>
  <c r="E18" i="27"/>
  <c r="D18" i="27"/>
  <c r="C18" i="27"/>
  <c r="E17" i="27"/>
  <c r="D17" i="27"/>
  <c r="C17" i="27"/>
  <c r="F16" i="27"/>
  <c r="F15" i="27"/>
  <c r="F14" i="27"/>
  <c r="F13" i="27"/>
  <c r="F12" i="27"/>
  <c r="F11" i="27"/>
  <c r="F10" i="27"/>
  <c r="F9" i="27"/>
  <c r="F8" i="27"/>
  <c r="F7" i="27"/>
  <c r="F6" i="27"/>
  <c r="A2" i="27"/>
  <c r="F30" i="26"/>
  <c r="F29" i="26"/>
  <c r="F28" i="26"/>
  <c r="F27" i="26"/>
  <c r="B27" i="26"/>
  <c r="B30" i="26"/>
  <c r="B29" i="26"/>
  <c r="B28" i="26"/>
  <c r="G31" i="26"/>
  <c r="E30" i="26"/>
  <c r="D30" i="26"/>
  <c r="C30" i="26"/>
  <c r="E29" i="26"/>
  <c r="D29" i="26"/>
  <c r="C29" i="26"/>
  <c r="E28" i="26"/>
  <c r="D28" i="26"/>
  <c r="C28" i="26"/>
  <c r="E27" i="26"/>
  <c r="D27" i="26"/>
  <c r="C27" i="26"/>
  <c r="E24" i="26"/>
  <c r="D24" i="26"/>
  <c r="C24" i="26"/>
  <c r="E23" i="26"/>
  <c r="D23" i="26"/>
  <c r="C23" i="26"/>
  <c r="E20" i="26"/>
  <c r="D20" i="26"/>
  <c r="C20" i="26"/>
  <c r="E18" i="26"/>
  <c r="D18" i="26"/>
  <c r="C18" i="26"/>
  <c r="E17" i="26"/>
  <c r="D17" i="26"/>
  <c r="C17" i="26"/>
  <c r="F16" i="26"/>
  <c r="F15" i="26"/>
  <c r="F14" i="26"/>
  <c r="F13" i="26"/>
  <c r="F12" i="26"/>
  <c r="F11" i="26"/>
  <c r="F10" i="26"/>
  <c r="F9" i="26"/>
  <c r="F8" i="26"/>
  <c r="F7" i="26"/>
  <c r="F6" i="26"/>
  <c r="A2" i="26"/>
  <c r="A2" i="25"/>
  <c r="F16" i="25"/>
  <c r="F15" i="25"/>
  <c r="F14" i="25"/>
  <c r="F13" i="25"/>
  <c r="F12" i="25"/>
  <c r="F11" i="25"/>
  <c r="F10" i="25"/>
  <c r="F9" i="25"/>
  <c r="F8" i="25"/>
  <c r="F7" i="25"/>
  <c r="F6" i="25"/>
  <c r="C17" i="25"/>
  <c r="D17" i="25"/>
  <c r="E17" i="25"/>
  <c r="F17" i="25"/>
  <c r="C18" i="25"/>
  <c r="D18" i="25"/>
  <c r="E18" i="25"/>
  <c r="F18" i="25"/>
  <c r="E23" i="25"/>
  <c r="D23" i="25"/>
  <c r="C23" i="25"/>
  <c r="E30" i="25"/>
  <c r="D30" i="25"/>
  <c r="E29" i="25"/>
  <c r="D29" i="25"/>
  <c r="E28" i="25"/>
  <c r="D28" i="25"/>
  <c r="C30" i="25"/>
  <c r="C29" i="25"/>
  <c r="C28" i="25"/>
  <c r="C27" i="25"/>
  <c r="E27" i="25"/>
  <c r="D27" i="25"/>
  <c r="E24" i="25"/>
  <c r="D24" i="25"/>
  <c r="C24" i="25"/>
  <c r="E20" i="25"/>
  <c r="D20" i="25"/>
  <c r="C20" i="25"/>
  <c r="F6" i="1"/>
  <c r="B79" i="24"/>
  <c r="CW79" i="24"/>
  <c r="CW80" i="24"/>
  <c r="CW81" i="24"/>
  <c r="CW83" i="24"/>
  <c r="CW84" i="24"/>
  <c r="CW85" i="24"/>
  <c r="CW87" i="24"/>
  <c r="CW88" i="24"/>
  <c r="CW89" i="24"/>
  <c r="CW91" i="24"/>
  <c r="CW92" i="24"/>
  <c r="CW93" i="24"/>
  <c r="C79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AF79" i="24"/>
  <c r="AG79" i="24"/>
  <c r="AH79" i="24"/>
  <c r="AI79" i="24"/>
  <c r="AJ79" i="24"/>
  <c r="AK79" i="24"/>
  <c r="AL79" i="24"/>
  <c r="AM79" i="24"/>
  <c r="AN79" i="24"/>
  <c r="AO79" i="24"/>
  <c r="AP79" i="24"/>
  <c r="AQ79" i="24"/>
  <c r="AR79" i="24"/>
  <c r="AS79" i="24"/>
  <c r="AT79" i="24"/>
  <c r="AU79" i="24"/>
  <c r="AV79" i="24"/>
  <c r="AW79" i="24"/>
  <c r="AX79" i="24"/>
  <c r="AY79" i="24"/>
  <c r="AZ79" i="24"/>
  <c r="BA79" i="24"/>
  <c r="BB79" i="24"/>
  <c r="BC79" i="24"/>
  <c r="BD79" i="24"/>
  <c r="BE79" i="24"/>
  <c r="BF79" i="24"/>
  <c r="BG79" i="24"/>
  <c r="BH79" i="24"/>
  <c r="BI79" i="24"/>
  <c r="BJ79" i="24"/>
  <c r="BK79" i="24"/>
  <c r="BL79" i="24"/>
  <c r="BM79" i="24"/>
  <c r="BN79" i="24"/>
  <c r="BO79" i="24"/>
  <c r="BP79" i="24"/>
  <c r="BQ79" i="24"/>
  <c r="BR79" i="24"/>
  <c r="BS79" i="24"/>
  <c r="BT79" i="24"/>
  <c r="BU79" i="24"/>
  <c r="BV79" i="24"/>
  <c r="BW79" i="24"/>
  <c r="BX79" i="24"/>
  <c r="BY79" i="24"/>
  <c r="BZ79" i="24"/>
  <c r="CA79" i="24"/>
  <c r="CB79" i="24"/>
  <c r="CC79" i="24"/>
  <c r="CD79" i="24"/>
  <c r="CE79" i="24"/>
  <c r="CF79" i="24"/>
  <c r="CG79" i="24"/>
  <c r="CH79" i="24"/>
  <c r="CI79" i="24"/>
  <c r="CJ79" i="24"/>
  <c r="CK79" i="24"/>
  <c r="CL79" i="24"/>
  <c r="CM79" i="24"/>
  <c r="CN79" i="24"/>
  <c r="CO79" i="24"/>
  <c r="CP79" i="24"/>
  <c r="CQ79" i="24"/>
  <c r="CR79" i="24"/>
  <c r="CS79" i="24"/>
  <c r="CT79" i="24"/>
  <c r="CU79" i="24"/>
  <c r="CV79" i="24"/>
  <c r="C80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AF80" i="24"/>
  <c r="AG80" i="24"/>
  <c r="AH80" i="24"/>
  <c r="AI80" i="24"/>
  <c r="AJ80" i="24"/>
  <c r="AK80" i="24"/>
  <c r="AL80" i="24"/>
  <c r="AM80" i="24"/>
  <c r="AN80" i="24"/>
  <c r="AO80" i="24"/>
  <c r="AP80" i="24"/>
  <c r="AQ80" i="24"/>
  <c r="AR80" i="24"/>
  <c r="AS80" i="24"/>
  <c r="AT80" i="24"/>
  <c r="AU80" i="24"/>
  <c r="AV80" i="24"/>
  <c r="AW80" i="24"/>
  <c r="AX80" i="24"/>
  <c r="AY80" i="24"/>
  <c r="AZ80" i="24"/>
  <c r="BA80" i="24"/>
  <c r="BB80" i="24"/>
  <c r="BC80" i="24"/>
  <c r="BD80" i="24"/>
  <c r="BE80" i="24"/>
  <c r="BF80" i="24"/>
  <c r="BG80" i="24"/>
  <c r="BH80" i="24"/>
  <c r="BI80" i="24"/>
  <c r="BJ80" i="24"/>
  <c r="BK80" i="24"/>
  <c r="BL80" i="24"/>
  <c r="BM80" i="24"/>
  <c r="BN80" i="24"/>
  <c r="BO80" i="24"/>
  <c r="BP80" i="24"/>
  <c r="BQ80" i="24"/>
  <c r="BR80" i="24"/>
  <c r="BS80" i="24"/>
  <c r="BT80" i="24"/>
  <c r="BU80" i="24"/>
  <c r="BV80" i="24"/>
  <c r="BW80" i="24"/>
  <c r="BX80" i="24"/>
  <c r="BY80" i="24"/>
  <c r="BZ80" i="24"/>
  <c r="CA80" i="24"/>
  <c r="CB80" i="24"/>
  <c r="CC80" i="24"/>
  <c r="CD80" i="24"/>
  <c r="CE80" i="24"/>
  <c r="CF80" i="24"/>
  <c r="CG80" i="24"/>
  <c r="CH80" i="24"/>
  <c r="CI80" i="24"/>
  <c r="CJ80" i="24"/>
  <c r="CK80" i="24"/>
  <c r="CL80" i="24"/>
  <c r="CM80" i="24"/>
  <c r="CN80" i="24"/>
  <c r="CO80" i="24"/>
  <c r="CP80" i="24"/>
  <c r="CQ80" i="24"/>
  <c r="CR80" i="24"/>
  <c r="CS80" i="24"/>
  <c r="CT80" i="24"/>
  <c r="CU80" i="24"/>
  <c r="CV80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AH81" i="24"/>
  <c r="AI81" i="24"/>
  <c r="AJ81" i="24"/>
  <c r="AK81" i="24"/>
  <c r="AL81" i="24"/>
  <c r="AM81" i="24"/>
  <c r="AN81" i="24"/>
  <c r="AO81" i="24"/>
  <c r="AP81" i="24"/>
  <c r="AQ81" i="24"/>
  <c r="AR81" i="24"/>
  <c r="AS81" i="24"/>
  <c r="AT81" i="24"/>
  <c r="AU81" i="24"/>
  <c r="AV81" i="24"/>
  <c r="AW81" i="24"/>
  <c r="AX81" i="24"/>
  <c r="AY81" i="24"/>
  <c r="AZ81" i="24"/>
  <c r="BA81" i="24"/>
  <c r="BB81" i="24"/>
  <c r="BC81" i="24"/>
  <c r="BD81" i="24"/>
  <c r="BE81" i="24"/>
  <c r="BF81" i="24"/>
  <c r="BG81" i="24"/>
  <c r="BH81" i="24"/>
  <c r="BI81" i="24"/>
  <c r="BJ81" i="24"/>
  <c r="BK81" i="24"/>
  <c r="BL81" i="24"/>
  <c r="BM81" i="24"/>
  <c r="BN81" i="24"/>
  <c r="BO81" i="24"/>
  <c r="BP81" i="24"/>
  <c r="BQ81" i="24"/>
  <c r="BR81" i="24"/>
  <c r="BS81" i="24"/>
  <c r="BT81" i="24"/>
  <c r="BU81" i="24"/>
  <c r="BV81" i="24"/>
  <c r="BW81" i="24"/>
  <c r="BX81" i="24"/>
  <c r="BY81" i="24"/>
  <c r="BZ81" i="24"/>
  <c r="CA81" i="24"/>
  <c r="CB81" i="24"/>
  <c r="CC81" i="24"/>
  <c r="CD81" i="24"/>
  <c r="CE81" i="24"/>
  <c r="CF81" i="24"/>
  <c r="CG81" i="24"/>
  <c r="CH81" i="24"/>
  <c r="CI81" i="24"/>
  <c r="CJ81" i="24"/>
  <c r="CK81" i="24"/>
  <c r="CL81" i="24"/>
  <c r="CM81" i="24"/>
  <c r="CN81" i="24"/>
  <c r="CO81" i="24"/>
  <c r="CP81" i="24"/>
  <c r="CQ81" i="24"/>
  <c r="CR81" i="24"/>
  <c r="CS81" i="24"/>
  <c r="CT81" i="24"/>
  <c r="CU81" i="24"/>
  <c r="CV81" i="24"/>
  <c r="F27" i="24"/>
  <c r="B28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AH83" i="24"/>
  <c r="AI83" i="24"/>
  <c r="AJ83" i="24"/>
  <c r="AK83" i="24"/>
  <c r="AL83" i="24"/>
  <c r="AM83" i="24"/>
  <c r="AN83" i="24"/>
  <c r="AO83" i="24"/>
  <c r="AP83" i="24"/>
  <c r="AQ83" i="24"/>
  <c r="AR83" i="24"/>
  <c r="AS83" i="24"/>
  <c r="AT83" i="24"/>
  <c r="AU83" i="24"/>
  <c r="AV83" i="24"/>
  <c r="AW83" i="24"/>
  <c r="AX83" i="24"/>
  <c r="AY83" i="24"/>
  <c r="AZ83" i="24"/>
  <c r="BA83" i="24"/>
  <c r="BB83" i="24"/>
  <c r="BC83" i="24"/>
  <c r="BD83" i="24"/>
  <c r="BE83" i="24"/>
  <c r="BF83" i="24"/>
  <c r="BG83" i="24"/>
  <c r="BH83" i="24"/>
  <c r="BI83" i="24"/>
  <c r="BJ83" i="24"/>
  <c r="BK83" i="24"/>
  <c r="BL83" i="24"/>
  <c r="BM83" i="24"/>
  <c r="BN83" i="24"/>
  <c r="BO83" i="24"/>
  <c r="BP83" i="24"/>
  <c r="BQ83" i="24"/>
  <c r="BR83" i="24"/>
  <c r="BS83" i="24"/>
  <c r="BT83" i="24"/>
  <c r="BU83" i="24"/>
  <c r="BV83" i="24"/>
  <c r="BW83" i="24"/>
  <c r="BX83" i="24"/>
  <c r="BY83" i="24"/>
  <c r="BZ83" i="24"/>
  <c r="CA83" i="24"/>
  <c r="CB83" i="24"/>
  <c r="CC83" i="24"/>
  <c r="CD83" i="24"/>
  <c r="CE83" i="24"/>
  <c r="CF83" i="24"/>
  <c r="CG83" i="24"/>
  <c r="CH83" i="24"/>
  <c r="CI83" i="24"/>
  <c r="CJ83" i="24"/>
  <c r="CK83" i="24"/>
  <c r="CL83" i="24"/>
  <c r="CM83" i="24"/>
  <c r="CN83" i="24"/>
  <c r="CO83" i="24"/>
  <c r="CP83" i="24"/>
  <c r="CQ83" i="24"/>
  <c r="CR83" i="24"/>
  <c r="CS83" i="24"/>
  <c r="CT83" i="24"/>
  <c r="CU83" i="24"/>
  <c r="CV83" i="24"/>
  <c r="C84" i="24"/>
  <c r="D84" i="24"/>
  <c r="E84" i="24"/>
  <c r="F84" i="24"/>
  <c r="G84" i="24"/>
  <c r="H84" i="24"/>
  <c r="I84" i="24"/>
  <c r="J84" i="24"/>
  <c r="K84" i="24"/>
  <c r="L84" i="24"/>
  <c r="M84" i="24"/>
  <c r="N84" i="24"/>
  <c r="O84" i="24"/>
  <c r="P84" i="24"/>
  <c r="Q84" i="24"/>
  <c r="R84" i="24"/>
  <c r="S84" i="24"/>
  <c r="T84" i="24"/>
  <c r="U84" i="24"/>
  <c r="V84" i="24"/>
  <c r="W84" i="24"/>
  <c r="X84" i="24"/>
  <c r="Y84" i="24"/>
  <c r="Z84" i="24"/>
  <c r="AA84" i="24"/>
  <c r="AB84" i="24"/>
  <c r="AC84" i="24"/>
  <c r="AD84" i="24"/>
  <c r="AE84" i="24"/>
  <c r="AF84" i="24"/>
  <c r="AG84" i="24"/>
  <c r="AH84" i="24"/>
  <c r="AI84" i="24"/>
  <c r="AJ84" i="24"/>
  <c r="AK84" i="24"/>
  <c r="AL84" i="24"/>
  <c r="AM84" i="24"/>
  <c r="AN84" i="24"/>
  <c r="AO84" i="24"/>
  <c r="AP84" i="24"/>
  <c r="AQ84" i="24"/>
  <c r="AR84" i="24"/>
  <c r="AS84" i="24"/>
  <c r="AT84" i="24"/>
  <c r="AU84" i="24"/>
  <c r="AV84" i="24"/>
  <c r="AW84" i="24"/>
  <c r="AX84" i="24"/>
  <c r="AY84" i="24"/>
  <c r="AZ84" i="24"/>
  <c r="BA84" i="24"/>
  <c r="BB84" i="24"/>
  <c r="BC84" i="24"/>
  <c r="BD84" i="24"/>
  <c r="BE84" i="24"/>
  <c r="BF84" i="24"/>
  <c r="BG84" i="24"/>
  <c r="BH84" i="24"/>
  <c r="BI84" i="24"/>
  <c r="BJ84" i="24"/>
  <c r="BK84" i="24"/>
  <c r="BL84" i="24"/>
  <c r="BM84" i="24"/>
  <c r="BN84" i="24"/>
  <c r="BO84" i="24"/>
  <c r="BP84" i="24"/>
  <c r="BQ84" i="24"/>
  <c r="BR84" i="24"/>
  <c r="BS84" i="24"/>
  <c r="BT84" i="24"/>
  <c r="BU84" i="24"/>
  <c r="BV84" i="24"/>
  <c r="BW84" i="24"/>
  <c r="BX84" i="24"/>
  <c r="BY84" i="24"/>
  <c r="BZ84" i="24"/>
  <c r="CA84" i="24"/>
  <c r="CB84" i="24"/>
  <c r="CC84" i="24"/>
  <c r="CD84" i="24"/>
  <c r="CE84" i="24"/>
  <c r="CF84" i="24"/>
  <c r="CG84" i="24"/>
  <c r="CH84" i="24"/>
  <c r="CI84" i="24"/>
  <c r="CJ84" i="24"/>
  <c r="CK84" i="24"/>
  <c r="CL84" i="24"/>
  <c r="CM84" i="24"/>
  <c r="CN84" i="24"/>
  <c r="CO84" i="24"/>
  <c r="CP84" i="24"/>
  <c r="CQ84" i="24"/>
  <c r="CR84" i="24"/>
  <c r="CS84" i="24"/>
  <c r="CT84" i="24"/>
  <c r="CU84" i="24"/>
  <c r="CV84" i="24"/>
  <c r="C85" i="24"/>
  <c r="D85" i="24"/>
  <c r="E85" i="24"/>
  <c r="F85" i="24"/>
  <c r="G85" i="24"/>
  <c r="H85" i="24"/>
  <c r="I85" i="24"/>
  <c r="J85" i="24"/>
  <c r="K85" i="24"/>
  <c r="L85" i="24"/>
  <c r="M85" i="24"/>
  <c r="N85" i="24"/>
  <c r="O85" i="24"/>
  <c r="P85" i="24"/>
  <c r="Q85" i="24"/>
  <c r="R85" i="24"/>
  <c r="S85" i="24"/>
  <c r="T85" i="24"/>
  <c r="U85" i="24"/>
  <c r="V85" i="24"/>
  <c r="W85" i="24"/>
  <c r="X85" i="24"/>
  <c r="Y85" i="24"/>
  <c r="Z85" i="24"/>
  <c r="AA85" i="24"/>
  <c r="AB85" i="24"/>
  <c r="AC85" i="24"/>
  <c r="AD85" i="24"/>
  <c r="AE85" i="24"/>
  <c r="AF85" i="24"/>
  <c r="AG85" i="24"/>
  <c r="AH85" i="24"/>
  <c r="AI85" i="24"/>
  <c r="AJ85" i="24"/>
  <c r="AK85" i="24"/>
  <c r="AL85" i="24"/>
  <c r="AM85" i="24"/>
  <c r="AN85" i="24"/>
  <c r="AO85" i="24"/>
  <c r="AP85" i="24"/>
  <c r="AQ85" i="24"/>
  <c r="AR85" i="24"/>
  <c r="AS85" i="24"/>
  <c r="AT85" i="24"/>
  <c r="AU85" i="24"/>
  <c r="AV85" i="24"/>
  <c r="AW85" i="24"/>
  <c r="AX85" i="24"/>
  <c r="AY85" i="24"/>
  <c r="AZ85" i="24"/>
  <c r="BA85" i="24"/>
  <c r="BB85" i="24"/>
  <c r="BC85" i="24"/>
  <c r="BD85" i="24"/>
  <c r="BE85" i="24"/>
  <c r="BF85" i="24"/>
  <c r="BG85" i="24"/>
  <c r="BH85" i="24"/>
  <c r="BI85" i="24"/>
  <c r="BJ85" i="24"/>
  <c r="BK85" i="24"/>
  <c r="BL85" i="24"/>
  <c r="BM85" i="24"/>
  <c r="BN85" i="24"/>
  <c r="BO85" i="24"/>
  <c r="BP85" i="24"/>
  <c r="BQ85" i="24"/>
  <c r="BR85" i="24"/>
  <c r="BS85" i="24"/>
  <c r="BT85" i="24"/>
  <c r="BU85" i="24"/>
  <c r="BV85" i="24"/>
  <c r="BW85" i="24"/>
  <c r="BX85" i="24"/>
  <c r="BY85" i="24"/>
  <c r="BZ85" i="24"/>
  <c r="CA85" i="24"/>
  <c r="CB85" i="24"/>
  <c r="CC85" i="24"/>
  <c r="CD85" i="24"/>
  <c r="CE85" i="24"/>
  <c r="CF85" i="24"/>
  <c r="CG85" i="24"/>
  <c r="CH85" i="24"/>
  <c r="CI85" i="24"/>
  <c r="CJ85" i="24"/>
  <c r="CK85" i="24"/>
  <c r="CL85" i="24"/>
  <c r="CM85" i="24"/>
  <c r="CN85" i="24"/>
  <c r="CO85" i="24"/>
  <c r="CP85" i="24"/>
  <c r="CQ85" i="24"/>
  <c r="CR85" i="24"/>
  <c r="CS85" i="24"/>
  <c r="CT85" i="24"/>
  <c r="CU85" i="24"/>
  <c r="CV85" i="24"/>
  <c r="F28" i="24"/>
  <c r="B29" i="24"/>
  <c r="C87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Z87" i="24"/>
  <c r="AA87" i="24"/>
  <c r="AB87" i="24"/>
  <c r="AC87" i="24"/>
  <c r="AD87" i="24"/>
  <c r="AE87" i="24"/>
  <c r="AF87" i="24"/>
  <c r="AG87" i="24"/>
  <c r="AH87" i="24"/>
  <c r="AI87" i="24"/>
  <c r="AJ87" i="24"/>
  <c r="AK87" i="24"/>
  <c r="AL87" i="24"/>
  <c r="AM87" i="24"/>
  <c r="AN87" i="24"/>
  <c r="AO87" i="24"/>
  <c r="AP87" i="24"/>
  <c r="AQ87" i="24"/>
  <c r="AR87" i="24"/>
  <c r="AS87" i="24"/>
  <c r="AT87" i="24"/>
  <c r="AU87" i="24"/>
  <c r="AV87" i="24"/>
  <c r="AW87" i="24"/>
  <c r="AX87" i="24"/>
  <c r="AY87" i="24"/>
  <c r="AZ87" i="24"/>
  <c r="BA87" i="24"/>
  <c r="BB87" i="24"/>
  <c r="BC87" i="24"/>
  <c r="BD87" i="24"/>
  <c r="BE87" i="24"/>
  <c r="BF87" i="24"/>
  <c r="BG87" i="24"/>
  <c r="BH87" i="24"/>
  <c r="BI87" i="24"/>
  <c r="BJ87" i="24"/>
  <c r="BK87" i="24"/>
  <c r="BL87" i="24"/>
  <c r="BM87" i="24"/>
  <c r="BN87" i="24"/>
  <c r="BO87" i="24"/>
  <c r="BP87" i="24"/>
  <c r="BQ87" i="24"/>
  <c r="BR87" i="24"/>
  <c r="BS87" i="24"/>
  <c r="BT87" i="24"/>
  <c r="BU87" i="24"/>
  <c r="BV87" i="24"/>
  <c r="BW87" i="24"/>
  <c r="BX87" i="24"/>
  <c r="BY87" i="24"/>
  <c r="BZ87" i="24"/>
  <c r="CA87" i="24"/>
  <c r="CB87" i="24"/>
  <c r="CC87" i="24"/>
  <c r="CD87" i="24"/>
  <c r="CE87" i="24"/>
  <c r="CF87" i="24"/>
  <c r="CG87" i="24"/>
  <c r="CH87" i="24"/>
  <c r="CI87" i="24"/>
  <c r="CJ87" i="24"/>
  <c r="CK87" i="24"/>
  <c r="CL87" i="24"/>
  <c r="CM87" i="24"/>
  <c r="CN87" i="24"/>
  <c r="CO87" i="24"/>
  <c r="CP87" i="24"/>
  <c r="CQ87" i="24"/>
  <c r="CR87" i="24"/>
  <c r="CS87" i="24"/>
  <c r="CT87" i="24"/>
  <c r="CU87" i="24"/>
  <c r="CV87" i="24"/>
  <c r="C88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AF88" i="24"/>
  <c r="AG88" i="24"/>
  <c r="AH88" i="24"/>
  <c r="AI88" i="24"/>
  <c r="AJ88" i="24"/>
  <c r="AK88" i="24"/>
  <c r="AL88" i="24"/>
  <c r="AM88" i="24"/>
  <c r="AN88" i="24"/>
  <c r="AO88" i="24"/>
  <c r="AP88" i="24"/>
  <c r="AQ88" i="24"/>
  <c r="AR88" i="24"/>
  <c r="AS88" i="24"/>
  <c r="AT88" i="24"/>
  <c r="AU88" i="24"/>
  <c r="AV88" i="24"/>
  <c r="AW88" i="24"/>
  <c r="AX88" i="24"/>
  <c r="AY88" i="24"/>
  <c r="AZ88" i="24"/>
  <c r="BA88" i="24"/>
  <c r="BB88" i="24"/>
  <c r="BC88" i="24"/>
  <c r="BD88" i="24"/>
  <c r="BE88" i="24"/>
  <c r="BF88" i="24"/>
  <c r="BG88" i="24"/>
  <c r="BH88" i="24"/>
  <c r="BI88" i="24"/>
  <c r="BJ88" i="24"/>
  <c r="BK88" i="24"/>
  <c r="BL88" i="24"/>
  <c r="BM88" i="24"/>
  <c r="BN88" i="24"/>
  <c r="BO88" i="24"/>
  <c r="BP88" i="24"/>
  <c r="BQ88" i="24"/>
  <c r="BR88" i="24"/>
  <c r="BS88" i="24"/>
  <c r="BT88" i="24"/>
  <c r="BU88" i="24"/>
  <c r="BV88" i="24"/>
  <c r="BW88" i="24"/>
  <c r="BX88" i="24"/>
  <c r="BY88" i="24"/>
  <c r="BZ88" i="24"/>
  <c r="CA88" i="24"/>
  <c r="CB88" i="24"/>
  <c r="CC88" i="24"/>
  <c r="CD88" i="24"/>
  <c r="CE88" i="24"/>
  <c r="CF88" i="24"/>
  <c r="CG88" i="24"/>
  <c r="CH88" i="24"/>
  <c r="CI88" i="24"/>
  <c r="CJ88" i="24"/>
  <c r="CK88" i="24"/>
  <c r="CL88" i="24"/>
  <c r="CM88" i="24"/>
  <c r="CN88" i="24"/>
  <c r="CO88" i="24"/>
  <c r="CP88" i="24"/>
  <c r="CQ88" i="24"/>
  <c r="CR88" i="24"/>
  <c r="CS88" i="24"/>
  <c r="CT88" i="24"/>
  <c r="CU88" i="24"/>
  <c r="CV88" i="24"/>
  <c r="C89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X89" i="24"/>
  <c r="Y89" i="24"/>
  <c r="Z89" i="24"/>
  <c r="AA89" i="24"/>
  <c r="AB89" i="24"/>
  <c r="AC89" i="24"/>
  <c r="AD89" i="24"/>
  <c r="AE89" i="24"/>
  <c r="AF89" i="24"/>
  <c r="AG89" i="24"/>
  <c r="AH89" i="24"/>
  <c r="AI89" i="24"/>
  <c r="AJ89" i="24"/>
  <c r="AK89" i="24"/>
  <c r="AL89" i="24"/>
  <c r="AM89" i="24"/>
  <c r="AN89" i="24"/>
  <c r="AO89" i="24"/>
  <c r="AP89" i="24"/>
  <c r="AQ89" i="24"/>
  <c r="AR89" i="24"/>
  <c r="AS89" i="24"/>
  <c r="AT89" i="24"/>
  <c r="AU89" i="24"/>
  <c r="AV89" i="24"/>
  <c r="AW89" i="24"/>
  <c r="AX89" i="24"/>
  <c r="AY89" i="24"/>
  <c r="AZ89" i="24"/>
  <c r="BA89" i="24"/>
  <c r="BB89" i="24"/>
  <c r="BC89" i="24"/>
  <c r="BD89" i="24"/>
  <c r="BE89" i="24"/>
  <c r="BF89" i="24"/>
  <c r="BG89" i="24"/>
  <c r="BH89" i="24"/>
  <c r="BI89" i="24"/>
  <c r="BJ89" i="24"/>
  <c r="BK89" i="24"/>
  <c r="BL89" i="24"/>
  <c r="BM89" i="24"/>
  <c r="BN89" i="24"/>
  <c r="BO89" i="24"/>
  <c r="BP89" i="24"/>
  <c r="BQ89" i="24"/>
  <c r="BR89" i="24"/>
  <c r="BS89" i="24"/>
  <c r="BT89" i="24"/>
  <c r="BU89" i="24"/>
  <c r="BV89" i="24"/>
  <c r="BW89" i="24"/>
  <c r="BX89" i="24"/>
  <c r="BY89" i="24"/>
  <c r="BZ89" i="24"/>
  <c r="CA89" i="24"/>
  <c r="CB89" i="24"/>
  <c r="CC89" i="24"/>
  <c r="CD89" i="24"/>
  <c r="CE89" i="24"/>
  <c r="CF89" i="24"/>
  <c r="CG89" i="24"/>
  <c r="CH89" i="24"/>
  <c r="CI89" i="24"/>
  <c r="CJ89" i="24"/>
  <c r="CK89" i="24"/>
  <c r="CL89" i="24"/>
  <c r="CM89" i="24"/>
  <c r="CN89" i="24"/>
  <c r="CO89" i="24"/>
  <c r="CP89" i="24"/>
  <c r="CQ89" i="24"/>
  <c r="CR89" i="24"/>
  <c r="CS89" i="24"/>
  <c r="CT89" i="24"/>
  <c r="CU89" i="24"/>
  <c r="CV89" i="24"/>
  <c r="F29" i="24"/>
  <c r="B30" i="24"/>
  <c r="C91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Z91" i="24"/>
  <c r="AA91" i="24"/>
  <c r="AB91" i="24"/>
  <c r="AC91" i="24"/>
  <c r="AD91" i="24"/>
  <c r="AE91" i="24"/>
  <c r="AF91" i="24"/>
  <c r="AG91" i="24"/>
  <c r="AH91" i="24"/>
  <c r="AI91" i="24"/>
  <c r="AJ91" i="24"/>
  <c r="AK91" i="24"/>
  <c r="AL91" i="24"/>
  <c r="AM91" i="24"/>
  <c r="AN91" i="24"/>
  <c r="AO91" i="24"/>
  <c r="AP91" i="24"/>
  <c r="AQ91" i="24"/>
  <c r="AR91" i="24"/>
  <c r="AS91" i="24"/>
  <c r="AT91" i="24"/>
  <c r="AU91" i="24"/>
  <c r="AV91" i="24"/>
  <c r="AW91" i="24"/>
  <c r="AX91" i="24"/>
  <c r="AY91" i="24"/>
  <c r="AZ91" i="24"/>
  <c r="BA91" i="24"/>
  <c r="BB91" i="24"/>
  <c r="BC91" i="24"/>
  <c r="BD91" i="24"/>
  <c r="BE91" i="24"/>
  <c r="BF91" i="24"/>
  <c r="BG91" i="24"/>
  <c r="BH91" i="24"/>
  <c r="BI91" i="24"/>
  <c r="BJ91" i="24"/>
  <c r="BK91" i="24"/>
  <c r="BL91" i="24"/>
  <c r="BM91" i="24"/>
  <c r="BN91" i="24"/>
  <c r="BO91" i="24"/>
  <c r="BP91" i="24"/>
  <c r="BQ91" i="24"/>
  <c r="BR91" i="24"/>
  <c r="BS91" i="24"/>
  <c r="BT91" i="24"/>
  <c r="BU91" i="24"/>
  <c r="BV91" i="24"/>
  <c r="BW91" i="24"/>
  <c r="BX91" i="24"/>
  <c r="BY91" i="24"/>
  <c r="BZ91" i="24"/>
  <c r="CA91" i="24"/>
  <c r="CB91" i="24"/>
  <c r="CC91" i="24"/>
  <c r="CD91" i="24"/>
  <c r="CE91" i="24"/>
  <c r="CF91" i="24"/>
  <c r="CG91" i="24"/>
  <c r="CH91" i="24"/>
  <c r="CI91" i="24"/>
  <c r="CJ91" i="24"/>
  <c r="CK91" i="24"/>
  <c r="CL91" i="24"/>
  <c r="CM91" i="24"/>
  <c r="CN91" i="24"/>
  <c r="CO91" i="24"/>
  <c r="CP91" i="24"/>
  <c r="CQ91" i="24"/>
  <c r="CR91" i="24"/>
  <c r="CS91" i="24"/>
  <c r="CT91" i="24"/>
  <c r="CU91" i="24"/>
  <c r="CV91" i="24"/>
  <c r="C92" i="24"/>
  <c r="D92" i="24"/>
  <c r="E92" i="24"/>
  <c r="F92" i="24"/>
  <c r="G92" i="24"/>
  <c r="H92" i="24"/>
  <c r="I92" i="24"/>
  <c r="J92" i="24"/>
  <c r="K92" i="24"/>
  <c r="L92" i="24"/>
  <c r="M92" i="24"/>
  <c r="N92" i="24"/>
  <c r="O92" i="24"/>
  <c r="P92" i="24"/>
  <c r="Q92" i="24"/>
  <c r="R92" i="24"/>
  <c r="S92" i="24"/>
  <c r="T92" i="24"/>
  <c r="U92" i="24"/>
  <c r="V92" i="24"/>
  <c r="W92" i="24"/>
  <c r="X92" i="24"/>
  <c r="Y92" i="24"/>
  <c r="Z92" i="24"/>
  <c r="AA92" i="24"/>
  <c r="AB92" i="24"/>
  <c r="AC92" i="24"/>
  <c r="AD92" i="24"/>
  <c r="AE92" i="24"/>
  <c r="AF92" i="24"/>
  <c r="AG92" i="24"/>
  <c r="AH92" i="24"/>
  <c r="AI92" i="24"/>
  <c r="AJ92" i="24"/>
  <c r="AK92" i="24"/>
  <c r="AL92" i="24"/>
  <c r="AM92" i="24"/>
  <c r="AN92" i="24"/>
  <c r="AO92" i="24"/>
  <c r="AP92" i="24"/>
  <c r="AQ92" i="24"/>
  <c r="AR92" i="24"/>
  <c r="AS92" i="24"/>
  <c r="AT92" i="24"/>
  <c r="AU92" i="24"/>
  <c r="AV92" i="24"/>
  <c r="AW92" i="24"/>
  <c r="AX92" i="24"/>
  <c r="AY92" i="24"/>
  <c r="AZ92" i="24"/>
  <c r="BA92" i="24"/>
  <c r="BB92" i="24"/>
  <c r="BC92" i="24"/>
  <c r="BD92" i="24"/>
  <c r="BE92" i="24"/>
  <c r="BF92" i="24"/>
  <c r="BG92" i="24"/>
  <c r="BH92" i="24"/>
  <c r="BI92" i="24"/>
  <c r="BJ92" i="24"/>
  <c r="BK92" i="24"/>
  <c r="BL92" i="24"/>
  <c r="BM92" i="24"/>
  <c r="BN92" i="24"/>
  <c r="BO92" i="24"/>
  <c r="BP92" i="24"/>
  <c r="BQ92" i="24"/>
  <c r="BR92" i="24"/>
  <c r="BS92" i="24"/>
  <c r="BT92" i="24"/>
  <c r="BU92" i="24"/>
  <c r="BV92" i="24"/>
  <c r="BW92" i="24"/>
  <c r="BX92" i="24"/>
  <c r="BY92" i="24"/>
  <c r="BZ92" i="24"/>
  <c r="CA92" i="24"/>
  <c r="CB92" i="24"/>
  <c r="CC92" i="24"/>
  <c r="CD92" i="24"/>
  <c r="CE92" i="24"/>
  <c r="CF92" i="24"/>
  <c r="CG92" i="24"/>
  <c r="CH92" i="24"/>
  <c r="CI92" i="24"/>
  <c r="CJ92" i="24"/>
  <c r="CK92" i="24"/>
  <c r="CL92" i="24"/>
  <c r="CM92" i="24"/>
  <c r="CN92" i="24"/>
  <c r="CO92" i="24"/>
  <c r="CP92" i="24"/>
  <c r="CQ92" i="24"/>
  <c r="CR92" i="24"/>
  <c r="CS92" i="24"/>
  <c r="CT92" i="24"/>
  <c r="CU92" i="24"/>
  <c r="CV92" i="24"/>
  <c r="C93" i="24"/>
  <c r="D93" i="24"/>
  <c r="E93" i="24"/>
  <c r="F93" i="24"/>
  <c r="G93" i="24"/>
  <c r="H93" i="24"/>
  <c r="I93" i="24"/>
  <c r="J93" i="24"/>
  <c r="K93" i="24"/>
  <c r="L93" i="24"/>
  <c r="M93" i="24"/>
  <c r="N93" i="24"/>
  <c r="O93" i="24"/>
  <c r="P93" i="24"/>
  <c r="Q93" i="24"/>
  <c r="R93" i="24"/>
  <c r="S93" i="24"/>
  <c r="T93" i="24"/>
  <c r="U93" i="24"/>
  <c r="V93" i="24"/>
  <c r="W93" i="24"/>
  <c r="X93" i="24"/>
  <c r="Y93" i="24"/>
  <c r="Z93" i="24"/>
  <c r="AA93" i="24"/>
  <c r="AB93" i="24"/>
  <c r="AC93" i="24"/>
  <c r="AD93" i="24"/>
  <c r="AE93" i="24"/>
  <c r="AF93" i="24"/>
  <c r="AG93" i="24"/>
  <c r="AH93" i="24"/>
  <c r="AI93" i="24"/>
  <c r="AJ93" i="24"/>
  <c r="AK93" i="24"/>
  <c r="AL93" i="24"/>
  <c r="AM93" i="24"/>
  <c r="AN93" i="24"/>
  <c r="AO93" i="24"/>
  <c r="AP93" i="24"/>
  <c r="AQ93" i="24"/>
  <c r="AR93" i="24"/>
  <c r="AS93" i="24"/>
  <c r="AT93" i="24"/>
  <c r="AU93" i="24"/>
  <c r="AV93" i="24"/>
  <c r="AW93" i="24"/>
  <c r="AX93" i="24"/>
  <c r="AY93" i="24"/>
  <c r="AZ93" i="24"/>
  <c r="BA93" i="24"/>
  <c r="BB93" i="24"/>
  <c r="BC93" i="24"/>
  <c r="BD93" i="24"/>
  <c r="BE93" i="24"/>
  <c r="BF93" i="24"/>
  <c r="BG93" i="24"/>
  <c r="BH93" i="24"/>
  <c r="BI93" i="24"/>
  <c r="BJ93" i="24"/>
  <c r="BK93" i="24"/>
  <c r="BL93" i="24"/>
  <c r="BM93" i="24"/>
  <c r="BN93" i="24"/>
  <c r="BO93" i="24"/>
  <c r="BP93" i="24"/>
  <c r="BQ93" i="24"/>
  <c r="BR93" i="24"/>
  <c r="BS93" i="24"/>
  <c r="BT93" i="24"/>
  <c r="BU93" i="24"/>
  <c r="BV93" i="24"/>
  <c r="BW93" i="24"/>
  <c r="BX93" i="24"/>
  <c r="BY93" i="24"/>
  <c r="BZ93" i="24"/>
  <c r="CA93" i="24"/>
  <c r="CB93" i="24"/>
  <c r="CC93" i="24"/>
  <c r="CD93" i="24"/>
  <c r="CE93" i="24"/>
  <c r="CF93" i="24"/>
  <c r="CG93" i="24"/>
  <c r="CH93" i="24"/>
  <c r="CI93" i="24"/>
  <c r="CJ93" i="24"/>
  <c r="CK93" i="24"/>
  <c r="CL93" i="24"/>
  <c r="CM93" i="24"/>
  <c r="CN93" i="24"/>
  <c r="CO93" i="24"/>
  <c r="CP93" i="24"/>
  <c r="CQ93" i="24"/>
  <c r="CR93" i="24"/>
  <c r="CS93" i="24"/>
  <c r="CT93" i="24"/>
  <c r="CU93" i="24"/>
  <c r="CV93" i="24"/>
  <c r="F30" i="24"/>
  <c r="B93" i="24"/>
  <c r="B92" i="24"/>
  <c r="B91" i="24"/>
  <c r="B89" i="24"/>
  <c r="B88" i="24"/>
  <c r="B87" i="24"/>
  <c r="B85" i="24"/>
  <c r="B84" i="24"/>
  <c r="B83" i="24"/>
  <c r="B81" i="24"/>
  <c r="B80" i="24"/>
  <c r="E30" i="24"/>
  <c r="D30" i="24"/>
  <c r="C30" i="24"/>
  <c r="E29" i="24"/>
  <c r="D29" i="24"/>
  <c r="C29" i="24"/>
  <c r="E28" i="24"/>
  <c r="D28" i="24"/>
  <c r="C28" i="24"/>
  <c r="E27" i="24"/>
  <c r="D27" i="24"/>
  <c r="C27" i="24"/>
  <c r="B27" i="24"/>
  <c r="E24" i="24"/>
  <c r="D24" i="24"/>
  <c r="C24" i="24"/>
  <c r="E23" i="24"/>
  <c r="D23" i="24"/>
  <c r="C23" i="24"/>
  <c r="E20" i="24"/>
  <c r="D20" i="24"/>
  <c r="C20" i="24"/>
  <c r="E18" i="24"/>
  <c r="D18" i="24"/>
  <c r="C18" i="24"/>
  <c r="E17" i="24"/>
  <c r="D17" i="24"/>
  <c r="C17" i="24"/>
  <c r="F16" i="24"/>
  <c r="F15" i="24"/>
  <c r="F14" i="24"/>
  <c r="F13" i="24"/>
  <c r="F12" i="24"/>
  <c r="F11" i="24"/>
  <c r="F10" i="24"/>
  <c r="F9" i="24"/>
  <c r="F8" i="24"/>
  <c r="F7" i="24"/>
  <c r="F6" i="24"/>
  <c r="A2" i="24"/>
  <c r="M36" i="9"/>
  <c r="L26" i="9"/>
  <c r="M26" i="9"/>
  <c r="L27" i="9"/>
  <c r="M27" i="9"/>
  <c r="L28" i="9"/>
  <c r="M28" i="9"/>
  <c r="L29" i="9"/>
  <c r="M29" i="9"/>
  <c r="L30" i="9"/>
  <c r="M30" i="9"/>
  <c r="L31" i="9"/>
  <c r="M31" i="9"/>
  <c r="L32" i="9"/>
  <c r="M32" i="9"/>
  <c r="L33" i="9"/>
  <c r="M33" i="9"/>
  <c r="L34" i="9"/>
  <c r="M34" i="9"/>
  <c r="L35" i="9"/>
  <c r="M35" i="9"/>
  <c r="L36" i="9"/>
  <c r="K27" i="9"/>
  <c r="K28" i="9"/>
  <c r="K29" i="9"/>
  <c r="K30" i="9"/>
  <c r="K31" i="9"/>
  <c r="K32" i="9"/>
  <c r="K33" i="9"/>
  <c r="K34" i="9"/>
  <c r="K35" i="9"/>
  <c r="K36" i="9"/>
  <c r="K26" i="9"/>
  <c r="D18" i="9"/>
  <c r="E18" i="9"/>
  <c r="C18" i="9"/>
  <c r="D17" i="9"/>
  <c r="E17" i="9"/>
  <c r="C17" i="9"/>
  <c r="D2" i="6"/>
  <c r="B27" i="6"/>
  <c r="I31" i="9"/>
  <c r="G30" i="9"/>
  <c r="G39" i="9"/>
  <c r="H39" i="9"/>
  <c r="I39" i="9"/>
  <c r="G40" i="9"/>
  <c r="H40" i="9"/>
  <c r="I40" i="9"/>
  <c r="G41" i="9"/>
  <c r="H41" i="9"/>
  <c r="I41" i="9"/>
  <c r="G42" i="9"/>
  <c r="H42" i="9"/>
  <c r="I42" i="9"/>
  <c r="G43" i="9"/>
  <c r="H43" i="9"/>
  <c r="I43" i="9"/>
  <c r="G44" i="9"/>
  <c r="H44" i="9"/>
  <c r="I44" i="9"/>
  <c r="G45" i="9"/>
  <c r="H45" i="9"/>
  <c r="I45" i="9"/>
  <c r="G46" i="9"/>
  <c r="H46" i="9"/>
  <c r="I46" i="9"/>
  <c r="G47" i="9"/>
  <c r="H47" i="9"/>
  <c r="I47" i="9"/>
  <c r="G48" i="9"/>
  <c r="H48" i="9"/>
  <c r="I48" i="9"/>
  <c r="H38" i="9"/>
  <c r="I38" i="9"/>
  <c r="G38" i="9"/>
  <c r="G27" i="9"/>
  <c r="H27" i="9"/>
  <c r="I27" i="9"/>
  <c r="G28" i="9"/>
  <c r="H28" i="9"/>
  <c r="I28" i="9"/>
  <c r="G29" i="9"/>
  <c r="H29" i="9"/>
  <c r="I29" i="9"/>
  <c r="H30" i="9"/>
  <c r="I30" i="9"/>
  <c r="G31" i="9"/>
  <c r="H31" i="9"/>
  <c r="G32" i="9"/>
  <c r="H32" i="9"/>
  <c r="I32" i="9"/>
  <c r="G33" i="9"/>
  <c r="H33" i="9"/>
  <c r="I33" i="9"/>
  <c r="G34" i="9"/>
  <c r="H34" i="9"/>
  <c r="I34" i="9"/>
  <c r="G35" i="9"/>
  <c r="H35" i="9"/>
  <c r="I35" i="9"/>
  <c r="G36" i="9"/>
  <c r="H36" i="9"/>
  <c r="I36" i="9"/>
  <c r="H26" i="9"/>
  <c r="I26" i="9"/>
  <c r="G26" i="9"/>
  <c r="E69" i="9"/>
  <c r="D69" i="9"/>
  <c r="C69" i="9"/>
  <c r="H68" i="9"/>
  <c r="G68" i="9"/>
  <c r="F68" i="9"/>
  <c r="H67" i="9"/>
  <c r="G67" i="9"/>
  <c r="F67" i="9"/>
  <c r="H66" i="9"/>
  <c r="G66" i="9"/>
  <c r="F66" i="9"/>
  <c r="H65" i="9"/>
  <c r="G65" i="9"/>
  <c r="F65" i="9"/>
  <c r="H64" i="9"/>
  <c r="G64" i="9"/>
  <c r="F64" i="9"/>
  <c r="H63" i="9"/>
  <c r="G63" i="9"/>
  <c r="F63" i="9"/>
  <c r="H62" i="9"/>
  <c r="G62" i="9"/>
  <c r="F62" i="9"/>
  <c r="H61" i="9"/>
  <c r="G61" i="9"/>
  <c r="F61" i="9"/>
  <c r="H60" i="9"/>
  <c r="G60" i="9"/>
  <c r="F60" i="9"/>
  <c r="H59" i="9"/>
  <c r="G59" i="9"/>
  <c r="F59" i="9"/>
  <c r="H58" i="9"/>
  <c r="G58" i="9"/>
  <c r="F58" i="9"/>
  <c r="E54" i="9"/>
  <c r="D54" i="9"/>
  <c r="C54" i="9"/>
  <c r="E53" i="9"/>
  <c r="D53" i="9"/>
  <c r="C53" i="9"/>
  <c r="E24" i="9"/>
  <c r="D24" i="9"/>
  <c r="C24" i="9"/>
  <c r="E23" i="9"/>
  <c r="D23" i="9"/>
  <c r="C23" i="9"/>
  <c r="E20" i="9"/>
  <c r="D20" i="9"/>
  <c r="C20" i="9"/>
  <c r="F16" i="9"/>
  <c r="F15" i="9"/>
  <c r="F14" i="9"/>
  <c r="F13" i="9"/>
  <c r="F12" i="9"/>
  <c r="F11" i="9"/>
  <c r="F10" i="9"/>
  <c r="F9" i="9"/>
  <c r="F8" i="9"/>
  <c r="F7" i="9"/>
  <c r="F6" i="9"/>
  <c r="A2" i="9"/>
  <c r="E45" i="8"/>
  <c r="D45" i="8"/>
  <c r="C45" i="8"/>
  <c r="G34" i="8"/>
  <c r="H34" i="8"/>
  <c r="G35" i="8"/>
  <c r="H35" i="8"/>
  <c r="G36" i="8"/>
  <c r="H36" i="8"/>
  <c r="G37" i="8"/>
  <c r="H37" i="8"/>
  <c r="G38" i="8"/>
  <c r="H38" i="8"/>
  <c r="G39" i="8"/>
  <c r="H39" i="8"/>
  <c r="G40" i="8"/>
  <c r="H40" i="8"/>
  <c r="G41" i="8"/>
  <c r="H41" i="8"/>
  <c r="G42" i="8"/>
  <c r="H42" i="8"/>
  <c r="G43" i="8"/>
  <c r="H43" i="8"/>
  <c r="G44" i="8"/>
  <c r="H44" i="8"/>
  <c r="F35" i="8"/>
  <c r="F36" i="8"/>
  <c r="F37" i="8"/>
  <c r="F38" i="8"/>
  <c r="F39" i="8"/>
  <c r="F40" i="8"/>
  <c r="F41" i="8"/>
  <c r="F42" i="8"/>
  <c r="F43" i="8"/>
  <c r="F44" i="8"/>
  <c r="E30" i="8"/>
  <c r="D30" i="8"/>
  <c r="C30" i="8"/>
  <c r="E29" i="8"/>
  <c r="D29" i="8"/>
  <c r="C29" i="8"/>
  <c r="E28" i="8"/>
  <c r="D28" i="8"/>
  <c r="C28" i="8"/>
  <c r="E27" i="8"/>
  <c r="D27" i="8"/>
  <c r="C27" i="8"/>
  <c r="E24" i="8"/>
  <c r="D24" i="8"/>
  <c r="C24" i="8"/>
  <c r="E23" i="8"/>
  <c r="D23" i="8"/>
  <c r="C23" i="8"/>
  <c r="E20" i="8"/>
  <c r="D20" i="8"/>
  <c r="C20" i="8"/>
  <c r="E18" i="8"/>
  <c r="D18" i="8"/>
  <c r="C18" i="8"/>
  <c r="E17" i="8"/>
  <c r="D17" i="8"/>
  <c r="C17" i="8"/>
  <c r="F16" i="8"/>
  <c r="F15" i="8"/>
  <c r="F14" i="8"/>
  <c r="F13" i="8"/>
  <c r="F12" i="8"/>
  <c r="F11" i="8"/>
  <c r="F10" i="8"/>
  <c r="F9" i="8"/>
  <c r="F8" i="8"/>
  <c r="F7" i="8"/>
  <c r="F6" i="8"/>
  <c r="A2" i="8"/>
  <c r="F30" i="7"/>
  <c r="E30" i="7"/>
  <c r="D30" i="7"/>
  <c r="C30" i="7"/>
  <c r="B30" i="7"/>
  <c r="F29" i="7"/>
  <c r="E29" i="7"/>
  <c r="D29" i="7"/>
  <c r="C29" i="7"/>
  <c r="B29" i="7"/>
  <c r="F28" i="7"/>
  <c r="E28" i="7"/>
  <c r="D28" i="7"/>
  <c r="C28" i="7"/>
  <c r="B28" i="7"/>
  <c r="F27" i="7"/>
  <c r="E27" i="7"/>
  <c r="D27" i="7"/>
  <c r="C27" i="7"/>
  <c r="B27" i="7"/>
  <c r="E24" i="7"/>
  <c r="D24" i="7"/>
  <c r="C24" i="7"/>
  <c r="E23" i="7"/>
  <c r="D23" i="7"/>
  <c r="C23" i="7"/>
  <c r="E20" i="7"/>
  <c r="D20" i="7"/>
  <c r="C20" i="7"/>
  <c r="E18" i="7"/>
  <c r="D18" i="7"/>
  <c r="C18" i="7"/>
  <c r="E17" i="7"/>
  <c r="D17" i="7"/>
  <c r="C17" i="7"/>
  <c r="F16" i="7"/>
  <c r="F15" i="7"/>
  <c r="F14" i="7"/>
  <c r="F13" i="7"/>
  <c r="F12" i="7"/>
  <c r="F11" i="7"/>
  <c r="F10" i="7"/>
  <c r="F9" i="7"/>
  <c r="F8" i="7"/>
  <c r="F7" i="7"/>
  <c r="F6" i="7"/>
  <c r="A2" i="7"/>
  <c r="F30" i="6"/>
  <c r="F29" i="6"/>
  <c r="F28" i="6"/>
  <c r="F27" i="6"/>
  <c r="B30" i="6"/>
  <c r="B29" i="6"/>
  <c r="B28" i="6"/>
  <c r="E30" i="6"/>
  <c r="D30" i="6"/>
  <c r="C30" i="6"/>
  <c r="E29" i="6"/>
  <c r="D29" i="6"/>
  <c r="C29" i="6"/>
  <c r="E28" i="6"/>
  <c r="D28" i="6"/>
  <c r="C28" i="6"/>
  <c r="E27" i="6"/>
  <c r="D27" i="6"/>
  <c r="C27" i="6"/>
  <c r="E24" i="6"/>
  <c r="D24" i="6"/>
  <c r="C24" i="6"/>
  <c r="E23" i="6"/>
  <c r="D23" i="6"/>
  <c r="C23" i="6"/>
  <c r="E20" i="6"/>
  <c r="D20" i="6"/>
  <c r="C20" i="6"/>
  <c r="E18" i="6"/>
  <c r="D18" i="6"/>
  <c r="C18" i="6"/>
  <c r="E17" i="6"/>
  <c r="D17" i="6"/>
  <c r="C17" i="6"/>
  <c r="F16" i="6"/>
  <c r="F15" i="6"/>
  <c r="F14" i="6"/>
  <c r="F13" i="6"/>
  <c r="F12" i="6"/>
  <c r="F11" i="6"/>
  <c r="F10" i="6"/>
  <c r="F9" i="6"/>
  <c r="F8" i="6"/>
  <c r="F7" i="6"/>
  <c r="F6" i="6"/>
  <c r="A2" i="6"/>
  <c r="E30" i="1"/>
  <c r="D30" i="1"/>
  <c r="C30" i="1"/>
  <c r="D29" i="1"/>
  <c r="E29" i="1"/>
  <c r="C29" i="1"/>
  <c r="C28" i="1"/>
  <c r="D28" i="1"/>
  <c r="E28" i="1"/>
  <c r="C27" i="1"/>
  <c r="D27" i="1"/>
  <c r="E27" i="1"/>
  <c r="E18" i="1"/>
  <c r="D18" i="1"/>
  <c r="C18" i="1"/>
  <c r="E17" i="1"/>
  <c r="D17" i="1"/>
  <c r="C17" i="1"/>
  <c r="F7" i="1"/>
  <c r="F8" i="1"/>
  <c r="F9" i="1"/>
  <c r="F10" i="1"/>
  <c r="F11" i="1"/>
  <c r="F12" i="1"/>
  <c r="F13" i="1"/>
  <c r="F14" i="1"/>
  <c r="F15" i="1"/>
  <c r="F16" i="1"/>
  <c r="D23" i="1"/>
  <c r="E23" i="1"/>
  <c r="C23" i="1"/>
  <c r="D24" i="1"/>
  <c r="E24" i="1"/>
  <c r="C24" i="1"/>
  <c r="D20" i="1"/>
  <c r="E20" i="1"/>
  <c r="C20" i="1"/>
  <c r="A2" i="1"/>
  <c r="E51" i="9"/>
  <c r="D51" i="9"/>
  <c r="C51" i="9"/>
  <c r="C52" i="9"/>
  <c r="E52" i="9"/>
  <c r="D52" i="9"/>
  <c r="C51" i="29"/>
  <c r="D51" i="29"/>
  <c r="E51" i="29"/>
  <c r="C52" i="29"/>
  <c r="D52" i="29"/>
  <c r="E52" i="29"/>
</calcChain>
</file>

<file path=xl/sharedStrings.xml><?xml version="1.0" encoding="utf-8"?>
<sst xmlns="http://schemas.openxmlformats.org/spreadsheetml/2006/main" count="903" uniqueCount="103">
  <si>
    <t>Valencia</t>
  </si>
  <si>
    <t>Brazil</t>
  </si>
  <si>
    <t>India</t>
  </si>
  <si>
    <t>China</t>
  </si>
  <si>
    <t>Mexico</t>
  </si>
  <si>
    <t>Spain</t>
  </si>
  <si>
    <t>Egypt</t>
  </si>
  <si>
    <t>Italy</t>
  </si>
  <si>
    <t>Acid</t>
  </si>
  <si>
    <t>Hamlin</t>
  </si>
  <si>
    <t>Belladonna</t>
  </si>
  <si>
    <t>Berna</t>
  </si>
  <si>
    <t>Biondo Commune</t>
  </si>
  <si>
    <t>Gardner</t>
  </si>
  <si>
    <t>Sunstar</t>
  </si>
  <si>
    <t>Mosambi</t>
  </si>
  <si>
    <t>Verna</t>
  </si>
  <si>
    <t>Jincheng</t>
  </si>
  <si>
    <t>Florida</t>
  </si>
  <si>
    <t>Texas</t>
  </si>
  <si>
    <t>Arizona</t>
  </si>
  <si>
    <t>California</t>
  </si>
  <si>
    <t>Qty Available (1,000 Gallons)</t>
  </si>
  <si>
    <t>Brix / Acid Ratio</t>
  </si>
  <si>
    <t>Acid (%)</t>
  </si>
  <si>
    <t>Price</t>
  </si>
  <si>
    <t>Shipping</t>
  </si>
  <si>
    <t>Varietal</t>
  </si>
  <si>
    <t>Region</t>
  </si>
  <si>
    <t>January</t>
  </si>
  <si>
    <t>March</t>
  </si>
  <si>
    <t>February</t>
  </si>
  <si>
    <t>Color (1-10 Scale)</t>
  </si>
  <si>
    <t>Astringency (1-10 Scale)</t>
  </si>
  <si>
    <t>BAR</t>
  </si>
  <si>
    <t>Color</t>
  </si>
  <si>
    <t>Price (per 1K Gallons)</t>
  </si>
  <si>
    <t>PURCHASE DECISIONS</t>
  </si>
  <si>
    <t>TOTAL COST (OBJECTIVE):</t>
  </si>
  <si>
    <t>Monthly Cost Totals:</t>
  </si>
  <si>
    <t>ACID</t>
  </si>
  <si>
    <t>COLOR</t>
  </si>
  <si>
    <t>ASTRINGENCY</t>
  </si>
  <si>
    <t>Total Ordered</t>
  </si>
  <si>
    <t>Total Required</t>
  </si>
  <si>
    <t>Minimum</t>
  </si>
  <si>
    <t>Maximum</t>
  </si>
  <si>
    <t>Valencia Ordered</t>
  </si>
  <si>
    <t>Valencia Required</t>
  </si>
  <si>
    <t>SPECS</t>
  </si>
  <si>
    <t>% Relaxed</t>
  </si>
  <si>
    <t>Total Cost:</t>
  </si>
  <si>
    <t>Cost Limit:</t>
  </si>
  <si>
    <t>Average % Relaxed:</t>
  </si>
  <si>
    <t>Maximum % Relaxed:</t>
  </si>
  <si>
    <t>INDICATORS</t>
  </si>
  <si>
    <t>BIG M</t>
  </si>
  <si>
    <t>Total Suppliers Used</t>
  </si>
  <si>
    <t>Limit 4</t>
  </si>
  <si>
    <t>Acid Reduction</t>
  </si>
  <si>
    <t>Indicator</t>
  </si>
  <si>
    <t>Total Possible</t>
  </si>
  <si>
    <t>Lower Bound</t>
  </si>
  <si>
    <t>Total Reduced</t>
  </si>
  <si>
    <t>Not Reduced</t>
  </si>
  <si>
    <t>Quality Constraints</t>
  </si>
  <si>
    <t>Standard Deviations</t>
  </si>
  <si>
    <t>Astringency</t>
  </si>
  <si>
    <t>SCENARIO</t>
  </si>
  <si>
    <t>BAR January</t>
  </si>
  <si>
    <t>BAR February</t>
  </si>
  <si>
    <t>BAR March</t>
  </si>
  <si>
    <t>ACID January</t>
  </si>
  <si>
    <t>ACID February</t>
  </si>
  <si>
    <t>ACID March</t>
  </si>
  <si>
    <t>ASTRINGENCY January</t>
  </si>
  <si>
    <t>ASTRINGENCY February</t>
  </si>
  <si>
    <t>ASTRINGENCY March</t>
  </si>
  <si>
    <t>COLOR January</t>
  </si>
  <si>
    <t>COLOR February</t>
  </si>
  <si>
    <t>COLOR March</t>
  </si>
  <si>
    <t>Cost</t>
  </si>
  <si>
    <t>Quality Relaxation</t>
  </si>
  <si>
    <t>Total Cost</t>
  </si>
  <si>
    <t>Monthly Cost</t>
  </si>
  <si>
    <t>% Relax</t>
  </si>
  <si>
    <t>Cost Objective</t>
  </si>
  <si>
    <t>Avg Relax</t>
  </si>
  <si>
    <t>Max % Relaxed:</t>
  </si>
  <si>
    <t>Limit</t>
  </si>
  <si>
    <t xml:space="preserve"> </t>
  </si>
  <si>
    <t>Upper Bound</t>
  </si>
  <si>
    <t>Scenario</t>
  </si>
  <si>
    <t>Colour</t>
  </si>
  <si>
    <t>Acid January</t>
  </si>
  <si>
    <t>Acid February</t>
  </si>
  <si>
    <t>Acid March</t>
  </si>
  <si>
    <t>Astri Jan</t>
  </si>
  <si>
    <t>Astri Feb</t>
  </si>
  <si>
    <t>Astri Mar</t>
  </si>
  <si>
    <t>Colour Jan</t>
  </si>
  <si>
    <t>Colour Feb</t>
  </si>
  <si>
    <t>Colour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</si>
</sst>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0.0"/>
    <numFmt numFmtId="165" formatCode="_(&quot;$&quot;* #,##0_);_(&quot;$&quot;* \(#,##0\);_(&quot;$&quot;* &quot;-&quot;??_);_(@_)"/>
    <numFmt numFmtId="166" formatCode="0.00000"/>
    <numFmt numFmtId="167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name val="Calibri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5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10" fontId="0" fillId="0" borderId="0" xfId="4" applyNumberFormat="1" applyFont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164" fontId="0" fillId="0" borderId="4" xfId="0" applyNumberFormat="1" applyBorder="1"/>
    <xf numFmtId="1" fontId="0" fillId="0" borderId="4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0" fontId="0" fillId="0" borderId="10" xfId="0" applyBorder="1"/>
    <xf numFmtId="164" fontId="0" fillId="0" borderId="11" xfId="0" applyNumberFormat="1" applyBorder="1"/>
    <xf numFmtId="164" fontId="0" fillId="0" borderId="10" xfId="0" applyNumberFormat="1" applyBorder="1"/>
    <xf numFmtId="165" fontId="0" fillId="0" borderId="4" xfId="3" applyNumberFormat="1" applyFont="1" applyBorder="1"/>
    <xf numFmtId="165" fontId="0" fillId="0" borderId="0" xfId="3" applyNumberFormat="1" applyFont="1" applyBorder="1"/>
    <xf numFmtId="165" fontId="0" fillId="0" borderId="5" xfId="3" applyNumberFormat="1" applyFont="1" applyBorder="1"/>
    <xf numFmtId="165" fontId="0" fillId="0" borderId="1" xfId="3" applyNumberFormat="1" applyFont="1" applyBorder="1"/>
    <xf numFmtId="164" fontId="0" fillId="0" borderId="0" xfId="0" applyNumberFormat="1"/>
    <xf numFmtId="165" fontId="0" fillId="0" borderId="0" xfId="3" applyNumberFormat="1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7" xfId="0" applyFill="1" applyBorder="1"/>
    <xf numFmtId="0" fontId="0" fillId="2" borderId="8" xfId="0" applyFill="1" applyBorder="1"/>
    <xf numFmtId="10" fontId="0" fillId="2" borderId="8" xfId="4" applyNumberFormat="1" applyFont="1" applyFill="1" applyBorder="1"/>
    <xf numFmtId="165" fontId="0" fillId="2" borderId="8" xfId="3" applyNumberFormat="1" applyFont="1" applyFill="1" applyBorder="1"/>
    <xf numFmtId="165" fontId="0" fillId="2" borderId="9" xfId="3" applyNumberFormat="1" applyFont="1" applyFill="1" applyBorder="1"/>
    <xf numFmtId="0" fontId="0" fillId="2" borderId="4" xfId="0" applyFill="1" applyBorder="1"/>
    <xf numFmtId="0" fontId="0" fillId="2" borderId="0" xfId="0" applyFill="1" applyBorder="1"/>
    <xf numFmtId="10" fontId="0" fillId="2" borderId="0" xfId="4" applyNumberFormat="1" applyFont="1" applyFill="1" applyBorder="1"/>
    <xf numFmtId="165" fontId="0" fillId="2" borderId="0" xfId="3" applyNumberFormat="1" applyFont="1" applyFill="1" applyBorder="1"/>
    <xf numFmtId="165" fontId="0" fillId="2" borderId="2" xfId="3" applyNumberFormat="1" applyFont="1" applyFill="1" applyBorder="1"/>
    <xf numFmtId="0" fontId="0" fillId="2" borderId="5" xfId="0" applyFill="1" applyBorder="1"/>
    <xf numFmtId="0" fontId="0" fillId="2" borderId="1" xfId="0" applyFill="1" applyBorder="1"/>
    <xf numFmtId="10" fontId="0" fillId="2" borderId="1" xfId="4" applyNumberFormat="1" applyFont="1" applyFill="1" applyBorder="1"/>
    <xf numFmtId="165" fontId="0" fillId="2" borderId="1" xfId="3" applyNumberFormat="1" applyFont="1" applyFill="1" applyBorder="1"/>
    <xf numFmtId="165" fontId="0" fillId="2" borderId="3" xfId="3" applyNumberFormat="1" applyFont="1" applyFill="1" applyBorder="1"/>
    <xf numFmtId="165" fontId="5" fillId="3" borderId="6" xfId="0" applyNumberFormat="1" applyFont="1" applyFill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0" xfId="0" applyNumberFormat="1" applyBorder="1"/>
    <xf numFmtId="1" fontId="0" fillId="0" borderId="2" xfId="0" applyNumberFormat="1" applyBorder="1"/>
    <xf numFmtId="1" fontId="0" fillId="0" borderId="5" xfId="0" applyNumberFormat="1" applyBorder="1"/>
    <xf numFmtId="1" fontId="0" fillId="0" borderId="1" xfId="0" applyNumberFormat="1" applyBorder="1"/>
    <xf numFmtId="1" fontId="0" fillId="0" borderId="3" xfId="0" applyNumberFormat="1" applyBorder="1"/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44" fontId="0" fillId="2" borderId="0" xfId="3" applyFont="1" applyFill="1" applyBorder="1"/>
    <xf numFmtId="44" fontId="0" fillId="2" borderId="2" xfId="3" applyFont="1" applyFill="1" applyBorder="1"/>
    <xf numFmtId="44" fontId="0" fillId="2" borderId="1" xfId="3" applyFont="1" applyFill="1" applyBorder="1"/>
    <xf numFmtId="44" fontId="0" fillId="2" borderId="3" xfId="3" applyFont="1" applyFill="1" applyBorder="1"/>
    <xf numFmtId="166" fontId="0" fillId="0" borderId="0" xfId="0" applyNumberFormat="1"/>
    <xf numFmtId="9" fontId="0" fillId="0" borderId="0" xfId="4" applyFont="1"/>
    <xf numFmtId="167" fontId="6" fillId="3" borderId="6" xfId="4" applyNumberFormat="1" applyFont="1" applyFill="1" applyBorder="1"/>
    <xf numFmtId="44" fontId="0" fillId="0" borderId="0" xfId="0" applyNumberFormat="1"/>
    <xf numFmtId="164" fontId="0" fillId="0" borderId="18" xfId="0" applyNumberFormat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/>
  </cellXfs>
  <cellStyles count="505">
    <cellStyle name="Currency" xfId="3" builtin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Normal" xfId="0" builtinId="0"/>
    <cellStyle name="Percent" xfId="4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Cost versus Quality Reduction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7410279745183"/>
          <c:y val="0.104604051565378"/>
          <c:w val="0.794574051359158"/>
          <c:h val="0.63304374936558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Frontier!$B$1</c:f>
              <c:strCache>
                <c:ptCount val="1"/>
                <c:pt idx="0">
                  <c:v>Quality Relaxation</c:v>
                </c:pt>
              </c:strCache>
            </c:strRef>
          </c:tx>
          <c:marker>
            <c:symbol val="none"/>
          </c:marker>
          <c:xVal>
            <c:numRef>
              <c:f>Frontier!$A$2:$A$8</c:f>
              <c:numCache>
                <c:formatCode>_("$"* #,##0_);_("$"* \(#,##0\);_("$"* "-"??_);_(@_)</c:formatCode>
                <c:ptCount val="7"/>
                <c:pt idx="0">
                  <c:v>1.22756E6</c:v>
                </c:pt>
                <c:pt idx="1">
                  <c:v>1.21E6</c:v>
                </c:pt>
                <c:pt idx="2">
                  <c:v>1.19E6</c:v>
                </c:pt>
                <c:pt idx="3">
                  <c:v>1.17E6</c:v>
                </c:pt>
                <c:pt idx="4">
                  <c:v>1.15E6</c:v>
                </c:pt>
                <c:pt idx="5">
                  <c:v>1.13E6</c:v>
                </c:pt>
                <c:pt idx="6">
                  <c:v>1.11E6</c:v>
                </c:pt>
              </c:numCache>
            </c:numRef>
          </c:xVal>
          <c:yVal>
            <c:numRef>
              <c:f>Frontier!$B$2:$B$8</c:f>
              <c:numCache>
                <c:formatCode>0%</c:formatCode>
                <c:ptCount val="7"/>
                <c:pt idx="0">
                  <c:v>0.0</c:v>
                </c:pt>
                <c:pt idx="1">
                  <c:v>0.0538300142247731</c:v>
                </c:pt>
                <c:pt idx="2">
                  <c:v>0.166110093271123</c:v>
                </c:pt>
                <c:pt idx="3">
                  <c:v>0.347655729510946</c:v>
                </c:pt>
                <c:pt idx="4">
                  <c:v>0.537030075187378</c:v>
                </c:pt>
                <c:pt idx="5">
                  <c:v>0.844736842105272</c:v>
                </c:pt>
                <c:pt idx="6">
                  <c:v>1.701026785711055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799592"/>
        <c:axId val="-2143237704"/>
      </c:scatterChart>
      <c:valAx>
        <c:axId val="-2140799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n-US"/>
          </a:p>
        </c:txPr>
        <c:crossAx val="-2143237704"/>
        <c:crosses val="autoZero"/>
        <c:crossBetween val="midCat"/>
      </c:valAx>
      <c:valAx>
        <c:axId val="-2143237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% </a:t>
                </a:r>
                <a:r>
                  <a:rPr lang="en-US"/>
                  <a:t>broadening of quality bounds</a:t>
                </a:r>
              </a:p>
            </c:rich>
          </c:tx>
          <c:layout>
            <c:manualLayout>
              <c:xMode val="edge"/>
              <c:yMode val="edge"/>
              <c:x val="0.0259999765305045"/>
              <c:y val="0.101183774539495"/>
            </c:manualLayout>
          </c:layout>
          <c:overlay val="0"/>
        </c:title>
        <c:numFmt formatCode="0%" sourceLinked="1"/>
        <c:majorTickMark val="none"/>
        <c:minorTickMark val="none"/>
        <c:tickLblPos val="nextTo"/>
        <c:crossAx val="-214079959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1</xdr:row>
      <xdr:rowOff>76200</xdr:rowOff>
    </xdr:from>
    <xdr:to>
      <xdr:col>12</xdr:col>
      <xdr:colOff>482600</xdr:colOff>
      <xdr:row>30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25" zoomScaleNormal="125" zoomScalePageLayoutView="125" workbookViewId="0">
      <selection sqref="A1:I12"/>
    </sheetView>
  </sheetViews>
  <sheetFormatPr baseColWidth="10" defaultRowHeight="15" x14ac:dyDescent="0"/>
  <cols>
    <col min="1" max="1" width="18" bestFit="1" customWidth="1"/>
  </cols>
  <sheetData>
    <row r="1" spans="1:9" ht="60">
      <c r="A1" s="63" t="s">
        <v>27</v>
      </c>
      <c r="B1" s="64" t="s">
        <v>28</v>
      </c>
      <c r="C1" s="63" t="s">
        <v>22</v>
      </c>
      <c r="D1" s="64" t="s">
        <v>23</v>
      </c>
      <c r="E1" s="64" t="s">
        <v>24</v>
      </c>
      <c r="F1" s="64" t="s">
        <v>33</v>
      </c>
      <c r="G1" s="64" t="s">
        <v>32</v>
      </c>
      <c r="H1" s="64" t="s">
        <v>36</v>
      </c>
      <c r="I1" s="65" t="s">
        <v>26</v>
      </c>
    </row>
    <row r="2" spans="1:9">
      <c r="A2" s="44" t="s">
        <v>9</v>
      </c>
      <c r="B2" s="45" t="s">
        <v>1</v>
      </c>
      <c r="C2" s="44">
        <v>672</v>
      </c>
      <c r="D2" s="45">
        <v>10.5</v>
      </c>
      <c r="E2" s="46">
        <v>6.0000000000000001E-3</v>
      </c>
      <c r="F2" s="45">
        <v>3</v>
      </c>
      <c r="G2" s="45">
        <v>3</v>
      </c>
      <c r="H2" s="66">
        <v>500</v>
      </c>
      <c r="I2" s="67">
        <v>100</v>
      </c>
    </row>
    <row r="3" spans="1:9">
      <c r="A3" s="44" t="s">
        <v>15</v>
      </c>
      <c r="B3" s="45" t="s">
        <v>2</v>
      </c>
      <c r="C3" s="44">
        <v>400</v>
      </c>
      <c r="D3" s="45">
        <v>6.5</v>
      </c>
      <c r="E3" s="46">
        <v>1.4E-2</v>
      </c>
      <c r="F3" s="45">
        <v>7</v>
      </c>
      <c r="G3" s="45">
        <v>1</v>
      </c>
      <c r="H3" s="66">
        <v>310</v>
      </c>
      <c r="I3" s="67">
        <v>150</v>
      </c>
    </row>
    <row r="4" spans="1:9">
      <c r="A4" s="44" t="s">
        <v>0</v>
      </c>
      <c r="B4" s="45" t="s">
        <v>18</v>
      </c>
      <c r="C4" s="44">
        <v>1200</v>
      </c>
      <c r="D4" s="45">
        <v>12</v>
      </c>
      <c r="E4" s="46">
        <v>9.4999999999999998E-3</v>
      </c>
      <c r="F4" s="45">
        <v>3</v>
      </c>
      <c r="G4" s="45">
        <v>3</v>
      </c>
      <c r="H4" s="66">
        <v>750</v>
      </c>
      <c r="I4" s="67">
        <v>0</v>
      </c>
    </row>
    <row r="5" spans="1:9">
      <c r="A5" s="44" t="s">
        <v>9</v>
      </c>
      <c r="B5" s="45" t="s">
        <v>21</v>
      </c>
      <c r="C5" s="44">
        <v>168</v>
      </c>
      <c r="D5" s="45">
        <v>11</v>
      </c>
      <c r="E5" s="46">
        <v>0.01</v>
      </c>
      <c r="F5" s="45">
        <v>3</v>
      </c>
      <c r="G5" s="45">
        <v>5</v>
      </c>
      <c r="H5" s="66">
        <v>600</v>
      </c>
      <c r="I5" s="67">
        <v>60</v>
      </c>
    </row>
    <row r="6" spans="1:9">
      <c r="A6" s="44" t="s">
        <v>13</v>
      </c>
      <c r="B6" s="45" t="s">
        <v>20</v>
      </c>
      <c r="C6" s="44">
        <v>84</v>
      </c>
      <c r="D6" s="45">
        <v>12</v>
      </c>
      <c r="E6" s="46">
        <v>7.0000000000000001E-3</v>
      </c>
      <c r="F6" s="45">
        <v>1</v>
      </c>
      <c r="G6" s="45">
        <v>5</v>
      </c>
      <c r="H6" s="66">
        <v>600</v>
      </c>
      <c r="I6" s="67">
        <v>75</v>
      </c>
    </row>
    <row r="7" spans="1:9">
      <c r="A7" s="44" t="s">
        <v>14</v>
      </c>
      <c r="B7" s="45" t="s">
        <v>19</v>
      </c>
      <c r="C7" s="44">
        <v>210</v>
      </c>
      <c r="D7" s="45">
        <v>10</v>
      </c>
      <c r="E7" s="46">
        <v>7.0000000000000001E-3</v>
      </c>
      <c r="F7" s="45">
        <v>1</v>
      </c>
      <c r="G7" s="45">
        <v>5</v>
      </c>
      <c r="H7" s="66">
        <v>625</v>
      </c>
      <c r="I7" s="67">
        <v>50</v>
      </c>
    </row>
    <row r="8" spans="1:9">
      <c r="A8" s="44" t="s">
        <v>17</v>
      </c>
      <c r="B8" s="45" t="s">
        <v>3</v>
      </c>
      <c r="C8" s="44">
        <v>588</v>
      </c>
      <c r="D8" s="45">
        <v>9</v>
      </c>
      <c r="E8" s="46">
        <v>1.35E-2</v>
      </c>
      <c r="F8" s="45">
        <v>7</v>
      </c>
      <c r="G8" s="45">
        <v>3</v>
      </c>
      <c r="H8" s="66">
        <v>440</v>
      </c>
      <c r="I8" s="67">
        <v>120</v>
      </c>
    </row>
    <row r="9" spans="1:9">
      <c r="A9" s="44" t="s">
        <v>11</v>
      </c>
      <c r="B9" s="45" t="s">
        <v>5</v>
      </c>
      <c r="C9" s="44">
        <v>168</v>
      </c>
      <c r="D9" s="45">
        <v>15</v>
      </c>
      <c r="E9" s="46">
        <v>1.0999999999999999E-2</v>
      </c>
      <c r="F9" s="45">
        <v>4</v>
      </c>
      <c r="G9" s="45">
        <v>8</v>
      </c>
      <c r="H9" s="66">
        <v>600</v>
      </c>
      <c r="I9" s="67">
        <v>110</v>
      </c>
    </row>
    <row r="10" spans="1:9">
      <c r="A10" s="44" t="s">
        <v>16</v>
      </c>
      <c r="B10" s="45" t="s">
        <v>4</v>
      </c>
      <c r="C10" s="44">
        <v>300</v>
      </c>
      <c r="D10" s="45">
        <v>8</v>
      </c>
      <c r="E10" s="46">
        <v>1.2999999999999999E-2</v>
      </c>
      <c r="F10" s="45">
        <v>8</v>
      </c>
      <c r="G10" s="45">
        <v>3</v>
      </c>
      <c r="H10" s="66">
        <v>300</v>
      </c>
      <c r="I10" s="67">
        <v>90</v>
      </c>
    </row>
    <row r="11" spans="1:9">
      <c r="A11" s="44" t="s">
        <v>12</v>
      </c>
      <c r="B11" s="45" t="s">
        <v>6</v>
      </c>
      <c r="C11" s="44">
        <v>210</v>
      </c>
      <c r="D11" s="45">
        <v>13</v>
      </c>
      <c r="E11" s="46">
        <v>1.2999999999999999E-2</v>
      </c>
      <c r="F11" s="45">
        <v>3</v>
      </c>
      <c r="G11" s="45">
        <v>5</v>
      </c>
      <c r="H11" s="66">
        <v>460</v>
      </c>
      <c r="I11" s="67">
        <v>130</v>
      </c>
    </row>
    <row r="12" spans="1:9">
      <c r="A12" s="49" t="s">
        <v>10</v>
      </c>
      <c r="B12" s="50" t="s">
        <v>7</v>
      </c>
      <c r="C12" s="49">
        <v>180</v>
      </c>
      <c r="D12" s="50">
        <v>14</v>
      </c>
      <c r="E12" s="51">
        <v>5.0000000000000001E-3</v>
      </c>
      <c r="F12" s="50">
        <v>3</v>
      </c>
      <c r="G12" s="50">
        <v>9</v>
      </c>
      <c r="H12" s="68">
        <v>505</v>
      </c>
      <c r="I12" s="69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G18" sqref="G18"/>
    </sheetView>
  </sheetViews>
  <sheetFormatPr baseColWidth="10" defaultRowHeight="15" x14ac:dyDescent="0"/>
  <cols>
    <col min="1" max="1" width="17.33203125" customWidth="1"/>
  </cols>
  <sheetData>
    <row r="1" spans="1:13">
      <c r="A1" t="s">
        <v>83</v>
      </c>
    </row>
    <row r="2" spans="1:13">
      <c r="A2">
        <f>SUM(C17:E18)</f>
        <v>1227560.0000000002</v>
      </c>
    </row>
    <row r="5" spans="1:13" ht="60">
      <c r="A5" s="63" t="s">
        <v>27</v>
      </c>
      <c r="B5" s="64" t="s">
        <v>28</v>
      </c>
      <c r="C5" s="64" t="s">
        <v>29</v>
      </c>
      <c r="D5" s="64" t="s">
        <v>31</v>
      </c>
      <c r="E5" s="64" t="s">
        <v>30</v>
      </c>
      <c r="F5" s="64" t="s">
        <v>43</v>
      </c>
      <c r="G5" s="63" t="s">
        <v>22</v>
      </c>
      <c r="H5" s="64" t="s">
        <v>23</v>
      </c>
      <c r="I5" s="64" t="s">
        <v>24</v>
      </c>
      <c r="J5" s="64" t="s">
        <v>33</v>
      </c>
      <c r="K5" s="64" t="s">
        <v>32</v>
      </c>
      <c r="L5" s="64" t="s">
        <v>36</v>
      </c>
      <c r="M5" s="65" t="s">
        <v>26</v>
      </c>
    </row>
    <row r="6" spans="1:13">
      <c r="A6" s="44" t="s">
        <v>9</v>
      </c>
      <c r="B6" s="45" t="s">
        <v>1</v>
      </c>
      <c r="C6" s="45">
        <v>0</v>
      </c>
      <c r="D6" s="45">
        <v>0</v>
      </c>
      <c r="E6" s="45">
        <v>0</v>
      </c>
      <c r="F6" s="45">
        <f>SUM(C6:E6)</f>
        <v>0</v>
      </c>
      <c r="G6" s="44">
        <v>672</v>
      </c>
      <c r="H6" s="45">
        <v>10.5</v>
      </c>
      <c r="I6" s="46">
        <v>6.0000000000000001E-3</v>
      </c>
      <c r="J6" s="45">
        <v>3</v>
      </c>
      <c r="K6" s="45">
        <v>3</v>
      </c>
      <c r="L6" s="66">
        <v>500</v>
      </c>
      <c r="M6" s="67">
        <v>100</v>
      </c>
    </row>
    <row r="7" spans="1:13">
      <c r="A7" s="44" t="s">
        <v>15</v>
      </c>
      <c r="B7" s="45" t="s">
        <v>2</v>
      </c>
      <c r="C7" s="45">
        <v>13.500000000000204</v>
      </c>
      <c r="D7" s="45">
        <v>0</v>
      </c>
      <c r="E7" s="45">
        <v>0</v>
      </c>
      <c r="F7" s="45">
        <f t="shared" ref="F7:F16" si="0">SUM(C7:E7)</f>
        <v>13.500000000000204</v>
      </c>
      <c r="G7" s="44">
        <v>400</v>
      </c>
      <c r="H7" s="45">
        <v>6.5</v>
      </c>
      <c r="I7" s="46">
        <v>1.4E-2</v>
      </c>
      <c r="J7" s="45">
        <v>7</v>
      </c>
      <c r="K7" s="45">
        <v>1</v>
      </c>
      <c r="L7" s="66">
        <v>310</v>
      </c>
      <c r="M7" s="67">
        <v>150</v>
      </c>
    </row>
    <row r="8" spans="1:13">
      <c r="A8" s="44" t="s">
        <v>0</v>
      </c>
      <c r="B8" s="45" t="s">
        <v>18</v>
      </c>
      <c r="C8" s="45">
        <v>240.00000000000006</v>
      </c>
      <c r="D8" s="45">
        <v>240.00000000000009</v>
      </c>
      <c r="E8" s="45">
        <v>280</v>
      </c>
      <c r="F8" s="45">
        <f t="shared" si="0"/>
        <v>760.00000000000011</v>
      </c>
      <c r="G8" s="44">
        <v>1200</v>
      </c>
      <c r="H8" s="45">
        <v>12</v>
      </c>
      <c r="I8" s="46">
        <v>9.4999999999999998E-3</v>
      </c>
      <c r="J8" s="45">
        <v>3</v>
      </c>
      <c r="K8" s="45">
        <v>3</v>
      </c>
      <c r="L8" s="66">
        <v>750</v>
      </c>
      <c r="M8" s="67">
        <v>0</v>
      </c>
    </row>
    <row r="9" spans="1:13">
      <c r="A9" s="44" t="s">
        <v>9</v>
      </c>
      <c r="B9" s="45" t="s">
        <v>21</v>
      </c>
      <c r="C9" s="45">
        <v>22.900000000001135</v>
      </c>
      <c r="D9" s="45">
        <v>0</v>
      </c>
      <c r="E9" s="45">
        <v>88.266666666665913</v>
      </c>
      <c r="F9" s="45">
        <f t="shared" si="0"/>
        <v>111.16666666666706</v>
      </c>
      <c r="G9" s="44">
        <v>168</v>
      </c>
      <c r="H9" s="45">
        <v>11</v>
      </c>
      <c r="I9" s="46">
        <v>0.01</v>
      </c>
      <c r="J9" s="45">
        <v>3</v>
      </c>
      <c r="K9" s="45">
        <v>5</v>
      </c>
      <c r="L9" s="66">
        <v>600</v>
      </c>
      <c r="M9" s="67">
        <v>60</v>
      </c>
    </row>
    <row r="10" spans="1:13">
      <c r="A10" s="44" t="s">
        <v>13</v>
      </c>
      <c r="B10" s="45" t="s">
        <v>20</v>
      </c>
      <c r="C10" s="45">
        <v>0</v>
      </c>
      <c r="D10" s="45">
        <v>83.999999999999986</v>
      </c>
      <c r="E10" s="45">
        <v>0</v>
      </c>
      <c r="F10" s="45">
        <f t="shared" si="0"/>
        <v>83.999999999999986</v>
      </c>
      <c r="G10" s="44">
        <v>84</v>
      </c>
      <c r="H10" s="45">
        <v>12</v>
      </c>
      <c r="I10" s="46">
        <v>7.0000000000000001E-3</v>
      </c>
      <c r="J10" s="45">
        <v>1</v>
      </c>
      <c r="K10" s="45">
        <v>5</v>
      </c>
      <c r="L10" s="66">
        <v>600</v>
      </c>
      <c r="M10" s="67">
        <v>75</v>
      </c>
    </row>
    <row r="11" spans="1:13">
      <c r="A11" s="44" t="s">
        <v>14</v>
      </c>
      <c r="B11" s="45" t="s">
        <v>19</v>
      </c>
      <c r="C11" s="45">
        <v>0</v>
      </c>
      <c r="D11" s="45">
        <v>44.09696969696963</v>
      </c>
      <c r="E11" s="45">
        <v>29.236363636363258</v>
      </c>
      <c r="F11" s="45">
        <f t="shared" si="0"/>
        <v>73.333333333332888</v>
      </c>
      <c r="G11" s="44">
        <v>210</v>
      </c>
      <c r="H11" s="45">
        <v>10</v>
      </c>
      <c r="I11" s="46">
        <v>7.0000000000000001E-3</v>
      </c>
      <c r="J11" s="45">
        <v>1</v>
      </c>
      <c r="K11" s="45">
        <v>5</v>
      </c>
      <c r="L11" s="66">
        <v>625</v>
      </c>
      <c r="M11" s="67">
        <v>50</v>
      </c>
    </row>
    <row r="12" spans="1:13">
      <c r="A12" s="44" t="s">
        <v>17</v>
      </c>
      <c r="B12" s="45" t="s">
        <v>3</v>
      </c>
      <c r="C12" s="45">
        <v>0</v>
      </c>
      <c r="D12" s="45">
        <v>0</v>
      </c>
      <c r="E12" s="45">
        <v>0</v>
      </c>
      <c r="F12" s="45">
        <f t="shared" si="0"/>
        <v>0</v>
      </c>
      <c r="G12" s="44">
        <v>588</v>
      </c>
      <c r="H12" s="45">
        <v>9</v>
      </c>
      <c r="I12" s="46">
        <v>1.35E-2</v>
      </c>
      <c r="J12" s="45">
        <v>7</v>
      </c>
      <c r="K12" s="45">
        <v>3</v>
      </c>
      <c r="L12" s="66">
        <v>440</v>
      </c>
      <c r="M12" s="67">
        <v>120</v>
      </c>
    </row>
    <row r="13" spans="1:13">
      <c r="A13" s="44" t="s">
        <v>11</v>
      </c>
      <c r="B13" s="45" t="s">
        <v>5</v>
      </c>
      <c r="C13" s="45">
        <v>0</v>
      </c>
      <c r="D13" s="45">
        <v>95.70909090909106</v>
      </c>
      <c r="E13" s="45">
        <v>72.290909090908997</v>
      </c>
      <c r="F13" s="45">
        <f t="shared" si="0"/>
        <v>168.00000000000006</v>
      </c>
      <c r="G13" s="44">
        <v>168</v>
      </c>
      <c r="H13" s="45">
        <v>15</v>
      </c>
      <c r="I13" s="46">
        <v>1.0999999999999999E-2</v>
      </c>
      <c r="J13" s="45">
        <v>4</v>
      </c>
      <c r="K13" s="45">
        <v>8</v>
      </c>
      <c r="L13" s="66">
        <v>600</v>
      </c>
      <c r="M13" s="67">
        <v>110</v>
      </c>
    </row>
    <row r="14" spans="1:13">
      <c r="A14" s="44" t="s">
        <v>16</v>
      </c>
      <c r="B14" s="45" t="s">
        <v>4</v>
      </c>
      <c r="C14" s="45">
        <v>109.19999999999969</v>
      </c>
      <c r="D14" s="45">
        <v>53.563636363636839</v>
      </c>
      <c r="E14" s="45">
        <v>137.23636363636356</v>
      </c>
      <c r="F14" s="45">
        <f t="shared" si="0"/>
        <v>300.00000000000011</v>
      </c>
      <c r="G14" s="44">
        <v>300</v>
      </c>
      <c r="H14" s="45">
        <v>8</v>
      </c>
      <c r="I14" s="46">
        <v>1.2999999999999999E-2</v>
      </c>
      <c r="J14" s="45">
        <v>8</v>
      </c>
      <c r="K14" s="45">
        <v>3</v>
      </c>
      <c r="L14" s="66">
        <v>300</v>
      </c>
      <c r="M14" s="67">
        <v>90</v>
      </c>
    </row>
    <row r="15" spans="1:13">
      <c r="A15" s="44" t="s">
        <v>12</v>
      </c>
      <c r="B15" s="45" t="s">
        <v>6</v>
      </c>
      <c r="C15" s="45">
        <v>101.29999999999937</v>
      </c>
      <c r="D15" s="45">
        <v>82.63030303030277</v>
      </c>
      <c r="E15" s="45">
        <v>26.06969696969778</v>
      </c>
      <c r="F15" s="45">
        <f t="shared" si="0"/>
        <v>209.99999999999991</v>
      </c>
      <c r="G15" s="44">
        <v>210</v>
      </c>
      <c r="H15" s="45">
        <v>13</v>
      </c>
      <c r="I15" s="46">
        <v>1.2999999999999999E-2</v>
      </c>
      <c r="J15" s="45">
        <v>3</v>
      </c>
      <c r="K15" s="45">
        <v>5</v>
      </c>
      <c r="L15" s="66">
        <v>460</v>
      </c>
      <c r="M15" s="67">
        <v>130</v>
      </c>
    </row>
    <row r="16" spans="1:13">
      <c r="A16" s="49" t="s">
        <v>10</v>
      </c>
      <c r="B16" s="50" t="s">
        <v>7</v>
      </c>
      <c r="C16" s="50">
        <v>113.09999999999984</v>
      </c>
      <c r="D16" s="50">
        <v>0</v>
      </c>
      <c r="E16" s="50">
        <v>66.900000000000134</v>
      </c>
      <c r="F16" s="45">
        <f t="shared" si="0"/>
        <v>179.99999999999997</v>
      </c>
      <c r="G16" s="49">
        <v>180</v>
      </c>
      <c r="H16" s="50">
        <v>14</v>
      </c>
      <c r="I16" s="51">
        <v>5.0000000000000001E-3</v>
      </c>
      <c r="J16" s="50">
        <v>3</v>
      </c>
      <c r="K16" s="50">
        <v>9</v>
      </c>
      <c r="L16" s="68">
        <v>505</v>
      </c>
      <c r="M16" s="69">
        <v>115</v>
      </c>
    </row>
    <row r="17" spans="1:6">
      <c r="A17" s="44" t="s">
        <v>84</v>
      </c>
      <c r="B17" s="45" t="s">
        <v>25</v>
      </c>
      <c r="C17">
        <f>SUMPRODUCT(C6:C16,$L6:$L16)</f>
        <v>334398.50000000029</v>
      </c>
      <c r="D17">
        <f t="shared" ref="D17:F17" si="1">SUMPRODUCT(D6:D16,$L6:$L16)</f>
        <v>369465.09090909106</v>
      </c>
      <c r="E17">
        <f t="shared" si="1"/>
        <v>411554.74242424208</v>
      </c>
      <c r="F17">
        <f t="shared" si="1"/>
        <v>1115418.3333333335</v>
      </c>
    </row>
    <row r="18" spans="1:6">
      <c r="B18" s="45" t="s">
        <v>26</v>
      </c>
      <c r="C18" s="81">
        <f>SUMPRODUCT(C6:C16,$M6:$M16)</f>
        <v>39402.499999999971</v>
      </c>
      <c r="D18" s="81">
        <f t="shared" ref="D18:F18" si="2">SUMPRODUCT(D6:D16,$M6:$M16)</f>
        <v>34595.515151515167</v>
      </c>
      <c r="E18" s="81">
        <f t="shared" si="2"/>
        <v>38143.651515151556</v>
      </c>
      <c r="F18" s="81">
        <f t="shared" si="2"/>
        <v>112141.6666666667</v>
      </c>
    </row>
    <row r="20" spans="1:6">
      <c r="A20" s="45" t="s">
        <v>43</v>
      </c>
      <c r="C20">
        <f>SUM(C6:C16)</f>
        <v>600.00000000000034</v>
      </c>
      <c r="D20">
        <f>SUM(D6:D16)</f>
        <v>600.00000000000034</v>
      </c>
      <c r="E20">
        <f>SUM(E6:E16)</f>
        <v>699.99999999999966</v>
      </c>
    </row>
    <row r="21" spans="1:6">
      <c r="A21" s="45" t="s">
        <v>44</v>
      </c>
      <c r="C21">
        <v>600</v>
      </c>
      <c r="D21">
        <v>600</v>
      </c>
      <c r="E21">
        <v>700</v>
      </c>
    </row>
    <row r="23" spans="1:6">
      <c r="A23" t="s">
        <v>47</v>
      </c>
      <c r="C23">
        <f>C8</f>
        <v>240.00000000000006</v>
      </c>
      <c r="D23">
        <f>D8</f>
        <v>240.00000000000009</v>
      </c>
      <c r="E23">
        <f>E8</f>
        <v>280</v>
      </c>
    </row>
    <row r="24" spans="1:6">
      <c r="A24" t="s">
        <v>48</v>
      </c>
      <c r="C24">
        <f>C21*0.4</f>
        <v>240</v>
      </c>
      <c r="D24">
        <f>D21*0.4</f>
        <v>240</v>
      </c>
      <c r="E24">
        <f>E21*0.4</f>
        <v>280</v>
      </c>
    </row>
    <row r="26" spans="1:6">
      <c r="A26" t="s">
        <v>65</v>
      </c>
      <c r="B26" t="s">
        <v>45</v>
      </c>
      <c r="F26" t="s">
        <v>46</v>
      </c>
    </row>
    <row r="27" spans="1:6">
      <c r="A27" t="s">
        <v>34</v>
      </c>
      <c r="B27">
        <v>11.5</v>
      </c>
      <c r="C27">
        <f>SUMPRODUCT(C$6:C$16,$H$6:$H$16)/C$21</f>
        <v>11.65591666666667</v>
      </c>
      <c r="D27">
        <f>SUMPRODUCT(D6:D16,$H6:$H16)/D$21</f>
        <v>12.112181818181822</v>
      </c>
      <c r="E27">
        <f>SUMPRODUCT(E6:E16,$H6:$H16)/E$21</f>
        <v>11.544367965367963</v>
      </c>
      <c r="F27">
        <v>12.5</v>
      </c>
    </row>
    <row r="28" spans="1:6">
      <c r="A28" t="s">
        <v>40</v>
      </c>
      <c r="B28" s="28">
        <v>7.4999999999999997E-3</v>
      </c>
      <c r="C28">
        <f>SUMPRODUCT(C$6:C$16,$I$6:$I$16)/C$21</f>
        <v>1.0000000000000002E-2</v>
      </c>
      <c r="D28">
        <f t="shared" ref="D28:E28" si="3">SUMPRODUCT(D$6:D$16,$I$6:$I$16)/D$21</f>
        <v>1.0000000000000009E-2</v>
      </c>
      <c r="E28">
        <f t="shared" si="3"/>
        <v>9.9999999999999967E-3</v>
      </c>
      <c r="F28" s="28">
        <v>0.01</v>
      </c>
    </row>
    <row r="29" spans="1:6">
      <c r="A29" t="s">
        <v>42</v>
      </c>
      <c r="B29" s="28">
        <v>0</v>
      </c>
      <c r="C29">
        <f>SUMPRODUCT(C$6:C$16,$J$6:$J$16)/C$21</f>
        <v>4</v>
      </c>
      <c r="D29">
        <f t="shared" ref="D29:E29" si="4">SUMPRODUCT(D$6:D$16,$J$6:$J$16)/D$21</f>
        <v>3.1788888888888951</v>
      </c>
      <c r="E29">
        <f t="shared" si="4"/>
        <v>3.9999999999999987</v>
      </c>
      <c r="F29" s="28">
        <v>4</v>
      </c>
    </row>
    <row r="30" spans="1:6">
      <c r="A30" s="6" t="s">
        <v>41</v>
      </c>
      <c r="B30" s="29">
        <v>4.5</v>
      </c>
      <c r="C30">
        <f>SUMPRODUCT(C$6:C$16,$K$6:$K$16)/C$21</f>
        <v>4.5000000000000009</v>
      </c>
      <c r="D30">
        <f t="shared" ref="D30:E30" si="5">SUMPRODUCT(D$6:D$16,$K$6:$K$16)/D$21</f>
        <v>4.5000000000000027</v>
      </c>
      <c r="E30">
        <f t="shared" si="5"/>
        <v>4.4999999999999982</v>
      </c>
      <c r="F30" s="29">
        <v>5.5</v>
      </c>
    </row>
  </sheetData>
  <conditionalFormatting sqref="C6:E1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2" sqref="A2"/>
    </sheetView>
  </sheetViews>
  <sheetFormatPr baseColWidth="10" defaultRowHeight="15" x14ac:dyDescent="0"/>
  <cols>
    <col min="1" max="1" width="19.1640625" bestFit="1" customWidth="1"/>
    <col min="2" max="2" width="9" bestFit="1" customWidth="1"/>
    <col min="3" max="3" width="14.1640625" bestFit="1" customWidth="1"/>
    <col min="4" max="5" width="13" customWidth="1"/>
    <col min="6" max="6" width="12.6640625" bestFit="1" customWidth="1"/>
    <col min="7" max="8" width="10.83203125" customWidth="1"/>
    <col min="9" max="9" width="9.5" customWidth="1"/>
    <col min="10" max="10" width="10.83203125" customWidth="1"/>
    <col min="11" max="12" width="10.1640625" customWidth="1"/>
    <col min="13" max="13" width="9" bestFit="1" customWidth="1"/>
  </cols>
  <sheetData>
    <row r="1" spans="1:13">
      <c r="A1" t="s">
        <v>38</v>
      </c>
      <c r="G1" s="37"/>
      <c r="H1" s="37"/>
      <c r="I1" s="37"/>
      <c r="J1" s="37"/>
      <c r="K1" s="37"/>
      <c r="L1" s="37"/>
      <c r="M1" s="37"/>
    </row>
    <row r="2" spans="1:13">
      <c r="A2" s="54">
        <f>SUM(C17:E18)</f>
        <v>1227560.0000000002</v>
      </c>
      <c r="C2" s="73"/>
      <c r="F2" s="7"/>
      <c r="G2" s="37"/>
      <c r="H2" s="37"/>
      <c r="I2" s="37"/>
      <c r="J2" s="37"/>
      <c r="K2" s="37"/>
      <c r="L2" s="37"/>
      <c r="M2" s="37"/>
    </row>
    <row r="3" spans="1:13">
      <c r="G3" s="37"/>
      <c r="H3" s="37"/>
      <c r="I3" s="37"/>
      <c r="J3" s="37"/>
      <c r="K3" s="37"/>
      <c r="L3" s="37"/>
      <c r="M3" s="37"/>
    </row>
    <row r="4" spans="1:13">
      <c r="A4" t="s">
        <v>37</v>
      </c>
      <c r="G4" s="37" t="s">
        <v>49</v>
      </c>
      <c r="H4" s="37"/>
      <c r="I4" s="37"/>
      <c r="J4" s="37"/>
      <c r="K4" s="37"/>
      <c r="L4" s="37"/>
      <c r="M4" s="37"/>
    </row>
    <row r="5" spans="1:13" ht="29" customHeight="1">
      <c r="A5" s="3" t="s">
        <v>27</v>
      </c>
      <c r="B5" s="3" t="s">
        <v>28</v>
      </c>
      <c r="C5" s="4" t="s">
        <v>29</v>
      </c>
      <c r="D5" s="3" t="s">
        <v>31</v>
      </c>
      <c r="E5" s="3" t="s">
        <v>30</v>
      </c>
      <c r="F5" s="7" t="s">
        <v>43</v>
      </c>
      <c r="G5" s="38" t="s">
        <v>22</v>
      </c>
      <c r="H5" s="38" t="s">
        <v>23</v>
      </c>
      <c r="I5" s="38" t="s">
        <v>24</v>
      </c>
      <c r="J5" s="38" t="s">
        <v>33</v>
      </c>
      <c r="K5" s="38" t="s">
        <v>32</v>
      </c>
      <c r="L5" s="38" t="s">
        <v>36</v>
      </c>
      <c r="M5" s="38" t="s">
        <v>26</v>
      </c>
    </row>
    <row r="6" spans="1:13">
      <c r="A6" t="s">
        <v>9</v>
      </c>
      <c r="B6" t="s">
        <v>1</v>
      </c>
      <c r="C6" s="10">
        <v>0</v>
      </c>
      <c r="D6" s="11">
        <v>0</v>
      </c>
      <c r="E6" s="11">
        <v>0</v>
      </c>
      <c r="F6" s="30">
        <f>SUM(C6:E6)</f>
        <v>0</v>
      </c>
      <c r="G6" s="39">
        <v>672</v>
      </c>
      <c r="H6" s="40">
        <v>10.5</v>
      </c>
      <c r="I6" s="41">
        <v>6.0000000000000001E-3</v>
      </c>
      <c r="J6" s="40">
        <v>3</v>
      </c>
      <c r="K6" s="40">
        <v>3</v>
      </c>
      <c r="L6" s="42">
        <v>500</v>
      </c>
      <c r="M6" s="43">
        <v>100</v>
      </c>
    </row>
    <row r="7" spans="1:13">
      <c r="A7" t="s">
        <v>15</v>
      </c>
      <c r="B7" t="s">
        <v>2</v>
      </c>
      <c r="C7" s="8">
        <v>0</v>
      </c>
      <c r="D7" s="13">
        <v>13.499999999999403</v>
      </c>
      <c r="E7" s="13">
        <v>0</v>
      </c>
      <c r="F7" s="31">
        <f t="shared" ref="F7:F16" si="0">SUM(C7:E7)</f>
        <v>13.499999999999403</v>
      </c>
      <c r="G7" s="44">
        <v>400</v>
      </c>
      <c r="H7" s="45">
        <v>6.5</v>
      </c>
      <c r="I7" s="46">
        <v>1.4E-2</v>
      </c>
      <c r="J7" s="45">
        <v>7</v>
      </c>
      <c r="K7" s="45">
        <v>1</v>
      </c>
      <c r="L7" s="47">
        <v>310</v>
      </c>
      <c r="M7" s="48">
        <v>150</v>
      </c>
    </row>
    <row r="8" spans="1:13">
      <c r="A8" t="s">
        <v>0</v>
      </c>
      <c r="B8" t="s">
        <v>18</v>
      </c>
      <c r="C8" s="8">
        <v>239.99999999999997</v>
      </c>
      <c r="D8" s="13">
        <v>240.00000000000003</v>
      </c>
      <c r="E8" s="13">
        <v>280.00000000000006</v>
      </c>
      <c r="F8" s="31">
        <f t="shared" si="0"/>
        <v>760</v>
      </c>
      <c r="G8" s="44">
        <v>1200</v>
      </c>
      <c r="H8" s="45">
        <v>12</v>
      </c>
      <c r="I8" s="46">
        <v>9.4999999999999998E-3</v>
      </c>
      <c r="J8" s="45">
        <v>3</v>
      </c>
      <c r="K8" s="45">
        <v>3</v>
      </c>
      <c r="L8" s="47">
        <v>750</v>
      </c>
      <c r="M8" s="48">
        <v>0</v>
      </c>
    </row>
    <row r="9" spans="1:13">
      <c r="A9" t="s">
        <v>9</v>
      </c>
      <c r="B9" t="s">
        <v>21</v>
      </c>
      <c r="C9" s="8">
        <v>0</v>
      </c>
      <c r="D9" s="13">
        <v>111.16666666666862</v>
      </c>
      <c r="E9" s="13">
        <v>0</v>
      </c>
      <c r="F9" s="31">
        <f t="shared" si="0"/>
        <v>111.16666666666862</v>
      </c>
      <c r="G9" s="44">
        <v>168</v>
      </c>
      <c r="H9" s="45">
        <v>11</v>
      </c>
      <c r="I9" s="46">
        <v>0.01</v>
      </c>
      <c r="J9" s="45">
        <v>3</v>
      </c>
      <c r="K9" s="45">
        <v>5</v>
      </c>
      <c r="L9" s="47">
        <v>600</v>
      </c>
      <c r="M9" s="48">
        <v>60</v>
      </c>
    </row>
    <row r="10" spans="1:13">
      <c r="A10" t="s">
        <v>13</v>
      </c>
      <c r="B10" t="s">
        <v>20</v>
      </c>
      <c r="C10" s="8">
        <v>22.717948717947692</v>
      </c>
      <c r="D10" s="13">
        <v>0</v>
      </c>
      <c r="E10" s="13">
        <v>0</v>
      </c>
      <c r="F10" s="31">
        <f t="shared" si="0"/>
        <v>22.717948717947692</v>
      </c>
      <c r="G10" s="44">
        <v>84</v>
      </c>
      <c r="H10" s="45">
        <v>12</v>
      </c>
      <c r="I10" s="46">
        <v>7.0000000000000001E-3</v>
      </c>
      <c r="J10" s="45">
        <v>1</v>
      </c>
      <c r="K10" s="45">
        <v>5</v>
      </c>
      <c r="L10" s="47">
        <v>600</v>
      </c>
      <c r="M10" s="48">
        <v>75</v>
      </c>
    </row>
    <row r="11" spans="1:13">
      <c r="A11" t="s">
        <v>14</v>
      </c>
      <c r="B11" t="s">
        <v>19</v>
      </c>
      <c r="C11" s="8">
        <v>0</v>
      </c>
      <c r="D11" s="13">
        <v>0</v>
      </c>
      <c r="E11" s="13">
        <v>134.61538461538427</v>
      </c>
      <c r="F11" s="31">
        <f t="shared" si="0"/>
        <v>134.61538461538427</v>
      </c>
      <c r="G11" s="44">
        <v>210</v>
      </c>
      <c r="H11" s="45">
        <v>10</v>
      </c>
      <c r="I11" s="46">
        <v>7.0000000000000001E-3</v>
      </c>
      <c r="J11" s="45">
        <v>1</v>
      </c>
      <c r="K11" s="45">
        <v>5</v>
      </c>
      <c r="L11" s="47">
        <v>625</v>
      </c>
      <c r="M11" s="48">
        <v>50</v>
      </c>
    </row>
    <row r="12" spans="1:13">
      <c r="A12" t="s">
        <v>17</v>
      </c>
      <c r="B12" t="s">
        <v>3</v>
      </c>
      <c r="C12" s="8">
        <v>0</v>
      </c>
      <c r="D12" s="13">
        <v>0</v>
      </c>
      <c r="E12" s="13">
        <v>0</v>
      </c>
      <c r="F12" s="31">
        <f t="shared" si="0"/>
        <v>0</v>
      </c>
      <c r="G12" s="44">
        <v>588</v>
      </c>
      <c r="H12" s="45">
        <v>9</v>
      </c>
      <c r="I12" s="46">
        <v>1.35E-2</v>
      </c>
      <c r="J12" s="45">
        <v>7</v>
      </c>
      <c r="K12" s="45">
        <v>3</v>
      </c>
      <c r="L12" s="47">
        <v>440</v>
      </c>
      <c r="M12" s="48">
        <v>120</v>
      </c>
    </row>
    <row r="13" spans="1:13">
      <c r="A13" t="s">
        <v>11</v>
      </c>
      <c r="B13" t="s">
        <v>5</v>
      </c>
      <c r="C13" s="8">
        <v>0</v>
      </c>
      <c r="D13" s="13">
        <v>11.846153846153648</v>
      </c>
      <c r="E13" s="13">
        <v>156.15384615384642</v>
      </c>
      <c r="F13" s="31">
        <f t="shared" si="0"/>
        <v>168.00000000000006</v>
      </c>
      <c r="G13" s="44">
        <v>168</v>
      </c>
      <c r="H13" s="45">
        <v>15</v>
      </c>
      <c r="I13" s="46">
        <v>1.0999999999999999E-2</v>
      </c>
      <c r="J13" s="45">
        <v>4</v>
      </c>
      <c r="K13" s="45">
        <v>8</v>
      </c>
      <c r="L13" s="47">
        <v>600</v>
      </c>
      <c r="M13" s="48">
        <v>110</v>
      </c>
    </row>
    <row r="14" spans="1:13">
      <c r="A14" t="s">
        <v>16</v>
      </c>
      <c r="B14" t="s">
        <v>4</v>
      </c>
      <c r="C14" s="8">
        <v>115.9230769230787</v>
      </c>
      <c r="D14" s="13">
        <v>54.846153846151836</v>
      </c>
      <c r="E14" s="13">
        <v>129.23076923076943</v>
      </c>
      <c r="F14" s="31">
        <f t="shared" si="0"/>
        <v>300</v>
      </c>
      <c r="G14" s="44">
        <v>300</v>
      </c>
      <c r="H14" s="45">
        <v>8</v>
      </c>
      <c r="I14" s="46">
        <v>1.2999999999999999E-2</v>
      </c>
      <c r="J14" s="45">
        <v>8</v>
      </c>
      <c r="K14" s="45">
        <v>3</v>
      </c>
      <c r="L14" s="47">
        <v>300</v>
      </c>
      <c r="M14" s="48">
        <v>90</v>
      </c>
    </row>
    <row r="15" spans="1:13">
      <c r="A15" t="s">
        <v>12</v>
      </c>
      <c r="B15" t="s">
        <v>6</v>
      </c>
      <c r="C15" s="8">
        <v>118.39743589743446</v>
      </c>
      <c r="D15" s="13">
        <v>91.602564102565509</v>
      </c>
      <c r="E15" s="13">
        <v>0</v>
      </c>
      <c r="F15" s="31">
        <f t="shared" si="0"/>
        <v>209.99999999999997</v>
      </c>
      <c r="G15" s="44">
        <v>210</v>
      </c>
      <c r="H15" s="45">
        <v>13</v>
      </c>
      <c r="I15" s="46">
        <v>1.2999999999999999E-2</v>
      </c>
      <c r="J15" s="45">
        <v>3</v>
      </c>
      <c r="K15" s="45">
        <v>5</v>
      </c>
      <c r="L15" s="47">
        <v>460</v>
      </c>
      <c r="M15" s="48">
        <v>130</v>
      </c>
    </row>
    <row r="16" spans="1:13" ht="16" thickBot="1">
      <c r="A16" s="18" t="s">
        <v>10</v>
      </c>
      <c r="B16" s="18" t="s">
        <v>7</v>
      </c>
      <c r="C16" s="19">
        <v>102.96153846153931</v>
      </c>
      <c r="D16" s="20">
        <v>77.038461538460652</v>
      </c>
      <c r="E16" s="20">
        <v>0</v>
      </c>
      <c r="F16" s="32">
        <f t="shared" si="0"/>
        <v>179.99999999999994</v>
      </c>
      <c r="G16" s="49">
        <v>180</v>
      </c>
      <c r="H16" s="50">
        <v>14</v>
      </c>
      <c r="I16" s="51">
        <v>5.0000000000000001E-3</v>
      </c>
      <c r="J16" s="50">
        <v>3</v>
      </c>
      <c r="K16" s="50">
        <v>9</v>
      </c>
      <c r="L16" s="52">
        <v>505</v>
      </c>
      <c r="M16" s="53">
        <v>115</v>
      </c>
    </row>
    <row r="17" spans="1:7">
      <c r="A17" s="7" t="s">
        <v>39</v>
      </c>
      <c r="B17" t="s">
        <v>25</v>
      </c>
      <c r="C17" s="21">
        <f>SUMPRODUCT(C6:C16,L6:L16)</f>
        <v>334866.0897435894</v>
      </c>
      <c r="D17" s="22">
        <f>SUMPRODUCT(D6:D16,L6:L16)</f>
        <v>355488.14102564158</v>
      </c>
      <c r="E17" s="22">
        <f>SUMPRODUCT(E6:E16,L6:L16)</f>
        <v>426596.15384615387</v>
      </c>
      <c r="F17" s="8"/>
      <c r="G17" s="5"/>
    </row>
    <row r="18" spans="1:7">
      <c r="B18" t="s">
        <v>26</v>
      </c>
      <c r="C18" s="23">
        <f>SUMPRODUCT(C6:C16,M6:M16)</f>
        <v>39369.166666666657</v>
      </c>
      <c r="D18" s="24">
        <f>SUMPRODUCT(D6:D16,M6:M16)</f>
        <v>35701.987179487085</v>
      </c>
      <c r="E18" s="24">
        <f>SUMPRODUCT(E6:E16,M6:M16)</f>
        <v>35538.461538461568</v>
      </c>
      <c r="F18" s="8"/>
      <c r="G18" s="5"/>
    </row>
    <row r="19" spans="1:7">
      <c r="B19" s="5"/>
      <c r="F19" s="5"/>
    </row>
    <row r="20" spans="1:7">
      <c r="A20" t="s">
        <v>43</v>
      </c>
      <c r="C20" s="10">
        <f>SUM(C6:C16)</f>
        <v>600</v>
      </c>
      <c r="D20" s="11">
        <f t="shared" ref="D20:E20" si="1">SUM(D6:D16)</f>
        <v>599.99999999999966</v>
      </c>
      <c r="E20" s="12">
        <f t="shared" si="1"/>
        <v>700.00000000000011</v>
      </c>
    </row>
    <row r="21" spans="1:7">
      <c r="A21" t="s">
        <v>44</v>
      </c>
      <c r="C21" s="4">
        <v>600</v>
      </c>
      <c r="D21" s="3">
        <v>600</v>
      </c>
      <c r="E21" s="6">
        <v>700</v>
      </c>
    </row>
    <row r="23" spans="1:7">
      <c r="A23" t="s">
        <v>47</v>
      </c>
      <c r="C23" s="10">
        <f>C8</f>
        <v>239.99999999999997</v>
      </c>
      <c r="D23" s="11">
        <f t="shared" ref="D23:E23" si="2">D8</f>
        <v>240.00000000000003</v>
      </c>
      <c r="E23" s="12">
        <f t="shared" si="2"/>
        <v>280.00000000000006</v>
      </c>
    </row>
    <row r="24" spans="1:7">
      <c r="A24" t="s">
        <v>48</v>
      </c>
      <c r="C24" s="4">
        <f>0.4*C21</f>
        <v>240</v>
      </c>
      <c r="D24" s="3">
        <f t="shared" ref="D24:E24" si="3">0.4*D21</f>
        <v>240</v>
      </c>
      <c r="E24" s="6">
        <f t="shared" si="3"/>
        <v>280</v>
      </c>
    </row>
    <row r="26" spans="1:7">
      <c r="A26" s="3" t="s">
        <v>65</v>
      </c>
      <c r="B26" s="3" t="s">
        <v>45</v>
      </c>
      <c r="C26" s="3"/>
      <c r="D26" s="3"/>
      <c r="E26" s="3"/>
      <c r="F26" s="3" t="s">
        <v>46</v>
      </c>
    </row>
    <row r="27" spans="1:7">
      <c r="A27" t="s">
        <v>34</v>
      </c>
      <c r="B27" s="27">
        <v>11.5</v>
      </c>
      <c r="C27" s="33">
        <f>SUMPRODUCT(C$6:C$16,$H$6:$H$16)/C$21</f>
        <v>11.767713675213667</v>
      </c>
      <c r="D27" s="34">
        <f t="shared" ref="D27:E27" si="4">SUMPRODUCT(D$6:D$16,$H$6:$H$16)/D$21</f>
        <v>11.794027777777787</v>
      </c>
      <c r="E27" s="35">
        <f t="shared" si="4"/>
        <v>11.54615384615385</v>
      </c>
      <c r="F27" s="27">
        <v>12.5</v>
      </c>
    </row>
    <row r="28" spans="1:7">
      <c r="A28" t="s">
        <v>40</v>
      </c>
      <c r="B28" s="28">
        <v>7.4999999999999997E-3</v>
      </c>
      <c r="C28" s="2">
        <f>SUMPRODUCT(C$6:C$16,$I$6:$I$16)/C$21</f>
        <v>1.0000000000000002E-2</v>
      </c>
      <c r="D28" s="5">
        <f t="shared" ref="D28:E28" si="5">SUMPRODUCT(D$6:D$16,$I$6:$I$16)/D$21</f>
        <v>9.999999999999995E-3</v>
      </c>
      <c r="E28" s="36">
        <f t="shared" si="5"/>
        <v>1.0000000000000005E-2</v>
      </c>
      <c r="F28" s="28">
        <v>0.01</v>
      </c>
    </row>
    <row r="29" spans="1:7">
      <c r="A29" t="s">
        <v>42</v>
      </c>
      <c r="B29" s="28">
        <v>0</v>
      </c>
      <c r="C29" s="2">
        <f>SUMPRODUCT(C$6:C$16,$J$6:$J$16)/C$21</f>
        <v>3.8902991452991644</v>
      </c>
      <c r="D29" s="5">
        <f t="shared" ref="D29:E29" si="6">SUMPRODUCT(D$6:D$16,$J$6:$J$16)/D$21</f>
        <v>3.5667948717948494</v>
      </c>
      <c r="E29" s="36">
        <f t="shared" si="6"/>
        <v>3.7615384615384651</v>
      </c>
      <c r="F29" s="28">
        <v>4</v>
      </c>
    </row>
    <row r="30" spans="1:7">
      <c r="A30" s="6" t="s">
        <v>41</v>
      </c>
      <c r="B30" s="29">
        <v>4.5</v>
      </c>
      <c r="C30" s="4">
        <f>SUMPRODUCT(C$6:C$16,$K$6:$K$16)/C$21</f>
        <v>4.5</v>
      </c>
      <c r="D30" s="3">
        <f>SUMPRODUCT(D$6:D$16,$K$6:$K$16)/D$21</f>
        <v>4.5000000000000018</v>
      </c>
      <c r="E30" s="6">
        <f>SUMPRODUCT(E$6:E$16,$K$6:$K$16)/E$21</f>
        <v>4.5000000000000009</v>
      </c>
      <c r="F30" s="29">
        <v>5.5</v>
      </c>
    </row>
  </sheetData>
  <phoneticPr fontId="4" type="noConversion"/>
  <conditionalFormatting sqref="C6:E1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2" sqref="B2"/>
    </sheetView>
  </sheetViews>
  <sheetFormatPr baseColWidth="10" defaultRowHeight="15" x14ac:dyDescent="0"/>
  <cols>
    <col min="1" max="1" width="25.6640625" customWidth="1"/>
    <col min="2" max="2" width="17" customWidth="1"/>
    <col min="3" max="3" width="14.1640625" bestFit="1" customWidth="1"/>
    <col min="4" max="5" width="13" customWidth="1"/>
    <col min="6" max="6" width="12.6640625" bestFit="1" customWidth="1"/>
    <col min="7" max="8" width="10.83203125" customWidth="1"/>
    <col min="9" max="9" width="9.5" customWidth="1"/>
    <col min="10" max="10" width="10.83203125" customWidth="1"/>
    <col min="11" max="12" width="10.1640625" customWidth="1"/>
    <col min="13" max="13" width="9" bestFit="1" customWidth="1"/>
  </cols>
  <sheetData>
    <row r="1" spans="1:13">
      <c r="A1" t="s">
        <v>38</v>
      </c>
      <c r="B1" t="s">
        <v>86</v>
      </c>
      <c r="G1" s="37"/>
      <c r="H1" s="37"/>
      <c r="I1" s="37"/>
      <c r="J1" s="37"/>
      <c r="K1" s="37"/>
      <c r="L1" s="37"/>
      <c r="M1" s="37"/>
    </row>
    <row r="2" spans="1:13">
      <c r="A2" s="54">
        <f>SUM(C17:E18)</f>
        <v>1170000.0000000019</v>
      </c>
      <c r="B2" s="26">
        <v>1170000</v>
      </c>
      <c r="C2" s="73"/>
      <c r="F2" s="7"/>
      <c r="G2" s="37"/>
      <c r="H2" s="37"/>
      <c r="I2" s="37"/>
      <c r="J2" s="37"/>
      <c r="K2" s="37"/>
      <c r="L2" s="37"/>
      <c r="M2" s="37"/>
    </row>
    <row r="3" spans="1:13">
      <c r="G3" s="37"/>
      <c r="H3" s="37"/>
      <c r="I3" s="37"/>
      <c r="J3" s="37"/>
      <c r="K3" s="37"/>
      <c r="L3" s="37"/>
      <c r="M3" s="37"/>
    </row>
    <row r="4" spans="1:13">
      <c r="A4" t="s">
        <v>37</v>
      </c>
      <c r="G4" s="37" t="s">
        <v>49</v>
      </c>
      <c r="H4" s="37"/>
      <c r="I4" s="37"/>
      <c r="J4" s="37"/>
      <c r="K4" s="37"/>
      <c r="L4" s="37"/>
      <c r="M4" s="37"/>
    </row>
    <row r="5" spans="1:13" ht="29" customHeight="1">
      <c r="A5" s="3" t="s">
        <v>27</v>
      </c>
      <c r="B5" s="3" t="s">
        <v>28</v>
      </c>
      <c r="C5" s="4" t="s">
        <v>29</v>
      </c>
      <c r="D5" s="3" t="s">
        <v>31</v>
      </c>
      <c r="E5" s="3" t="s">
        <v>30</v>
      </c>
      <c r="F5" s="7" t="s">
        <v>43</v>
      </c>
      <c r="G5" s="38" t="s">
        <v>22</v>
      </c>
      <c r="H5" s="38" t="s">
        <v>23</v>
      </c>
      <c r="I5" s="38" t="s">
        <v>24</v>
      </c>
      <c r="J5" s="38" t="s">
        <v>33</v>
      </c>
      <c r="K5" s="38" t="s">
        <v>32</v>
      </c>
      <c r="L5" s="38" t="s">
        <v>36</v>
      </c>
      <c r="M5" s="38" t="s">
        <v>26</v>
      </c>
    </row>
    <row r="6" spans="1:13">
      <c r="A6" t="s">
        <v>9</v>
      </c>
      <c r="B6" t="s">
        <v>1</v>
      </c>
      <c r="C6" s="10">
        <v>77.619682116660385</v>
      </c>
      <c r="D6" s="11">
        <v>79.292376510888204</v>
      </c>
      <c r="E6" s="11">
        <v>90.556295802730247</v>
      </c>
      <c r="F6" s="30">
        <f>SUM(C6:E6)</f>
        <v>247.46835443027885</v>
      </c>
      <c r="G6" s="39">
        <v>672</v>
      </c>
      <c r="H6" s="40">
        <v>10.5</v>
      </c>
      <c r="I6" s="41">
        <v>6.0000000000000001E-3</v>
      </c>
      <c r="J6" s="40">
        <v>3</v>
      </c>
      <c r="K6" s="40">
        <v>3</v>
      </c>
      <c r="L6" s="42">
        <v>500</v>
      </c>
      <c r="M6" s="43">
        <v>100</v>
      </c>
    </row>
    <row r="7" spans="1:13">
      <c r="A7" t="s">
        <v>15</v>
      </c>
      <c r="B7" t="s">
        <v>2</v>
      </c>
      <c r="C7" s="8">
        <v>48.75020662915194</v>
      </c>
      <c r="D7" s="13">
        <v>73.488476354043684</v>
      </c>
      <c r="E7" s="13">
        <v>56.875241067484723</v>
      </c>
      <c r="F7" s="31">
        <f t="shared" ref="F7:F16" si="0">SUM(C7:E7)</f>
        <v>179.11392405068034</v>
      </c>
      <c r="G7" s="44">
        <v>400</v>
      </c>
      <c r="H7" s="45">
        <v>6.5</v>
      </c>
      <c r="I7" s="46">
        <v>1.4E-2</v>
      </c>
      <c r="J7" s="45">
        <v>7</v>
      </c>
      <c r="K7" s="45">
        <v>1</v>
      </c>
      <c r="L7" s="47">
        <v>310</v>
      </c>
      <c r="M7" s="48">
        <v>150</v>
      </c>
    </row>
    <row r="8" spans="1:13">
      <c r="A8" t="s">
        <v>0</v>
      </c>
      <c r="B8" t="s">
        <v>18</v>
      </c>
      <c r="C8" s="8">
        <v>240.00000000000006</v>
      </c>
      <c r="D8" s="13">
        <v>240.00000000000028</v>
      </c>
      <c r="E8" s="13">
        <v>279.99999999999994</v>
      </c>
      <c r="F8" s="31">
        <f t="shared" si="0"/>
        <v>760.00000000000023</v>
      </c>
      <c r="G8" s="44">
        <v>1200</v>
      </c>
      <c r="H8" s="45">
        <v>12</v>
      </c>
      <c r="I8" s="46">
        <v>9.4999999999999998E-3</v>
      </c>
      <c r="J8" s="45">
        <v>3</v>
      </c>
      <c r="K8" s="45">
        <v>3</v>
      </c>
      <c r="L8" s="47">
        <v>750</v>
      </c>
      <c r="M8" s="48">
        <v>0</v>
      </c>
    </row>
    <row r="9" spans="1:13">
      <c r="A9" t="s">
        <v>9</v>
      </c>
      <c r="B9" t="s">
        <v>21</v>
      </c>
      <c r="C9" s="8">
        <v>0</v>
      </c>
      <c r="D9" s="13">
        <v>0</v>
      </c>
      <c r="E9" s="13">
        <v>0</v>
      </c>
      <c r="F9" s="31">
        <f t="shared" si="0"/>
        <v>0</v>
      </c>
      <c r="G9" s="44">
        <v>168</v>
      </c>
      <c r="H9" s="45">
        <v>11</v>
      </c>
      <c r="I9" s="46">
        <v>0.01</v>
      </c>
      <c r="J9" s="45">
        <v>3</v>
      </c>
      <c r="K9" s="45">
        <v>5</v>
      </c>
      <c r="L9" s="47">
        <v>600</v>
      </c>
      <c r="M9" s="48">
        <v>60</v>
      </c>
    </row>
    <row r="10" spans="1:13">
      <c r="A10" t="s">
        <v>13</v>
      </c>
      <c r="B10" t="s">
        <v>20</v>
      </c>
      <c r="C10" s="8">
        <v>0</v>
      </c>
      <c r="D10" s="13">
        <v>0</v>
      </c>
      <c r="E10" s="13">
        <v>0</v>
      </c>
      <c r="F10" s="31">
        <f t="shared" si="0"/>
        <v>0</v>
      </c>
      <c r="G10" s="44">
        <v>84</v>
      </c>
      <c r="H10" s="45">
        <v>12</v>
      </c>
      <c r="I10" s="46">
        <v>7.0000000000000001E-3</v>
      </c>
      <c r="J10" s="45">
        <v>1</v>
      </c>
      <c r="K10" s="45">
        <v>5</v>
      </c>
      <c r="L10" s="47">
        <v>600</v>
      </c>
      <c r="M10" s="48">
        <v>75</v>
      </c>
    </row>
    <row r="11" spans="1:13">
      <c r="A11" t="s">
        <v>14</v>
      </c>
      <c r="B11" t="s">
        <v>19</v>
      </c>
      <c r="C11" s="8">
        <v>0</v>
      </c>
      <c r="D11" s="13">
        <v>0</v>
      </c>
      <c r="E11" s="13">
        <v>0</v>
      </c>
      <c r="F11" s="31">
        <f t="shared" si="0"/>
        <v>0</v>
      </c>
      <c r="G11" s="44">
        <v>210</v>
      </c>
      <c r="H11" s="45">
        <v>10</v>
      </c>
      <c r="I11" s="46">
        <v>7.0000000000000001E-3</v>
      </c>
      <c r="J11" s="45">
        <v>1</v>
      </c>
      <c r="K11" s="45">
        <v>5</v>
      </c>
      <c r="L11" s="47">
        <v>625</v>
      </c>
      <c r="M11" s="48">
        <v>50</v>
      </c>
    </row>
    <row r="12" spans="1:13">
      <c r="A12" t="s">
        <v>17</v>
      </c>
      <c r="B12" t="s">
        <v>3</v>
      </c>
      <c r="C12" s="8">
        <v>0</v>
      </c>
      <c r="D12" s="13">
        <v>0</v>
      </c>
      <c r="E12" s="13">
        <v>0</v>
      </c>
      <c r="F12" s="31">
        <f t="shared" si="0"/>
        <v>0</v>
      </c>
      <c r="G12" s="44">
        <v>588</v>
      </c>
      <c r="H12" s="45">
        <v>9</v>
      </c>
      <c r="I12" s="46">
        <v>1.35E-2</v>
      </c>
      <c r="J12" s="45">
        <v>7</v>
      </c>
      <c r="K12" s="45">
        <v>3</v>
      </c>
      <c r="L12" s="47">
        <v>440</v>
      </c>
      <c r="M12" s="48">
        <v>120</v>
      </c>
    </row>
    <row r="13" spans="1:13">
      <c r="A13" t="s">
        <v>11</v>
      </c>
      <c r="B13" t="s">
        <v>5</v>
      </c>
      <c r="C13" s="8">
        <v>0</v>
      </c>
      <c r="D13" s="13">
        <v>23.417721519043994</v>
      </c>
      <c r="E13" s="13">
        <v>0</v>
      </c>
      <c r="F13" s="31">
        <f t="shared" si="0"/>
        <v>23.417721519043994</v>
      </c>
      <c r="G13" s="44">
        <v>168</v>
      </c>
      <c r="H13" s="45">
        <v>15</v>
      </c>
      <c r="I13" s="46">
        <v>1.0999999999999999E-2</v>
      </c>
      <c r="J13" s="45">
        <v>4</v>
      </c>
      <c r="K13" s="45">
        <v>8</v>
      </c>
      <c r="L13" s="47">
        <v>600</v>
      </c>
      <c r="M13" s="48">
        <v>110</v>
      </c>
    </row>
    <row r="14" spans="1:13">
      <c r="A14" t="s">
        <v>16</v>
      </c>
      <c r="B14" t="s">
        <v>4</v>
      </c>
      <c r="C14" s="8">
        <v>102.465524236991</v>
      </c>
      <c r="D14" s="13">
        <v>77.991364153298449</v>
      </c>
      <c r="E14" s="13">
        <v>119.54311160971048</v>
      </c>
      <c r="F14" s="31">
        <f t="shared" si="0"/>
        <v>299.99999999999994</v>
      </c>
      <c r="G14" s="44">
        <v>300</v>
      </c>
      <c r="H14" s="45">
        <v>8</v>
      </c>
      <c r="I14" s="46">
        <v>1.2999999999999999E-2</v>
      </c>
      <c r="J14" s="45">
        <v>8</v>
      </c>
      <c r="K14" s="45">
        <v>3</v>
      </c>
      <c r="L14" s="47">
        <v>300</v>
      </c>
      <c r="M14" s="48">
        <v>90</v>
      </c>
    </row>
    <row r="15" spans="1:13">
      <c r="A15" t="s">
        <v>12</v>
      </c>
      <c r="B15" t="s">
        <v>6</v>
      </c>
      <c r="C15" s="8">
        <v>72.98803304066233</v>
      </c>
      <c r="D15" s="13">
        <v>51.859261745286233</v>
      </c>
      <c r="E15" s="13">
        <v>85.152705214051466</v>
      </c>
      <c r="F15" s="31">
        <f t="shared" si="0"/>
        <v>210.00000000000003</v>
      </c>
      <c r="G15" s="44">
        <v>210</v>
      </c>
      <c r="H15" s="45">
        <v>13</v>
      </c>
      <c r="I15" s="46">
        <v>1.2999999999999999E-2</v>
      </c>
      <c r="J15" s="45">
        <v>3</v>
      </c>
      <c r="K15" s="45">
        <v>5</v>
      </c>
      <c r="L15" s="47">
        <v>460</v>
      </c>
      <c r="M15" s="48">
        <v>130</v>
      </c>
    </row>
    <row r="16" spans="1:13" ht="16" thickBot="1">
      <c r="A16" s="18" t="s">
        <v>10</v>
      </c>
      <c r="B16" s="18" t="s">
        <v>7</v>
      </c>
      <c r="C16" s="19">
        <v>58.176553976550522</v>
      </c>
      <c r="D16" s="20">
        <v>53.950799717426278</v>
      </c>
      <c r="E16" s="20">
        <v>67.872646306023299</v>
      </c>
      <c r="F16" s="32">
        <f t="shared" si="0"/>
        <v>180.00000000000011</v>
      </c>
      <c r="G16" s="49">
        <v>180</v>
      </c>
      <c r="H16" s="50">
        <v>14</v>
      </c>
      <c r="I16" s="51">
        <v>5.0000000000000001E-3</v>
      </c>
      <c r="J16" s="50">
        <v>3</v>
      </c>
      <c r="K16" s="50">
        <v>9</v>
      </c>
      <c r="L16" s="52">
        <v>505</v>
      </c>
      <c r="M16" s="53">
        <v>115</v>
      </c>
    </row>
    <row r="17" spans="1:9">
      <c r="A17" s="7" t="s">
        <v>39</v>
      </c>
      <c r="B17" t="s">
        <v>25</v>
      </c>
      <c r="C17" s="21">
        <f>SUMPRODUCT(C6:C16,L6:L16)</f>
        <v>327615.71734132734</v>
      </c>
      <c r="D17" s="22">
        <f>SUMPRODUCT(D6:D16,L6:L16)</f>
        <v>330976.07234274573</v>
      </c>
      <c r="E17" s="22">
        <f>SUMPRODUCT(E6:E16,L6:L16)</f>
        <v>382218.33689820394</v>
      </c>
      <c r="F17" s="8"/>
      <c r="G17" s="5"/>
    </row>
    <row r="18" spans="1:9">
      <c r="B18" t="s">
        <v>26</v>
      </c>
      <c r="C18" s="23">
        <f>SUMPRODUCT(C6:C16,M6:M16)</f>
        <v>40475.14438995743</v>
      </c>
      <c r="D18" s="24">
        <f>SUMPRODUCT(D6:D16,M6:M16)</f>
        <v>41493.727239478299</v>
      </c>
      <c r="E18" s="24">
        <f>SUMPRODUCT(E6:E16,M6:M16)</f>
        <v>47221.001788289053</v>
      </c>
      <c r="F18" s="8"/>
      <c r="G18" s="5"/>
    </row>
    <row r="19" spans="1:9">
      <c r="B19" s="5"/>
      <c r="F19" s="5"/>
    </row>
    <row r="20" spans="1:9">
      <c r="A20" t="s">
        <v>43</v>
      </c>
      <c r="C20" s="10">
        <f>SUM(C6:C16)</f>
        <v>600.00000000001626</v>
      </c>
      <c r="D20" s="11">
        <f t="shared" ref="D20:E20" si="1">SUM(D6:D16)</f>
        <v>599.99999999998715</v>
      </c>
      <c r="E20" s="12">
        <f t="shared" si="1"/>
        <v>700.00000000000023</v>
      </c>
    </row>
    <row r="21" spans="1:9">
      <c r="A21" t="s">
        <v>44</v>
      </c>
      <c r="C21" s="4">
        <v>600</v>
      </c>
      <c r="D21" s="3">
        <v>600</v>
      </c>
      <c r="E21" s="6">
        <v>700</v>
      </c>
    </row>
    <row r="23" spans="1:9">
      <c r="A23" t="s">
        <v>47</v>
      </c>
      <c r="C23" s="10">
        <f>C8</f>
        <v>240.00000000000006</v>
      </c>
      <c r="D23" s="11">
        <f t="shared" ref="D23:E23" si="2">D8</f>
        <v>240.00000000000028</v>
      </c>
      <c r="E23" s="12">
        <f t="shared" si="2"/>
        <v>279.99999999999994</v>
      </c>
    </row>
    <row r="24" spans="1:9">
      <c r="A24" t="s">
        <v>48</v>
      </c>
      <c r="C24" s="4">
        <f>0.4*C21</f>
        <v>240</v>
      </c>
      <c r="D24" s="3">
        <f t="shared" ref="D24:E24" si="3">0.4*D21</f>
        <v>240</v>
      </c>
      <c r="E24" s="6">
        <f t="shared" si="3"/>
        <v>280</v>
      </c>
    </row>
    <row r="26" spans="1:9">
      <c r="A26" s="3" t="s">
        <v>65</v>
      </c>
      <c r="B26" s="3" t="s">
        <v>45</v>
      </c>
      <c r="C26" s="3"/>
      <c r="D26" s="3"/>
      <c r="E26" s="3"/>
      <c r="F26" s="3" t="s">
        <v>46</v>
      </c>
      <c r="G26" t="s">
        <v>85</v>
      </c>
      <c r="H26" t="s">
        <v>45</v>
      </c>
      <c r="I26" t="s">
        <v>46</v>
      </c>
    </row>
    <row r="27" spans="1:9">
      <c r="A27" t="s">
        <v>34</v>
      </c>
      <c r="B27" s="27">
        <f>$H27-$G27*($I27-$H27)</f>
        <v>10.99153897401732</v>
      </c>
      <c r="C27" s="33">
        <f>SUMPRODUCT(C$6:C$16,$H$6:$H$16)/C$21</f>
        <v>10.991538974017779</v>
      </c>
      <c r="D27" s="34">
        <f t="shared" ref="D27:E27" si="4">SUMPRODUCT(D$6:D$16,$H$6:$H$16)/D$21</f>
        <v>10.991538974017251</v>
      </c>
      <c r="E27" s="35">
        <f t="shared" si="4"/>
        <v>10.991538974017137</v>
      </c>
      <c r="F27" s="27">
        <f>$I27+$G27*($I27-$H27)</f>
        <v>13.00846102598268</v>
      </c>
      <c r="G27">
        <v>0.5084610259826795</v>
      </c>
      <c r="H27">
        <v>11.5</v>
      </c>
      <c r="I27">
        <v>12.5</v>
      </c>
    </row>
    <row r="28" spans="1:9">
      <c r="A28" t="s">
        <v>40</v>
      </c>
      <c r="B28" s="27">
        <f t="shared" ref="B28:B30" si="5">H28-G28*(I28-H28)</f>
        <v>7.4999999999999997E-3</v>
      </c>
      <c r="C28" s="2">
        <f>SUMPRODUCT(C$6:C$16,$I$6:$I$16)/C$21</f>
        <v>1.0000000000000561E-2</v>
      </c>
      <c r="D28" s="5">
        <f t="shared" ref="D28:E28" si="6">SUMPRODUCT(D$6:D$16,$I$6:$I$16)/D$21</f>
        <v>1.0000000000000266E-2</v>
      </c>
      <c r="E28" s="36">
        <f t="shared" si="6"/>
        <v>1.0000000000000269E-2</v>
      </c>
      <c r="F28" s="27">
        <f t="shared" ref="F28:F30" si="7">$I28+$G28*($I28-$H28)</f>
        <v>0.01</v>
      </c>
      <c r="G28">
        <v>0</v>
      </c>
      <c r="H28">
        <v>7.4999999999999997E-3</v>
      </c>
      <c r="I28">
        <v>0.01</v>
      </c>
    </row>
    <row r="29" spans="1:9">
      <c r="A29" t="s">
        <v>42</v>
      </c>
      <c r="B29" s="27">
        <f t="shared" si="5"/>
        <v>-0.17888074616920255</v>
      </c>
      <c r="C29" s="2">
        <f>SUMPRODUCT(C$6:C$16,$J$6:$J$16)/C$21</f>
        <v>4.1788807461693533</v>
      </c>
      <c r="D29" s="5">
        <f t="shared" ref="D29:E29" si="8">SUMPRODUCT(D$6:D$16,$J$6:$J$16)/D$21</f>
        <v>4.1788807461694537</v>
      </c>
      <c r="E29" s="36">
        <f t="shared" si="8"/>
        <v>4.1788807461692743</v>
      </c>
      <c r="F29" s="27">
        <f t="shared" si="7"/>
        <v>4.1788807461692024</v>
      </c>
      <c r="G29">
        <v>4.4720186542300637E-2</v>
      </c>
      <c r="H29">
        <v>0</v>
      </c>
      <c r="I29">
        <v>4</v>
      </c>
    </row>
    <row r="30" spans="1:9">
      <c r="A30" s="6" t="s">
        <v>41</v>
      </c>
      <c r="B30" s="27">
        <f t="shared" si="5"/>
        <v>3.662558294470315</v>
      </c>
      <c r="C30" s="4">
        <f>SUMPRODUCT(C$6:C$16,$K$6:$K$16)/C$21</f>
        <v>3.6625582944706214</v>
      </c>
      <c r="D30" s="3">
        <f>SUMPRODUCT(D$6:D$16,$K$6:$K$16)/D$21</f>
        <v>3.6625582944703736</v>
      </c>
      <c r="E30" s="6">
        <f>SUMPRODUCT(E$6:E$16,$K$6:$K$16)/E$21</f>
        <v>3.6625582944703909</v>
      </c>
      <c r="F30" s="27">
        <f t="shared" si="7"/>
        <v>6.3374417055296854</v>
      </c>
      <c r="G30">
        <v>0.83744170552968511</v>
      </c>
      <c r="H30">
        <v>4.5</v>
      </c>
      <c r="I30">
        <v>5.5</v>
      </c>
    </row>
    <row r="31" spans="1:9">
      <c r="F31" t="s">
        <v>87</v>
      </c>
      <c r="G31">
        <f>AVERAGE(G27:G30)</f>
        <v>0.3476557295136663</v>
      </c>
    </row>
  </sheetData>
  <conditionalFormatting sqref="C6:E1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B2" sqref="B2"/>
    </sheetView>
  </sheetViews>
  <sheetFormatPr baseColWidth="10" defaultRowHeight="15" x14ac:dyDescent="0"/>
  <cols>
    <col min="1" max="1" width="19.1640625" bestFit="1" customWidth="1"/>
    <col min="2" max="2" width="12.5" bestFit="1" customWidth="1"/>
    <col min="3" max="3" width="12.83203125" customWidth="1"/>
    <col min="4" max="4" width="17.1640625" bestFit="1" customWidth="1"/>
    <col min="5" max="5" width="13" customWidth="1"/>
    <col min="6" max="6" width="12.6640625" bestFit="1" customWidth="1"/>
    <col min="7" max="8" width="10.83203125" customWidth="1"/>
    <col min="9" max="9" width="9.5" customWidth="1"/>
    <col min="10" max="10" width="10.83203125" customWidth="1"/>
    <col min="11" max="12" width="10.1640625" customWidth="1"/>
    <col min="13" max="13" width="9" bestFit="1" customWidth="1"/>
  </cols>
  <sheetData>
    <row r="1" spans="1:13">
      <c r="A1" t="s">
        <v>51</v>
      </c>
      <c r="B1" t="s">
        <v>52</v>
      </c>
      <c r="D1" t="s">
        <v>53</v>
      </c>
      <c r="G1" s="37"/>
      <c r="H1" s="37"/>
      <c r="I1" s="37"/>
      <c r="J1" s="37"/>
      <c r="K1" s="37"/>
      <c r="L1" s="37"/>
      <c r="M1" s="37"/>
    </row>
    <row r="2" spans="1:13">
      <c r="A2" s="54">
        <f>SUM(C17:E18)</f>
        <v>1169999.9999999981</v>
      </c>
      <c r="B2" s="26">
        <v>1170000</v>
      </c>
      <c r="D2" s="72">
        <f>AVERAGE(G27:G30)</f>
        <v>0.34765572951094631</v>
      </c>
      <c r="F2" s="7"/>
      <c r="G2" s="37"/>
      <c r="H2" s="37"/>
      <c r="I2" s="37"/>
      <c r="J2" s="37"/>
      <c r="K2" s="37"/>
      <c r="L2" s="37"/>
      <c r="M2" s="37"/>
    </row>
    <row r="3" spans="1:13">
      <c r="G3" s="37"/>
      <c r="H3" s="37"/>
      <c r="I3" s="37"/>
      <c r="J3" s="37"/>
      <c r="K3" s="37"/>
      <c r="L3" s="37"/>
      <c r="M3" s="37"/>
    </row>
    <row r="4" spans="1:13">
      <c r="A4" t="s">
        <v>37</v>
      </c>
      <c r="G4" s="37" t="s">
        <v>49</v>
      </c>
      <c r="H4" s="37"/>
      <c r="I4" s="37"/>
      <c r="J4" s="37"/>
      <c r="K4" s="37"/>
      <c r="L4" s="37"/>
      <c r="M4" s="37"/>
    </row>
    <row r="5" spans="1:13" ht="29" customHeight="1">
      <c r="A5" s="3" t="s">
        <v>27</v>
      </c>
      <c r="B5" s="3" t="s">
        <v>28</v>
      </c>
      <c r="C5" s="4" t="s">
        <v>29</v>
      </c>
      <c r="D5" s="3" t="s">
        <v>31</v>
      </c>
      <c r="E5" s="3" t="s">
        <v>30</v>
      </c>
      <c r="F5" s="7" t="s">
        <v>43</v>
      </c>
      <c r="G5" s="38" t="s">
        <v>22</v>
      </c>
      <c r="H5" s="38" t="s">
        <v>23</v>
      </c>
      <c r="I5" s="38" t="s">
        <v>24</v>
      </c>
      <c r="J5" s="38" t="s">
        <v>33</v>
      </c>
      <c r="K5" s="38" t="s">
        <v>32</v>
      </c>
      <c r="L5" s="38" t="s">
        <v>36</v>
      </c>
      <c r="M5" s="38" t="s">
        <v>26</v>
      </c>
    </row>
    <row r="6" spans="1:13">
      <c r="A6" t="s">
        <v>9</v>
      </c>
      <c r="B6" t="s">
        <v>1</v>
      </c>
      <c r="C6" s="10">
        <v>79.292376510866731</v>
      </c>
      <c r="D6" s="11">
        <v>77.619682107382005</v>
      </c>
      <c r="E6" s="11">
        <v>90.556295802274349</v>
      </c>
      <c r="F6" s="30">
        <f>SUM(C6:E6)</f>
        <v>247.4683544205231</v>
      </c>
      <c r="G6" s="39">
        <v>672</v>
      </c>
      <c r="H6" s="40">
        <v>10.5</v>
      </c>
      <c r="I6" s="41">
        <v>6.0000000000000001E-3</v>
      </c>
      <c r="J6" s="40">
        <v>3</v>
      </c>
      <c r="K6" s="40">
        <v>3</v>
      </c>
      <c r="L6" s="42">
        <v>500</v>
      </c>
      <c r="M6" s="43">
        <v>100</v>
      </c>
    </row>
    <row r="7" spans="1:13">
      <c r="A7" t="s">
        <v>15</v>
      </c>
      <c r="B7" t="s">
        <v>2</v>
      </c>
      <c r="C7" s="8">
        <v>73.488476356471395</v>
      </c>
      <c r="D7" s="13">
        <v>48.750206635032519</v>
      </c>
      <c r="E7" s="13">
        <v>56.875241063473126</v>
      </c>
      <c r="F7" s="31">
        <f t="shared" ref="F7:F16" si="0">SUM(C7:E7)</f>
        <v>179.11392405497702</v>
      </c>
      <c r="G7" s="44">
        <v>400</v>
      </c>
      <c r="H7" s="45">
        <v>6.5</v>
      </c>
      <c r="I7" s="46">
        <v>1.4E-2</v>
      </c>
      <c r="J7" s="45">
        <v>7</v>
      </c>
      <c r="K7" s="45">
        <v>1</v>
      </c>
      <c r="L7" s="47">
        <v>310</v>
      </c>
      <c r="M7" s="48">
        <v>150</v>
      </c>
    </row>
    <row r="8" spans="1:13">
      <c r="A8" t="s">
        <v>0</v>
      </c>
      <c r="B8" t="s">
        <v>18</v>
      </c>
      <c r="C8" s="8">
        <v>239.99999999999986</v>
      </c>
      <c r="D8" s="13">
        <v>240.00000000000816</v>
      </c>
      <c r="E8" s="13">
        <v>280</v>
      </c>
      <c r="F8" s="31">
        <f t="shared" si="0"/>
        <v>760.00000000000796</v>
      </c>
      <c r="G8" s="44">
        <v>1200</v>
      </c>
      <c r="H8" s="45">
        <v>12</v>
      </c>
      <c r="I8" s="46">
        <v>9.4999999999999998E-3</v>
      </c>
      <c r="J8" s="45">
        <v>3</v>
      </c>
      <c r="K8" s="45">
        <v>3</v>
      </c>
      <c r="L8" s="47">
        <v>750</v>
      </c>
      <c r="M8" s="48">
        <v>0</v>
      </c>
    </row>
    <row r="9" spans="1:13">
      <c r="A9" t="s">
        <v>9</v>
      </c>
      <c r="B9" t="s">
        <v>21</v>
      </c>
      <c r="C9" s="8">
        <v>0</v>
      </c>
      <c r="D9" s="13">
        <v>0</v>
      </c>
      <c r="E9" s="13">
        <v>0</v>
      </c>
      <c r="F9" s="31">
        <f t="shared" si="0"/>
        <v>0</v>
      </c>
      <c r="G9" s="44">
        <v>168</v>
      </c>
      <c r="H9" s="45">
        <v>11</v>
      </c>
      <c r="I9" s="46">
        <v>0.01</v>
      </c>
      <c r="J9" s="45">
        <v>3</v>
      </c>
      <c r="K9" s="45">
        <v>5</v>
      </c>
      <c r="L9" s="47">
        <v>600</v>
      </c>
      <c r="M9" s="48">
        <v>60</v>
      </c>
    </row>
    <row r="10" spans="1:13">
      <c r="A10" t="s">
        <v>13</v>
      </c>
      <c r="B10" t="s">
        <v>20</v>
      </c>
      <c r="C10" s="8">
        <v>0</v>
      </c>
      <c r="D10" s="13">
        <v>0</v>
      </c>
      <c r="E10" s="13">
        <v>0</v>
      </c>
      <c r="F10" s="31">
        <f t="shared" si="0"/>
        <v>0</v>
      </c>
      <c r="G10" s="44">
        <v>84</v>
      </c>
      <c r="H10" s="45">
        <v>12</v>
      </c>
      <c r="I10" s="46">
        <v>7.0000000000000001E-3</v>
      </c>
      <c r="J10" s="45">
        <v>1</v>
      </c>
      <c r="K10" s="45">
        <v>5</v>
      </c>
      <c r="L10" s="47">
        <v>600</v>
      </c>
      <c r="M10" s="48">
        <v>75</v>
      </c>
    </row>
    <row r="11" spans="1:13">
      <c r="A11" t="s">
        <v>14</v>
      </c>
      <c r="B11" t="s">
        <v>19</v>
      </c>
      <c r="C11" s="8">
        <v>0</v>
      </c>
      <c r="D11" s="13">
        <v>0</v>
      </c>
      <c r="E11" s="13">
        <v>0</v>
      </c>
      <c r="F11" s="31">
        <f t="shared" si="0"/>
        <v>0</v>
      </c>
      <c r="G11" s="44">
        <v>210</v>
      </c>
      <c r="H11" s="45">
        <v>10</v>
      </c>
      <c r="I11" s="46">
        <v>7.0000000000000001E-3</v>
      </c>
      <c r="J11" s="45">
        <v>1</v>
      </c>
      <c r="K11" s="45">
        <v>5</v>
      </c>
      <c r="L11" s="47">
        <v>625</v>
      </c>
      <c r="M11" s="48">
        <v>50</v>
      </c>
    </row>
    <row r="12" spans="1:13">
      <c r="A12" t="s">
        <v>17</v>
      </c>
      <c r="B12" t="s">
        <v>3</v>
      </c>
      <c r="C12" s="8">
        <v>0</v>
      </c>
      <c r="D12" s="13">
        <v>0</v>
      </c>
      <c r="E12" s="13">
        <v>0</v>
      </c>
      <c r="F12" s="31">
        <f t="shared" si="0"/>
        <v>0</v>
      </c>
      <c r="G12" s="44">
        <v>588</v>
      </c>
      <c r="H12" s="45">
        <v>9</v>
      </c>
      <c r="I12" s="46">
        <v>1.35E-2</v>
      </c>
      <c r="J12" s="45">
        <v>7</v>
      </c>
      <c r="K12" s="45">
        <v>3</v>
      </c>
      <c r="L12" s="47">
        <v>440</v>
      </c>
      <c r="M12" s="48">
        <v>120</v>
      </c>
    </row>
    <row r="13" spans="1:13">
      <c r="A13" t="s">
        <v>11</v>
      </c>
      <c r="B13" t="s">
        <v>5</v>
      </c>
      <c r="C13" s="8">
        <v>23.417721524494311</v>
      </c>
      <c r="D13" s="13">
        <v>0</v>
      </c>
      <c r="E13" s="13">
        <v>0</v>
      </c>
      <c r="F13" s="31">
        <f t="shared" si="0"/>
        <v>23.417721524494311</v>
      </c>
      <c r="G13" s="44">
        <v>168</v>
      </c>
      <c r="H13" s="45">
        <v>15</v>
      </c>
      <c r="I13" s="46">
        <v>1.0999999999999999E-2</v>
      </c>
      <c r="J13" s="45">
        <v>4</v>
      </c>
      <c r="K13" s="45">
        <v>8</v>
      </c>
      <c r="L13" s="47">
        <v>600</v>
      </c>
      <c r="M13" s="48">
        <v>110</v>
      </c>
    </row>
    <row r="14" spans="1:13">
      <c r="A14" t="s">
        <v>16</v>
      </c>
      <c r="B14" t="s">
        <v>4</v>
      </c>
      <c r="C14" s="8">
        <v>77.99136415167203</v>
      </c>
      <c r="D14" s="13">
        <v>102.46552423372708</v>
      </c>
      <c r="E14" s="13">
        <v>119.54311161459461</v>
      </c>
      <c r="F14" s="31">
        <f t="shared" si="0"/>
        <v>299.99999999999375</v>
      </c>
      <c r="G14" s="44">
        <v>300</v>
      </c>
      <c r="H14" s="45">
        <v>8</v>
      </c>
      <c r="I14" s="46">
        <v>1.2999999999999999E-2</v>
      </c>
      <c r="J14" s="45">
        <v>8</v>
      </c>
      <c r="K14" s="45">
        <v>3</v>
      </c>
      <c r="L14" s="47">
        <v>300</v>
      </c>
      <c r="M14" s="48">
        <v>90</v>
      </c>
    </row>
    <row r="15" spans="1:13">
      <c r="A15" t="s">
        <v>12</v>
      </c>
      <c r="B15" t="s">
        <v>6</v>
      </c>
      <c r="C15" s="8">
        <v>51.859261740075397</v>
      </c>
      <c r="D15" s="13">
        <v>72.988033046215861</v>
      </c>
      <c r="E15" s="13">
        <v>85.152705213708813</v>
      </c>
      <c r="F15" s="31">
        <f t="shared" si="0"/>
        <v>210.00000000000006</v>
      </c>
      <c r="G15" s="44">
        <v>210</v>
      </c>
      <c r="H15" s="45">
        <v>13</v>
      </c>
      <c r="I15" s="46">
        <v>1.2999999999999999E-2</v>
      </c>
      <c r="J15" s="45">
        <v>3</v>
      </c>
      <c r="K15" s="45">
        <v>5</v>
      </c>
      <c r="L15" s="47">
        <v>460</v>
      </c>
      <c r="M15" s="48">
        <v>130</v>
      </c>
    </row>
    <row r="16" spans="1:13" ht="16" thickBot="1">
      <c r="A16" s="18" t="s">
        <v>10</v>
      </c>
      <c r="B16" s="18" t="s">
        <v>7</v>
      </c>
      <c r="C16" s="19">
        <v>53.950799716416483</v>
      </c>
      <c r="D16" s="20">
        <v>58.176553977634207</v>
      </c>
      <c r="E16" s="20">
        <v>67.872646305949388</v>
      </c>
      <c r="F16" s="32">
        <f t="shared" si="0"/>
        <v>180.00000000000009</v>
      </c>
      <c r="G16" s="49">
        <v>180</v>
      </c>
      <c r="H16" s="50">
        <v>14</v>
      </c>
      <c r="I16" s="51">
        <v>5.0000000000000001E-3</v>
      </c>
      <c r="J16" s="50">
        <v>3</v>
      </c>
      <c r="K16" s="50">
        <v>9</v>
      </c>
      <c r="L16" s="52">
        <v>505</v>
      </c>
      <c r="M16" s="53">
        <v>115</v>
      </c>
    </row>
    <row r="17" spans="1:9">
      <c r="A17" s="7" t="s">
        <v>39</v>
      </c>
      <c r="B17" t="s">
        <v>25</v>
      </c>
      <c r="C17" s="21">
        <f>SUMPRODUCT(C6:C16,L6:L16)</f>
        <v>330976.07234336255</v>
      </c>
      <c r="D17" s="22">
        <f>SUMPRODUCT(D6:D16,L6:L16)</f>
        <v>327615.71734063991</v>
      </c>
      <c r="E17" s="22">
        <f>SUMPRODUCT(E6:E16,L6:L16)</f>
        <v>382218.33689800272</v>
      </c>
      <c r="F17" s="8"/>
      <c r="G17" s="5"/>
    </row>
    <row r="18" spans="1:9">
      <c r="B18" t="s">
        <v>26</v>
      </c>
      <c r="C18" s="23">
        <f>SUMPRODUCT(C6:C16,M6:M16)</f>
        <v>41493.727239499938</v>
      </c>
      <c r="D18" s="24">
        <f>SUMPRODUCT(D6:D16,M6:M16)</f>
        <v>40475.144390464513</v>
      </c>
      <c r="E18" s="24">
        <f>SUMPRODUCT(E6:E16,M6:M16)</f>
        <v>47221.001788028239</v>
      </c>
      <c r="F18" s="8"/>
      <c r="G18" s="5"/>
    </row>
    <row r="19" spans="1:9">
      <c r="B19" s="5"/>
      <c r="F19" s="5"/>
    </row>
    <row r="20" spans="1:9">
      <c r="A20" t="s">
        <v>43</v>
      </c>
      <c r="C20" s="10">
        <f>SUM(C6:C16)</f>
        <v>599.99999999999613</v>
      </c>
      <c r="D20" s="11">
        <f t="shared" ref="D20:E20" si="1">SUM(D6:D16)</f>
        <v>599.99999999999977</v>
      </c>
      <c r="E20" s="12">
        <f t="shared" si="1"/>
        <v>700.00000000000034</v>
      </c>
    </row>
    <row r="21" spans="1:9">
      <c r="A21" t="s">
        <v>44</v>
      </c>
      <c r="C21" s="4">
        <v>600</v>
      </c>
      <c r="D21" s="3">
        <v>600</v>
      </c>
      <c r="E21" s="6">
        <v>700</v>
      </c>
    </row>
    <row r="23" spans="1:9">
      <c r="A23" t="s">
        <v>47</v>
      </c>
      <c r="C23" s="10">
        <f>C8</f>
        <v>239.99999999999986</v>
      </c>
      <c r="D23" s="11">
        <f t="shared" ref="D23:E23" si="2">D8</f>
        <v>240.00000000000816</v>
      </c>
      <c r="E23" s="12">
        <f t="shared" si="2"/>
        <v>280</v>
      </c>
    </row>
    <row r="24" spans="1:9">
      <c r="A24" t="s">
        <v>48</v>
      </c>
      <c r="C24" s="4">
        <f>0.4*C21</f>
        <v>240</v>
      </c>
      <c r="D24" s="3">
        <f t="shared" ref="D24:E24" si="3">0.4*D21</f>
        <v>240</v>
      </c>
      <c r="E24" s="6">
        <f t="shared" si="3"/>
        <v>280</v>
      </c>
    </row>
    <row r="26" spans="1:9">
      <c r="A26" s="3" t="s">
        <v>65</v>
      </c>
      <c r="B26" s="3" t="s">
        <v>45</v>
      </c>
      <c r="C26" s="3"/>
      <c r="D26" s="3"/>
      <c r="E26" s="3"/>
      <c r="F26" s="3" t="s">
        <v>46</v>
      </c>
      <c r="G26" t="s">
        <v>50</v>
      </c>
      <c r="H26" t="s">
        <v>45</v>
      </c>
      <c r="I26" t="s">
        <v>46</v>
      </c>
    </row>
    <row r="27" spans="1:9">
      <c r="A27" t="s">
        <v>34</v>
      </c>
      <c r="B27" s="27">
        <f>H27-G27*(I27-H27)</f>
        <v>10.991538974021228</v>
      </c>
      <c r="C27" s="33">
        <f>SUMPRODUCT(C$6:C$16,$H$6:$H$16)/C$21</f>
        <v>10.991538974021275</v>
      </c>
      <c r="D27" s="34">
        <f t="shared" ref="D27:E27" si="4">SUMPRODUCT(D$6:D$16,$H$6:$H$16)/D$21</f>
        <v>10.991538974021372</v>
      </c>
      <c r="E27" s="35">
        <f t="shared" si="4"/>
        <v>10.991538974021028</v>
      </c>
      <c r="F27" s="27">
        <f>I27+G27*(I27-H27)</f>
        <v>13.008461025978772</v>
      </c>
      <c r="G27" s="27">
        <v>0.50846102597877196</v>
      </c>
      <c r="H27" s="33">
        <v>11.5</v>
      </c>
      <c r="I27" s="35">
        <v>12.5</v>
      </c>
    </row>
    <row r="28" spans="1:9">
      <c r="A28" t="s">
        <v>40</v>
      </c>
      <c r="B28" s="28">
        <f t="shared" ref="B28:B30" si="5">H28-G28*(I28-H28)</f>
        <v>7.4999999999999997E-3</v>
      </c>
      <c r="C28" s="2">
        <f>SUMPRODUCT(C$6:C$16,$I$6:$I$16)/C$21</f>
        <v>1.0000000000000057E-2</v>
      </c>
      <c r="D28" s="5">
        <f t="shared" ref="D28:E28" si="6">SUMPRODUCT(D$6:D$16,$I$6:$I$16)/D$21</f>
        <v>1.0000000000103756E-2</v>
      </c>
      <c r="E28" s="36">
        <f t="shared" si="6"/>
        <v>9.9999999999999447E-3</v>
      </c>
      <c r="F28" s="28">
        <f t="shared" ref="F28:F30" si="7">I28+G28*(I28-H28)</f>
        <v>0.01</v>
      </c>
      <c r="G28" s="28">
        <v>0</v>
      </c>
      <c r="H28" s="2">
        <v>7.4999999999999997E-3</v>
      </c>
      <c r="I28" s="36">
        <v>0.01</v>
      </c>
    </row>
    <row r="29" spans="1:9">
      <c r="A29" t="s">
        <v>42</v>
      </c>
      <c r="B29" s="28">
        <f t="shared" si="5"/>
        <v>-0.17888074618124022</v>
      </c>
      <c r="C29" s="2">
        <f>SUMPRODUCT(C$6:C$16,$J$6:$J$16)/C$21</f>
        <v>4.1788807461812141</v>
      </c>
      <c r="D29" s="5">
        <f t="shared" ref="D29:E29" si="8">SUMPRODUCT(D$6:D$16,$J$6:$J$16)/D$21</f>
        <v>4.1788807461812754</v>
      </c>
      <c r="E29" s="36">
        <f t="shared" si="8"/>
        <v>4.1788807461812381</v>
      </c>
      <c r="F29" s="28">
        <f t="shared" si="7"/>
        <v>4.1788807461812398</v>
      </c>
      <c r="G29" s="28">
        <v>4.4720186545310056E-2</v>
      </c>
      <c r="H29" s="2">
        <v>0</v>
      </c>
      <c r="I29" s="36">
        <v>4</v>
      </c>
    </row>
    <row r="30" spans="1:9">
      <c r="A30" s="6" t="s">
        <v>41</v>
      </c>
      <c r="B30" s="29">
        <f t="shared" si="5"/>
        <v>3.6625582944802968</v>
      </c>
      <c r="C30" s="4">
        <f>SUMPRODUCT(C$6:C$16,$K$6:$K$16)/C$21</f>
        <v>3.6625582944802781</v>
      </c>
      <c r="D30" s="3">
        <f>SUMPRODUCT(D$6:D$16,$K$6:$K$16)/D$21</f>
        <v>3.6625582944802848</v>
      </c>
      <c r="E30" s="6">
        <f>SUMPRODUCT(E$6:E$16,$K$6:$K$16)/E$21</f>
        <v>3.6625582944802408</v>
      </c>
      <c r="F30" s="29">
        <f t="shared" si="7"/>
        <v>6.3374417055197032</v>
      </c>
      <c r="G30" s="29">
        <v>0.83744170551970321</v>
      </c>
      <c r="H30" s="4">
        <v>4.5</v>
      </c>
      <c r="I30" s="6">
        <v>5.5</v>
      </c>
    </row>
  </sheetData>
  <conditionalFormatting sqref="C6:E1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"/>
  <cols>
    <col min="1" max="1" width="15.1640625" style="26" bestFit="1" customWidth="1"/>
    <col min="2" max="2" width="10.83203125" style="71"/>
  </cols>
  <sheetData>
    <row r="1" spans="1:2">
      <c r="A1" s="26" t="s">
        <v>81</v>
      </c>
      <c r="B1" s="71" t="s">
        <v>82</v>
      </c>
    </row>
    <row r="2" spans="1:2">
      <c r="A2" s="26">
        <v>1227560.0000000002</v>
      </c>
      <c r="B2" s="71">
        <v>0</v>
      </c>
    </row>
    <row r="3" spans="1:2">
      <c r="A3" s="26">
        <v>1210000</v>
      </c>
      <c r="B3" s="71">
        <v>5.3830014224773105E-2</v>
      </c>
    </row>
    <row r="4" spans="1:2">
      <c r="A4" s="26">
        <v>1190000</v>
      </c>
      <c r="B4" s="71">
        <v>0.16611009327112261</v>
      </c>
    </row>
    <row r="5" spans="1:2">
      <c r="A5" s="26">
        <v>1170000</v>
      </c>
      <c r="B5" s="71">
        <v>0.34765572951094631</v>
      </c>
    </row>
    <row r="6" spans="1:2">
      <c r="A6" s="26">
        <v>1150000</v>
      </c>
      <c r="B6" s="71">
        <v>0.53703007518737822</v>
      </c>
    </row>
    <row r="7" spans="1:2">
      <c r="A7" s="26">
        <v>1130000</v>
      </c>
      <c r="B7" s="71">
        <v>0.84473684210527233</v>
      </c>
    </row>
    <row r="8" spans="1:2">
      <c r="A8" s="26">
        <v>1110000</v>
      </c>
      <c r="B8" s="71">
        <v>1.7010267857110548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D1" sqref="D1"/>
    </sheetView>
  </sheetViews>
  <sheetFormatPr baseColWidth="10" defaultRowHeight="15" x14ac:dyDescent="0"/>
  <cols>
    <col min="1" max="1" width="19.1640625" bestFit="1" customWidth="1"/>
    <col min="2" max="2" width="12.5" bestFit="1" customWidth="1"/>
    <col min="3" max="3" width="12.83203125" customWidth="1"/>
    <col min="4" max="4" width="17.1640625" bestFit="1" customWidth="1"/>
    <col min="5" max="5" width="13" customWidth="1"/>
    <col min="6" max="6" width="12.6640625" bestFit="1" customWidth="1"/>
    <col min="7" max="8" width="10.83203125" customWidth="1"/>
    <col min="9" max="9" width="9.5" customWidth="1"/>
    <col min="10" max="10" width="10.83203125" customWidth="1"/>
    <col min="11" max="12" width="10.1640625" customWidth="1"/>
    <col min="13" max="13" width="9" bestFit="1" customWidth="1"/>
  </cols>
  <sheetData>
    <row r="1" spans="1:13">
      <c r="A1" t="s">
        <v>51</v>
      </c>
      <c r="B1" t="s">
        <v>52</v>
      </c>
      <c r="D1" t="s">
        <v>88</v>
      </c>
      <c r="G1" s="37"/>
      <c r="H1" s="37"/>
      <c r="I1" s="37"/>
      <c r="J1" s="37"/>
      <c r="K1" s="37"/>
      <c r="L1" s="37"/>
      <c r="M1" s="37"/>
    </row>
    <row r="2" spans="1:13">
      <c r="A2" s="54">
        <f>SUM(C17:E18)</f>
        <v>1170000.0000000002</v>
      </c>
      <c r="B2" s="26">
        <v>1170000</v>
      </c>
      <c r="D2" s="72">
        <v>0.58736842105271181</v>
      </c>
      <c r="F2" s="7"/>
      <c r="G2" s="37"/>
      <c r="H2" s="37"/>
      <c r="I2" s="37"/>
      <c r="J2" s="37"/>
      <c r="K2" s="37"/>
      <c r="L2" s="37"/>
      <c r="M2" s="37"/>
    </row>
    <row r="3" spans="1:13">
      <c r="G3" s="37"/>
      <c r="H3" s="37"/>
      <c r="I3" s="37"/>
      <c r="J3" s="37"/>
      <c r="K3" s="37"/>
      <c r="L3" s="37"/>
      <c r="M3" s="37"/>
    </row>
    <row r="4" spans="1:13">
      <c r="A4" t="s">
        <v>37</v>
      </c>
      <c r="G4" s="37" t="s">
        <v>49</v>
      </c>
      <c r="H4" s="37"/>
      <c r="I4" s="37"/>
      <c r="J4" s="37"/>
      <c r="K4" s="37"/>
      <c r="L4" s="37"/>
      <c r="M4" s="37"/>
    </row>
    <row r="5" spans="1:13" ht="29" customHeight="1">
      <c r="A5" s="3" t="s">
        <v>27</v>
      </c>
      <c r="B5" s="3" t="s">
        <v>28</v>
      </c>
      <c r="C5" s="4" t="s">
        <v>29</v>
      </c>
      <c r="D5" s="3" t="s">
        <v>31</v>
      </c>
      <c r="E5" s="3" t="s">
        <v>30</v>
      </c>
      <c r="F5" s="7" t="s">
        <v>43</v>
      </c>
      <c r="G5" s="38" t="s">
        <v>22</v>
      </c>
      <c r="H5" s="38" t="s">
        <v>23</v>
      </c>
      <c r="I5" s="38" t="s">
        <v>24</v>
      </c>
      <c r="J5" s="38" t="s">
        <v>33</v>
      </c>
      <c r="K5" s="38" t="s">
        <v>32</v>
      </c>
      <c r="L5" s="38" t="s">
        <v>36</v>
      </c>
      <c r="M5" s="38" t="s">
        <v>26</v>
      </c>
    </row>
    <row r="6" spans="1:13">
      <c r="A6" t="s">
        <v>9</v>
      </c>
      <c r="B6" t="s">
        <v>1</v>
      </c>
      <c r="C6" s="10">
        <v>0</v>
      </c>
      <c r="D6" s="11">
        <v>0</v>
      </c>
      <c r="E6" s="11">
        <v>0</v>
      </c>
      <c r="F6" s="30">
        <f>SUM(C6:E6)</f>
        <v>0</v>
      </c>
      <c r="G6" s="39">
        <v>672</v>
      </c>
      <c r="H6" s="40">
        <v>10.5</v>
      </c>
      <c r="I6" s="41">
        <v>6.0000000000000001E-3</v>
      </c>
      <c r="J6" s="40">
        <v>3</v>
      </c>
      <c r="K6" s="40">
        <v>3</v>
      </c>
      <c r="L6" s="42">
        <v>500</v>
      </c>
      <c r="M6" s="43">
        <v>100</v>
      </c>
    </row>
    <row r="7" spans="1:13">
      <c r="A7" t="s">
        <v>15</v>
      </c>
      <c r="B7" t="s">
        <v>2</v>
      </c>
      <c r="C7" s="8">
        <v>176.23923444976984</v>
      </c>
      <c r="D7" s="13">
        <v>0</v>
      </c>
      <c r="E7" s="13">
        <v>111.76076555023087</v>
      </c>
      <c r="F7" s="31">
        <f t="shared" ref="F7:F16" si="0">SUM(C7:E7)</f>
        <v>288.00000000000068</v>
      </c>
      <c r="G7" s="44">
        <v>400</v>
      </c>
      <c r="H7" s="45">
        <v>6.5</v>
      </c>
      <c r="I7" s="46">
        <v>1.4E-2</v>
      </c>
      <c r="J7" s="45">
        <v>7</v>
      </c>
      <c r="K7" s="45">
        <v>1</v>
      </c>
      <c r="L7" s="47">
        <v>310</v>
      </c>
      <c r="M7" s="48">
        <v>150</v>
      </c>
    </row>
    <row r="8" spans="1:13">
      <c r="A8" t="s">
        <v>0</v>
      </c>
      <c r="B8" t="s">
        <v>18</v>
      </c>
      <c r="C8" s="8">
        <v>239.99999999999989</v>
      </c>
      <c r="D8" s="13">
        <v>240.0000000000129</v>
      </c>
      <c r="E8" s="13">
        <v>280.00000000000006</v>
      </c>
      <c r="F8" s="31">
        <f t="shared" si="0"/>
        <v>760.00000000001285</v>
      </c>
      <c r="G8" s="44">
        <v>1200</v>
      </c>
      <c r="H8" s="45">
        <v>12</v>
      </c>
      <c r="I8" s="46">
        <v>9.4999999999999998E-3</v>
      </c>
      <c r="J8" s="45">
        <v>3</v>
      </c>
      <c r="K8" s="45">
        <v>3</v>
      </c>
      <c r="L8" s="47">
        <v>750</v>
      </c>
      <c r="M8" s="48">
        <v>0</v>
      </c>
    </row>
    <row r="9" spans="1:13">
      <c r="A9" t="s">
        <v>9</v>
      </c>
      <c r="B9" t="s">
        <v>21</v>
      </c>
      <c r="C9" s="8">
        <v>0</v>
      </c>
      <c r="D9" s="13">
        <v>0</v>
      </c>
      <c r="E9" s="13">
        <v>0</v>
      </c>
      <c r="F9" s="31">
        <f t="shared" si="0"/>
        <v>0</v>
      </c>
      <c r="G9" s="44">
        <v>168</v>
      </c>
      <c r="H9" s="45">
        <v>11</v>
      </c>
      <c r="I9" s="46">
        <v>0.01</v>
      </c>
      <c r="J9" s="45">
        <v>3</v>
      </c>
      <c r="K9" s="45">
        <v>5</v>
      </c>
      <c r="L9" s="47">
        <v>600</v>
      </c>
      <c r="M9" s="48">
        <v>60</v>
      </c>
    </row>
    <row r="10" spans="1:13">
      <c r="A10" t="s">
        <v>13</v>
      </c>
      <c r="B10" t="s">
        <v>20</v>
      </c>
      <c r="C10" s="8">
        <v>0</v>
      </c>
      <c r="D10" s="13">
        <v>0</v>
      </c>
      <c r="E10" s="13">
        <v>0</v>
      </c>
      <c r="F10" s="31">
        <f t="shared" si="0"/>
        <v>0</v>
      </c>
      <c r="G10" s="44">
        <v>84</v>
      </c>
      <c r="H10" s="45">
        <v>12</v>
      </c>
      <c r="I10" s="46">
        <v>7.0000000000000001E-3</v>
      </c>
      <c r="J10" s="45">
        <v>1</v>
      </c>
      <c r="K10" s="45">
        <v>5</v>
      </c>
      <c r="L10" s="47">
        <v>600</v>
      </c>
      <c r="M10" s="48">
        <v>75</v>
      </c>
    </row>
    <row r="11" spans="1:13">
      <c r="A11" t="s">
        <v>14</v>
      </c>
      <c r="B11" t="s">
        <v>19</v>
      </c>
      <c r="C11" s="8">
        <v>0</v>
      </c>
      <c r="D11" s="13">
        <v>0</v>
      </c>
      <c r="E11" s="13">
        <v>0</v>
      </c>
      <c r="F11" s="31">
        <f t="shared" si="0"/>
        <v>0</v>
      </c>
      <c r="G11" s="44">
        <v>210</v>
      </c>
      <c r="H11" s="45">
        <v>10</v>
      </c>
      <c r="I11" s="46">
        <v>7.0000000000000001E-3</v>
      </c>
      <c r="J11" s="45">
        <v>1</v>
      </c>
      <c r="K11" s="45">
        <v>5</v>
      </c>
      <c r="L11" s="47">
        <v>625</v>
      </c>
      <c r="M11" s="48">
        <v>50</v>
      </c>
    </row>
    <row r="12" spans="1:13">
      <c r="A12" t="s">
        <v>17</v>
      </c>
      <c r="B12" t="s">
        <v>3</v>
      </c>
      <c r="C12" s="8">
        <v>0</v>
      </c>
      <c r="D12" s="13">
        <v>0</v>
      </c>
      <c r="E12" s="13">
        <v>0</v>
      </c>
      <c r="F12" s="31">
        <f t="shared" si="0"/>
        <v>0</v>
      </c>
      <c r="G12" s="44">
        <v>588</v>
      </c>
      <c r="H12" s="45">
        <v>9</v>
      </c>
      <c r="I12" s="46">
        <v>1.35E-2</v>
      </c>
      <c r="J12" s="45">
        <v>7</v>
      </c>
      <c r="K12" s="45">
        <v>3</v>
      </c>
      <c r="L12" s="47">
        <v>440</v>
      </c>
      <c r="M12" s="48">
        <v>120</v>
      </c>
    </row>
    <row r="13" spans="1:13">
      <c r="A13" t="s">
        <v>11</v>
      </c>
      <c r="B13" t="s">
        <v>5</v>
      </c>
      <c r="C13" s="8">
        <v>0</v>
      </c>
      <c r="D13" s="13">
        <v>0</v>
      </c>
      <c r="E13" s="13">
        <v>161.99999999998627</v>
      </c>
      <c r="F13" s="31">
        <f t="shared" si="0"/>
        <v>161.99999999998627</v>
      </c>
      <c r="G13" s="44">
        <v>168</v>
      </c>
      <c r="H13" s="45">
        <v>15</v>
      </c>
      <c r="I13" s="46">
        <v>1.0999999999999999E-2</v>
      </c>
      <c r="J13" s="45">
        <v>4</v>
      </c>
      <c r="K13" s="45">
        <v>8</v>
      </c>
      <c r="L13" s="47">
        <v>600</v>
      </c>
      <c r="M13" s="48">
        <v>110</v>
      </c>
    </row>
    <row r="14" spans="1:13">
      <c r="A14" t="s">
        <v>16</v>
      </c>
      <c r="B14" t="s">
        <v>4</v>
      </c>
      <c r="C14" s="8">
        <v>0</v>
      </c>
      <c r="D14" s="13">
        <v>162.48803827748563</v>
      </c>
      <c r="E14" s="13">
        <v>137.51196172251434</v>
      </c>
      <c r="F14" s="31">
        <f t="shared" si="0"/>
        <v>300</v>
      </c>
      <c r="G14" s="44">
        <v>300</v>
      </c>
      <c r="H14" s="45">
        <v>8</v>
      </c>
      <c r="I14" s="46">
        <v>1.2999999999999999E-2</v>
      </c>
      <c r="J14" s="45">
        <v>8</v>
      </c>
      <c r="K14" s="45">
        <v>3</v>
      </c>
      <c r="L14" s="47">
        <v>300</v>
      </c>
      <c r="M14" s="48">
        <v>90</v>
      </c>
    </row>
    <row r="15" spans="1:13">
      <c r="A15" t="s">
        <v>12</v>
      </c>
      <c r="B15" t="s">
        <v>6</v>
      </c>
      <c r="C15" s="8">
        <v>50.626794258339196</v>
      </c>
      <c r="D15" s="13">
        <v>159.3732057416608</v>
      </c>
      <c r="E15" s="13">
        <v>0</v>
      </c>
      <c r="F15" s="31">
        <f t="shared" si="0"/>
        <v>210</v>
      </c>
      <c r="G15" s="44">
        <v>210</v>
      </c>
      <c r="H15" s="45">
        <v>13</v>
      </c>
      <c r="I15" s="46">
        <v>1.2999999999999999E-2</v>
      </c>
      <c r="J15" s="45">
        <v>3</v>
      </c>
      <c r="K15" s="45">
        <v>5</v>
      </c>
      <c r="L15" s="47">
        <v>460</v>
      </c>
      <c r="M15" s="48">
        <v>130</v>
      </c>
    </row>
    <row r="16" spans="1:13" ht="16" thickBot="1">
      <c r="A16" s="18" t="s">
        <v>10</v>
      </c>
      <c r="B16" s="18" t="s">
        <v>7</v>
      </c>
      <c r="C16" s="19">
        <v>133.13397129189087</v>
      </c>
      <c r="D16" s="20">
        <v>38.138755980840465</v>
      </c>
      <c r="E16" s="20">
        <v>8.7272727272686819</v>
      </c>
      <c r="F16" s="32">
        <f t="shared" si="0"/>
        <v>180.00000000000003</v>
      </c>
      <c r="G16" s="49">
        <v>180</v>
      </c>
      <c r="H16" s="50">
        <v>14</v>
      </c>
      <c r="I16" s="51">
        <v>5.0000000000000001E-3</v>
      </c>
      <c r="J16" s="50">
        <v>3</v>
      </c>
      <c r="K16" s="50">
        <v>9</v>
      </c>
      <c r="L16" s="52">
        <v>505</v>
      </c>
      <c r="M16" s="53">
        <v>115</v>
      </c>
    </row>
    <row r="17" spans="1:9">
      <c r="A17" s="7" t="s">
        <v>39</v>
      </c>
      <c r="B17" t="s">
        <v>25</v>
      </c>
      <c r="C17" s="21">
        <f>SUMPRODUCT(C6:C16,L6:L16)</f>
        <v>325155.14354066947</v>
      </c>
      <c r="D17" s="22">
        <f>SUMPRODUCT(D6:D16,L6:L16)</f>
        <v>321318.15789474378</v>
      </c>
      <c r="E17" s="22">
        <f>SUMPRODUCT(E6:E16,L6:L16)</f>
        <v>387506.69856458838</v>
      </c>
      <c r="F17" s="8"/>
      <c r="G17" s="5"/>
    </row>
    <row r="18" spans="1:9">
      <c r="B18" t="s">
        <v>26</v>
      </c>
      <c r="C18" s="23">
        <f>SUMPRODUCT(C6:C16,M6:M16)</f>
        <v>48327.775119617021</v>
      </c>
      <c r="D18" s="24">
        <f>SUMPRODUCT(D6:D16,M6:M16)</f>
        <v>39728.397129186262</v>
      </c>
      <c r="E18" s="24">
        <f>SUMPRODUCT(E6:E16,M6:M16)</f>
        <v>47963.827751195306</v>
      </c>
      <c r="F18" s="8"/>
      <c r="G18" s="5"/>
    </row>
    <row r="19" spans="1:9">
      <c r="B19" s="5"/>
      <c r="F19" s="5"/>
    </row>
    <row r="20" spans="1:9">
      <c r="A20" t="s">
        <v>43</v>
      </c>
      <c r="C20" s="10">
        <f>SUM(C6:C16)</f>
        <v>599.99999999999977</v>
      </c>
      <c r="D20" s="11">
        <f t="shared" ref="D20:E20" si="1">SUM(D6:D16)</f>
        <v>599.99999999999977</v>
      </c>
      <c r="E20" s="12">
        <f t="shared" si="1"/>
        <v>700.00000000000023</v>
      </c>
    </row>
    <row r="21" spans="1:9">
      <c r="A21" t="s">
        <v>44</v>
      </c>
      <c r="C21" s="4">
        <v>600</v>
      </c>
      <c r="D21" s="3">
        <v>600</v>
      </c>
      <c r="E21" s="6">
        <v>700</v>
      </c>
    </row>
    <row r="23" spans="1:9">
      <c r="A23" t="s">
        <v>47</v>
      </c>
      <c r="C23" s="10">
        <f>C8</f>
        <v>239.99999999999989</v>
      </c>
      <c r="D23" s="11">
        <f t="shared" ref="D23:E23" si="2">D8</f>
        <v>240.0000000000129</v>
      </c>
      <c r="E23" s="12">
        <f t="shared" si="2"/>
        <v>280.00000000000006</v>
      </c>
    </row>
    <row r="24" spans="1:9">
      <c r="A24" t="s">
        <v>48</v>
      </c>
      <c r="C24" s="4">
        <f>0.4*C21</f>
        <v>240</v>
      </c>
      <c r="D24" s="3">
        <f t="shared" ref="D24:E24" si="3">0.4*D21</f>
        <v>240</v>
      </c>
      <c r="E24" s="6">
        <f t="shared" si="3"/>
        <v>280</v>
      </c>
    </row>
    <row r="26" spans="1:9">
      <c r="A26" s="3" t="s">
        <v>65</v>
      </c>
      <c r="B26" s="3" t="s">
        <v>45</v>
      </c>
      <c r="C26" s="3"/>
      <c r="D26" s="3"/>
      <c r="E26" s="3"/>
      <c r="F26" s="3" t="s">
        <v>46</v>
      </c>
      <c r="G26" t="s">
        <v>50</v>
      </c>
      <c r="H26" t="s">
        <v>45</v>
      </c>
      <c r="I26" t="s">
        <v>46</v>
      </c>
    </row>
    <row r="27" spans="1:9">
      <c r="A27" t="s">
        <v>34</v>
      </c>
      <c r="B27" s="27">
        <f>H27-G27*(I27-H27)</f>
        <v>10.912631578947288</v>
      </c>
      <c r="C27" s="33">
        <f>SUMPRODUCT(C$6:C$16,$H$6:$H$16)/C$21</f>
        <v>10.912631578947305</v>
      </c>
      <c r="D27" s="34">
        <f t="shared" ref="D27:E27" si="4">SUMPRODUCT(D$6:D$16,$H$6:$H$16)/D$21</f>
        <v>11.309497607655661</v>
      </c>
      <c r="E27" s="35">
        <f t="shared" si="4"/>
        <v>11.055317840054531</v>
      </c>
      <c r="F27" s="27">
        <f>I27+G27*(I27-H27)</f>
        <v>13.087368421052712</v>
      </c>
      <c r="G27" s="27">
        <v>0.58736842105271181</v>
      </c>
      <c r="H27" s="33">
        <v>11.5</v>
      </c>
      <c r="I27" s="35">
        <v>12.5</v>
      </c>
    </row>
    <row r="28" spans="1:9">
      <c r="A28" t="s">
        <v>40</v>
      </c>
      <c r="B28" s="28">
        <f t="shared" ref="B28:B30" si="5">H28-G28*(I28-H28)</f>
        <v>6.3029391660967922E-3</v>
      </c>
      <c r="C28" s="2">
        <f>SUMPRODUCT(C$6:C$16,$I$6:$I$16)/C$21</f>
        <v>1.0118612440191068E-2</v>
      </c>
      <c r="D28" s="5">
        <f t="shared" ref="D28:E28" si="6">SUMPRODUCT(D$6:D$16,$I$6:$I$16)/D$21</f>
        <v>1.1091483253588713E-2</v>
      </c>
      <c r="E28" s="36">
        <f t="shared" si="6"/>
        <v>1.1197060833903016E-2</v>
      </c>
      <c r="F28" s="28">
        <f t="shared" ref="F28:F30" si="7">I28+G28*(I28-H28)</f>
        <v>1.1197060833903209E-2</v>
      </c>
      <c r="G28" s="28">
        <v>0.47882433356128296</v>
      </c>
      <c r="H28" s="2">
        <v>7.4999999999999997E-3</v>
      </c>
      <c r="I28" s="36">
        <v>0.01</v>
      </c>
    </row>
    <row r="29" spans="1:9">
      <c r="A29" t="s">
        <v>42</v>
      </c>
      <c r="B29" s="28">
        <f t="shared" si="5"/>
        <v>-0.85228981544788285</v>
      </c>
      <c r="C29" s="2">
        <f>SUMPRODUCT(C$6:C$16,$J$6:$J$16)/C$21</f>
        <v>4.1749282296651309</v>
      </c>
      <c r="D29" s="5">
        <f t="shared" ref="D29:E29" si="8">SUMPRODUCT(D$6:D$16,$J$6:$J$16)/D$21</f>
        <v>4.3540669856457122</v>
      </c>
      <c r="E29" s="36">
        <f t="shared" si="8"/>
        <v>4.8522898154478318</v>
      </c>
      <c r="F29" s="28">
        <f t="shared" si="7"/>
        <v>4.8522898154478824</v>
      </c>
      <c r="G29" s="28">
        <v>0.21307245386197071</v>
      </c>
      <c r="H29" s="2">
        <v>0</v>
      </c>
      <c r="I29" s="36">
        <v>4</v>
      </c>
    </row>
    <row r="30" spans="1:9">
      <c r="A30" s="6" t="s">
        <v>41</v>
      </c>
      <c r="B30" s="29">
        <f t="shared" si="5"/>
        <v>3.9126315789472654</v>
      </c>
      <c r="C30" s="4">
        <f>SUMPRODUCT(C$6:C$16,$K$6:$K$16)/C$21</f>
        <v>3.9126315789474728</v>
      </c>
      <c r="D30" s="3">
        <f>SUMPRODUCT(D$6:D$16,$K$6:$K$16)/D$21</f>
        <v>3.9126315789472725</v>
      </c>
      <c r="E30" s="6">
        <f>SUMPRODUCT(E$6:E$16,$K$6:$K$16)/E$21</f>
        <v>3.9126315789472605</v>
      </c>
      <c r="F30" s="29">
        <f t="shared" si="7"/>
        <v>6.0873684210527346</v>
      </c>
      <c r="G30" s="29">
        <v>0.58736842105273446</v>
      </c>
      <c r="H30" s="4">
        <v>4.5</v>
      </c>
      <c r="I30" s="6">
        <v>5.5</v>
      </c>
    </row>
  </sheetData>
  <conditionalFormatting sqref="C6:E1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5" workbookViewId="0">
      <selection activeCell="G27" sqref="G27"/>
    </sheetView>
  </sheetViews>
  <sheetFormatPr baseColWidth="10" defaultRowHeight="15" x14ac:dyDescent="0"/>
  <cols>
    <col min="1" max="1" width="19.1640625" bestFit="1" customWidth="1"/>
    <col min="2" max="2" width="12.5" bestFit="1" customWidth="1"/>
    <col min="3" max="3" width="12.83203125" customWidth="1"/>
    <col min="4" max="4" width="17.1640625" bestFit="1" customWidth="1"/>
    <col min="5" max="5" width="13" customWidth="1"/>
    <col min="6" max="6" width="12.6640625" bestFit="1" customWidth="1"/>
    <col min="7" max="8" width="10.83203125" customWidth="1"/>
    <col min="9" max="9" width="9.5" customWidth="1"/>
    <col min="10" max="10" width="10.83203125" customWidth="1"/>
    <col min="11" max="12" width="10.1640625" customWidth="1"/>
    <col min="13" max="13" width="9" bestFit="1" customWidth="1"/>
  </cols>
  <sheetData>
    <row r="1" spans="1:13">
      <c r="A1" t="s">
        <v>51</v>
      </c>
      <c r="B1" t="s">
        <v>52</v>
      </c>
      <c r="D1" t="s">
        <v>54</v>
      </c>
      <c r="G1" s="37"/>
      <c r="H1" s="37"/>
      <c r="I1" s="37"/>
      <c r="J1" s="37"/>
      <c r="K1" s="37"/>
      <c r="L1" s="37"/>
      <c r="M1" s="37"/>
    </row>
    <row r="2" spans="1:13">
      <c r="A2" s="54">
        <f>SUM(C17:E18)</f>
        <v>0</v>
      </c>
      <c r="B2" s="26">
        <v>1170000</v>
      </c>
      <c r="D2" s="72">
        <v>0</v>
      </c>
      <c r="F2" s="7"/>
      <c r="G2" s="37"/>
      <c r="H2" s="37"/>
      <c r="I2" s="37"/>
      <c r="J2" s="37"/>
      <c r="K2" s="37"/>
      <c r="L2" s="37"/>
      <c r="M2" s="37"/>
    </row>
    <row r="3" spans="1:13">
      <c r="G3" s="37"/>
      <c r="H3" s="37"/>
      <c r="I3" s="37"/>
      <c r="J3" s="37"/>
      <c r="K3" s="37"/>
      <c r="L3" s="37"/>
      <c r="M3" s="37"/>
    </row>
    <row r="4" spans="1:13">
      <c r="A4" t="s">
        <v>37</v>
      </c>
      <c r="G4" s="37" t="s">
        <v>49</v>
      </c>
      <c r="H4" s="37"/>
      <c r="I4" s="37"/>
      <c r="J4" s="37"/>
      <c r="K4" s="37"/>
      <c r="L4" s="37"/>
      <c r="M4" s="37"/>
    </row>
    <row r="5" spans="1:13" ht="29" customHeight="1">
      <c r="A5" s="3" t="s">
        <v>27</v>
      </c>
      <c r="B5" s="3" t="s">
        <v>28</v>
      </c>
      <c r="C5" s="4" t="s">
        <v>29</v>
      </c>
      <c r="D5" s="3" t="s">
        <v>31</v>
      </c>
      <c r="E5" s="3" t="s">
        <v>30</v>
      </c>
      <c r="F5" s="7" t="s">
        <v>43</v>
      </c>
      <c r="G5" s="38" t="s">
        <v>22</v>
      </c>
      <c r="H5" s="38" t="s">
        <v>23</v>
      </c>
      <c r="I5" s="38" t="s">
        <v>24</v>
      </c>
      <c r="J5" s="38" t="s">
        <v>33</v>
      </c>
      <c r="K5" s="38" t="s">
        <v>32</v>
      </c>
      <c r="L5" s="38" t="s">
        <v>36</v>
      </c>
      <c r="M5" s="38" t="s">
        <v>26</v>
      </c>
    </row>
    <row r="6" spans="1:13">
      <c r="A6" t="s">
        <v>9</v>
      </c>
      <c r="B6" t="s">
        <v>1</v>
      </c>
      <c r="C6" s="10">
        <v>0</v>
      </c>
      <c r="D6" s="11">
        <v>0</v>
      </c>
      <c r="E6" s="11">
        <v>0</v>
      </c>
      <c r="F6" s="30">
        <f>SUM(C6:E6)</f>
        <v>0</v>
      </c>
      <c r="G6" s="39">
        <v>672</v>
      </c>
      <c r="H6" s="40">
        <v>10.5</v>
      </c>
      <c r="I6" s="41">
        <v>6.0000000000000001E-3</v>
      </c>
      <c r="J6" s="40">
        <v>3</v>
      </c>
      <c r="K6" s="40">
        <v>3</v>
      </c>
      <c r="L6" s="42">
        <v>500</v>
      </c>
      <c r="M6" s="43">
        <v>100</v>
      </c>
    </row>
    <row r="7" spans="1:13">
      <c r="A7" t="s">
        <v>15</v>
      </c>
      <c r="B7" t="s">
        <v>2</v>
      </c>
      <c r="C7" s="8">
        <v>0</v>
      </c>
      <c r="D7" s="13">
        <v>0</v>
      </c>
      <c r="E7" s="13">
        <v>0</v>
      </c>
      <c r="F7" s="31">
        <f t="shared" ref="F7:F16" si="0">SUM(C7:E7)</f>
        <v>0</v>
      </c>
      <c r="G7" s="44">
        <v>400</v>
      </c>
      <c r="H7" s="45">
        <v>6.5</v>
      </c>
      <c r="I7" s="46">
        <v>1.4E-2</v>
      </c>
      <c r="J7" s="45">
        <v>7</v>
      </c>
      <c r="K7" s="45">
        <v>1</v>
      </c>
      <c r="L7" s="47">
        <v>310</v>
      </c>
      <c r="M7" s="48">
        <v>150</v>
      </c>
    </row>
    <row r="8" spans="1:13">
      <c r="A8" t="s">
        <v>0</v>
      </c>
      <c r="B8" t="s">
        <v>18</v>
      </c>
      <c r="C8" s="8">
        <v>0</v>
      </c>
      <c r="D8" s="13">
        <v>0</v>
      </c>
      <c r="E8" s="13">
        <v>0</v>
      </c>
      <c r="F8" s="31">
        <f t="shared" si="0"/>
        <v>0</v>
      </c>
      <c r="G8" s="44">
        <v>1200</v>
      </c>
      <c r="H8" s="45">
        <v>12</v>
      </c>
      <c r="I8" s="46">
        <v>9.4999999999999998E-3</v>
      </c>
      <c r="J8" s="45">
        <v>3</v>
      </c>
      <c r="K8" s="45">
        <v>3</v>
      </c>
      <c r="L8" s="47">
        <v>750</v>
      </c>
      <c r="M8" s="48">
        <v>0</v>
      </c>
    </row>
    <row r="9" spans="1:13">
      <c r="A9" t="s">
        <v>9</v>
      </c>
      <c r="B9" t="s">
        <v>21</v>
      </c>
      <c r="C9" s="8">
        <v>0</v>
      </c>
      <c r="D9" s="13">
        <v>0</v>
      </c>
      <c r="E9" s="13">
        <v>0</v>
      </c>
      <c r="F9" s="31">
        <f t="shared" si="0"/>
        <v>0</v>
      </c>
      <c r="G9" s="44">
        <v>168</v>
      </c>
      <c r="H9" s="45">
        <v>11</v>
      </c>
      <c r="I9" s="46">
        <v>0.01</v>
      </c>
      <c r="J9" s="45">
        <v>3</v>
      </c>
      <c r="K9" s="45">
        <v>5</v>
      </c>
      <c r="L9" s="47">
        <v>600</v>
      </c>
      <c r="M9" s="48">
        <v>60</v>
      </c>
    </row>
    <row r="10" spans="1:13">
      <c r="A10" t="s">
        <v>13</v>
      </c>
      <c r="B10" t="s">
        <v>20</v>
      </c>
      <c r="C10" s="8">
        <v>0</v>
      </c>
      <c r="D10" s="13">
        <v>0</v>
      </c>
      <c r="E10" s="13">
        <v>0</v>
      </c>
      <c r="F10" s="31">
        <f t="shared" si="0"/>
        <v>0</v>
      </c>
      <c r="G10" s="44">
        <v>84</v>
      </c>
      <c r="H10" s="45">
        <v>12</v>
      </c>
      <c r="I10" s="46">
        <v>7.0000000000000001E-3</v>
      </c>
      <c r="J10" s="45">
        <v>1</v>
      </c>
      <c r="K10" s="45">
        <v>5</v>
      </c>
      <c r="L10" s="47">
        <v>600</v>
      </c>
      <c r="M10" s="48">
        <v>75</v>
      </c>
    </row>
    <row r="11" spans="1:13">
      <c r="A11" t="s">
        <v>14</v>
      </c>
      <c r="B11" t="s">
        <v>19</v>
      </c>
      <c r="C11" s="8">
        <v>0</v>
      </c>
      <c r="D11" s="13">
        <v>0</v>
      </c>
      <c r="E11" s="13">
        <v>0</v>
      </c>
      <c r="F11" s="31">
        <f t="shared" si="0"/>
        <v>0</v>
      </c>
      <c r="G11" s="44">
        <v>210</v>
      </c>
      <c r="H11" s="45">
        <v>10</v>
      </c>
      <c r="I11" s="46">
        <v>7.0000000000000001E-3</v>
      </c>
      <c r="J11" s="45">
        <v>1</v>
      </c>
      <c r="K11" s="45">
        <v>5</v>
      </c>
      <c r="L11" s="47">
        <v>625</v>
      </c>
      <c r="M11" s="48">
        <v>50</v>
      </c>
    </row>
    <row r="12" spans="1:13">
      <c r="A12" t="s">
        <v>17</v>
      </c>
      <c r="B12" t="s">
        <v>3</v>
      </c>
      <c r="C12" s="8">
        <v>0</v>
      </c>
      <c r="D12" s="13">
        <v>0</v>
      </c>
      <c r="E12" s="13">
        <v>0</v>
      </c>
      <c r="F12" s="31">
        <f t="shared" si="0"/>
        <v>0</v>
      </c>
      <c r="G12" s="44">
        <v>588</v>
      </c>
      <c r="H12" s="45">
        <v>9</v>
      </c>
      <c r="I12" s="46">
        <v>1.35E-2</v>
      </c>
      <c r="J12" s="45">
        <v>7</v>
      </c>
      <c r="K12" s="45">
        <v>3</v>
      </c>
      <c r="L12" s="47">
        <v>440</v>
      </c>
      <c r="M12" s="48">
        <v>120</v>
      </c>
    </row>
    <row r="13" spans="1:13">
      <c r="A13" t="s">
        <v>11</v>
      </c>
      <c r="B13" t="s">
        <v>5</v>
      </c>
      <c r="C13" s="8">
        <v>0</v>
      </c>
      <c r="D13" s="13">
        <v>0</v>
      </c>
      <c r="E13" s="13">
        <v>0</v>
      </c>
      <c r="F13" s="31">
        <f t="shared" si="0"/>
        <v>0</v>
      </c>
      <c r="G13" s="44">
        <v>168</v>
      </c>
      <c r="H13" s="45">
        <v>15</v>
      </c>
      <c r="I13" s="46">
        <v>1.0999999999999999E-2</v>
      </c>
      <c r="J13" s="45">
        <v>4</v>
      </c>
      <c r="K13" s="45">
        <v>8</v>
      </c>
      <c r="L13" s="47">
        <v>600</v>
      </c>
      <c r="M13" s="48">
        <v>110</v>
      </c>
    </row>
    <row r="14" spans="1:13">
      <c r="A14" t="s">
        <v>16</v>
      </c>
      <c r="B14" t="s">
        <v>4</v>
      </c>
      <c r="C14" s="8">
        <v>0</v>
      </c>
      <c r="D14" s="13">
        <v>0</v>
      </c>
      <c r="E14" s="13">
        <v>0</v>
      </c>
      <c r="F14" s="31">
        <f t="shared" si="0"/>
        <v>0</v>
      </c>
      <c r="G14" s="44">
        <v>300</v>
      </c>
      <c r="H14" s="45">
        <v>8</v>
      </c>
      <c r="I14" s="46">
        <v>1.2999999999999999E-2</v>
      </c>
      <c r="J14" s="45">
        <v>8</v>
      </c>
      <c r="K14" s="45">
        <v>3</v>
      </c>
      <c r="L14" s="47">
        <v>300</v>
      </c>
      <c r="M14" s="48">
        <v>90</v>
      </c>
    </row>
    <row r="15" spans="1:13">
      <c r="A15" t="s">
        <v>12</v>
      </c>
      <c r="B15" t="s">
        <v>6</v>
      </c>
      <c r="C15" s="8">
        <v>0</v>
      </c>
      <c r="D15" s="13">
        <v>0</v>
      </c>
      <c r="E15" s="13">
        <v>0</v>
      </c>
      <c r="F15" s="31">
        <f t="shared" si="0"/>
        <v>0</v>
      </c>
      <c r="G15" s="44">
        <v>210</v>
      </c>
      <c r="H15" s="45">
        <v>13</v>
      </c>
      <c r="I15" s="46">
        <v>1.2999999999999999E-2</v>
      </c>
      <c r="J15" s="45">
        <v>3</v>
      </c>
      <c r="K15" s="45">
        <v>5</v>
      </c>
      <c r="L15" s="47">
        <v>460</v>
      </c>
      <c r="M15" s="48">
        <v>130</v>
      </c>
    </row>
    <row r="16" spans="1:13" ht="16" thickBot="1">
      <c r="A16" s="18" t="s">
        <v>10</v>
      </c>
      <c r="B16" s="18" t="s">
        <v>7</v>
      </c>
      <c r="C16" s="19">
        <v>0</v>
      </c>
      <c r="D16" s="20">
        <v>0</v>
      </c>
      <c r="E16" s="20">
        <v>0</v>
      </c>
      <c r="F16" s="32">
        <f t="shared" si="0"/>
        <v>0</v>
      </c>
      <c r="G16" s="49">
        <v>180</v>
      </c>
      <c r="H16" s="50">
        <v>14</v>
      </c>
      <c r="I16" s="51">
        <v>5.0000000000000001E-3</v>
      </c>
      <c r="J16" s="50">
        <v>3</v>
      </c>
      <c r="K16" s="50">
        <v>9</v>
      </c>
      <c r="L16" s="52">
        <v>505</v>
      </c>
      <c r="M16" s="53">
        <v>115</v>
      </c>
    </row>
    <row r="17" spans="1:9">
      <c r="A17" s="7" t="s">
        <v>39</v>
      </c>
      <c r="B17" t="s">
        <v>25</v>
      </c>
      <c r="C17" s="21">
        <f>SUMPRODUCT(C6:C16,L6:L16)</f>
        <v>0</v>
      </c>
      <c r="D17" s="22">
        <f>SUMPRODUCT(D6:D16,L6:L16)</f>
        <v>0</v>
      </c>
      <c r="E17" s="22">
        <f>SUMPRODUCT(E6:E16,L6:L16)</f>
        <v>0</v>
      </c>
      <c r="F17" s="8"/>
      <c r="G17" s="5"/>
    </row>
    <row r="18" spans="1:9">
      <c r="B18" t="s">
        <v>26</v>
      </c>
      <c r="C18" s="23">
        <f>SUMPRODUCT(C6:C16,M6:M16)</f>
        <v>0</v>
      </c>
      <c r="D18" s="24">
        <f>SUMPRODUCT(D6:D16,M6:M16)</f>
        <v>0</v>
      </c>
      <c r="E18" s="24">
        <f>SUMPRODUCT(E6:E16,M6:M16)</f>
        <v>0</v>
      </c>
      <c r="F18" s="8"/>
      <c r="G18" s="5"/>
    </row>
    <row r="19" spans="1:9">
      <c r="B19" s="5"/>
      <c r="F19" s="5"/>
    </row>
    <row r="20" spans="1:9">
      <c r="A20" t="s">
        <v>43</v>
      </c>
      <c r="C20" s="10">
        <f>SUM(C6:C16)</f>
        <v>0</v>
      </c>
      <c r="D20" s="11">
        <f t="shared" ref="D20:E20" si="1">SUM(D6:D16)</f>
        <v>0</v>
      </c>
      <c r="E20" s="12">
        <f t="shared" si="1"/>
        <v>0</v>
      </c>
    </row>
    <row r="21" spans="1:9">
      <c r="A21" t="s">
        <v>44</v>
      </c>
      <c r="C21" s="4">
        <v>600</v>
      </c>
      <c r="D21" s="3">
        <v>600</v>
      </c>
      <c r="E21" s="6">
        <v>700</v>
      </c>
    </row>
    <row r="23" spans="1:9">
      <c r="A23" t="s">
        <v>47</v>
      </c>
      <c r="C23" s="10">
        <f>C8</f>
        <v>0</v>
      </c>
      <c r="D23" s="11">
        <f t="shared" ref="D23:E23" si="2">D8</f>
        <v>0</v>
      </c>
      <c r="E23" s="12">
        <f t="shared" si="2"/>
        <v>0</v>
      </c>
    </row>
    <row r="24" spans="1:9">
      <c r="A24" t="s">
        <v>48</v>
      </c>
      <c r="C24" s="4">
        <f>0.4*C21</f>
        <v>240</v>
      </c>
      <c r="D24" s="3">
        <f t="shared" ref="D24:E24" si="3">0.4*D21</f>
        <v>240</v>
      </c>
      <c r="E24" s="6">
        <f t="shared" si="3"/>
        <v>280</v>
      </c>
    </row>
    <row r="26" spans="1:9">
      <c r="A26" s="3" t="s">
        <v>65</v>
      </c>
      <c r="B26" s="3" t="s">
        <v>45</v>
      </c>
      <c r="C26" s="3"/>
      <c r="D26" s="3"/>
      <c r="E26" s="3"/>
      <c r="F26" s="3" t="s">
        <v>46</v>
      </c>
      <c r="G26" t="s">
        <v>50</v>
      </c>
      <c r="H26" t="s">
        <v>45</v>
      </c>
      <c r="I26" t="s">
        <v>46</v>
      </c>
    </row>
    <row r="27" spans="1:9">
      <c r="A27" t="s">
        <v>34</v>
      </c>
      <c r="B27" s="27">
        <f>H27-G27*(I27-H27)</f>
        <v>11.5</v>
      </c>
      <c r="C27" s="33">
        <f>SUMPRODUCT(C$6:C$16,$H$6:$H$16)/C$21</f>
        <v>0</v>
      </c>
      <c r="D27" s="34">
        <f t="shared" ref="D27:E27" si="4">SUMPRODUCT(D$6:D$16,$H$6:$H$16)/D$21</f>
        <v>0</v>
      </c>
      <c r="E27" s="35">
        <f t="shared" si="4"/>
        <v>0</v>
      </c>
      <c r="F27" s="27">
        <f>I27+G27*(I27-H27)</f>
        <v>12.5</v>
      </c>
      <c r="G27" s="27">
        <v>0</v>
      </c>
      <c r="H27" s="33">
        <v>11.5</v>
      </c>
      <c r="I27" s="35">
        <v>12.5</v>
      </c>
    </row>
    <row r="28" spans="1:9">
      <c r="A28" t="s">
        <v>40</v>
      </c>
      <c r="B28" s="28">
        <f t="shared" ref="B28:B30" si="5">H28-G28*(I28-H28)</f>
        <v>7.4999999999999997E-3</v>
      </c>
      <c r="C28" s="2">
        <f>SUMPRODUCT(C$6:C$16,$I$6:$I$16)/C$21</f>
        <v>0</v>
      </c>
      <c r="D28" s="5">
        <f t="shared" ref="D28:E28" si="6">SUMPRODUCT(D$6:D$16,$I$6:$I$16)/D$21</f>
        <v>0</v>
      </c>
      <c r="E28" s="36">
        <f t="shared" si="6"/>
        <v>0</v>
      </c>
      <c r="F28" s="28">
        <f t="shared" ref="F28:F30" si="7">I28+G28*(I28-H28)</f>
        <v>0.01</v>
      </c>
      <c r="G28" s="28">
        <v>0</v>
      </c>
      <c r="H28" s="2">
        <v>7.4999999999999997E-3</v>
      </c>
      <c r="I28" s="36">
        <v>0.01</v>
      </c>
    </row>
    <row r="29" spans="1:9">
      <c r="A29" t="s">
        <v>42</v>
      </c>
      <c r="B29" s="28">
        <f t="shared" si="5"/>
        <v>0</v>
      </c>
      <c r="C29" s="2">
        <f>SUMPRODUCT(C$6:C$16,$J$6:$J$16)/C$21</f>
        <v>0</v>
      </c>
      <c r="D29" s="5">
        <f t="shared" ref="D29:E29" si="8">SUMPRODUCT(D$6:D$16,$J$6:$J$16)/D$21</f>
        <v>0</v>
      </c>
      <c r="E29" s="36">
        <f t="shared" si="8"/>
        <v>0</v>
      </c>
      <c r="F29" s="28">
        <f t="shared" si="7"/>
        <v>4</v>
      </c>
      <c r="G29" s="28">
        <v>0</v>
      </c>
      <c r="H29" s="2">
        <v>0</v>
      </c>
      <c r="I29" s="36">
        <v>4</v>
      </c>
    </row>
    <row r="30" spans="1:9">
      <c r="A30" s="6" t="s">
        <v>41</v>
      </c>
      <c r="B30" s="29">
        <f t="shared" si="5"/>
        <v>4.5</v>
      </c>
      <c r="C30" s="4">
        <f>SUMPRODUCT(C$6:C$16,$K$6:$K$16)/C$21</f>
        <v>0</v>
      </c>
      <c r="D30" s="3">
        <f>SUMPRODUCT(D$6:D$16,$K$6:$K$16)/D$21</f>
        <v>0</v>
      </c>
      <c r="E30" s="6">
        <f>SUMPRODUCT(E$6:E$16,$K$6:$K$16)/E$21</f>
        <v>0</v>
      </c>
      <c r="F30" s="29">
        <f t="shared" si="7"/>
        <v>5.5</v>
      </c>
      <c r="G30" s="29">
        <v>0</v>
      </c>
      <c r="H30" s="4">
        <v>4.5</v>
      </c>
      <c r="I30" s="6">
        <v>5.5</v>
      </c>
    </row>
  </sheetData>
  <conditionalFormatting sqref="C6:E1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2" workbookViewId="0">
      <selection activeCell="F34" sqref="F34"/>
    </sheetView>
  </sheetViews>
  <sheetFormatPr baseColWidth="10" defaultRowHeight="15" x14ac:dyDescent="0"/>
  <cols>
    <col min="1" max="1" width="19.1640625" bestFit="1" customWidth="1"/>
    <col min="2" max="2" width="9" bestFit="1" customWidth="1"/>
    <col min="3" max="3" width="14.1640625" bestFit="1" customWidth="1"/>
    <col min="4" max="5" width="13" customWidth="1"/>
    <col min="6" max="6" width="12.6640625" bestFit="1" customWidth="1"/>
    <col min="7" max="8" width="10.83203125" customWidth="1"/>
    <col min="9" max="9" width="9.5" customWidth="1"/>
    <col min="10" max="10" width="10.83203125" customWidth="1"/>
    <col min="11" max="12" width="10.1640625" customWidth="1"/>
    <col min="13" max="13" width="9" bestFit="1" customWidth="1"/>
  </cols>
  <sheetData>
    <row r="1" spans="1:13">
      <c r="A1" t="s">
        <v>38</v>
      </c>
      <c r="G1" s="37"/>
      <c r="H1" s="37"/>
      <c r="I1" s="37"/>
      <c r="J1" s="37"/>
      <c r="K1" s="37"/>
      <c r="L1" s="37"/>
      <c r="M1" s="37"/>
    </row>
    <row r="2" spans="1:13">
      <c r="A2" s="54">
        <f>SUM(C17:E18)</f>
        <v>1227559.9999999998</v>
      </c>
      <c r="C2" s="73"/>
      <c r="F2" s="7"/>
      <c r="G2" s="37"/>
      <c r="H2" s="37"/>
      <c r="I2" s="37"/>
      <c r="J2" s="37"/>
      <c r="K2" s="37"/>
      <c r="L2" s="37"/>
      <c r="M2" s="37"/>
    </row>
    <row r="3" spans="1:13">
      <c r="G3" s="37"/>
      <c r="H3" s="37"/>
      <c r="I3" s="37"/>
      <c r="J3" s="37"/>
      <c r="K3" s="37"/>
      <c r="L3" s="37"/>
      <c r="M3" s="37"/>
    </row>
    <row r="4" spans="1:13">
      <c r="A4" t="s">
        <v>37</v>
      </c>
      <c r="G4" s="37" t="s">
        <v>49</v>
      </c>
      <c r="H4" s="37"/>
      <c r="I4" s="37"/>
      <c r="J4" s="37"/>
      <c r="K4" s="37"/>
      <c r="L4" s="37"/>
      <c r="M4" s="37"/>
    </row>
    <row r="5" spans="1:13" ht="29" customHeight="1">
      <c r="A5" s="3" t="s">
        <v>27</v>
      </c>
      <c r="B5" s="3" t="s">
        <v>28</v>
      </c>
      <c r="C5" s="4" t="s">
        <v>29</v>
      </c>
      <c r="D5" s="3" t="s">
        <v>31</v>
      </c>
      <c r="E5" s="3" t="s">
        <v>30</v>
      </c>
      <c r="F5" s="7" t="s">
        <v>43</v>
      </c>
      <c r="G5" s="38" t="s">
        <v>22</v>
      </c>
      <c r="H5" s="38" t="s">
        <v>23</v>
      </c>
      <c r="I5" s="38" t="s">
        <v>24</v>
      </c>
      <c r="J5" s="38" t="s">
        <v>33</v>
      </c>
      <c r="K5" s="38" t="s">
        <v>32</v>
      </c>
      <c r="L5" s="38" t="s">
        <v>36</v>
      </c>
      <c r="M5" s="38" t="s">
        <v>26</v>
      </c>
    </row>
    <row r="6" spans="1:13">
      <c r="A6" t="s">
        <v>9</v>
      </c>
      <c r="B6" t="s">
        <v>1</v>
      </c>
      <c r="C6" s="10">
        <v>0</v>
      </c>
      <c r="D6" s="11">
        <v>0</v>
      </c>
      <c r="E6" s="11">
        <v>0</v>
      </c>
      <c r="F6" s="30">
        <f>SUM(C6:E6)</f>
        <v>0</v>
      </c>
      <c r="G6" s="39">
        <v>672</v>
      </c>
      <c r="H6" s="40">
        <v>10.5</v>
      </c>
      <c r="I6" s="41">
        <v>6.0000000000000001E-3</v>
      </c>
      <c r="J6" s="40">
        <v>3</v>
      </c>
      <c r="K6" s="40">
        <v>3</v>
      </c>
      <c r="L6" s="42">
        <v>500</v>
      </c>
      <c r="M6" s="43">
        <v>100</v>
      </c>
    </row>
    <row r="7" spans="1:13">
      <c r="A7" t="s">
        <v>15</v>
      </c>
      <c r="B7" t="s">
        <v>2</v>
      </c>
      <c r="C7" s="8">
        <v>0</v>
      </c>
      <c r="D7" s="13">
        <v>13.500000000000611</v>
      </c>
      <c r="E7" s="13">
        <v>0</v>
      </c>
      <c r="F7" s="31">
        <f t="shared" ref="F7:F16" si="0">SUM(C7:E7)</f>
        <v>13.500000000000611</v>
      </c>
      <c r="G7" s="44">
        <v>400</v>
      </c>
      <c r="H7" s="45">
        <v>6.5</v>
      </c>
      <c r="I7" s="46">
        <v>1.4E-2</v>
      </c>
      <c r="J7" s="45">
        <v>7</v>
      </c>
      <c r="K7" s="45">
        <v>1</v>
      </c>
      <c r="L7" s="47">
        <v>310</v>
      </c>
      <c r="M7" s="48">
        <v>150</v>
      </c>
    </row>
    <row r="8" spans="1:13">
      <c r="A8" t="s">
        <v>0</v>
      </c>
      <c r="B8" t="s">
        <v>18</v>
      </c>
      <c r="C8" s="8">
        <v>239.99999999999989</v>
      </c>
      <c r="D8" s="13">
        <v>240</v>
      </c>
      <c r="E8" s="13">
        <v>280.00000000000006</v>
      </c>
      <c r="F8" s="31">
        <f t="shared" si="0"/>
        <v>760</v>
      </c>
      <c r="G8" s="44">
        <v>1200</v>
      </c>
      <c r="H8" s="45">
        <v>12</v>
      </c>
      <c r="I8" s="46">
        <v>9.4999999999999998E-3</v>
      </c>
      <c r="J8" s="45">
        <v>3</v>
      </c>
      <c r="K8" s="45">
        <v>3</v>
      </c>
      <c r="L8" s="47">
        <v>750</v>
      </c>
      <c r="M8" s="48">
        <v>0</v>
      </c>
    </row>
    <row r="9" spans="1:13">
      <c r="A9" t="s">
        <v>9</v>
      </c>
      <c r="B9" t="s">
        <v>21</v>
      </c>
      <c r="C9" s="8">
        <v>0</v>
      </c>
      <c r="D9" s="13">
        <v>0</v>
      </c>
      <c r="E9" s="13">
        <v>111.16666666666657</v>
      </c>
      <c r="F9" s="31">
        <f t="shared" si="0"/>
        <v>111.16666666666657</v>
      </c>
      <c r="G9" s="44">
        <v>168</v>
      </c>
      <c r="H9" s="45">
        <v>11</v>
      </c>
      <c r="I9" s="46">
        <v>0.01</v>
      </c>
      <c r="J9" s="45">
        <v>3</v>
      </c>
      <c r="K9" s="45">
        <v>5</v>
      </c>
      <c r="L9" s="47">
        <v>600</v>
      </c>
      <c r="M9" s="48">
        <v>60</v>
      </c>
    </row>
    <row r="10" spans="1:13">
      <c r="A10" t="s">
        <v>13</v>
      </c>
      <c r="B10" t="s">
        <v>20</v>
      </c>
      <c r="C10" s="8">
        <v>80.597420558338683</v>
      </c>
      <c r="D10" s="13">
        <v>0</v>
      </c>
      <c r="E10" s="13">
        <v>0</v>
      </c>
      <c r="F10" s="31">
        <f t="shared" si="0"/>
        <v>80.597420558338683</v>
      </c>
      <c r="G10" s="44">
        <v>84</v>
      </c>
      <c r="H10" s="45">
        <v>12</v>
      </c>
      <c r="I10" s="46">
        <v>7.0000000000000001E-3</v>
      </c>
      <c r="J10" s="45">
        <v>1</v>
      </c>
      <c r="K10" s="45">
        <v>5</v>
      </c>
      <c r="L10" s="47">
        <v>600</v>
      </c>
      <c r="M10" s="48">
        <v>75</v>
      </c>
    </row>
    <row r="11" spans="1:13">
      <c r="A11" t="s">
        <v>14</v>
      </c>
      <c r="B11" t="s">
        <v>19</v>
      </c>
      <c r="C11" s="8">
        <v>0</v>
      </c>
      <c r="D11" s="13">
        <v>76.735912774994205</v>
      </c>
      <c r="E11" s="13">
        <v>0</v>
      </c>
      <c r="F11" s="31">
        <f t="shared" si="0"/>
        <v>76.735912774994205</v>
      </c>
      <c r="G11" s="44">
        <v>210</v>
      </c>
      <c r="H11" s="45">
        <v>10</v>
      </c>
      <c r="I11" s="46">
        <v>7.0000000000000001E-3</v>
      </c>
      <c r="J11" s="45">
        <v>1</v>
      </c>
      <c r="K11" s="45">
        <v>5</v>
      </c>
      <c r="L11" s="47">
        <v>625</v>
      </c>
      <c r="M11" s="48">
        <v>50</v>
      </c>
    </row>
    <row r="12" spans="1:13">
      <c r="A12" t="s">
        <v>17</v>
      </c>
      <c r="B12" t="s">
        <v>3</v>
      </c>
      <c r="C12" s="8">
        <v>0</v>
      </c>
      <c r="D12" s="13">
        <v>0</v>
      </c>
      <c r="E12" s="13">
        <v>0</v>
      </c>
      <c r="F12" s="31">
        <f t="shared" si="0"/>
        <v>0</v>
      </c>
      <c r="G12" s="44">
        <v>588</v>
      </c>
      <c r="H12" s="45">
        <v>9</v>
      </c>
      <c r="I12" s="46">
        <v>1.35E-2</v>
      </c>
      <c r="J12" s="45">
        <v>7</v>
      </c>
      <c r="K12" s="45">
        <v>3</v>
      </c>
      <c r="L12" s="47">
        <v>440</v>
      </c>
      <c r="M12" s="48">
        <v>120</v>
      </c>
    </row>
    <row r="13" spans="1:13">
      <c r="A13" t="s">
        <v>11</v>
      </c>
      <c r="B13" t="s">
        <v>5</v>
      </c>
      <c r="C13" s="8">
        <v>60.813971439598028</v>
      </c>
      <c r="D13" s="13">
        <v>107.18602856040189</v>
      </c>
      <c r="E13" s="13">
        <v>0</v>
      </c>
      <c r="F13" s="31">
        <f t="shared" si="0"/>
        <v>167.99999999999991</v>
      </c>
      <c r="G13" s="44">
        <v>168</v>
      </c>
      <c r="H13" s="45">
        <v>15</v>
      </c>
      <c r="I13" s="46">
        <v>1.0999999999999999E-2</v>
      </c>
      <c r="J13" s="45">
        <v>4</v>
      </c>
      <c r="K13" s="45">
        <v>8</v>
      </c>
      <c r="L13" s="47">
        <v>600</v>
      </c>
      <c r="M13" s="48">
        <v>110</v>
      </c>
    </row>
    <row r="14" spans="1:13">
      <c r="A14" t="s">
        <v>16</v>
      </c>
      <c r="B14" t="s">
        <v>4</v>
      </c>
      <c r="C14" s="8">
        <v>89.917840602089328</v>
      </c>
      <c r="D14" s="13">
        <v>118.45715939791067</v>
      </c>
      <c r="E14" s="13">
        <v>91.625000000000014</v>
      </c>
      <c r="F14" s="31">
        <f t="shared" si="0"/>
        <v>300</v>
      </c>
      <c r="G14" s="44">
        <v>300</v>
      </c>
      <c r="H14" s="45">
        <v>8</v>
      </c>
      <c r="I14" s="46">
        <v>1.2999999999999999E-2</v>
      </c>
      <c r="J14" s="45">
        <v>8</v>
      </c>
      <c r="K14" s="45">
        <v>3</v>
      </c>
      <c r="L14" s="47">
        <v>300</v>
      </c>
      <c r="M14" s="48">
        <v>90</v>
      </c>
    </row>
    <row r="15" spans="1:13">
      <c r="A15" t="s">
        <v>12</v>
      </c>
      <c r="B15" t="s">
        <v>6</v>
      </c>
      <c r="C15" s="8">
        <v>84.322325678627848</v>
      </c>
      <c r="D15" s="13">
        <v>6.7818409880387414</v>
      </c>
      <c r="E15" s="13">
        <v>118.89583333333343</v>
      </c>
      <c r="F15" s="31">
        <f t="shared" si="0"/>
        <v>210</v>
      </c>
      <c r="G15" s="44">
        <v>210</v>
      </c>
      <c r="H15" s="45">
        <v>13</v>
      </c>
      <c r="I15" s="46">
        <v>1.2999999999999999E-2</v>
      </c>
      <c r="J15" s="45">
        <v>3</v>
      </c>
      <c r="K15" s="45">
        <v>5</v>
      </c>
      <c r="L15" s="47">
        <v>460</v>
      </c>
      <c r="M15" s="48">
        <v>130</v>
      </c>
    </row>
    <row r="16" spans="1:13" ht="16" thickBot="1">
      <c r="A16" s="18" t="s">
        <v>10</v>
      </c>
      <c r="B16" s="18" t="s">
        <v>7</v>
      </c>
      <c r="C16" s="19">
        <v>44.34844172134617</v>
      </c>
      <c r="D16" s="20">
        <v>37.339058278653852</v>
      </c>
      <c r="E16" s="20">
        <v>98.312500000000085</v>
      </c>
      <c r="F16" s="32">
        <f t="shared" si="0"/>
        <v>180.00000000000011</v>
      </c>
      <c r="G16" s="49">
        <v>180</v>
      </c>
      <c r="H16" s="50">
        <v>14</v>
      </c>
      <c r="I16" s="51">
        <v>5.0000000000000001E-3</v>
      </c>
      <c r="J16" s="50">
        <v>3</v>
      </c>
      <c r="K16" s="50">
        <v>9</v>
      </c>
      <c r="L16" s="52">
        <v>505</v>
      </c>
      <c r="M16" s="53">
        <v>115</v>
      </c>
    </row>
    <row r="17" spans="1:7">
      <c r="A17" s="7" t="s">
        <v>39</v>
      </c>
      <c r="B17" t="s">
        <v>25</v>
      </c>
      <c r="C17" s="21">
        <f>SUMPRODUCT(C6:C16,L6:L16)</f>
        <v>353006.42026083736</v>
      </c>
      <c r="D17" s="22">
        <f>SUMPRODUCT(D6:D16,L6:L16)</f>
        <v>353969.5817252039</v>
      </c>
      <c r="E17" s="22">
        <f>SUMPRODUCT(E6:E16,L6:L16)</f>
        <v>408527.39583333343</v>
      </c>
      <c r="F17" s="8"/>
      <c r="G17" s="5"/>
    </row>
    <row r="18" spans="1:7">
      <c r="B18" t="s">
        <v>26</v>
      </c>
      <c r="C18" s="23">
        <f>SUMPRODUCT(C6:C16,M6:M16)</f>
        <v>36888.922190595651</v>
      </c>
      <c r="D18" s="24">
        <f>SUMPRODUCT(D6:D16,M6:M16)</f>
        <v>33489.034156696202</v>
      </c>
      <c r="E18" s="24">
        <f>SUMPRODUCT(E6:E16,M6:M16)</f>
        <v>41678.64583333335</v>
      </c>
      <c r="F18" s="8"/>
      <c r="G18" s="5"/>
    </row>
    <row r="19" spans="1:7">
      <c r="B19" s="5"/>
      <c r="F19" s="5"/>
    </row>
    <row r="20" spans="1:7">
      <c r="A20" t="s">
        <v>43</v>
      </c>
      <c r="C20" s="10">
        <f>SUM(C6:C16)</f>
        <v>599.99999999999989</v>
      </c>
      <c r="D20" s="11">
        <f t="shared" ref="D20:E20" si="1">SUM(D6:D16)</f>
        <v>600</v>
      </c>
      <c r="E20" s="12">
        <f t="shared" si="1"/>
        <v>700.00000000000011</v>
      </c>
    </row>
    <row r="21" spans="1:7">
      <c r="A21" t="s">
        <v>44</v>
      </c>
      <c r="C21" s="4">
        <v>600</v>
      </c>
      <c r="D21" s="3">
        <v>600</v>
      </c>
      <c r="E21" s="6">
        <v>700</v>
      </c>
    </row>
    <row r="23" spans="1:7">
      <c r="A23" t="s">
        <v>47</v>
      </c>
      <c r="C23" s="10">
        <f>C8</f>
        <v>239.99999999999989</v>
      </c>
      <c r="D23" s="11">
        <f t="shared" ref="D23:E23" si="2">D8</f>
        <v>240</v>
      </c>
      <c r="E23" s="12">
        <f t="shared" si="2"/>
        <v>280.00000000000006</v>
      </c>
    </row>
    <row r="24" spans="1:7">
      <c r="A24" t="s">
        <v>48</v>
      </c>
      <c r="C24" s="4">
        <f>0.4*C21</f>
        <v>240</v>
      </c>
      <c r="D24" s="3">
        <f t="shared" ref="D24:E24" si="3">0.4*D21</f>
        <v>240</v>
      </c>
      <c r="E24" s="6">
        <f t="shared" si="3"/>
        <v>280</v>
      </c>
    </row>
    <row r="26" spans="1:7">
      <c r="A26" s="3" t="s">
        <v>65</v>
      </c>
      <c r="B26" s="3" t="s">
        <v>45</v>
      </c>
      <c r="C26" s="3"/>
      <c r="D26" s="3"/>
      <c r="E26" s="3"/>
      <c r="F26" s="3" t="s">
        <v>46</v>
      </c>
    </row>
    <row r="27" spans="1:7">
      <c r="A27" t="s">
        <v>34</v>
      </c>
      <c r="B27" s="27">
        <v>11.5</v>
      </c>
      <c r="C27" s="33">
        <f>SUMPRODUCT(C$6:C$16,$H$6:$H$16)/C$21</f>
        <v>11.992982935052927</v>
      </c>
      <c r="D27" s="34">
        <f t="shared" ref="D27:E27" si="4">SUMPRODUCT(D$6:D$16,$H$6:$H$16)/D$21</f>
        <v>11.502445966808198</v>
      </c>
      <c r="E27" s="35">
        <f t="shared" si="4"/>
        <v>11.768363095238099</v>
      </c>
      <c r="F27" s="27">
        <v>12.5</v>
      </c>
    </row>
    <row r="28" spans="1:7">
      <c r="A28" t="s">
        <v>40</v>
      </c>
      <c r="B28" s="28">
        <v>7.4999999999999997E-3</v>
      </c>
      <c r="C28" s="2">
        <f>SUMPRODUCT(C$6:C$16,$I$6:$I$16)/C$21</f>
        <v>1.0000000000000004E-2</v>
      </c>
      <c r="D28" s="5">
        <f t="shared" ref="D28:E28" si="5">SUMPRODUCT(D$6:D$16,$I$6:$I$16)/D$21</f>
        <v>9.9999999999999985E-3</v>
      </c>
      <c r="E28" s="36">
        <f t="shared" si="5"/>
        <v>1.0000000000000002E-2</v>
      </c>
      <c r="F28" s="28">
        <v>0.01</v>
      </c>
    </row>
    <row r="29" spans="1:7">
      <c r="A29" t="s">
        <v>42</v>
      </c>
      <c r="B29" s="28">
        <v>0</v>
      </c>
      <c r="C29" s="2">
        <f>SUMPRODUCT(C$6:C$16,$J$6:$J$16)/C$21</f>
        <v>3.582013888888945</v>
      </c>
      <c r="D29" s="5">
        <f t="shared" ref="D29:E29" si="6">SUMPRODUCT(D$6:D$16,$J$6:$J$16)/D$21</f>
        <v>3.9999999999999494</v>
      </c>
      <c r="E29" s="36">
        <f t="shared" si="6"/>
        <v>3.6544642857142868</v>
      </c>
      <c r="F29" s="28">
        <v>4</v>
      </c>
    </row>
    <row r="30" spans="1:7">
      <c r="A30" s="6" t="s">
        <v>41</v>
      </c>
      <c r="B30" s="29">
        <v>4.5</v>
      </c>
      <c r="C30" s="4">
        <f>SUMPRODUCT(C$6:C$16,$K$6:$K$16)/C$21</f>
        <v>4.5</v>
      </c>
      <c r="D30" s="3">
        <f>SUMPRODUCT(D$6:D$16,$K$6:$K$16)/D$21</f>
        <v>4.4999999999999956</v>
      </c>
      <c r="E30" s="6">
        <f>SUMPRODUCT(E$6:E$16,$K$6:$K$16)/E$21</f>
        <v>4.5000000000000009</v>
      </c>
      <c r="F30" s="29">
        <v>5.5</v>
      </c>
    </row>
    <row r="32" spans="1:7">
      <c r="A32" t="s">
        <v>55</v>
      </c>
      <c r="F32" t="s">
        <v>56</v>
      </c>
    </row>
    <row r="33" spans="1:8">
      <c r="A33" s="3" t="s">
        <v>27</v>
      </c>
      <c r="B33" t="s">
        <v>28</v>
      </c>
      <c r="C33" t="s">
        <v>29</v>
      </c>
      <c r="D33" t="s">
        <v>31</v>
      </c>
      <c r="E33" t="s">
        <v>30</v>
      </c>
      <c r="F33" t="s">
        <v>29</v>
      </c>
      <c r="G33" t="s">
        <v>31</v>
      </c>
      <c r="H33" t="s">
        <v>30</v>
      </c>
    </row>
    <row r="34" spans="1:8">
      <c r="B34" t="s">
        <v>1</v>
      </c>
      <c r="C34">
        <v>0</v>
      </c>
      <c r="D34">
        <v>7.0131548315700303E-15</v>
      </c>
      <c r="E34">
        <v>0</v>
      </c>
      <c r="F34">
        <f>C34*$G6</f>
        <v>0</v>
      </c>
      <c r="G34">
        <f>D34*$G6</f>
        <v>4.7128400468150602E-12</v>
      </c>
      <c r="H34">
        <f t="shared" ref="H34" si="7">E34*$G6</f>
        <v>0</v>
      </c>
    </row>
    <row r="35" spans="1:8">
      <c r="B35" t="s">
        <v>2</v>
      </c>
      <c r="C35">
        <v>0</v>
      </c>
      <c r="D35">
        <v>1</v>
      </c>
      <c r="E35">
        <v>0</v>
      </c>
      <c r="F35">
        <f t="shared" ref="F35:H35" si="8">C35*$G7</f>
        <v>0</v>
      </c>
      <c r="G35">
        <f t="shared" si="8"/>
        <v>400</v>
      </c>
      <c r="H35">
        <f t="shared" si="8"/>
        <v>0</v>
      </c>
    </row>
    <row r="36" spans="1:8">
      <c r="B36" t="s">
        <v>18</v>
      </c>
      <c r="C36">
        <v>1</v>
      </c>
      <c r="D36">
        <v>1</v>
      </c>
      <c r="E36">
        <v>0.58223214285714209</v>
      </c>
      <c r="F36">
        <f t="shared" ref="F36:H36" si="9">C36*$G8</f>
        <v>1200</v>
      </c>
      <c r="G36">
        <f t="shared" si="9"/>
        <v>1200</v>
      </c>
      <c r="H36">
        <f t="shared" si="9"/>
        <v>698.67857142857054</v>
      </c>
    </row>
    <row r="37" spans="1:8">
      <c r="B37" t="s">
        <v>21</v>
      </c>
      <c r="C37">
        <v>0</v>
      </c>
      <c r="D37">
        <v>0</v>
      </c>
      <c r="E37">
        <v>1</v>
      </c>
      <c r="F37">
        <f t="shared" ref="F37:H37" si="10">C37*$G9</f>
        <v>0</v>
      </c>
      <c r="G37">
        <f t="shared" si="10"/>
        <v>0</v>
      </c>
      <c r="H37">
        <f t="shared" si="10"/>
        <v>168</v>
      </c>
    </row>
    <row r="38" spans="1:8">
      <c r="B38" t="s">
        <v>20</v>
      </c>
      <c r="C38">
        <v>1</v>
      </c>
      <c r="D38">
        <v>0</v>
      </c>
      <c r="E38">
        <v>0</v>
      </c>
      <c r="F38">
        <f t="shared" ref="F38:H38" si="11">C38*$G10</f>
        <v>84</v>
      </c>
      <c r="G38">
        <f t="shared" si="11"/>
        <v>0</v>
      </c>
      <c r="H38">
        <f t="shared" si="11"/>
        <v>0</v>
      </c>
    </row>
    <row r="39" spans="1:8">
      <c r="B39" t="s">
        <v>19</v>
      </c>
      <c r="C39">
        <v>0</v>
      </c>
      <c r="D39">
        <v>0.36540910845232849</v>
      </c>
      <c r="E39">
        <v>0</v>
      </c>
      <c r="F39">
        <f t="shared" ref="F39:H39" si="12">C39*$G11</f>
        <v>0</v>
      </c>
      <c r="G39">
        <f t="shared" si="12"/>
        <v>76.735912774988989</v>
      </c>
      <c r="H39">
        <f t="shared" si="12"/>
        <v>0</v>
      </c>
    </row>
    <row r="40" spans="1:8">
      <c r="B40" t="s">
        <v>3</v>
      </c>
      <c r="C40">
        <v>0</v>
      </c>
      <c r="D40">
        <v>0</v>
      </c>
      <c r="E40">
        <v>0</v>
      </c>
      <c r="F40">
        <f t="shared" ref="F40:H40" si="13">C40*$G12</f>
        <v>0</v>
      </c>
      <c r="G40">
        <f t="shared" si="13"/>
        <v>0</v>
      </c>
      <c r="H40">
        <f t="shared" si="13"/>
        <v>0</v>
      </c>
    </row>
    <row r="41" spans="1:8">
      <c r="B41" t="s">
        <v>5</v>
      </c>
      <c r="C41">
        <v>0.36198792523570628</v>
      </c>
      <c r="D41">
        <v>1</v>
      </c>
      <c r="E41">
        <v>1</v>
      </c>
      <c r="F41">
        <f t="shared" ref="F41:H41" si="14">C41*$G13</f>
        <v>60.813971439598653</v>
      </c>
      <c r="G41">
        <f t="shared" si="14"/>
        <v>168</v>
      </c>
      <c r="H41">
        <f t="shared" si="14"/>
        <v>168</v>
      </c>
    </row>
    <row r="42" spans="1:8">
      <c r="B42" t="s">
        <v>4</v>
      </c>
      <c r="C42">
        <v>0.39163184297904147</v>
      </c>
      <c r="D42">
        <v>0.3948571979930508</v>
      </c>
      <c r="E42">
        <v>0.30541666666666645</v>
      </c>
      <c r="F42">
        <f t="shared" ref="F42:H42" si="15">C42*$G14</f>
        <v>117.48955289371244</v>
      </c>
      <c r="G42">
        <f t="shared" si="15"/>
        <v>118.45715939791523</v>
      </c>
      <c r="H42">
        <f t="shared" si="15"/>
        <v>91.624999999999929</v>
      </c>
    </row>
    <row r="43" spans="1:8">
      <c r="B43" t="s">
        <v>6</v>
      </c>
      <c r="C43">
        <v>1</v>
      </c>
      <c r="D43">
        <v>3.229448089542121E-2</v>
      </c>
      <c r="E43">
        <v>0.56617063492063535</v>
      </c>
      <c r="F43">
        <f t="shared" ref="F43:H43" si="16">C43*$G15</f>
        <v>210</v>
      </c>
      <c r="G43">
        <f t="shared" si="16"/>
        <v>6.7818409880384545</v>
      </c>
      <c r="H43">
        <f t="shared" si="16"/>
        <v>118.89583333333343</v>
      </c>
    </row>
    <row r="44" spans="1:8">
      <c r="B44" t="s">
        <v>7</v>
      </c>
      <c r="C44">
        <v>0.2463802317852381</v>
      </c>
      <c r="D44">
        <v>0.20743921265919874</v>
      </c>
      <c r="E44">
        <v>0.54618055555555511</v>
      </c>
      <c r="F44">
        <f t="shared" ref="F44:H44" si="17">C44*$G16</f>
        <v>44.348441721342859</v>
      </c>
      <c r="G44">
        <f t="shared" si="17"/>
        <v>37.33905827865577</v>
      </c>
      <c r="H44">
        <f t="shared" si="17"/>
        <v>98.312499999999915</v>
      </c>
    </row>
    <row r="45" spans="1:8">
      <c r="C45">
        <f>SUM(C34:C44)</f>
        <v>3.9999999999999858</v>
      </c>
      <c r="D45">
        <f>SUM(D34:D44)</f>
        <v>4.0000000000000062</v>
      </c>
      <c r="E45">
        <f>SUM(E34:E44)</f>
        <v>3.9999999999999987</v>
      </c>
    </row>
    <row r="46" spans="1:8">
      <c r="A46" t="s">
        <v>89</v>
      </c>
      <c r="C46">
        <v>4</v>
      </c>
      <c r="D46">
        <v>4</v>
      </c>
      <c r="E46">
        <v>4</v>
      </c>
    </row>
  </sheetData>
  <conditionalFormatting sqref="C6:E16"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5" workbookViewId="0">
      <selection activeCell="F34" sqref="F34"/>
    </sheetView>
  </sheetViews>
  <sheetFormatPr baseColWidth="10" defaultRowHeight="15" x14ac:dyDescent="0"/>
  <cols>
    <col min="1" max="1" width="19.1640625" bestFit="1" customWidth="1"/>
    <col min="2" max="2" width="9" bestFit="1" customWidth="1"/>
    <col min="3" max="3" width="12.83203125" customWidth="1"/>
    <col min="4" max="5" width="13" customWidth="1"/>
    <col min="6" max="6" width="12.6640625" bestFit="1" customWidth="1"/>
    <col min="7" max="8" width="10.83203125" customWidth="1"/>
    <col min="9" max="9" width="9.5" customWidth="1"/>
    <col min="10" max="10" width="10.83203125" customWidth="1"/>
    <col min="11" max="12" width="10.1640625" customWidth="1"/>
    <col min="13" max="13" width="9" bestFit="1" customWidth="1"/>
  </cols>
  <sheetData>
    <row r="1" spans="1:13">
      <c r="A1" t="s">
        <v>38</v>
      </c>
      <c r="G1" s="37"/>
      <c r="H1" s="37"/>
      <c r="I1" s="37"/>
      <c r="J1" s="37"/>
      <c r="K1" s="37"/>
      <c r="L1" s="37"/>
      <c r="M1" s="37"/>
    </row>
    <row r="2" spans="1:13">
      <c r="A2" s="54">
        <f>SUM(C17:E18)</f>
        <v>1246574.6153846153</v>
      </c>
      <c r="F2" s="7"/>
      <c r="G2" s="37"/>
      <c r="H2" s="37"/>
      <c r="I2" s="37"/>
      <c r="J2" s="37"/>
      <c r="K2" s="37"/>
      <c r="L2" s="37"/>
      <c r="M2" s="37"/>
    </row>
    <row r="3" spans="1:13">
      <c r="G3" s="37"/>
      <c r="H3" s="37"/>
      <c r="I3" s="37"/>
      <c r="J3" s="37"/>
      <c r="K3" s="37"/>
      <c r="L3" s="37"/>
      <c r="M3" s="37"/>
    </row>
    <row r="4" spans="1:13">
      <c r="A4" t="s">
        <v>37</v>
      </c>
      <c r="G4" s="37" t="s">
        <v>49</v>
      </c>
      <c r="H4" s="37"/>
      <c r="I4" s="37"/>
      <c r="J4" s="37"/>
      <c r="K4" s="37"/>
      <c r="L4" s="37"/>
      <c r="M4" s="37"/>
    </row>
    <row r="5" spans="1:13" ht="29" customHeight="1">
      <c r="A5" s="3" t="s">
        <v>27</v>
      </c>
      <c r="B5" s="3" t="s">
        <v>28</v>
      </c>
      <c r="C5" s="4" t="s">
        <v>29</v>
      </c>
      <c r="D5" s="3" t="s">
        <v>31</v>
      </c>
      <c r="E5" s="3" t="s">
        <v>30</v>
      </c>
      <c r="F5" s="7" t="s">
        <v>43</v>
      </c>
      <c r="G5" s="38" t="s">
        <v>22</v>
      </c>
      <c r="H5" s="38" t="s">
        <v>23</v>
      </c>
      <c r="I5" s="38" t="s">
        <v>24</v>
      </c>
      <c r="J5" s="38" t="s">
        <v>33</v>
      </c>
      <c r="K5" s="38" t="s">
        <v>32</v>
      </c>
      <c r="L5" s="38" t="s">
        <v>36</v>
      </c>
      <c r="M5" s="38" t="s">
        <v>26</v>
      </c>
    </row>
    <row r="6" spans="1:13">
      <c r="A6" t="s">
        <v>9</v>
      </c>
      <c r="B6" t="s">
        <v>1</v>
      </c>
      <c r="C6" s="10">
        <v>0</v>
      </c>
      <c r="D6" s="11">
        <v>0</v>
      </c>
      <c r="E6" s="11">
        <v>0</v>
      </c>
      <c r="F6" s="30">
        <f>SUM(C6:E6)</f>
        <v>0</v>
      </c>
      <c r="G6" s="39">
        <v>672</v>
      </c>
      <c r="H6" s="40">
        <v>10.5</v>
      </c>
      <c r="I6" s="41">
        <v>6.0000000000000001E-3</v>
      </c>
      <c r="J6" s="40">
        <v>3</v>
      </c>
      <c r="K6" s="40">
        <v>3</v>
      </c>
      <c r="L6" s="42">
        <v>500</v>
      </c>
      <c r="M6" s="43">
        <v>100</v>
      </c>
    </row>
    <row r="7" spans="1:13">
      <c r="A7" t="s">
        <v>15</v>
      </c>
      <c r="B7" t="s">
        <v>2</v>
      </c>
      <c r="C7" s="8">
        <v>0</v>
      </c>
      <c r="D7" s="13">
        <v>0</v>
      </c>
      <c r="E7" s="13">
        <v>0</v>
      </c>
      <c r="F7" s="31">
        <f t="shared" ref="F7:F16" si="0">SUM(C7:E7)</f>
        <v>0</v>
      </c>
      <c r="G7" s="44">
        <v>400</v>
      </c>
      <c r="H7" s="45">
        <v>6.5</v>
      </c>
      <c r="I7" s="46">
        <v>1.4E-2</v>
      </c>
      <c r="J7" s="45">
        <v>7</v>
      </c>
      <c r="K7" s="45">
        <v>1</v>
      </c>
      <c r="L7" s="47">
        <v>310</v>
      </c>
      <c r="M7" s="48">
        <v>150</v>
      </c>
    </row>
    <row r="8" spans="1:13">
      <c r="A8" t="s">
        <v>0</v>
      </c>
      <c r="B8" t="s">
        <v>18</v>
      </c>
      <c r="C8" s="8">
        <v>256.50000000000011</v>
      </c>
      <c r="D8" s="13">
        <v>240</v>
      </c>
      <c r="E8" s="13">
        <v>280.00000000000006</v>
      </c>
      <c r="F8" s="31">
        <f t="shared" si="0"/>
        <v>776.50000000000023</v>
      </c>
      <c r="G8" s="44">
        <v>1200</v>
      </c>
      <c r="H8" s="45">
        <v>12</v>
      </c>
      <c r="I8" s="46">
        <v>9.4999999999999998E-3</v>
      </c>
      <c r="J8" s="45">
        <v>3</v>
      </c>
      <c r="K8" s="45">
        <v>3</v>
      </c>
      <c r="L8" s="47">
        <v>750</v>
      </c>
      <c r="M8" s="48">
        <v>0</v>
      </c>
    </row>
    <row r="9" spans="1:13">
      <c r="A9" t="s">
        <v>9</v>
      </c>
      <c r="B9" t="s">
        <v>21</v>
      </c>
      <c r="C9" s="8">
        <v>0</v>
      </c>
      <c r="D9" s="13">
        <v>168</v>
      </c>
      <c r="E9" s="13">
        <v>0</v>
      </c>
      <c r="F9" s="31">
        <f t="shared" si="0"/>
        <v>168</v>
      </c>
      <c r="G9" s="44">
        <v>168</v>
      </c>
      <c r="H9" s="45">
        <v>11</v>
      </c>
      <c r="I9" s="46">
        <v>0.01</v>
      </c>
      <c r="J9" s="45">
        <v>3</v>
      </c>
      <c r="K9" s="45">
        <v>5</v>
      </c>
      <c r="L9" s="47">
        <v>600</v>
      </c>
      <c r="M9" s="48">
        <v>60</v>
      </c>
    </row>
    <row r="10" spans="1:13">
      <c r="A10" t="s">
        <v>13</v>
      </c>
      <c r="B10" t="s">
        <v>20</v>
      </c>
      <c r="C10" s="8">
        <v>84</v>
      </c>
      <c r="D10" s="13">
        <v>0</v>
      </c>
      <c r="E10" s="13">
        <v>0</v>
      </c>
      <c r="F10" s="31">
        <f t="shared" si="0"/>
        <v>84</v>
      </c>
      <c r="G10" s="44">
        <v>84</v>
      </c>
      <c r="H10" s="45">
        <v>12</v>
      </c>
      <c r="I10" s="46">
        <v>7.0000000000000001E-3</v>
      </c>
      <c r="J10" s="45">
        <v>1</v>
      </c>
      <c r="K10" s="45">
        <v>5</v>
      </c>
      <c r="L10" s="47">
        <v>600</v>
      </c>
      <c r="M10" s="48">
        <v>75</v>
      </c>
    </row>
    <row r="11" spans="1:13">
      <c r="A11" t="s">
        <v>14</v>
      </c>
      <c r="B11" t="s">
        <v>19</v>
      </c>
      <c r="C11" s="8">
        <v>0</v>
      </c>
      <c r="D11" s="13">
        <v>0</v>
      </c>
      <c r="E11" s="13">
        <v>134.61538461538422</v>
      </c>
      <c r="F11" s="31">
        <f t="shared" si="0"/>
        <v>134.61538461538422</v>
      </c>
      <c r="G11" s="44">
        <v>210</v>
      </c>
      <c r="H11" s="45">
        <v>10</v>
      </c>
      <c r="I11" s="46">
        <v>7.0000000000000001E-3</v>
      </c>
      <c r="J11" s="45">
        <v>1</v>
      </c>
      <c r="K11" s="45">
        <v>5</v>
      </c>
      <c r="L11" s="47">
        <v>625</v>
      </c>
      <c r="M11" s="48">
        <v>50</v>
      </c>
    </row>
    <row r="12" spans="1:13">
      <c r="A12" t="s">
        <v>17</v>
      </c>
      <c r="B12" t="s">
        <v>3</v>
      </c>
      <c r="C12" s="8">
        <v>0</v>
      </c>
      <c r="D12" s="13">
        <v>0</v>
      </c>
      <c r="E12" s="13">
        <v>0</v>
      </c>
      <c r="F12" s="31">
        <f t="shared" si="0"/>
        <v>0</v>
      </c>
      <c r="G12" s="44">
        <v>588</v>
      </c>
      <c r="H12" s="45">
        <v>9</v>
      </c>
      <c r="I12" s="46">
        <v>1.35E-2</v>
      </c>
      <c r="J12" s="45">
        <v>7</v>
      </c>
      <c r="K12" s="45">
        <v>3</v>
      </c>
      <c r="L12" s="47">
        <v>440</v>
      </c>
      <c r="M12" s="48">
        <v>120</v>
      </c>
    </row>
    <row r="13" spans="1:13">
      <c r="A13" t="s">
        <v>11</v>
      </c>
      <c r="B13" t="s">
        <v>5</v>
      </c>
      <c r="C13" s="8">
        <v>0</v>
      </c>
      <c r="D13" s="13">
        <v>0</v>
      </c>
      <c r="E13" s="13">
        <v>156.15384615384619</v>
      </c>
      <c r="F13" s="31">
        <f t="shared" si="0"/>
        <v>156.15384615384619</v>
      </c>
      <c r="G13" s="44">
        <v>168</v>
      </c>
      <c r="H13" s="45">
        <v>15</v>
      </c>
      <c r="I13" s="46">
        <v>1.0999999999999999E-2</v>
      </c>
      <c r="J13" s="45">
        <v>4</v>
      </c>
      <c r="K13" s="45">
        <v>8</v>
      </c>
      <c r="L13" s="47">
        <v>600</v>
      </c>
      <c r="M13" s="48">
        <v>110</v>
      </c>
    </row>
    <row r="14" spans="1:13">
      <c r="A14" t="s">
        <v>16</v>
      </c>
      <c r="B14" t="s">
        <v>4</v>
      </c>
      <c r="C14" s="8">
        <v>136.49999999999986</v>
      </c>
      <c r="D14" s="13">
        <v>0</v>
      </c>
      <c r="E14" s="13">
        <v>129.23076923076954</v>
      </c>
      <c r="F14" s="31">
        <f t="shared" si="0"/>
        <v>265.7307692307694</v>
      </c>
      <c r="G14" s="44">
        <v>300</v>
      </c>
      <c r="H14" s="45">
        <v>8</v>
      </c>
      <c r="I14" s="46">
        <v>1.2999999999999999E-2</v>
      </c>
      <c r="J14" s="45">
        <v>8</v>
      </c>
      <c r="K14" s="45">
        <v>3</v>
      </c>
      <c r="L14" s="47">
        <v>300</v>
      </c>
      <c r="M14" s="48">
        <v>90</v>
      </c>
    </row>
    <row r="15" spans="1:13">
      <c r="A15" t="s">
        <v>12</v>
      </c>
      <c r="B15" t="s">
        <v>6</v>
      </c>
      <c r="C15" s="8">
        <v>0</v>
      </c>
      <c r="D15" s="13">
        <v>135.00000000000006</v>
      </c>
      <c r="E15" s="13">
        <v>0</v>
      </c>
      <c r="F15" s="31">
        <f t="shared" si="0"/>
        <v>135.00000000000006</v>
      </c>
      <c r="G15" s="44">
        <v>210</v>
      </c>
      <c r="H15" s="45">
        <v>13</v>
      </c>
      <c r="I15" s="46">
        <v>1.2999999999999999E-2</v>
      </c>
      <c r="J15" s="45">
        <v>3</v>
      </c>
      <c r="K15" s="45">
        <v>5</v>
      </c>
      <c r="L15" s="47">
        <v>460</v>
      </c>
      <c r="M15" s="48">
        <v>130</v>
      </c>
    </row>
    <row r="16" spans="1:13" ht="16" thickBot="1">
      <c r="A16" s="18" t="s">
        <v>10</v>
      </c>
      <c r="B16" s="18" t="s">
        <v>7</v>
      </c>
      <c r="C16" s="19">
        <v>123.00000000000004</v>
      </c>
      <c r="D16" s="20">
        <v>56.999999999999972</v>
      </c>
      <c r="E16" s="20">
        <v>0</v>
      </c>
      <c r="F16" s="32">
        <f t="shared" si="0"/>
        <v>180</v>
      </c>
      <c r="G16" s="49">
        <v>180</v>
      </c>
      <c r="H16" s="50">
        <v>14</v>
      </c>
      <c r="I16" s="51">
        <v>5.0000000000000001E-3</v>
      </c>
      <c r="J16" s="50">
        <v>3</v>
      </c>
      <c r="K16" s="50">
        <v>9</v>
      </c>
      <c r="L16" s="52">
        <v>505</v>
      </c>
      <c r="M16" s="53">
        <v>115</v>
      </c>
    </row>
    <row r="17" spans="1:7">
      <c r="A17" s="7" t="s">
        <v>39</v>
      </c>
      <c r="B17" t="s">
        <v>25</v>
      </c>
      <c r="C17" s="21">
        <f>SUMPRODUCT(C6:C16,L6:L16)</f>
        <v>345840.00000000006</v>
      </c>
      <c r="D17" s="22">
        <f>SUMPRODUCT(D6:D16,L6:L16)</f>
        <v>371685</v>
      </c>
      <c r="E17" s="22">
        <f>SUMPRODUCT(E6:E16,L6:L16)</f>
        <v>426596.15384615376</v>
      </c>
      <c r="F17" s="8"/>
      <c r="G17" s="5"/>
    </row>
    <row r="18" spans="1:7">
      <c r="B18" t="s">
        <v>26</v>
      </c>
      <c r="C18" s="23">
        <f>SUMPRODUCT(C6:C16,M6:M16)</f>
        <v>32729.999999999993</v>
      </c>
      <c r="D18" s="24">
        <f>SUMPRODUCT(D6:D16,M6:M16)</f>
        <v>34185</v>
      </c>
      <c r="E18" s="24">
        <f>SUMPRODUCT(E6:E16,M6:M16)</f>
        <v>35538.461538461546</v>
      </c>
      <c r="F18" s="8"/>
      <c r="G18" s="5"/>
    </row>
    <row r="19" spans="1:7">
      <c r="B19" s="5"/>
      <c r="F19" s="5"/>
    </row>
    <row r="20" spans="1:7">
      <c r="A20" t="s">
        <v>43</v>
      </c>
      <c r="C20" s="10">
        <f>SUM(C6:C16)</f>
        <v>600</v>
      </c>
      <c r="D20" s="11">
        <f t="shared" ref="D20:E20" si="1">SUM(D6:D16)</f>
        <v>600</v>
      </c>
      <c r="E20" s="12">
        <f t="shared" si="1"/>
        <v>700</v>
      </c>
    </row>
    <row r="21" spans="1:7">
      <c r="A21" t="s">
        <v>44</v>
      </c>
      <c r="C21" s="4">
        <v>600</v>
      </c>
      <c r="D21" s="3">
        <v>600</v>
      </c>
      <c r="E21" s="6">
        <v>700</v>
      </c>
    </row>
    <row r="23" spans="1:7">
      <c r="A23" t="s">
        <v>47</v>
      </c>
      <c r="C23" s="10">
        <f>C8</f>
        <v>256.50000000000011</v>
      </c>
      <c r="D23" s="11">
        <f t="shared" ref="D23:E23" si="2">D8</f>
        <v>240</v>
      </c>
      <c r="E23" s="12">
        <f t="shared" si="2"/>
        <v>280.00000000000006</v>
      </c>
    </row>
    <row r="24" spans="1:7">
      <c r="A24" t="s">
        <v>48</v>
      </c>
      <c r="C24" s="4">
        <f>0.4*C21</f>
        <v>240</v>
      </c>
      <c r="D24" s="3">
        <f t="shared" ref="D24:E24" si="3">0.4*D21</f>
        <v>240</v>
      </c>
      <c r="E24" s="6">
        <f t="shared" si="3"/>
        <v>280</v>
      </c>
    </row>
    <row r="26" spans="1:7">
      <c r="A26" s="3" t="s">
        <v>65</v>
      </c>
      <c r="B26" s="3" t="s">
        <v>45</v>
      </c>
      <c r="C26" s="3"/>
      <c r="D26" s="3"/>
      <c r="E26" s="3"/>
      <c r="F26" s="3" t="s">
        <v>46</v>
      </c>
    </row>
    <row r="27" spans="1:7">
      <c r="A27" t="s">
        <v>34</v>
      </c>
      <c r="B27" s="27">
        <v>11.5</v>
      </c>
      <c r="C27" s="33">
        <f>SUMPRODUCT(C$6:C$16,$H$6:$H$16)/C$21</f>
        <v>11.500000000000002</v>
      </c>
      <c r="D27" s="34">
        <f t="shared" ref="D27:E27" si="4">SUMPRODUCT(D$6:D$16,$H$6:$H$16)/D$21</f>
        <v>12.135</v>
      </c>
      <c r="E27" s="35">
        <f t="shared" si="4"/>
        <v>11.546153846153844</v>
      </c>
      <c r="F27" s="27">
        <v>12.5</v>
      </c>
    </row>
    <row r="28" spans="1:7">
      <c r="A28" t="s">
        <v>40</v>
      </c>
      <c r="B28" s="28">
        <v>7.4999999999999997E-3</v>
      </c>
      <c r="C28" s="2">
        <f>SUMPRODUCT(C$6:C$16,$I$6:$I$16)/C$21</f>
        <v>9.0237499999999988E-3</v>
      </c>
      <c r="D28" s="5">
        <f t="shared" ref="D28:E28" si="5">SUMPRODUCT(D$6:D$16,$I$6:$I$16)/D$21</f>
        <v>1.0000000000000002E-2</v>
      </c>
      <c r="E28" s="36">
        <f t="shared" si="5"/>
        <v>1.0000000000000004E-2</v>
      </c>
      <c r="F28" s="28">
        <v>0.01</v>
      </c>
    </row>
    <row r="29" spans="1:7">
      <c r="A29" t="s">
        <v>42</v>
      </c>
      <c r="B29" s="28">
        <v>0</v>
      </c>
      <c r="C29" s="2">
        <f>SUMPRODUCT(C$6:C$16,$J$6:$J$16)/C$21</f>
        <v>3.8574999999999986</v>
      </c>
      <c r="D29" s="5">
        <f t="shared" ref="D29:E29" si="6">SUMPRODUCT(D$6:D$16,$J$6:$J$16)/D$21</f>
        <v>3.0000000000000004</v>
      </c>
      <c r="E29" s="36">
        <f t="shared" si="6"/>
        <v>3.7615384615384651</v>
      </c>
      <c r="F29" s="28">
        <v>4</v>
      </c>
    </row>
    <row r="30" spans="1:7">
      <c r="A30" s="6" t="s">
        <v>41</v>
      </c>
      <c r="B30" s="29">
        <v>4.5</v>
      </c>
      <c r="C30" s="4">
        <f>SUMPRODUCT(C$6:C$16,$K$6:$K$16)/C$21</f>
        <v>4.5100000000000007</v>
      </c>
      <c r="D30" s="3">
        <f>SUMPRODUCT(D$6:D$16,$K$6:$K$16)/D$21</f>
        <v>4.58</v>
      </c>
      <c r="E30" s="6">
        <f>SUMPRODUCT(E$6:E$16,$K$6:$K$16)/E$21</f>
        <v>4.4999999999999991</v>
      </c>
      <c r="F30" s="29">
        <v>5.5</v>
      </c>
    </row>
    <row r="32" spans="1:7">
      <c r="A32" t="s">
        <v>55</v>
      </c>
      <c r="F32" t="s">
        <v>56</v>
      </c>
    </row>
    <row r="33" spans="1:8">
      <c r="A33" s="3" t="s">
        <v>27</v>
      </c>
      <c r="B33" s="3" t="s">
        <v>28</v>
      </c>
      <c r="C33" s="4" t="s">
        <v>29</v>
      </c>
      <c r="D33" s="3" t="s">
        <v>31</v>
      </c>
      <c r="E33" s="3" t="s">
        <v>30</v>
      </c>
      <c r="F33" s="2" t="s">
        <v>29</v>
      </c>
      <c r="G33" s="5" t="s">
        <v>31</v>
      </c>
      <c r="H33" s="5" t="s">
        <v>30</v>
      </c>
    </row>
    <row r="34" spans="1:8">
      <c r="A34" t="s">
        <v>9</v>
      </c>
      <c r="B34" t="s">
        <v>1</v>
      </c>
      <c r="C34" s="10">
        <v>0</v>
      </c>
      <c r="D34" s="11">
        <v>0</v>
      </c>
      <c r="E34" s="12">
        <v>0</v>
      </c>
      <c r="F34" s="10" t="s">
        <v>90</v>
      </c>
      <c r="G34" s="11">
        <f t="shared" ref="G34:G44" si="7">D34*$G6</f>
        <v>0</v>
      </c>
      <c r="H34" s="12">
        <f t="shared" ref="H34:H44" si="8">E34*$G6</f>
        <v>0</v>
      </c>
    </row>
    <row r="35" spans="1:8">
      <c r="A35" t="s">
        <v>15</v>
      </c>
      <c r="B35" t="s">
        <v>2</v>
      </c>
      <c r="C35" s="8">
        <v>0</v>
      </c>
      <c r="D35" s="13">
        <v>0</v>
      </c>
      <c r="E35" s="14">
        <v>0</v>
      </c>
      <c r="F35" s="8">
        <f t="shared" ref="F35:F44" si="9">C35*$G7</f>
        <v>0</v>
      </c>
      <c r="G35" s="13">
        <f t="shared" si="7"/>
        <v>0</v>
      </c>
      <c r="H35" s="14">
        <f t="shared" si="8"/>
        <v>0</v>
      </c>
    </row>
    <row r="36" spans="1:8">
      <c r="A36" t="s">
        <v>0</v>
      </c>
      <c r="B36" t="s">
        <v>18</v>
      </c>
      <c r="C36" s="8">
        <v>1</v>
      </c>
      <c r="D36" s="13">
        <v>1</v>
      </c>
      <c r="E36" s="14">
        <v>1</v>
      </c>
      <c r="F36" s="8">
        <f t="shared" si="9"/>
        <v>1200</v>
      </c>
      <c r="G36" s="13">
        <f t="shared" si="7"/>
        <v>1200</v>
      </c>
      <c r="H36" s="14">
        <f t="shared" si="8"/>
        <v>1200</v>
      </c>
    </row>
    <row r="37" spans="1:8">
      <c r="A37" t="s">
        <v>9</v>
      </c>
      <c r="B37" t="s">
        <v>21</v>
      </c>
      <c r="C37" s="8">
        <v>0</v>
      </c>
      <c r="D37" s="13">
        <v>1</v>
      </c>
      <c r="E37" s="14">
        <v>0</v>
      </c>
      <c r="F37" s="8">
        <f t="shared" si="9"/>
        <v>0</v>
      </c>
      <c r="G37" s="13">
        <f t="shared" si="7"/>
        <v>168</v>
      </c>
      <c r="H37" s="14">
        <f t="shared" si="8"/>
        <v>0</v>
      </c>
    </row>
    <row r="38" spans="1:8">
      <c r="A38" t="s">
        <v>13</v>
      </c>
      <c r="B38" t="s">
        <v>20</v>
      </c>
      <c r="C38" s="8">
        <v>1</v>
      </c>
      <c r="D38" s="13">
        <v>0</v>
      </c>
      <c r="E38" s="14">
        <v>0</v>
      </c>
      <c r="F38" s="8">
        <f t="shared" si="9"/>
        <v>84</v>
      </c>
      <c r="G38" s="13">
        <f t="shared" si="7"/>
        <v>0</v>
      </c>
      <c r="H38" s="14">
        <f t="shared" si="8"/>
        <v>0</v>
      </c>
    </row>
    <row r="39" spans="1:8">
      <c r="A39" t="s">
        <v>14</v>
      </c>
      <c r="B39" t="s">
        <v>19</v>
      </c>
      <c r="C39" s="8">
        <v>0</v>
      </c>
      <c r="D39" s="13">
        <v>0</v>
      </c>
      <c r="E39" s="14">
        <v>1</v>
      </c>
      <c r="F39" s="8">
        <f t="shared" si="9"/>
        <v>0</v>
      </c>
      <c r="G39" s="13">
        <f t="shared" si="7"/>
        <v>0</v>
      </c>
      <c r="H39" s="14">
        <f t="shared" si="8"/>
        <v>210</v>
      </c>
    </row>
    <row r="40" spans="1:8">
      <c r="A40" t="s">
        <v>17</v>
      </c>
      <c r="B40" t="s">
        <v>3</v>
      </c>
      <c r="C40" s="8">
        <v>0</v>
      </c>
      <c r="D40" s="13">
        <v>0</v>
      </c>
      <c r="E40" s="14">
        <v>0</v>
      </c>
      <c r="F40" s="8">
        <f t="shared" si="9"/>
        <v>0</v>
      </c>
      <c r="G40" s="13">
        <f t="shared" si="7"/>
        <v>0</v>
      </c>
      <c r="H40" s="14">
        <f t="shared" si="8"/>
        <v>0</v>
      </c>
    </row>
    <row r="41" spans="1:8">
      <c r="A41" t="s">
        <v>11</v>
      </c>
      <c r="B41" t="s">
        <v>5</v>
      </c>
      <c r="C41" s="8">
        <v>0</v>
      </c>
      <c r="D41" s="13">
        <v>0</v>
      </c>
      <c r="E41" s="14">
        <v>1</v>
      </c>
      <c r="F41" s="8">
        <f t="shared" si="9"/>
        <v>0</v>
      </c>
      <c r="G41" s="13">
        <f t="shared" si="7"/>
        <v>0</v>
      </c>
      <c r="H41" s="14">
        <f t="shared" si="8"/>
        <v>168</v>
      </c>
    </row>
    <row r="42" spans="1:8">
      <c r="A42" t="s">
        <v>16</v>
      </c>
      <c r="B42" t="s">
        <v>4</v>
      </c>
      <c r="C42" s="8">
        <v>1</v>
      </c>
      <c r="D42" s="13">
        <v>0</v>
      </c>
      <c r="E42" s="14">
        <v>1</v>
      </c>
      <c r="F42" s="8">
        <f t="shared" si="9"/>
        <v>300</v>
      </c>
      <c r="G42" s="13">
        <f t="shared" si="7"/>
        <v>0</v>
      </c>
      <c r="H42" s="14">
        <f t="shared" si="8"/>
        <v>300</v>
      </c>
    </row>
    <row r="43" spans="1:8">
      <c r="A43" t="s">
        <v>12</v>
      </c>
      <c r="B43" t="s">
        <v>6</v>
      </c>
      <c r="C43" s="8">
        <v>0</v>
      </c>
      <c r="D43" s="13">
        <v>1</v>
      </c>
      <c r="E43" s="14">
        <v>0</v>
      </c>
      <c r="F43" s="8">
        <f t="shared" si="9"/>
        <v>0</v>
      </c>
      <c r="G43" s="13">
        <f t="shared" si="7"/>
        <v>210</v>
      </c>
      <c r="H43" s="14">
        <f t="shared" si="8"/>
        <v>0</v>
      </c>
    </row>
    <row r="44" spans="1:8" ht="16" thickBot="1">
      <c r="A44" s="18" t="s">
        <v>10</v>
      </c>
      <c r="B44" s="18" t="s">
        <v>7</v>
      </c>
      <c r="C44" s="19">
        <v>1</v>
      </c>
      <c r="D44" s="20">
        <v>1</v>
      </c>
      <c r="E44" s="74">
        <v>0</v>
      </c>
      <c r="F44" s="15">
        <f t="shared" si="9"/>
        <v>180</v>
      </c>
      <c r="G44" s="16">
        <f t="shared" si="7"/>
        <v>180</v>
      </c>
      <c r="H44" s="17">
        <f t="shared" si="8"/>
        <v>0</v>
      </c>
    </row>
    <row r="45" spans="1:8">
      <c r="A45" s="7" t="s">
        <v>57</v>
      </c>
      <c r="C45" s="10">
        <f>SUM(C34:C44)</f>
        <v>4</v>
      </c>
      <c r="D45" s="11">
        <f>SUM(D34:D44)</f>
        <v>4</v>
      </c>
      <c r="E45" s="12">
        <f>SUM(E34:E44)</f>
        <v>4</v>
      </c>
    </row>
    <row r="46" spans="1:8">
      <c r="A46" s="7" t="s">
        <v>58</v>
      </c>
      <c r="C46" s="4">
        <v>4</v>
      </c>
      <c r="D46" s="3">
        <v>4</v>
      </c>
      <c r="E46" s="6">
        <v>4</v>
      </c>
    </row>
  </sheetData>
  <conditionalFormatting sqref="C6:E16">
    <cfRule type="colorScale" priority="3">
      <colorScale>
        <cfvo type="min"/>
        <cfvo type="max"/>
        <color rgb="FFFCFCFF"/>
        <color rgb="FF63BE7B"/>
      </colorScale>
    </cfRule>
  </conditionalFormatting>
  <conditionalFormatting sqref="C34:E44">
    <cfRule type="colorScale" priority="2">
      <colorScale>
        <cfvo type="min"/>
        <cfvo type="max"/>
        <color rgb="FFFCFCFF"/>
        <color rgb="FF63BE7B"/>
      </colorScale>
    </cfRule>
  </conditionalFormatting>
  <conditionalFormatting sqref="F34:H44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29" workbookViewId="0">
      <selection activeCell="C38" sqref="C38"/>
    </sheetView>
  </sheetViews>
  <sheetFormatPr baseColWidth="10" defaultRowHeight="15" x14ac:dyDescent="0"/>
  <cols>
    <col min="1" max="1" width="19.1640625" bestFit="1" customWidth="1"/>
    <col min="2" max="2" width="13.5" customWidth="1"/>
    <col min="3" max="3" width="12.83203125" customWidth="1"/>
    <col min="4" max="5" width="13" customWidth="1"/>
    <col min="6" max="6" width="12.6640625" bestFit="1" customWidth="1"/>
    <col min="7" max="8" width="10.83203125" customWidth="1"/>
    <col min="9" max="9" width="9.5" customWidth="1"/>
    <col min="10" max="10" width="12.6640625" customWidth="1"/>
    <col min="11" max="12" width="10.1640625" customWidth="1"/>
    <col min="13" max="13" width="9" bestFit="1" customWidth="1"/>
  </cols>
  <sheetData>
    <row r="1" spans="1:13">
      <c r="A1" t="s">
        <v>38</v>
      </c>
      <c r="G1" s="37"/>
      <c r="H1" s="37"/>
      <c r="I1" s="37"/>
      <c r="J1" s="37"/>
      <c r="K1" s="37"/>
      <c r="L1" s="37"/>
      <c r="M1" s="37"/>
    </row>
    <row r="2" spans="1:13">
      <c r="A2" s="54">
        <f>SUM(C17:E18)</f>
        <v>1351499.4593252731</v>
      </c>
      <c r="F2" s="7"/>
      <c r="G2" s="37"/>
      <c r="H2" s="37"/>
      <c r="I2" s="37"/>
      <c r="J2" s="37"/>
      <c r="K2" s="37"/>
      <c r="L2" s="37"/>
      <c r="M2" s="37"/>
    </row>
    <row r="3" spans="1:13">
      <c r="G3" s="37"/>
      <c r="H3" s="37"/>
      <c r="I3" s="37"/>
      <c r="J3" s="37"/>
      <c r="K3" s="37"/>
      <c r="L3" s="37"/>
      <c r="M3" s="37"/>
    </row>
    <row r="4" spans="1:13">
      <c r="A4" t="s">
        <v>37</v>
      </c>
      <c r="G4" s="37" t="s">
        <v>49</v>
      </c>
      <c r="H4" s="37"/>
      <c r="I4" s="37"/>
      <c r="J4" s="37"/>
      <c r="K4" s="37"/>
      <c r="L4" s="37"/>
      <c r="M4" s="37"/>
    </row>
    <row r="5" spans="1:13" ht="29" customHeight="1">
      <c r="A5" s="3" t="s">
        <v>27</v>
      </c>
      <c r="B5" s="3" t="s">
        <v>28</v>
      </c>
      <c r="C5" s="4" t="s">
        <v>29</v>
      </c>
      <c r="D5" s="3" t="s">
        <v>31</v>
      </c>
      <c r="E5" s="3" t="s">
        <v>30</v>
      </c>
      <c r="F5" s="7" t="s">
        <v>43</v>
      </c>
      <c r="G5" s="38" t="s">
        <v>22</v>
      </c>
      <c r="H5" s="38" t="s">
        <v>23</v>
      </c>
      <c r="I5" s="38" t="s">
        <v>24</v>
      </c>
      <c r="J5" s="38" t="s">
        <v>33</v>
      </c>
      <c r="K5" s="38" t="s">
        <v>32</v>
      </c>
      <c r="L5" s="38" t="s">
        <v>36</v>
      </c>
      <c r="M5" s="38" t="s">
        <v>26</v>
      </c>
    </row>
    <row r="6" spans="1:13">
      <c r="A6" t="s">
        <v>9</v>
      </c>
      <c r="B6" t="s">
        <v>1</v>
      </c>
      <c r="C6" s="10">
        <v>0</v>
      </c>
      <c r="D6" s="11">
        <v>5.7007202014157453E-13</v>
      </c>
      <c r="E6" s="11">
        <v>138.23462301595487</v>
      </c>
      <c r="F6" s="30">
        <f>SUM(C6:E6)</f>
        <v>138.23462301595544</v>
      </c>
      <c r="G6" s="39">
        <v>672</v>
      </c>
      <c r="H6" s="40">
        <v>10.5</v>
      </c>
      <c r="I6" s="41">
        <v>6.0000000000000001E-3</v>
      </c>
      <c r="J6" s="40">
        <v>3</v>
      </c>
      <c r="K6" s="40">
        <v>3</v>
      </c>
      <c r="L6" s="42">
        <v>500</v>
      </c>
      <c r="M6" s="43">
        <v>100</v>
      </c>
    </row>
    <row r="7" spans="1:13">
      <c r="A7" t="s">
        <v>15</v>
      </c>
      <c r="B7" t="s">
        <v>2</v>
      </c>
      <c r="C7" s="8">
        <v>0</v>
      </c>
      <c r="D7" s="13">
        <v>0</v>
      </c>
      <c r="E7" s="13">
        <v>0</v>
      </c>
      <c r="F7" s="31">
        <f t="shared" ref="F7:F16" si="0">SUM(C7:E7)</f>
        <v>0</v>
      </c>
      <c r="G7" s="44">
        <v>400</v>
      </c>
      <c r="H7" s="45">
        <v>6.5</v>
      </c>
      <c r="I7" s="46">
        <v>1.4E-2</v>
      </c>
      <c r="J7" s="45">
        <v>7</v>
      </c>
      <c r="K7" s="45">
        <v>1</v>
      </c>
      <c r="L7" s="47">
        <v>310</v>
      </c>
      <c r="M7" s="48">
        <v>150</v>
      </c>
    </row>
    <row r="8" spans="1:13">
      <c r="A8" t="s">
        <v>0</v>
      </c>
      <c r="B8" t="s">
        <v>18</v>
      </c>
      <c r="C8" s="8">
        <v>240.00000000000034</v>
      </c>
      <c r="D8" s="13">
        <v>240.00000000000009</v>
      </c>
      <c r="E8" s="13">
        <v>280.00000000000011</v>
      </c>
      <c r="F8" s="31">
        <f t="shared" si="0"/>
        <v>760.00000000000057</v>
      </c>
      <c r="G8" s="44">
        <v>1200</v>
      </c>
      <c r="H8" s="45">
        <v>12</v>
      </c>
      <c r="I8" s="46">
        <v>9.4999999999999998E-3</v>
      </c>
      <c r="J8" s="45">
        <v>3</v>
      </c>
      <c r="K8" s="45">
        <v>3</v>
      </c>
      <c r="L8" s="47">
        <v>750</v>
      </c>
      <c r="M8" s="48">
        <v>0</v>
      </c>
    </row>
    <row r="9" spans="1:13">
      <c r="A9" t="s">
        <v>9</v>
      </c>
      <c r="B9" t="s">
        <v>21</v>
      </c>
      <c r="C9" s="8">
        <v>168.00000000000037</v>
      </c>
      <c r="D9" s="13">
        <v>0</v>
      </c>
      <c r="E9" s="13">
        <v>0</v>
      </c>
      <c r="F9" s="31">
        <f t="shared" si="0"/>
        <v>168.00000000000037</v>
      </c>
      <c r="G9" s="44">
        <v>168</v>
      </c>
      <c r="H9" s="45">
        <v>11</v>
      </c>
      <c r="I9" s="46">
        <v>0.01</v>
      </c>
      <c r="J9" s="45">
        <v>3</v>
      </c>
      <c r="K9" s="45">
        <v>5</v>
      </c>
      <c r="L9" s="47">
        <v>600</v>
      </c>
      <c r="M9" s="48">
        <v>60</v>
      </c>
    </row>
    <row r="10" spans="1:13">
      <c r="A10" t="s">
        <v>13</v>
      </c>
      <c r="B10" t="s">
        <v>20</v>
      </c>
      <c r="C10" s="8">
        <v>0</v>
      </c>
      <c r="D10" s="13">
        <v>106.62500000051089</v>
      </c>
      <c r="E10" s="13">
        <v>0</v>
      </c>
      <c r="F10" s="31">
        <f t="shared" si="0"/>
        <v>106.62500000051089</v>
      </c>
      <c r="G10" s="44">
        <v>84</v>
      </c>
      <c r="H10" s="45">
        <v>12</v>
      </c>
      <c r="I10" s="46">
        <v>7.0000000000000001E-3</v>
      </c>
      <c r="J10" s="45">
        <v>1</v>
      </c>
      <c r="K10" s="45">
        <v>5</v>
      </c>
      <c r="L10" s="47">
        <v>600</v>
      </c>
      <c r="M10" s="48">
        <v>75</v>
      </c>
    </row>
    <row r="11" spans="1:13">
      <c r="A11" t="s">
        <v>14</v>
      </c>
      <c r="B11" t="s">
        <v>19</v>
      </c>
      <c r="C11" s="8">
        <v>132.00000000000324</v>
      </c>
      <c r="D11" s="13">
        <v>0</v>
      </c>
      <c r="E11" s="13">
        <v>0</v>
      </c>
      <c r="F11" s="31">
        <f t="shared" si="0"/>
        <v>132.00000000000324</v>
      </c>
      <c r="G11" s="44">
        <v>210</v>
      </c>
      <c r="H11" s="45">
        <v>10</v>
      </c>
      <c r="I11" s="46">
        <v>7.0000000000000001E-3</v>
      </c>
      <c r="J11" s="45">
        <v>1</v>
      </c>
      <c r="K11" s="45">
        <v>5</v>
      </c>
      <c r="L11" s="47">
        <v>625</v>
      </c>
      <c r="M11" s="48">
        <v>50</v>
      </c>
    </row>
    <row r="12" spans="1:13">
      <c r="A12" t="s">
        <v>17</v>
      </c>
      <c r="B12" t="s">
        <v>3</v>
      </c>
      <c r="C12" s="8">
        <v>0</v>
      </c>
      <c r="D12" s="13">
        <v>3.6302816944190153E-14</v>
      </c>
      <c r="E12" s="13">
        <v>0</v>
      </c>
      <c r="F12" s="31">
        <f t="shared" si="0"/>
        <v>3.6302816944190153E-14</v>
      </c>
      <c r="G12" s="44">
        <v>588</v>
      </c>
      <c r="H12" s="45">
        <v>9</v>
      </c>
      <c r="I12" s="46">
        <v>1.35E-2</v>
      </c>
      <c r="J12" s="45">
        <v>7</v>
      </c>
      <c r="K12" s="45">
        <v>3</v>
      </c>
      <c r="L12" s="47">
        <v>440</v>
      </c>
      <c r="M12" s="48">
        <v>120</v>
      </c>
    </row>
    <row r="13" spans="1:13">
      <c r="A13" t="s">
        <v>11</v>
      </c>
      <c r="B13" t="s">
        <v>5</v>
      </c>
      <c r="C13" s="8">
        <v>59.999999999997229</v>
      </c>
      <c r="D13" s="13">
        <v>3.2992045224150728E-14</v>
      </c>
      <c r="E13" s="13">
        <v>82.747023809516534</v>
      </c>
      <c r="F13" s="31">
        <f t="shared" si="0"/>
        <v>142.74702380951379</v>
      </c>
      <c r="G13" s="44">
        <v>168</v>
      </c>
      <c r="H13" s="45">
        <v>15</v>
      </c>
      <c r="I13" s="46">
        <v>1.0999999999999999E-2</v>
      </c>
      <c r="J13" s="45">
        <v>4</v>
      </c>
      <c r="K13" s="45">
        <v>8</v>
      </c>
      <c r="L13" s="47">
        <v>600</v>
      </c>
      <c r="M13" s="48">
        <v>110</v>
      </c>
    </row>
    <row r="14" spans="1:13">
      <c r="A14" t="s">
        <v>16</v>
      </c>
      <c r="B14" t="s">
        <v>4</v>
      </c>
      <c r="C14" s="8">
        <v>5.3269306577427423E-12</v>
      </c>
      <c r="D14" s="13">
        <v>198.25000000012147</v>
      </c>
      <c r="E14" s="13">
        <v>101.74999999888739</v>
      </c>
      <c r="F14" s="31">
        <f t="shared" si="0"/>
        <v>299.99999999901416</v>
      </c>
      <c r="G14" s="44">
        <v>300</v>
      </c>
      <c r="H14" s="45">
        <v>8</v>
      </c>
      <c r="I14" s="46">
        <v>1.2999999999999999E-2</v>
      </c>
      <c r="J14" s="45">
        <v>8</v>
      </c>
      <c r="K14" s="45">
        <v>3</v>
      </c>
      <c r="L14" s="47">
        <v>300</v>
      </c>
      <c r="M14" s="48">
        <v>90</v>
      </c>
    </row>
    <row r="15" spans="1:13">
      <c r="A15" t="s">
        <v>12</v>
      </c>
      <c r="B15" t="s">
        <v>6</v>
      </c>
      <c r="C15" s="8">
        <v>0</v>
      </c>
      <c r="D15" s="13">
        <v>0</v>
      </c>
      <c r="E15" s="13">
        <v>161.31597222229576</v>
      </c>
      <c r="F15" s="31">
        <f t="shared" si="0"/>
        <v>161.31597222229576</v>
      </c>
      <c r="G15" s="44">
        <v>210</v>
      </c>
      <c r="H15" s="45">
        <v>13</v>
      </c>
      <c r="I15" s="46">
        <v>1.2999999999999999E-2</v>
      </c>
      <c r="J15" s="45">
        <v>3</v>
      </c>
      <c r="K15" s="45">
        <v>5</v>
      </c>
      <c r="L15" s="47">
        <v>460</v>
      </c>
      <c r="M15" s="48">
        <v>130</v>
      </c>
    </row>
    <row r="16" spans="1:13" ht="16" thickBot="1">
      <c r="A16" s="18" t="s">
        <v>10</v>
      </c>
      <c r="B16" s="18" t="s">
        <v>7</v>
      </c>
      <c r="C16" s="19">
        <v>0</v>
      </c>
      <c r="D16" s="20">
        <v>99.624999999651351</v>
      </c>
      <c r="E16" s="20">
        <v>80.375000000069917</v>
      </c>
      <c r="F16" s="32">
        <f t="shared" si="0"/>
        <v>179.99999999972127</v>
      </c>
      <c r="G16" s="49">
        <v>180</v>
      </c>
      <c r="H16" s="50">
        <v>14</v>
      </c>
      <c r="I16" s="51">
        <v>5.0000000000000001E-3</v>
      </c>
      <c r="J16" s="50">
        <v>3</v>
      </c>
      <c r="K16" s="50">
        <v>9</v>
      </c>
      <c r="L16" s="52">
        <v>505</v>
      </c>
      <c r="M16" s="53">
        <v>115</v>
      </c>
    </row>
    <row r="17" spans="1:13">
      <c r="A17" s="7" t="s">
        <v>39</v>
      </c>
      <c r="B17" t="s">
        <v>25</v>
      </c>
      <c r="C17" s="21">
        <f>SUMPRODUCT(C6:C16,$L6:$L16) +SUM(C38:C48)*20</f>
        <v>400500.00000000233</v>
      </c>
      <c r="D17" s="21">
        <f>SUMPRODUCT(D6:D16,$L6:$L16) +SUM(D38:D48)*20</f>
        <v>354040.62500016729</v>
      </c>
      <c r="E17" s="21">
        <f>SUMPRODUCT(E6:E16,$L6:$L16) +SUM(E38:E48)*20</f>
        <v>474085.24801564508</v>
      </c>
      <c r="F17" s="8"/>
      <c r="G17" s="5"/>
    </row>
    <row r="18" spans="1:13">
      <c r="B18" t="s">
        <v>26</v>
      </c>
      <c r="C18" s="23">
        <f>SUMPRODUCT(C6:C16,M6:M16)</f>
        <v>23280.000000000357</v>
      </c>
      <c r="D18" s="24">
        <f>SUMPRODUCT(D6:D16,M6:M16)</f>
        <v>37296.250000009226</v>
      </c>
      <c r="E18" s="24">
        <f>SUMPRODUCT(E6:E16,M6:M16)</f>
        <v>62297.336309448656</v>
      </c>
      <c r="F18" s="8"/>
      <c r="G18" s="5"/>
    </row>
    <row r="19" spans="1:13">
      <c r="B19" s="5"/>
      <c r="F19" s="5"/>
    </row>
    <row r="20" spans="1:13">
      <c r="A20" t="s">
        <v>43</v>
      </c>
      <c r="C20" s="10">
        <f>SUM(C6:C16)</f>
        <v>600.00000000000648</v>
      </c>
      <c r="D20" s="11">
        <f t="shared" ref="D20:E20" si="1">SUM(D6:D16)</f>
        <v>644.50000000028444</v>
      </c>
      <c r="E20" s="12">
        <f t="shared" si="1"/>
        <v>844.42261904672455</v>
      </c>
    </row>
    <row r="21" spans="1:13">
      <c r="A21" t="s">
        <v>44</v>
      </c>
      <c r="C21" s="4">
        <v>600</v>
      </c>
      <c r="D21" s="3">
        <v>600</v>
      </c>
      <c r="E21" s="6">
        <v>700</v>
      </c>
    </row>
    <row r="23" spans="1:13">
      <c r="A23" t="s">
        <v>47</v>
      </c>
      <c r="C23" s="10">
        <f>C8</f>
        <v>240.00000000000034</v>
      </c>
      <c r="D23" s="11">
        <f t="shared" ref="D23:E23" si="2">D8</f>
        <v>240.00000000000009</v>
      </c>
      <c r="E23" s="12">
        <f t="shared" si="2"/>
        <v>280.00000000000011</v>
      </c>
    </row>
    <row r="24" spans="1:13">
      <c r="A24" t="s">
        <v>48</v>
      </c>
      <c r="C24" s="4">
        <f>0.4*C21</f>
        <v>240</v>
      </c>
      <c r="D24" s="3">
        <f t="shared" ref="D24:E24" si="3">0.4*D21</f>
        <v>240</v>
      </c>
      <c r="E24" s="6">
        <f t="shared" si="3"/>
        <v>280</v>
      </c>
    </row>
    <row r="25" spans="1:13">
      <c r="C25" s="5"/>
      <c r="D25" s="5"/>
      <c r="E25" s="5"/>
    </row>
    <row r="26" spans="1:13">
      <c r="A26" t="s">
        <v>59</v>
      </c>
      <c r="B26" t="s">
        <v>60</v>
      </c>
      <c r="C26" s="33">
        <v>0</v>
      </c>
      <c r="D26" s="34">
        <v>0</v>
      </c>
      <c r="E26" s="35">
        <v>0</v>
      </c>
      <c r="F26" t="s">
        <v>91</v>
      </c>
      <c r="G26">
        <f>G6*C26</f>
        <v>0</v>
      </c>
      <c r="H26">
        <f t="shared" ref="H26:I26" si="4">H6*D26</f>
        <v>0</v>
      </c>
      <c r="I26">
        <f t="shared" si="4"/>
        <v>0</v>
      </c>
      <c r="J26" t="s">
        <v>62</v>
      </c>
      <c r="K26">
        <f>C6-$G6*(1-C26)</f>
        <v>-672</v>
      </c>
      <c r="L26">
        <f t="shared" ref="L26:M26" si="5">D6-$G6*(1-D26)</f>
        <v>-671.99999999999943</v>
      </c>
      <c r="M26">
        <f t="shared" si="5"/>
        <v>-533.76537698404513</v>
      </c>
    </row>
    <row r="27" spans="1:13">
      <c r="C27" s="2">
        <v>0</v>
      </c>
      <c r="D27" s="5">
        <v>0</v>
      </c>
      <c r="E27" s="36">
        <v>0</v>
      </c>
      <c r="G27">
        <f t="shared" ref="G27:I27" si="6">G7*C27</f>
        <v>0</v>
      </c>
      <c r="H27">
        <f t="shared" si="6"/>
        <v>0</v>
      </c>
      <c r="I27">
        <f t="shared" si="6"/>
        <v>0</v>
      </c>
      <c r="K27">
        <f t="shared" ref="K27:M27" si="7">C7-$G7*(1-C27)</f>
        <v>-400</v>
      </c>
      <c r="L27">
        <f t="shared" si="7"/>
        <v>-400</v>
      </c>
      <c r="M27">
        <f t="shared" si="7"/>
        <v>-400</v>
      </c>
    </row>
    <row r="28" spans="1:13">
      <c r="C28" s="2">
        <v>0</v>
      </c>
      <c r="D28" s="5">
        <v>0</v>
      </c>
      <c r="E28" s="36">
        <v>0</v>
      </c>
      <c r="G28">
        <f t="shared" ref="G28:I28" si="8">G8*C28</f>
        <v>0</v>
      </c>
      <c r="H28">
        <f t="shared" si="8"/>
        <v>0</v>
      </c>
      <c r="I28">
        <f t="shared" si="8"/>
        <v>0</v>
      </c>
      <c r="K28">
        <f t="shared" ref="K28:M28" si="9">C8-$G8*(1-C28)</f>
        <v>-959.99999999999966</v>
      </c>
      <c r="L28">
        <f t="shared" si="9"/>
        <v>-959.99999999999989</v>
      </c>
      <c r="M28">
        <f t="shared" si="9"/>
        <v>-919.99999999999989</v>
      </c>
    </row>
    <row r="29" spans="1:13">
      <c r="C29" s="2">
        <v>0</v>
      </c>
      <c r="D29" s="5">
        <v>0</v>
      </c>
      <c r="E29" s="36">
        <v>0</v>
      </c>
      <c r="G29">
        <f t="shared" ref="G29:I29" si="10">G9*C29</f>
        <v>0</v>
      </c>
      <c r="H29">
        <f t="shared" si="10"/>
        <v>0</v>
      </c>
      <c r="I29">
        <f t="shared" si="10"/>
        <v>0</v>
      </c>
      <c r="K29">
        <f t="shared" ref="K29:M29" si="11">C9-$G9*(1-C29)</f>
        <v>3.694822225952521E-13</v>
      </c>
      <c r="L29">
        <f t="shared" si="11"/>
        <v>-168</v>
      </c>
      <c r="M29">
        <f t="shared" si="11"/>
        <v>-168</v>
      </c>
    </row>
    <row r="30" spans="1:13">
      <c r="C30" s="2">
        <v>1</v>
      </c>
      <c r="D30" s="5">
        <v>0</v>
      </c>
      <c r="E30" s="36">
        <v>1</v>
      </c>
      <c r="G30">
        <f t="shared" ref="G30:I30" si="12">G10*C30</f>
        <v>84</v>
      </c>
      <c r="H30">
        <f t="shared" si="12"/>
        <v>0</v>
      </c>
      <c r="I30">
        <f t="shared" si="12"/>
        <v>7.0000000000000001E-3</v>
      </c>
      <c r="K30">
        <f t="shared" ref="K30:M30" si="13">C10-$G10*(1-C30)</f>
        <v>0</v>
      </c>
      <c r="L30">
        <f t="shared" si="13"/>
        <v>22.625000000510894</v>
      </c>
      <c r="M30">
        <f t="shared" si="13"/>
        <v>0</v>
      </c>
    </row>
    <row r="31" spans="1:13">
      <c r="C31" s="2">
        <v>0</v>
      </c>
      <c r="D31" s="5">
        <v>0</v>
      </c>
      <c r="E31" s="36">
        <v>0</v>
      </c>
      <c r="G31">
        <f t="shared" ref="G31:I31" si="14">G11*C31</f>
        <v>0</v>
      </c>
      <c r="H31">
        <f t="shared" si="14"/>
        <v>0</v>
      </c>
      <c r="I31">
        <f t="shared" si="14"/>
        <v>0</v>
      </c>
      <c r="K31">
        <f t="shared" ref="K31:M31" si="15">C11-$G11*(1-C31)</f>
        <v>-77.99999999999676</v>
      </c>
      <c r="L31">
        <f t="shared" si="15"/>
        <v>-210</v>
      </c>
      <c r="M31">
        <f t="shared" si="15"/>
        <v>-210</v>
      </c>
    </row>
    <row r="32" spans="1:13">
      <c r="C32" s="2">
        <v>0</v>
      </c>
      <c r="D32" s="5">
        <v>1</v>
      </c>
      <c r="E32" s="36">
        <v>1</v>
      </c>
      <c r="G32">
        <f t="shared" ref="G32:I32" si="16">G12*C32</f>
        <v>0</v>
      </c>
      <c r="H32">
        <f t="shared" si="16"/>
        <v>9</v>
      </c>
      <c r="I32">
        <f t="shared" si="16"/>
        <v>1.35E-2</v>
      </c>
      <c r="K32">
        <f t="shared" ref="K32:M32" si="17">C12-$G12*(1-C32)</f>
        <v>-588</v>
      </c>
      <c r="L32">
        <f t="shared" si="17"/>
        <v>3.6302816944190153E-14</v>
      </c>
      <c r="M32">
        <f t="shared" si="17"/>
        <v>0</v>
      </c>
    </row>
    <row r="33" spans="2:13">
      <c r="C33" s="2">
        <v>1</v>
      </c>
      <c r="D33" s="5">
        <v>0</v>
      </c>
      <c r="E33" s="36">
        <v>0</v>
      </c>
      <c r="G33">
        <f t="shared" ref="G33:I33" si="18">G13*C33</f>
        <v>168</v>
      </c>
      <c r="H33">
        <f t="shared" si="18"/>
        <v>0</v>
      </c>
      <c r="I33">
        <f t="shared" si="18"/>
        <v>0</v>
      </c>
      <c r="K33">
        <f t="shared" ref="K33:M33" si="19">C13-$G13*(1-C33)</f>
        <v>59.999999999997229</v>
      </c>
      <c r="L33">
        <f t="shared" si="19"/>
        <v>-167.99999999999997</v>
      </c>
      <c r="M33">
        <f t="shared" si="19"/>
        <v>-85.252976190483466</v>
      </c>
    </row>
    <row r="34" spans="2:13">
      <c r="C34" s="2">
        <v>0</v>
      </c>
      <c r="D34" s="5">
        <v>0</v>
      </c>
      <c r="E34" s="36">
        <v>1</v>
      </c>
      <c r="G34">
        <f t="shared" ref="G34:I34" si="20">G14*C34</f>
        <v>0</v>
      </c>
      <c r="H34">
        <f t="shared" si="20"/>
        <v>0</v>
      </c>
      <c r="I34">
        <f t="shared" si="20"/>
        <v>1.2999999999999999E-2</v>
      </c>
      <c r="K34">
        <f t="shared" ref="K34:M34" si="21">C14-$G14*(1-C34)</f>
        <v>-299.99999999999466</v>
      </c>
      <c r="L34">
        <f t="shared" si="21"/>
        <v>-101.74999999987853</v>
      </c>
      <c r="M34">
        <f t="shared" si="21"/>
        <v>101.74999999888739</v>
      </c>
    </row>
    <row r="35" spans="2:13">
      <c r="C35" s="2">
        <v>1</v>
      </c>
      <c r="D35" s="5">
        <v>1</v>
      </c>
      <c r="E35" s="36">
        <v>0</v>
      </c>
      <c r="G35">
        <f t="shared" ref="G35:I35" si="22">G15*C35</f>
        <v>210</v>
      </c>
      <c r="H35">
        <f t="shared" si="22"/>
        <v>13</v>
      </c>
      <c r="I35">
        <f t="shared" si="22"/>
        <v>0</v>
      </c>
      <c r="K35">
        <f t="shared" ref="K35:M35" si="23">C15-$G15*(1-C35)</f>
        <v>0</v>
      </c>
      <c r="L35">
        <f t="shared" si="23"/>
        <v>0</v>
      </c>
      <c r="M35">
        <f t="shared" si="23"/>
        <v>-48.684027777704244</v>
      </c>
    </row>
    <row r="36" spans="2:13">
      <c r="C36" s="4">
        <v>0</v>
      </c>
      <c r="D36" s="3">
        <v>1</v>
      </c>
      <c r="E36" s="6">
        <v>0</v>
      </c>
      <c r="G36">
        <f t="shared" ref="G36:I36" si="24">G16*C36</f>
        <v>0</v>
      </c>
      <c r="H36">
        <f t="shared" si="24"/>
        <v>14</v>
      </c>
      <c r="I36">
        <f t="shared" si="24"/>
        <v>0</v>
      </c>
      <c r="K36">
        <f t="shared" ref="K36:M36" si="25">C16-$G16*(1-C36)</f>
        <v>-180</v>
      </c>
      <c r="L36">
        <f t="shared" si="25"/>
        <v>99.624999999651351</v>
      </c>
      <c r="M36">
        <f t="shared" si="25"/>
        <v>-99.624999999930083</v>
      </c>
    </row>
    <row r="37" spans="2:13">
      <c r="C37" s="5"/>
      <c r="D37" s="5"/>
      <c r="E37" s="5"/>
    </row>
    <row r="38" spans="2:13">
      <c r="B38" t="s">
        <v>63</v>
      </c>
      <c r="C38" s="33">
        <v>0</v>
      </c>
      <c r="D38" s="34">
        <v>0</v>
      </c>
      <c r="E38" s="35">
        <v>0</v>
      </c>
      <c r="F38" t="s">
        <v>64</v>
      </c>
      <c r="G38" s="25">
        <f>C6-C38</f>
        <v>0</v>
      </c>
      <c r="H38" s="25">
        <f t="shared" ref="H38:I38" si="26">D6-D38</f>
        <v>5.7007202014157453E-13</v>
      </c>
      <c r="I38" s="25">
        <f t="shared" si="26"/>
        <v>138.23462301595487</v>
      </c>
    </row>
    <row r="39" spans="2:13">
      <c r="C39" s="2">
        <v>0</v>
      </c>
      <c r="D39" s="5">
        <v>0</v>
      </c>
      <c r="E39" s="36">
        <v>0</v>
      </c>
      <c r="G39" s="25">
        <f t="shared" ref="G39:I39" si="27">C7-C39</f>
        <v>0</v>
      </c>
      <c r="H39" s="25">
        <f t="shared" si="27"/>
        <v>0</v>
      </c>
      <c r="I39" s="25">
        <f t="shared" si="27"/>
        <v>0</v>
      </c>
    </row>
    <row r="40" spans="2:13">
      <c r="C40" s="2">
        <v>0</v>
      </c>
      <c r="D40" s="5">
        <v>0</v>
      </c>
      <c r="E40" s="36">
        <v>0</v>
      </c>
      <c r="G40" s="25">
        <f t="shared" ref="G40:I40" si="28">C8-C40</f>
        <v>240.00000000000034</v>
      </c>
      <c r="H40" s="25">
        <f t="shared" si="28"/>
        <v>240.00000000000009</v>
      </c>
      <c r="I40" s="25">
        <f t="shared" si="28"/>
        <v>280.00000000000011</v>
      </c>
    </row>
    <row r="41" spans="2:13">
      <c r="C41" s="2">
        <v>0</v>
      </c>
      <c r="D41" s="5">
        <v>0</v>
      </c>
      <c r="E41" s="36">
        <v>0</v>
      </c>
      <c r="G41" s="25">
        <f t="shared" ref="G41:I41" si="29">C9-C41</f>
        <v>168.00000000000037</v>
      </c>
      <c r="H41" s="25">
        <f t="shared" si="29"/>
        <v>0</v>
      </c>
      <c r="I41" s="25">
        <f t="shared" si="29"/>
        <v>0</v>
      </c>
    </row>
    <row r="42" spans="2:13">
      <c r="C42" s="2">
        <v>0</v>
      </c>
      <c r="D42" s="5">
        <v>0</v>
      </c>
      <c r="E42" s="36">
        <v>0</v>
      </c>
      <c r="G42" s="25">
        <f t="shared" ref="G42:I42" si="30">C10-C42</f>
        <v>0</v>
      </c>
      <c r="H42" s="25">
        <f t="shared" si="30"/>
        <v>106.62500000051089</v>
      </c>
      <c r="I42" s="25">
        <f t="shared" si="30"/>
        <v>0</v>
      </c>
    </row>
    <row r="43" spans="2:13">
      <c r="C43" s="2">
        <v>0</v>
      </c>
      <c r="D43" s="5">
        <v>0</v>
      </c>
      <c r="E43" s="36">
        <v>0</v>
      </c>
      <c r="G43" s="25">
        <f t="shared" ref="G43:I43" si="31">C11-C43</f>
        <v>132.00000000000324</v>
      </c>
      <c r="H43" s="25">
        <f t="shared" si="31"/>
        <v>0</v>
      </c>
      <c r="I43" s="25">
        <f t="shared" si="31"/>
        <v>0</v>
      </c>
    </row>
    <row r="44" spans="2:13">
      <c r="C44" s="2">
        <v>0</v>
      </c>
      <c r="D44" s="5">
        <v>0</v>
      </c>
      <c r="E44" s="36">
        <v>0</v>
      </c>
      <c r="G44" s="25">
        <f t="shared" ref="G44:I44" si="32">C12-C44</f>
        <v>0</v>
      </c>
      <c r="H44" s="25">
        <f t="shared" si="32"/>
        <v>3.6302816944190153E-14</v>
      </c>
      <c r="I44" s="25">
        <f t="shared" si="32"/>
        <v>0</v>
      </c>
    </row>
    <row r="45" spans="2:13">
      <c r="C45" s="2">
        <v>59.999999999996263</v>
      </c>
      <c r="D45" s="5">
        <v>2.8421709430404007E-14</v>
      </c>
      <c r="E45" s="36">
        <v>0</v>
      </c>
      <c r="G45" s="25">
        <f t="shared" ref="G45:I45" si="33">C13-C45</f>
        <v>9.6633812063373625E-13</v>
      </c>
      <c r="H45" s="25">
        <f t="shared" si="33"/>
        <v>4.5703357937467209E-15</v>
      </c>
      <c r="I45" s="25">
        <f t="shared" si="33"/>
        <v>82.747023809516534</v>
      </c>
    </row>
    <row r="46" spans="2:13">
      <c r="C46" s="2">
        <v>0</v>
      </c>
      <c r="D46" s="5">
        <v>0</v>
      </c>
      <c r="E46" s="36">
        <v>0</v>
      </c>
      <c r="G46" s="25">
        <f t="shared" ref="G46:I46" si="34">C14-C46</f>
        <v>5.3269306577427423E-12</v>
      </c>
      <c r="H46" s="25">
        <f t="shared" si="34"/>
        <v>198.25000000012147</v>
      </c>
      <c r="I46" s="25">
        <f t="shared" si="34"/>
        <v>101.74999999888739</v>
      </c>
    </row>
    <row r="47" spans="2:13">
      <c r="C47" s="2">
        <v>0</v>
      </c>
      <c r="D47" s="5">
        <v>0</v>
      </c>
      <c r="E47" s="36">
        <v>0</v>
      </c>
      <c r="G47" s="25">
        <f t="shared" ref="G47:I47" si="35">C15-C47</f>
        <v>0</v>
      </c>
      <c r="H47" s="25">
        <f t="shared" si="35"/>
        <v>0</v>
      </c>
      <c r="I47" s="25">
        <f t="shared" si="35"/>
        <v>161.31597222229576</v>
      </c>
    </row>
    <row r="48" spans="2:13">
      <c r="C48" s="4">
        <v>0</v>
      </c>
      <c r="D48" s="3">
        <v>14</v>
      </c>
      <c r="E48" s="6">
        <v>0</v>
      </c>
      <c r="G48" s="25">
        <f t="shared" ref="G48:I48" si="36">C16-C48</f>
        <v>0</v>
      </c>
      <c r="H48" s="25">
        <f t="shared" si="36"/>
        <v>85.624999999651351</v>
      </c>
      <c r="I48" s="25">
        <f t="shared" si="36"/>
        <v>80.375000000069917</v>
      </c>
    </row>
    <row r="50" spans="1:8">
      <c r="A50" s="3" t="s">
        <v>65</v>
      </c>
      <c r="B50" s="3" t="s">
        <v>45</v>
      </c>
      <c r="C50" s="3"/>
      <c r="D50" s="3"/>
      <c r="E50" s="3"/>
      <c r="F50" s="3" t="s">
        <v>46</v>
      </c>
    </row>
    <row r="51" spans="1:8">
      <c r="A51" t="s">
        <v>34</v>
      </c>
      <c r="B51" s="27">
        <v>11.5</v>
      </c>
      <c r="C51" s="33">
        <f>(SUMPRODUCT(G38:G48,$H6:$H16) + SUMPRODUCT(C38:C48,$H6:$H16)*1.25)/C$21</f>
        <v>11.955000000000046</v>
      </c>
      <c r="D51" s="33">
        <f>(SUMPRODUCT(H38:H48,$H6:$H16) + SUMPRODUCT(D38:D48,$H6:$H16)*1.25)/D$21</f>
        <v>11.982083333337046</v>
      </c>
      <c r="E51" s="33">
        <f>(SUMPRODUCT(I38:I48,$H6:$H16) + SUMPRODUCT(E38:E48,$H6:$H16)*1.25)/E$21</f>
        <v>14.412895053845997</v>
      </c>
      <c r="F51" s="27">
        <v>12.5</v>
      </c>
    </row>
    <row r="52" spans="1:8">
      <c r="A52" t="s">
        <v>40</v>
      </c>
      <c r="B52" s="28">
        <v>7.4999999999999997E-3</v>
      </c>
      <c r="C52" s="2">
        <f>(SUMPRODUCT(G38:G48,$I6:$I16) + SUMPRODUCT(C38:C48,$I6:$I16)*0.8)/C$21</f>
        <v>9.0200000000001269E-3</v>
      </c>
      <c r="D52" s="2">
        <f>(SUMPRODUCT(H38:H48,$I6:$I16) + SUMPRODUCT(D38:D48,$I6:$I16)*0.8)/D$21</f>
        <v>1.0146250000005694E-2</v>
      </c>
      <c r="E52" s="2">
        <f>(SUMPRODUCT(I38:I48,$I6:$I16) + SUMPRODUCT(E38:E48,$I6:$I16)*0.8)/E$21</f>
        <v>1.174479662696592E-2</v>
      </c>
      <c r="F52" s="28">
        <v>0.01</v>
      </c>
    </row>
    <row r="53" spans="1:8">
      <c r="A53" t="s">
        <v>42</v>
      </c>
      <c r="B53" s="28">
        <v>0</v>
      </c>
      <c r="C53" s="2">
        <f>SUMPRODUCT(C$6:C$16,$J$6:$J$16)/C$21</f>
        <v>2.6600000000000614</v>
      </c>
      <c r="D53" s="5">
        <f t="shared" ref="D53:E53" si="37">SUMPRODUCT(D$6:D$16,$J$6:$J$16)/D$21</f>
        <v>4.5191666666673989</v>
      </c>
      <c r="E53" s="36">
        <f t="shared" si="37"/>
        <v>4.463949829920181</v>
      </c>
      <c r="F53" s="28">
        <v>4</v>
      </c>
    </row>
    <row r="54" spans="1:8">
      <c r="A54" s="6" t="s">
        <v>41</v>
      </c>
      <c r="B54" s="29">
        <v>4.5</v>
      </c>
      <c r="C54" s="4">
        <f>SUMPRODUCT(C$6:C$16,$K$6:$K$16)/C$21</f>
        <v>4.5000000000000213</v>
      </c>
      <c r="D54" s="3">
        <f>SUMPRODUCT(D$6:D$16,$K$6:$K$16)/D$21</f>
        <v>4.5741666666663052</v>
      </c>
      <c r="E54" s="6">
        <f>SUMPRODUCT(E$6:E$16,$K$6:$K$16)/E$21</f>
        <v>5.3598356009039536</v>
      </c>
      <c r="F54" s="29">
        <v>5.5</v>
      </c>
    </row>
    <row r="56" spans="1:8">
      <c r="A56" t="s">
        <v>55</v>
      </c>
      <c r="F56" t="s">
        <v>56</v>
      </c>
    </row>
    <row r="57" spans="1:8">
      <c r="A57" s="3" t="s">
        <v>27</v>
      </c>
      <c r="B57" s="3" t="s">
        <v>28</v>
      </c>
      <c r="C57" s="4" t="s">
        <v>29</v>
      </c>
      <c r="D57" s="3" t="s">
        <v>31</v>
      </c>
      <c r="E57" s="3" t="s">
        <v>30</v>
      </c>
      <c r="F57" s="2" t="s">
        <v>29</v>
      </c>
      <c r="G57" s="5" t="s">
        <v>31</v>
      </c>
      <c r="H57" s="5" t="s">
        <v>30</v>
      </c>
    </row>
    <row r="58" spans="1:8">
      <c r="A58" t="s">
        <v>9</v>
      </c>
      <c r="B58" t="s">
        <v>1</v>
      </c>
      <c r="C58" s="10">
        <v>0</v>
      </c>
      <c r="D58" s="11">
        <v>0</v>
      </c>
      <c r="E58" s="12">
        <v>0</v>
      </c>
      <c r="F58" s="10">
        <f t="shared" ref="F58:F68" si="38">C58*$G6</f>
        <v>0</v>
      </c>
      <c r="G58" s="11">
        <f t="shared" ref="G58:G68" si="39">D58*$G6</f>
        <v>0</v>
      </c>
      <c r="H58" s="12">
        <f t="shared" ref="H58:H68" si="40">E58*$G6</f>
        <v>0</v>
      </c>
    </row>
    <row r="59" spans="1:8">
      <c r="A59" t="s">
        <v>15</v>
      </c>
      <c r="B59" t="s">
        <v>2</v>
      </c>
      <c r="C59" s="8">
        <v>0</v>
      </c>
      <c r="D59" s="13">
        <v>0</v>
      </c>
      <c r="E59" s="14">
        <v>1</v>
      </c>
      <c r="F59" s="8">
        <f t="shared" si="38"/>
        <v>0</v>
      </c>
      <c r="G59" s="13">
        <f t="shared" si="39"/>
        <v>0</v>
      </c>
      <c r="H59" s="14">
        <f t="shared" si="40"/>
        <v>400</v>
      </c>
    </row>
    <row r="60" spans="1:8">
      <c r="A60" t="s">
        <v>0</v>
      </c>
      <c r="B60" t="s">
        <v>18</v>
      </c>
      <c r="C60" s="8">
        <v>1</v>
      </c>
      <c r="D60" s="13">
        <v>1</v>
      </c>
      <c r="E60" s="14">
        <v>1</v>
      </c>
      <c r="F60" s="8">
        <f t="shared" si="38"/>
        <v>1200</v>
      </c>
      <c r="G60" s="13">
        <f t="shared" si="39"/>
        <v>1200</v>
      </c>
      <c r="H60" s="14">
        <f t="shared" si="40"/>
        <v>1200</v>
      </c>
    </row>
    <row r="61" spans="1:8">
      <c r="A61" t="s">
        <v>9</v>
      </c>
      <c r="B61" t="s">
        <v>21</v>
      </c>
      <c r="C61" s="8">
        <v>1</v>
      </c>
      <c r="D61" s="13">
        <v>0</v>
      </c>
      <c r="E61" s="14">
        <v>0</v>
      </c>
      <c r="F61" s="8">
        <f t="shared" si="38"/>
        <v>168</v>
      </c>
      <c r="G61" s="13">
        <f t="shared" si="39"/>
        <v>0</v>
      </c>
      <c r="H61" s="14">
        <f t="shared" si="40"/>
        <v>0</v>
      </c>
    </row>
    <row r="62" spans="1:8">
      <c r="A62" t="s">
        <v>13</v>
      </c>
      <c r="B62" t="s">
        <v>20</v>
      </c>
      <c r="C62" s="8">
        <v>0</v>
      </c>
      <c r="D62" s="13">
        <v>1</v>
      </c>
      <c r="E62" s="14">
        <v>0</v>
      </c>
      <c r="F62" s="8">
        <f t="shared" si="38"/>
        <v>0</v>
      </c>
      <c r="G62" s="13">
        <f t="shared" si="39"/>
        <v>84</v>
      </c>
      <c r="H62" s="14">
        <f t="shared" si="40"/>
        <v>0</v>
      </c>
    </row>
    <row r="63" spans="1:8">
      <c r="A63" t="s">
        <v>14</v>
      </c>
      <c r="B63" t="s">
        <v>19</v>
      </c>
      <c r="C63" s="8">
        <v>1</v>
      </c>
      <c r="D63" s="13">
        <v>0</v>
      </c>
      <c r="E63" s="14">
        <v>0</v>
      </c>
      <c r="F63" s="8">
        <f t="shared" si="38"/>
        <v>210</v>
      </c>
      <c r="G63" s="13">
        <f t="shared" si="39"/>
        <v>0</v>
      </c>
      <c r="H63" s="14">
        <f t="shared" si="40"/>
        <v>0</v>
      </c>
    </row>
    <row r="64" spans="1:8">
      <c r="A64" t="s">
        <v>17</v>
      </c>
      <c r="B64" t="s">
        <v>3</v>
      </c>
      <c r="C64" s="8">
        <v>0</v>
      </c>
      <c r="D64" s="13">
        <v>0</v>
      </c>
      <c r="E64" s="14">
        <v>0</v>
      </c>
      <c r="F64" s="8">
        <f t="shared" si="38"/>
        <v>0</v>
      </c>
      <c r="G64" s="13">
        <f t="shared" si="39"/>
        <v>0</v>
      </c>
      <c r="H64" s="14">
        <f t="shared" si="40"/>
        <v>0</v>
      </c>
    </row>
    <row r="65" spans="1:8">
      <c r="A65" t="s">
        <v>11</v>
      </c>
      <c r="B65" t="s">
        <v>5</v>
      </c>
      <c r="C65" s="8">
        <v>1</v>
      </c>
      <c r="D65" s="13">
        <v>0</v>
      </c>
      <c r="E65" s="14">
        <v>1</v>
      </c>
      <c r="F65" s="8">
        <f t="shared" si="38"/>
        <v>168</v>
      </c>
      <c r="G65" s="13">
        <f t="shared" si="39"/>
        <v>0</v>
      </c>
      <c r="H65" s="14">
        <f t="shared" si="40"/>
        <v>168</v>
      </c>
    </row>
    <row r="66" spans="1:8">
      <c r="A66" t="s">
        <v>16</v>
      </c>
      <c r="B66" t="s">
        <v>4</v>
      </c>
      <c r="C66" s="8">
        <v>0</v>
      </c>
      <c r="D66" s="13">
        <v>1</v>
      </c>
      <c r="E66" s="14">
        <v>0</v>
      </c>
      <c r="F66" s="8">
        <f t="shared" si="38"/>
        <v>0</v>
      </c>
      <c r="G66" s="13">
        <f t="shared" si="39"/>
        <v>300</v>
      </c>
      <c r="H66" s="14">
        <f t="shared" si="40"/>
        <v>0</v>
      </c>
    </row>
    <row r="67" spans="1:8">
      <c r="A67" t="s">
        <v>12</v>
      </c>
      <c r="B67" t="s">
        <v>6</v>
      </c>
      <c r="C67" s="8">
        <v>0</v>
      </c>
      <c r="D67" s="13">
        <v>0</v>
      </c>
      <c r="E67" s="14">
        <v>1</v>
      </c>
      <c r="F67" s="8">
        <f t="shared" si="38"/>
        <v>0</v>
      </c>
      <c r="G67" s="13">
        <f t="shared" si="39"/>
        <v>0</v>
      </c>
      <c r="H67" s="14">
        <f t="shared" si="40"/>
        <v>210</v>
      </c>
    </row>
    <row r="68" spans="1:8" ht="16" thickBot="1">
      <c r="A68" s="18" t="s">
        <v>10</v>
      </c>
      <c r="B68" s="18" t="s">
        <v>7</v>
      </c>
      <c r="C68" s="19">
        <v>0</v>
      </c>
      <c r="D68" s="20">
        <v>1</v>
      </c>
      <c r="E68" s="74">
        <v>0</v>
      </c>
      <c r="F68" s="15">
        <f t="shared" si="38"/>
        <v>0</v>
      </c>
      <c r="G68" s="16">
        <f t="shared" si="39"/>
        <v>180</v>
      </c>
      <c r="H68" s="17">
        <f t="shared" si="40"/>
        <v>0</v>
      </c>
    </row>
    <row r="69" spans="1:8">
      <c r="A69" s="7" t="s">
        <v>57</v>
      </c>
      <c r="C69" s="10">
        <f>SUM(C58:C68)</f>
        <v>4</v>
      </c>
      <c r="D69" s="11">
        <f>SUM(D58:D68)</f>
        <v>4</v>
      </c>
      <c r="E69" s="12">
        <f>SUM(E58:E68)</f>
        <v>4</v>
      </c>
    </row>
    <row r="70" spans="1:8">
      <c r="A70" s="7" t="s">
        <v>58</v>
      </c>
      <c r="C70" s="4">
        <v>4</v>
      </c>
      <c r="D70" s="3">
        <v>4</v>
      </c>
      <c r="E70" s="6">
        <v>4</v>
      </c>
    </row>
  </sheetData>
  <conditionalFormatting sqref="C6:E16">
    <cfRule type="colorScale" priority="3">
      <colorScale>
        <cfvo type="min"/>
        <cfvo type="max"/>
        <color rgb="FFFCFCFF"/>
        <color rgb="FF63BE7B"/>
      </colorScale>
    </cfRule>
  </conditionalFormatting>
  <conditionalFormatting sqref="C58:E68">
    <cfRule type="colorScale" priority="2">
      <colorScale>
        <cfvo type="min"/>
        <cfvo type="max"/>
        <color rgb="FFFCFCFF"/>
        <color rgb="FF63BE7B"/>
      </colorScale>
    </cfRule>
  </conditionalFormatting>
  <conditionalFormatting sqref="F58:H68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M60" sqref="M60"/>
    </sheetView>
  </sheetViews>
  <sheetFormatPr baseColWidth="10" defaultRowHeight="15" x14ac:dyDescent="0"/>
  <cols>
    <col min="1" max="1" width="25.83203125" bestFit="1" customWidth="1"/>
    <col min="2" max="2" width="12.83203125" bestFit="1" customWidth="1"/>
    <col min="3" max="3" width="12.83203125" customWidth="1"/>
    <col min="4" max="5" width="13" customWidth="1"/>
    <col min="6" max="6" width="12.6640625" bestFit="1" customWidth="1"/>
    <col min="7" max="8" width="10.83203125" customWidth="1"/>
    <col min="9" max="9" width="9.5" customWidth="1"/>
    <col min="10" max="10" width="10.83203125" customWidth="1"/>
    <col min="11" max="12" width="10.1640625" customWidth="1"/>
    <col min="13" max="13" width="9" bestFit="1" customWidth="1"/>
  </cols>
  <sheetData>
    <row r="1" spans="1:13">
      <c r="A1" t="s">
        <v>38</v>
      </c>
      <c r="G1" s="37"/>
      <c r="H1" s="37"/>
      <c r="I1" s="37"/>
      <c r="J1" s="37"/>
      <c r="K1" s="37"/>
      <c r="L1" s="37"/>
      <c r="M1" s="37"/>
    </row>
    <row r="2" spans="1:13">
      <c r="A2" s="54">
        <f>SUM(C17:E18)</f>
        <v>1289281.1666666677</v>
      </c>
      <c r="F2" s="7"/>
      <c r="G2" s="37"/>
      <c r="H2" s="37"/>
      <c r="I2" s="37"/>
      <c r="J2" s="37"/>
      <c r="K2" s="37"/>
      <c r="L2" s="37"/>
      <c r="M2" s="37"/>
    </row>
    <row r="3" spans="1:13">
      <c r="G3" s="37"/>
      <c r="H3" s="37"/>
      <c r="I3" s="37"/>
      <c r="J3" s="37"/>
      <c r="K3" s="37"/>
      <c r="L3" s="37"/>
      <c r="M3" s="37"/>
    </row>
    <row r="4" spans="1:13">
      <c r="A4" t="s">
        <v>37</v>
      </c>
      <c r="G4" s="37" t="s">
        <v>49</v>
      </c>
      <c r="H4" s="37"/>
      <c r="I4" s="37"/>
      <c r="J4" s="37"/>
      <c r="K4" s="37"/>
      <c r="L4" s="37"/>
      <c r="M4" s="37"/>
    </row>
    <row r="5" spans="1:13" ht="29" customHeight="1">
      <c r="A5" s="3" t="s">
        <v>27</v>
      </c>
      <c r="B5" s="3" t="s">
        <v>28</v>
      </c>
      <c r="C5" s="4" t="s">
        <v>29</v>
      </c>
      <c r="D5" s="3" t="s">
        <v>31</v>
      </c>
      <c r="E5" s="3" t="s">
        <v>30</v>
      </c>
      <c r="F5" s="7" t="s">
        <v>43</v>
      </c>
      <c r="G5" s="38" t="s">
        <v>22</v>
      </c>
      <c r="H5" s="38" t="s">
        <v>23</v>
      </c>
      <c r="I5" s="38" t="s">
        <v>24</v>
      </c>
      <c r="J5" s="38" t="s">
        <v>33</v>
      </c>
      <c r="K5" s="38" t="s">
        <v>32</v>
      </c>
      <c r="L5" s="38" t="s">
        <v>36</v>
      </c>
      <c r="M5" s="38" t="s">
        <v>26</v>
      </c>
    </row>
    <row r="6" spans="1:13">
      <c r="A6" t="s">
        <v>9</v>
      </c>
      <c r="B6" t="s">
        <v>1</v>
      </c>
      <c r="C6" s="10">
        <v>0</v>
      </c>
      <c r="D6" s="11">
        <v>0</v>
      </c>
      <c r="E6" s="11">
        <v>0</v>
      </c>
      <c r="F6" s="30">
        <f>SUM(C6:E6)</f>
        <v>0</v>
      </c>
      <c r="G6" s="39">
        <v>672</v>
      </c>
      <c r="H6" s="40">
        <v>10.5</v>
      </c>
      <c r="I6" s="41">
        <v>6.0000000000000001E-3</v>
      </c>
      <c r="J6" s="40">
        <v>3</v>
      </c>
      <c r="K6" s="40">
        <v>3</v>
      </c>
      <c r="L6" s="42">
        <v>500</v>
      </c>
      <c r="M6" s="43">
        <v>100</v>
      </c>
    </row>
    <row r="7" spans="1:13">
      <c r="A7" t="s">
        <v>15</v>
      </c>
      <c r="B7" t="s">
        <v>2</v>
      </c>
      <c r="C7" s="8">
        <v>0</v>
      </c>
      <c r="D7" s="13">
        <v>7.0226787348325164E-13</v>
      </c>
      <c r="E7" s="13">
        <v>29.166666666671066</v>
      </c>
      <c r="F7" s="31">
        <f t="shared" ref="F7:F16" si="0">SUM(C7:E7)</f>
        <v>29.16666666667177</v>
      </c>
      <c r="G7" s="44">
        <v>400</v>
      </c>
      <c r="H7" s="45">
        <v>6.5</v>
      </c>
      <c r="I7" s="46">
        <v>1.4E-2</v>
      </c>
      <c r="J7" s="45">
        <v>7</v>
      </c>
      <c r="K7" s="45">
        <v>1</v>
      </c>
      <c r="L7" s="47">
        <v>310</v>
      </c>
      <c r="M7" s="48">
        <v>150</v>
      </c>
    </row>
    <row r="8" spans="1:13">
      <c r="A8" t="s">
        <v>0</v>
      </c>
      <c r="B8" t="s">
        <v>18</v>
      </c>
      <c r="C8" s="8">
        <v>240</v>
      </c>
      <c r="D8" s="13">
        <v>332.25555555554109</v>
      </c>
      <c r="E8" s="13">
        <v>346.11111111111154</v>
      </c>
      <c r="F8" s="31">
        <f t="shared" si="0"/>
        <v>918.36666666665269</v>
      </c>
      <c r="G8" s="44">
        <v>1200</v>
      </c>
      <c r="H8" s="45">
        <v>12</v>
      </c>
      <c r="I8" s="46">
        <v>9.4999999999999998E-3</v>
      </c>
      <c r="J8" s="45">
        <v>3</v>
      </c>
      <c r="K8" s="45">
        <v>3</v>
      </c>
      <c r="L8" s="47">
        <v>750</v>
      </c>
      <c r="M8" s="48">
        <v>0</v>
      </c>
    </row>
    <row r="9" spans="1:13">
      <c r="A9" t="s">
        <v>9</v>
      </c>
      <c r="B9" t="s">
        <v>21</v>
      </c>
      <c r="C9" s="8">
        <v>0</v>
      </c>
      <c r="D9" s="13">
        <v>168.00000000000125</v>
      </c>
      <c r="E9" s="13">
        <v>1.160759118067755E-12</v>
      </c>
      <c r="F9" s="31">
        <f t="shared" si="0"/>
        <v>168.00000000000242</v>
      </c>
      <c r="G9" s="44">
        <v>168</v>
      </c>
      <c r="H9" s="45">
        <v>11</v>
      </c>
      <c r="I9" s="46">
        <v>0.01</v>
      </c>
      <c r="J9" s="45">
        <v>3</v>
      </c>
      <c r="K9" s="45">
        <v>5</v>
      </c>
      <c r="L9" s="47">
        <v>600</v>
      </c>
      <c r="M9" s="48">
        <v>60</v>
      </c>
    </row>
    <row r="10" spans="1:13">
      <c r="A10" t="s">
        <v>13</v>
      </c>
      <c r="B10" t="s">
        <v>20</v>
      </c>
      <c r="C10" s="8">
        <v>0</v>
      </c>
      <c r="D10" s="13">
        <v>0</v>
      </c>
      <c r="E10" s="13">
        <v>9.6377776952543021E-13</v>
      </c>
      <c r="F10" s="31">
        <f t="shared" si="0"/>
        <v>9.6377776952543021E-13</v>
      </c>
      <c r="G10" s="44">
        <v>84</v>
      </c>
      <c r="H10" s="45">
        <v>12</v>
      </c>
      <c r="I10" s="46">
        <v>7.0000000000000001E-3</v>
      </c>
      <c r="J10" s="45">
        <v>1</v>
      </c>
      <c r="K10" s="45">
        <v>5</v>
      </c>
      <c r="L10" s="47">
        <v>600</v>
      </c>
      <c r="M10" s="48">
        <v>75</v>
      </c>
    </row>
    <row r="11" spans="1:13">
      <c r="A11" t="s">
        <v>14</v>
      </c>
      <c r="B11" t="s">
        <v>19</v>
      </c>
      <c r="C11" s="8">
        <v>116.16666666666919</v>
      </c>
      <c r="D11" s="13">
        <v>0</v>
      </c>
      <c r="E11" s="13">
        <v>0</v>
      </c>
      <c r="F11" s="31">
        <f t="shared" si="0"/>
        <v>116.16666666666919</v>
      </c>
      <c r="G11" s="44">
        <v>210</v>
      </c>
      <c r="H11" s="45">
        <v>10</v>
      </c>
      <c r="I11" s="46">
        <v>7.0000000000000001E-3</v>
      </c>
      <c r="J11" s="45">
        <v>1</v>
      </c>
      <c r="K11" s="45">
        <v>5</v>
      </c>
      <c r="L11" s="47">
        <v>625</v>
      </c>
      <c r="M11" s="48">
        <v>50</v>
      </c>
    </row>
    <row r="12" spans="1:13">
      <c r="A12" t="s">
        <v>17</v>
      </c>
      <c r="B12" t="s">
        <v>3</v>
      </c>
      <c r="C12" s="8">
        <v>0</v>
      </c>
      <c r="D12" s="13">
        <v>5.535551868148746E-13</v>
      </c>
      <c r="E12" s="13">
        <v>0</v>
      </c>
      <c r="F12" s="31">
        <f t="shared" si="0"/>
        <v>5.535551868148746E-13</v>
      </c>
      <c r="G12" s="44">
        <v>588</v>
      </c>
      <c r="H12" s="45">
        <v>9</v>
      </c>
      <c r="I12" s="46">
        <v>1.35E-2</v>
      </c>
      <c r="J12" s="45">
        <v>7</v>
      </c>
      <c r="K12" s="45">
        <v>3</v>
      </c>
      <c r="L12" s="47">
        <v>440</v>
      </c>
      <c r="M12" s="48">
        <v>120</v>
      </c>
    </row>
    <row r="13" spans="1:13">
      <c r="A13" t="s">
        <v>11</v>
      </c>
      <c r="B13" t="s">
        <v>5</v>
      </c>
      <c r="C13" s="8">
        <v>133.53333333333177</v>
      </c>
      <c r="D13" s="13">
        <v>34.466666666668473</v>
      </c>
      <c r="E13" s="13">
        <v>0</v>
      </c>
      <c r="F13" s="31">
        <f t="shared" si="0"/>
        <v>168.00000000000023</v>
      </c>
      <c r="G13" s="44">
        <v>168</v>
      </c>
      <c r="H13" s="45">
        <v>15</v>
      </c>
      <c r="I13" s="46">
        <v>1.0999999999999999E-2</v>
      </c>
      <c r="J13" s="45">
        <v>4</v>
      </c>
      <c r="K13" s="45">
        <v>8</v>
      </c>
      <c r="L13" s="47">
        <v>600</v>
      </c>
      <c r="M13" s="48">
        <v>110</v>
      </c>
    </row>
    <row r="14" spans="1:13">
      <c r="A14" t="s">
        <v>16</v>
      </c>
      <c r="B14" t="s">
        <v>4</v>
      </c>
      <c r="C14" s="8">
        <v>110.29999999999784</v>
      </c>
      <c r="D14" s="13">
        <v>1.2192228978167598E-11</v>
      </c>
      <c r="E14" s="13">
        <v>0</v>
      </c>
      <c r="F14" s="31">
        <f t="shared" si="0"/>
        <v>110.30000000001003</v>
      </c>
      <c r="G14" s="44">
        <v>300</v>
      </c>
      <c r="H14" s="45">
        <v>8</v>
      </c>
      <c r="I14" s="46">
        <v>1.2999999999999999E-2</v>
      </c>
      <c r="J14" s="45">
        <v>8</v>
      </c>
      <c r="K14" s="45">
        <v>3</v>
      </c>
      <c r="L14" s="47">
        <v>300</v>
      </c>
      <c r="M14" s="48">
        <v>90</v>
      </c>
    </row>
    <row r="15" spans="1:13">
      <c r="A15" t="s">
        <v>12</v>
      </c>
      <c r="B15" t="s">
        <v>6</v>
      </c>
      <c r="C15" s="8">
        <v>2.1682185488549746E-13</v>
      </c>
      <c r="D15" s="13">
        <v>3.4742468927783537E-12</v>
      </c>
      <c r="E15" s="13">
        <v>209.99999999999642</v>
      </c>
      <c r="F15" s="31">
        <f t="shared" si="0"/>
        <v>210.00000000000011</v>
      </c>
      <c r="G15" s="44">
        <v>210</v>
      </c>
      <c r="H15" s="45">
        <v>13</v>
      </c>
      <c r="I15" s="46">
        <v>1.2999999999999999E-2</v>
      </c>
      <c r="J15" s="45">
        <v>3</v>
      </c>
      <c r="K15" s="45">
        <v>5</v>
      </c>
      <c r="L15" s="47">
        <v>460</v>
      </c>
      <c r="M15" s="48">
        <v>130</v>
      </c>
    </row>
    <row r="16" spans="1:13" ht="16" thickBot="1">
      <c r="A16" s="18" t="s">
        <v>10</v>
      </c>
      <c r="B16" s="18" t="s">
        <v>7</v>
      </c>
      <c r="C16" s="19">
        <v>0</v>
      </c>
      <c r="D16" s="20">
        <v>65.277777777776237</v>
      </c>
      <c r="E16" s="20">
        <v>114.72222222222476</v>
      </c>
      <c r="F16" s="32">
        <f t="shared" si="0"/>
        <v>180.00000000000099</v>
      </c>
      <c r="G16" s="49">
        <v>180</v>
      </c>
      <c r="H16" s="50">
        <v>14</v>
      </c>
      <c r="I16" s="51">
        <v>5.0000000000000001E-3</v>
      </c>
      <c r="J16" s="50">
        <v>3</v>
      </c>
      <c r="K16" s="50">
        <v>9</v>
      </c>
      <c r="L16" s="52">
        <v>505</v>
      </c>
      <c r="M16" s="53">
        <v>115</v>
      </c>
    </row>
    <row r="17" spans="1:13">
      <c r="A17" s="7" t="s">
        <v>39</v>
      </c>
      <c r="B17" t="s">
        <v>25</v>
      </c>
      <c r="C17" s="21">
        <f>SUMPRODUCT(C6:C16,$L6:$L16)+20*SUM(C38:C48)</f>
        <v>365814.1666666668</v>
      </c>
      <c r="D17" s="21">
        <f t="shared" ref="D17:E17" si="1">SUMPRODUCT(D6:D16,$L6:$L16)+20*SUM(D38:D48)</f>
        <v>403636.94444444036</v>
      </c>
      <c r="E17" s="21">
        <f t="shared" si="1"/>
        <v>423159.72222222487</v>
      </c>
      <c r="F17" s="8"/>
      <c r="G17" s="5"/>
    </row>
    <row r="18" spans="1:13">
      <c r="B18" t="s">
        <v>26</v>
      </c>
      <c r="C18" s="23">
        <f>SUMPRODUCT(C6:C16,$M6:$M16)</f>
        <v>30423.999999999789</v>
      </c>
      <c r="D18" s="23">
        <f t="shared" ref="D18:E18" si="2">SUMPRODUCT(D6:D16,$M6:$M16)</f>
        <v>21378.277777779593</v>
      </c>
      <c r="E18" s="23">
        <f t="shared" si="2"/>
        <v>44868.05555555618</v>
      </c>
      <c r="F18" s="8"/>
      <c r="G18" s="5"/>
    </row>
    <row r="19" spans="1:13">
      <c r="B19" s="5"/>
      <c r="F19" s="5"/>
    </row>
    <row r="20" spans="1:13">
      <c r="A20" t="s">
        <v>43</v>
      </c>
      <c r="C20" s="10">
        <f>SUM(C6:C16)</f>
        <v>599.99999999999898</v>
      </c>
      <c r="D20" s="11">
        <f t="shared" ref="D20:E20" si="3">SUM(D6:D16)</f>
        <v>600.00000000000398</v>
      </c>
      <c r="E20" s="12">
        <f t="shared" si="3"/>
        <v>700.00000000000591</v>
      </c>
    </row>
    <row r="21" spans="1:13">
      <c r="A21" t="s">
        <v>44</v>
      </c>
      <c r="C21" s="4">
        <v>600</v>
      </c>
      <c r="D21" s="3">
        <v>600</v>
      </c>
      <c r="E21" s="6">
        <v>700</v>
      </c>
    </row>
    <row r="23" spans="1:13">
      <c r="A23" t="s">
        <v>47</v>
      </c>
      <c r="C23" s="10">
        <f>C8</f>
        <v>240</v>
      </c>
      <c r="D23" s="11">
        <f t="shared" ref="D23:E23" si="4">D8</f>
        <v>332.25555555554109</v>
      </c>
      <c r="E23" s="12">
        <f t="shared" si="4"/>
        <v>346.11111111111154</v>
      </c>
    </row>
    <row r="24" spans="1:13">
      <c r="A24" t="s">
        <v>48</v>
      </c>
      <c r="C24" s="4">
        <f>0.4*C21</f>
        <v>240</v>
      </c>
      <c r="D24" s="3">
        <f t="shared" ref="D24:E24" si="5">0.4*D21</f>
        <v>240</v>
      </c>
      <c r="E24" s="6">
        <f t="shared" si="5"/>
        <v>280</v>
      </c>
    </row>
    <row r="25" spans="1:13">
      <c r="G25" t="s">
        <v>61</v>
      </c>
      <c r="K25" t="s">
        <v>62</v>
      </c>
    </row>
    <row r="26" spans="1:13">
      <c r="A26" t="s">
        <v>59</v>
      </c>
      <c r="B26" t="s">
        <v>60</v>
      </c>
      <c r="C26" s="33">
        <v>0</v>
      </c>
      <c r="D26" s="34">
        <v>0</v>
      </c>
      <c r="E26" s="35">
        <v>0</v>
      </c>
      <c r="G26" s="33">
        <f t="shared" ref="G26:G36" si="6">C26*$G6</f>
        <v>0</v>
      </c>
      <c r="H26" s="34">
        <f t="shared" ref="H26:H36" si="7">D26*$G6</f>
        <v>0</v>
      </c>
      <c r="I26" s="35">
        <f t="shared" ref="I26:I36" si="8">E26*$G6</f>
        <v>0</v>
      </c>
      <c r="K26" s="33">
        <f t="shared" ref="K26:K36" si="9">C6-$G6*(1-C26)</f>
        <v>-672</v>
      </c>
      <c r="L26" s="34">
        <f t="shared" ref="L26:L36" si="10">D6-$G6*(1-D26)</f>
        <v>-672</v>
      </c>
      <c r="M26" s="35">
        <f t="shared" ref="M26:M36" si="11">E6-$G6*(1-E26)</f>
        <v>-672</v>
      </c>
    </row>
    <row r="27" spans="1:13">
      <c r="C27" s="2">
        <v>0</v>
      </c>
      <c r="D27" s="5">
        <v>0</v>
      </c>
      <c r="E27" s="36">
        <v>0</v>
      </c>
      <c r="G27" s="2">
        <f t="shared" si="6"/>
        <v>0</v>
      </c>
      <c r="H27" s="5">
        <f t="shared" si="7"/>
        <v>0</v>
      </c>
      <c r="I27" s="36">
        <f t="shared" si="8"/>
        <v>0</v>
      </c>
      <c r="K27" s="2">
        <f t="shared" si="9"/>
        <v>-400</v>
      </c>
      <c r="L27" s="5">
        <f t="shared" si="10"/>
        <v>-399.99999999999932</v>
      </c>
      <c r="M27" s="36">
        <f t="shared" si="11"/>
        <v>-370.83333333332894</v>
      </c>
    </row>
    <row r="28" spans="1:13">
      <c r="C28" s="2">
        <v>0</v>
      </c>
      <c r="D28" s="5">
        <v>0</v>
      </c>
      <c r="E28" s="36">
        <v>0</v>
      </c>
      <c r="G28" s="2">
        <f t="shared" si="6"/>
        <v>0</v>
      </c>
      <c r="H28" s="5">
        <f t="shared" si="7"/>
        <v>0</v>
      </c>
      <c r="I28" s="36">
        <f t="shared" si="8"/>
        <v>0</v>
      </c>
      <c r="K28" s="2">
        <f t="shared" si="9"/>
        <v>-960</v>
      </c>
      <c r="L28" s="5">
        <f t="shared" si="10"/>
        <v>-867.74444444445885</v>
      </c>
      <c r="M28" s="36">
        <f t="shared" si="11"/>
        <v>-853.88888888888846</v>
      </c>
    </row>
    <row r="29" spans="1:13">
      <c r="C29" s="2">
        <v>0</v>
      </c>
      <c r="D29" s="5">
        <v>0</v>
      </c>
      <c r="E29" s="36">
        <v>0</v>
      </c>
      <c r="G29" s="2">
        <f t="shared" si="6"/>
        <v>0</v>
      </c>
      <c r="H29" s="5">
        <f t="shared" si="7"/>
        <v>0</v>
      </c>
      <c r="I29" s="36">
        <f t="shared" si="8"/>
        <v>0</v>
      </c>
      <c r="K29" s="2">
        <f t="shared" si="9"/>
        <v>-168</v>
      </c>
      <c r="L29" s="5">
        <f t="shared" si="10"/>
        <v>1.2505552149377763E-12</v>
      </c>
      <c r="M29" s="36">
        <f t="shared" si="11"/>
        <v>-167.99999999999883</v>
      </c>
    </row>
    <row r="30" spans="1:13">
      <c r="C30" s="2">
        <v>0</v>
      </c>
      <c r="D30" s="5">
        <v>0</v>
      </c>
      <c r="E30" s="36">
        <v>0</v>
      </c>
      <c r="G30" s="2">
        <f t="shared" si="6"/>
        <v>0</v>
      </c>
      <c r="H30" s="5">
        <f t="shared" si="7"/>
        <v>0</v>
      </c>
      <c r="I30" s="36">
        <f t="shared" si="8"/>
        <v>0</v>
      </c>
      <c r="K30" s="2">
        <f t="shared" si="9"/>
        <v>-84</v>
      </c>
      <c r="L30" s="5">
        <f t="shared" si="10"/>
        <v>-84</v>
      </c>
      <c r="M30" s="36">
        <f t="shared" si="11"/>
        <v>-83.999999999999034</v>
      </c>
    </row>
    <row r="31" spans="1:13">
      <c r="C31" s="2">
        <v>0</v>
      </c>
      <c r="D31" s="5">
        <v>0</v>
      </c>
      <c r="E31" s="36">
        <v>0</v>
      </c>
      <c r="G31" s="2">
        <f t="shared" si="6"/>
        <v>0</v>
      </c>
      <c r="H31" s="5">
        <f t="shared" si="7"/>
        <v>0</v>
      </c>
      <c r="I31" s="36">
        <f t="shared" si="8"/>
        <v>0</v>
      </c>
      <c r="K31" s="2">
        <f t="shared" si="9"/>
        <v>-93.833333333330813</v>
      </c>
      <c r="L31" s="5">
        <f t="shared" si="10"/>
        <v>-210</v>
      </c>
      <c r="M31" s="36">
        <f t="shared" si="11"/>
        <v>-210</v>
      </c>
    </row>
    <row r="32" spans="1:13">
      <c r="C32" s="2">
        <v>0</v>
      </c>
      <c r="D32" s="5">
        <v>0</v>
      </c>
      <c r="E32" s="36">
        <v>0</v>
      </c>
      <c r="G32" s="2">
        <f t="shared" si="6"/>
        <v>0</v>
      </c>
      <c r="H32" s="5">
        <f t="shared" si="7"/>
        <v>0</v>
      </c>
      <c r="I32" s="36">
        <f t="shared" si="8"/>
        <v>0</v>
      </c>
      <c r="K32" s="2">
        <f t="shared" si="9"/>
        <v>-588</v>
      </c>
      <c r="L32" s="5">
        <f t="shared" si="10"/>
        <v>-587.99999999999943</v>
      </c>
      <c r="M32" s="36">
        <f t="shared" si="11"/>
        <v>-588</v>
      </c>
    </row>
    <row r="33" spans="2:13">
      <c r="C33" s="2">
        <v>0</v>
      </c>
      <c r="D33" s="5">
        <v>0</v>
      </c>
      <c r="E33" s="36">
        <v>0</v>
      </c>
      <c r="G33" s="2">
        <f t="shared" si="6"/>
        <v>0</v>
      </c>
      <c r="H33" s="5">
        <f t="shared" si="7"/>
        <v>0</v>
      </c>
      <c r="I33" s="36">
        <f t="shared" si="8"/>
        <v>0</v>
      </c>
      <c r="K33" s="2">
        <f t="shared" si="9"/>
        <v>-34.466666666668232</v>
      </c>
      <c r="L33" s="5">
        <f t="shared" si="10"/>
        <v>-133.53333333333154</v>
      </c>
      <c r="M33" s="36">
        <f t="shared" si="11"/>
        <v>-168</v>
      </c>
    </row>
    <row r="34" spans="2:13">
      <c r="C34" s="2">
        <v>0</v>
      </c>
      <c r="D34" s="5">
        <v>0</v>
      </c>
      <c r="E34" s="36">
        <v>0</v>
      </c>
      <c r="G34" s="2">
        <f t="shared" si="6"/>
        <v>0</v>
      </c>
      <c r="H34" s="5">
        <f t="shared" si="7"/>
        <v>0</v>
      </c>
      <c r="I34" s="36">
        <f t="shared" si="8"/>
        <v>0</v>
      </c>
      <c r="K34" s="2">
        <f t="shared" si="9"/>
        <v>-189.70000000000215</v>
      </c>
      <c r="L34" s="5">
        <f t="shared" si="10"/>
        <v>-299.99999999998784</v>
      </c>
      <c r="M34" s="36">
        <f t="shared" si="11"/>
        <v>-300</v>
      </c>
    </row>
    <row r="35" spans="2:13">
      <c r="C35" s="2">
        <v>0</v>
      </c>
      <c r="D35" s="5">
        <v>0</v>
      </c>
      <c r="E35" s="36">
        <v>0</v>
      </c>
      <c r="G35" s="2">
        <f t="shared" si="6"/>
        <v>0</v>
      </c>
      <c r="H35" s="5">
        <f t="shared" si="7"/>
        <v>0</v>
      </c>
      <c r="I35" s="36">
        <f t="shared" si="8"/>
        <v>0</v>
      </c>
      <c r="K35" s="2">
        <f t="shared" si="9"/>
        <v>-209.99999999999977</v>
      </c>
      <c r="L35" s="5">
        <f t="shared" si="10"/>
        <v>-209.99999999999653</v>
      </c>
      <c r="M35" s="36">
        <f t="shared" si="11"/>
        <v>-3.5811353882309049E-12</v>
      </c>
    </row>
    <row r="36" spans="2:13">
      <c r="C36" s="4">
        <v>1</v>
      </c>
      <c r="D36" s="3">
        <v>0</v>
      </c>
      <c r="E36" s="6">
        <v>0</v>
      </c>
      <c r="G36" s="4">
        <f t="shared" si="6"/>
        <v>180</v>
      </c>
      <c r="H36" s="3">
        <f t="shared" si="7"/>
        <v>0</v>
      </c>
      <c r="I36" s="6">
        <f t="shared" si="8"/>
        <v>0</v>
      </c>
      <c r="K36" s="4">
        <f t="shared" si="9"/>
        <v>0</v>
      </c>
      <c r="L36" s="3">
        <f t="shared" si="10"/>
        <v>-114.72222222222376</v>
      </c>
      <c r="M36" s="6">
        <f t="shared" si="11"/>
        <v>-65.277777777775242</v>
      </c>
    </row>
    <row r="38" spans="2:13">
      <c r="B38" t="s">
        <v>63</v>
      </c>
      <c r="C38" s="55">
        <v>0</v>
      </c>
      <c r="D38" s="56">
        <v>0</v>
      </c>
      <c r="E38" s="57">
        <v>0</v>
      </c>
      <c r="F38" t="s">
        <v>64</v>
      </c>
      <c r="G38" s="55">
        <f t="shared" ref="G38:G48" si="12">C6-C38</f>
        <v>0</v>
      </c>
      <c r="H38" s="56">
        <f t="shared" ref="H38:H48" si="13">D6-D38</f>
        <v>0</v>
      </c>
      <c r="I38" s="57">
        <f t="shared" ref="I38:I48" si="14">E6-E38</f>
        <v>0</v>
      </c>
    </row>
    <row r="39" spans="2:13">
      <c r="C39" s="9">
        <v>0</v>
      </c>
      <c r="D39" s="58">
        <v>0</v>
      </c>
      <c r="E39" s="59">
        <v>0</v>
      </c>
      <c r="G39" s="9">
        <f t="shared" si="12"/>
        <v>0</v>
      </c>
      <c r="H39" s="58">
        <f t="shared" si="13"/>
        <v>7.0226787348325164E-13</v>
      </c>
      <c r="I39" s="59">
        <f t="shared" si="14"/>
        <v>29.166666666671066</v>
      </c>
      <c r="L39" s="82">
        <f>MIN($A$2)</f>
        <v>1289281.1666666677</v>
      </c>
      <c r="M39" s="82">
        <f>MIN($A$2)</f>
        <v>1289281.1666666677</v>
      </c>
    </row>
    <row r="40" spans="2:13">
      <c r="C40" s="9">
        <v>0</v>
      </c>
      <c r="D40" s="58">
        <v>0</v>
      </c>
      <c r="E40" s="59">
        <v>0</v>
      </c>
      <c r="G40" s="9">
        <f t="shared" si="12"/>
        <v>240</v>
      </c>
      <c r="H40" s="58">
        <f t="shared" si="13"/>
        <v>332.25555555554109</v>
      </c>
      <c r="I40" s="59">
        <f t="shared" si="14"/>
        <v>346.11111111111154</v>
      </c>
      <c r="L40">
        <f>COUNT($C$6:$E$16,$C$58:$E$68,$C$38:$E$48,$C$26:$E$36)</f>
        <v>132</v>
      </c>
      <c r="M40">
        <f>COUNT($C$6:$E$16,$C$26:$E$36,$C$38:$E$48)</f>
        <v>99</v>
      </c>
    </row>
    <row r="41" spans="2:13">
      <c r="C41" s="9">
        <v>0</v>
      </c>
      <c r="D41" s="58">
        <v>0</v>
      </c>
      <c r="E41" s="59">
        <v>0</v>
      </c>
      <c r="G41" s="9">
        <f t="shared" si="12"/>
        <v>0</v>
      </c>
      <c r="H41" s="58">
        <f t="shared" si="13"/>
        <v>168.00000000000125</v>
      </c>
      <c r="I41" s="59">
        <f t="shared" si="14"/>
        <v>1.160759118067755E-12</v>
      </c>
      <c r="L41" t="b">
        <f t="array" ref="L41">$C$20:$E$20=$C$21:$E$21</f>
        <v>0</v>
      </c>
      <c r="M41" t="b">
        <f t="array" ref="M41">$C$20:$E$20=$C$21:$E$21</f>
        <v>0</v>
      </c>
    </row>
    <row r="42" spans="2:13">
      <c r="C42" s="9">
        <v>0</v>
      </c>
      <c r="D42" s="58">
        <v>0</v>
      </c>
      <c r="E42" s="59">
        <v>9.5212726591853425E-13</v>
      </c>
      <c r="G42" s="9">
        <f t="shared" si="12"/>
        <v>0</v>
      </c>
      <c r="H42" s="58">
        <f t="shared" si="13"/>
        <v>0</v>
      </c>
      <c r="I42" s="59">
        <f t="shared" si="14"/>
        <v>1.1650503606895961E-14</v>
      </c>
      <c r="L42" t="b">
        <f t="array" ref="L42">$C$23:$E$23&gt;=$C$24:$E$24</f>
        <v>1</v>
      </c>
      <c r="M42" t="b">
        <f t="array" ref="M42">$C$23:$E$23&gt;=$C$24:$E$24</f>
        <v>1</v>
      </c>
    </row>
    <row r="43" spans="2:13">
      <c r="C43" s="9">
        <v>0</v>
      </c>
      <c r="D43" s="58">
        <v>0</v>
      </c>
      <c r="E43" s="59">
        <v>0</v>
      </c>
      <c r="G43" s="9">
        <f t="shared" si="12"/>
        <v>116.16666666666919</v>
      </c>
      <c r="H43" s="58">
        <f t="shared" si="13"/>
        <v>0</v>
      </c>
      <c r="I43" s="59">
        <f t="shared" si="14"/>
        <v>0</v>
      </c>
      <c r="L43" t="b">
        <f t="array" ref="L43">($C$26:$E$36=0)+($C$26:$E$36=1)=1</f>
        <v>1</v>
      </c>
      <c r="M43" t="b">
        <f t="array" ref="M43">($C$26:$E$36=0)+($C$26:$E$36=1)=1</f>
        <v>1</v>
      </c>
    </row>
    <row r="44" spans="2:13">
      <c r="C44" s="9">
        <v>0</v>
      </c>
      <c r="D44" s="58">
        <v>0</v>
      </c>
      <c r="E44" s="59">
        <v>6.9633188104491878E-13</v>
      </c>
      <c r="G44" s="9">
        <f t="shared" si="12"/>
        <v>0</v>
      </c>
      <c r="H44" s="58">
        <f t="shared" si="13"/>
        <v>5.535551868148746E-13</v>
      </c>
      <c r="I44" s="59">
        <f t="shared" si="14"/>
        <v>-6.9633188104491878E-13</v>
      </c>
      <c r="L44" t="b">
        <f t="array" ref="L44">$C$38:$E$48&lt;=$C$6:$E$16</f>
        <v>1</v>
      </c>
      <c r="M44" t="b">
        <f t="array" ref="M44">$C$38:$E$48&lt;=$C$6:$E$16</f>
        <v>1</v>
      </c>
    </row>
    <row r="45" spans="2:13">
      <c r="C45" s="9">
        <v>0</v>
      </c>
      <c r="D45" s="58">
        <v>0</v>
      </c>
      <c r="E45" s="59">
        <v>1.3142697658959986E-12</v>
      </c>
      <c r="G45" s="9">
        <f t="shared" si="12"/>
        <v>133.53333333333177</v>
      </c>
      <c r="H45" s="58">
        <f t="shared" si="13"/>
        <v>34.466666666668473</v>
      </c>
      <c r="I45" s="59">
        <f t="shared" si="14"/>
        <v>-1.3142697658959986E-12</v>
      </c>
      <c r="L45" t="b">
        <f t="array" ref="L45">$C$38:$E$48&lt;=$G$26:$I$36</f>
        <v>1</v>
      </c>
      <c r="M45" t="b">
        <f t="array" ref="M45">$C$38:$E$48&lt;=$G$26:$I$36</f>
        <v>1</v>
      </c>
    </row>
    <row r="46" spans="2:13">
      <c r="C46" s="9">
        <v>0</v>
      </c>
      <c r="D46" s="58">
        <v>0</v>
      </c>
      <c r="E46" s="59">
        <v>0</v>
      </c>
      <c r="G46" s="9">
        <f t="shared" si="12"/>
        <v>110.29999999999784</v>
      </c>
      <c r="H46" s="58">
        <f t="shared" si="13"/>
        <v>1.2192228978167598E-11</v>
      </c>
      <c r="I46" s="59">
        <f t="shared" si="14"/>
        <v>0</v>
      </c>
      <c r="L46" t="b">
        <f t="array" ref="L46">$C$38:$E$48&gt;=$K$26:$M$36</f>
        <v>1</v>
      </c>
      <c r="M46" t="b">
        <f t="array" ref="M46">$C$38:$E$48&gt;=$K$26:$M$36</f>
        <v>1</v>
      </c>
    </row>
    <row r="47" spans="2:13">
      <c r="C47" s="9">
        <v>0</v>
      </c>
      <c r="D47" s="58">
        <v>0</v>
      </c>
      <c r="E47" s="59">
        <v>9.8459512148312902E-13</v>
      </c>
      <c r="G47" s="9">
        <f t="shared" si="12"/>
        <v>2.1682185488549746E-13</v>
      </c>
      <c r="H47" s="58">
        <f t="shared" si="13"/>
        <v>3.4742468927783537E-12</v>
      </c>
      <c r="I47" s="59">
        <f t="shared" si="14"/>
        <v>209.99999999999542</v>
      </c>
      <c r="L47" t="b">
        <f t="array" ref="L47">$C$51:$E$51&lt;=$F$51</f>
        <v>1</v>
      </c>
      <c r="M47" t="b">
        <f t="array" ref="M47">$C$51:$E$51&lt;=$F$51</f>
        <v>1</v>
      </c>
    </row>
    <row r="48" spans="2:13">
      <c r="C48" s="60">
        <v>0</v>
      </c>
      <c r="D48" s="61">
        <v>0</v>
      </c>
      <c r="E48" s="62">
        <v>0</v>
      </c>
      <c r="G48" s="60">
        <f t="shared" si="12"/>
        <v>0</v>
      </c>
      <c r="H48" s="61">
        <f t="shared" si="13"/>
        <v>65.277777777776237</v>
      </c>
      <c r="I48" s="62">
        <f t="shared" si="14"/>
        <v>114.72222222222476</v>
      </c>
      <c r="L48" t="b">
        <f t="array" ref="L48">$C$51:$E$51&gt;=$B$51</f>
        <v>1</v>
      </c>
      <c r="M48" t="b">
        <f t="array" ref="M48">$C$51:$E$51&gt;=$B$51</f>
        <v>1</v>
      </c>
    </row>
    <row r="49" spans="1:13">
      <c r="L49" t="b">
        <f t="array" ref="L49">$C$52:$E$52&lt;=$F$52</f>
        <v>1</v>
      </c>
      <c r="M49" t="b">
        <f t="array" ref="M49">$C$52:$E$52&lt;=$F$52</f>
        <v>1</v>
      </c>
    </row>
    <row r="50" spans="1:13">
      <c r="A50" s="3" t="s">
        <v>65</v>
      </c>
      <c r="B50" s="3" t="s">
        <v>45</v>
      </c>
      <c r="C50" s="5"/>
      <c r="D50" s="3"/>
      <c r="E50" s="5"/>
      <c r="F50" s="3" t="s">
        <v>46</v>
      </c>
      <c r="L50" t="b">
        <f t="array" ref="L50">$C$52:$E$52&gt;=$B$52</f>
        <v>1</v>
      </c>
      <c r="M50" t="b">
        <f t="array" ref="M50">$C$52:$E$52&gt;=$B$52</f>
        <v>1</v>
      </c>
    </row>
    <row r="51" spans="1:13">
      <c r="A51" t="s">
        <v>34</v>
      </c>
      <c r="B51" s="33">
        <v>11.5</v>
      </c>
      <c r="C51" s="33">
        <f>(SUMPRODUCT(G38:G48,$H6:$H16)+SUMPRODUCT(C38:C48,$H6:$H16)*1.25)/C21</f>
        <v>11.54511111111109</v>
      </c>
      <c r="D51" s="34">
        <f>(SUMPRODUCT(H38:H48,$H6:$H16)+SUMPRODUCT(D38:D48,$H6:$H16)*1.25)/D21</f>
        <v>12.109925925925921</v>
      </c>
      <c r="E51" s="35">
        <f>(SUMPRODUCT(I38:I48,$H6:$H16)+SUMPRODUCT(E38:E48,$H6:$H16)*1.25)/E21</f>
        <v>12.398611111111196</v>
      </c>
      <c r="F51" s="35">
        <v>12.5</v>
      </c>
      <c r="L51" t="b">
        <f t="array" ref="L51">$C$53:$E$53&lt;=$F$53</f>
        <v>1</v>
      </c>
      <c r="M51" t="b">
        <f t="array" ref="M51">$C$53:$E$53&lt;=$F$53</f>
        <v>1</v>
      </c>
    </row>
    <row r="52" spans="1:13">
      <c r="A52" t="s">
        <v>40</v>
      </c>
      <c r="B52" s="2">
        <v>7.4999999999999997E-3</v>
      </c>
      <c r="C52" s="2">
        <f>(SUMPRODUCT(G38:G48,$I6:$I16)+SUMPRODUCT(C38:C48,$I6:$I16)*0.8)/C21</f>
        <v>9.9932222222221812E-3</v>
      </c>
      <c r="D52" s="5">
        <f>(SUMPRODUCT(H38:H48,$I6:$I16)+SUMPRODUCT(D38:D48,$I6:$I16)*0.8)/D21</f>
        <v>9.2365833333335132E-3</v>
      </c>
      <c r="E52" s="36">
        <f>(SUMPRODUCT(I38:I48,$I6:$I16)+SUMPRODUCT(E38:E48,$I6:$I16)*0.8)/E21</f>
        <v>1.0000000000000059E-2</v>
      </c>
      <c r="F52" s="36">
        <v>0.01</v>
      </c>
      <c r="L52" t="b">
        <f t="array" ref="L52">$C$53:$E$53&gt;=$B$53</f>
        <v>1</v>
      </c>
      <c r="M52" t="b">
        <f t="array" ref="M52">$C$53:$E$53&gt;=$B$53</f>
        <v>1</v>
      </c>
    </row>
    <row r="53" spans="1:13">
      <c r="A53" t="s">
        <v>42</v>
      </c>
      <c r="B53" s="2">
        <v>0</v>
      </c>
      <c r="C53" s="2">
        <f>SUMPRODUCT(C$6:C$16,$J$6:$J$16)/C$21</f>
        <v>3.7544999999999655</v>
      </c>
      <c r="D53" s="5">
        <f t="shared" ref="D53:E53" si="15">SUMPRODUCT(D$6:D$16,$J$6:$J$16)/D$21</f>
        <v>3.057444444444577</v>
      </c>
      <c r="E53" s="36">
        <f t="shared" si="15"/>
        <v>3.166666666666714</v>
      </c>
      <c r="F53" s="36">
        <v>4</v>
      </c>
      <c r="L53" t="b">
        <f t="array" ref="L53">$C$54:$E$54&lt;=$F$54</f>
        <v>1</v>
      </c>
      <c r="M53" t="b">
        <f t="array" ref="M53">$C$54:$E$54&lt;=$F$54</f>
        <v>1</v>
      </c>
    </row>
    <row r="54" spans="1:13">
      <c r="A54" s="6" t="s">
        <v>41</v>
      </c>
      <c r="B54" s="4">
        <v>4.5</v>
      </c>
      <c r="C54" s="4">
        <f>SUMPRODUCT(C$6:C$16,$K$6:$K$16)/C$21</f>
        <v>4.4999999999999911</v>
      </c>
      <c r="D54" s="3">
        <f>SUMPRODUCT(D$6:D$16,$K$6:$K$16)/D$21</f>
        <v>4.500000000000032</v>
      </c>
      <c r="E54" s="6">
        <f>SUMPRODUCT(E$6:E$16,$K$6:$K$16)/E$21</f>
        <v>4.5000000000000302</v>
      </c>
      <c r="F54" s="6">
        <v>5.5</v>
      </c>
      <c r="L54" t="b">
        <f t="array" ref="L54">$C$54:$E$54&gt;=$B$54</f>
        <v>0</v>
      </c>
      <c r="M54" t="b">
        <f t="array" ref="M54">$C$54:$E$54&gt;=$B$54</f>
        <v>0</v>
      </c>
    </row>
    <row r="55" spans="1:13">
      <c r="L55" t="b">
        <f t="array" ref="L55">($C$58:$E$68=0)+($C$58:$E$68=1)=1</f>
        <v>1</v>
      </c>
      <c r="M55" t="b">
        <f t="array" ref="M55">($C$58:$E$68=0)+($C$58:$E$68=1)=1</f>
        <v>1</v>
      </c>
    </row>
    <row r="56" spans="1:13">
      <c r="A56" t="s">
        <v>55</v>
      </c>
      <c r="F56" t="s">
        <v>56</v>
      </c>
      <c r="L56" t="b">
        <f t="array" ref="L56">$C$69:$E$69&lt;=$C$70:$E$70</f>
        <v>1</v>
      </c>
      <c r="M56" t="b">
        <f t="array" ref="M56">$C$69:$E$69&lt;=$C$70:$E$70</f>
        <v>1</v>
      </c>
    </row>
    <row r="57" spans="1:13">
      <c r="A57" s="3" t="s">
        <v>27</v>
      </c>
      <c r="B57" s="3" t="s">
        <v>28</v>
      </c>
      <c r="C57" s="4" t="s">
        <v>29</v>
      </c>
      <c r="D57" s="3" t="s">
        <v>31</v>
      </c>
      <c r="E57" s="3" t="s">
        <v>30</v>
      </c>
      <c r="F57" s="2" t="s">
        <v>29</v>
      </c>
      <c r="G57" s="5" t="s">
        <v>31</v>
      </c>
      <c r="H57" s="5" t="s">
        <v>30</v>
      </c>
      <c r="L57" t="b">
        <f t="array" ref="L57">$C$6:$E$16&lt;=$F$58:$H$68</f>
        <v>1</v>
      </c>
      <c r="M57" t="b">
        <f t="array" ref="M57">$C$6:$E$16&lt;=$F$58:$H$68</f>
        <v>1</v>
      </c>
    </row>
    <row r="58" spans="1:13">
      <c r="A58" t="s">
        <v>9</v>
      </c>
      <c r="B58" t="s">
        <v>1</v>
      </c>
      <c r="C58" s="10">
        <v>0</v>
      </c>
      <c r="D58" s="11">
        <v>0</v>
      </c>
      <c r="E58" s="11">
        <v>0</v>
      </c>
      <c r="F58" s="10">
        <f t="shared" ref="F58:F68" si="16">C58*$G6</f>
        <v>0</v>
      </c>
      <c r="G58" s="11">
        <f t="shared" ref="G58:G68" si="17">D58*$G6</f>
        <v>0</v>
      </c>
      <c r="H58" s="12">
        <f t="shared" ref="H58:H68" si="18">E58*$G6</f>
        <v>0</v>
      </c>
      <c r="L58" t="b">
        <f t="array" ref="L58">$F$6:$F$16&lt;=$G$6:$G$16</f>
        <v>1</v>
      </c>
      <c r="M58" t="b">
        <f t="array" ref="M58">$F$6:$F$16&lt;=$G$6:$G$16</f>
        <v>1</v>
      </c>
    </row>
    <row r="59" spans="1:13">
      <c r="A59" t="s">
        <v>15</v>
      </c>
      <c r="B59" t="s">
        <v>2</v>
      </c>
      <c r="C59" s="8">
        <v>0</v>
      </c>
      <c r="D59" s="13">
        <v>0</v>
      </c>
      <c r="E59" s="13">
        <v>1</v>
      </c>
      <c r="F59" s="8">
        <f t="shared" si="16"/>
        <v>0</v>
      </c>
      <c r="G59" s="13">
        <f t="shared" si="17"/>
        <v>0</v>
      </c>
      <c r="H59" s="14">
        <f t="shared" si="18"/>
        <v>400</v>
      </c>
      <c r="L59">
        <f>{600,32767,0.00001,0.01,TRUE,FALSE,TRUE,1,1,1,0.0001,TRUE}</f>
        <v>600</v>
      </c>
      <c r="M59">
        <f>{600,32767,0.00001,0.01,TRUE,FALSE,TRUE,1,1,1,0.0001,TRUE}</f>
        <v>600</v>
      </c>
    </row>
    <row r="60" spans="1:13">
      <c r="A60" t="s">
        <v>0</v>
      </c>
      <c r="B60" t="s">
        <v>18</v>
      </c>
      <c r="C60" s="8">
        <v>1</v>
      </c>
      <c r="D60" s="13">
        <v>1</v>
      </c>
      <c r="E60" s="13">
        <v>1</v>
      </c>
      <c r="F60" s="8">
        <f t="shared" si="16"/>
        <v>1200</v>
      </c>
      <c r="G60" s="13">
        <f t="shared" si="17"/>
        <v>1200</v>
      </c>
      <c r="H60" s="14">
        <f t="shared" si="18"/>
        <v>1200</v>
      </c>
      <c r="L60">
        <f>{600,0,1,100,0,FALSE,TRUE,0.075,0,0,FALSE,30}</f>
        <v>600</v>
      </c>
      <c r="M60">
        <f>{600,0,1,100,0,FALSE,TRUE,0.075,0,0,FALSE,30}</f>
        <v>600</v>
      </c>
    </row>
    <row r="61" spans="1:13">
      <c r="A61" t="s">
        <v>9</v>
      </c>
      <c r="B61" t="s">
        <v>21</v>
      </c>
      <c r="C61" s="8">
        <v>0</v>
      </c>
      <c r="D61" s="13">
        <v>1</v>
      </c>
      <c r="E61" s="13">
        <v>0</v>
      </c>
      <c r="F61" s="8">
        <f t="shared" si="16"/>
        <v>0</v>
      </c>
      <c r="G61" s="13">
        <f t="shared" si="17"/>
        <v>168</v>
      </c>
      <c r="H61" s="14">
        <f t="shared" si="18"/>
        <v>0</v>
      </c>
    </row>
    <row r="62" spans="1:13">
      <c r="A62" t="s">
        <v>13</v>
      </c>
      <c r="B62" t="s">
        <v>20</v>
      </c>
      <c r="C62" s="8">
        <v>0</v>
      </c>
      <c r="D62" s="13">
        <v>0</v>
      </c>
      <c r="E62" s="13">
        <v>0</v>
      </c>
      <c r="F62" s="8">
        <f t="shared" si="16"/>
        <v>0</v>
      </c>
      <c r="G62" s="13">
        <f t="shared" si="17"/>
        <v>0</v>
      </c>
      <c r="H62" s="14">
        <f t="shared" si="18"/>
        <v>0</v>
      </c>
    </row>
    <row r="63" spans="1:13">
      <c r="A63" t="s">
        <v>14</v>
      </c>
      <c r="B63" t="s">
        <v>19</v>
      </c>
      <c r="C63" s="8">
        <v>1</v>
      </c>
      <c r="D63" s="13">
        <v>0</v>
      </c>
      <c r="E63" s="13">
        <v>0</v>
      </c>
      <c r="F63" s="8">
        <f t="shared" si="16"/>
        <v>210</v>
      </c>
      <c r="G63" s="13">
        <f t="shared" si="17"/>
        <v>0</v>
      </c>
      <c r="H63" s="14">
        <f t="shared" si="18"/>
        <v>0</v>
      </c>
    </row>
    <row r="64" spans="1:13">
      <c r="A64" t="s">
        <v>17</v>
      </c>
      <c r="B64" t="s">
        <v>3</v>
      </c>
      <c r="C64" s="8">
        <v>0</v>
      </c>
      <c r="D64" s="13">
        <v>0</v>
      </c>
      <c r="E64" s="13">
        <v>0</v>
      </c>
      <c r="F64" s="8">
        <f t="shared" si="16"/>
        <v>0</v>
      </c>
      <c r="G64" s="13">
        <f t="shared" si="17"/>
        <v>0</v>
      </c>
      <c r="H64" s="14">
        <f t="shared" si="18"/>
        <v>0</v>
      </c>
    </row>
    <row r="65" spans="1:8">
      <c r="A65" t="s">
        <v>11</v>
      </c>
      <c r="B65" t="s">
        <v>5</v>
      </c>
      <c r="C65" s="8">
        <v>1</v>
      </c>
      <c r="D65" s="13">
        <v>1</v>
      </c>
      <c r="E65" s="13">
        <v>0</v>
      </c>
      <c r="F65" s="8">
        <f t="shared" si="16"/>
        <v>168</v>
      </c>
      <c r="G65" s="13">
        <f t="shared" si="17"/>
        <v>168</v>
      </c>
      <c r="H65" s="14">
        <f t="shared" si="18"/>
        <v>0</v>
      </c>
    </row>
    <row r="66" spans="1:8">
      <c r="A66" t="s">
        <v>16</v>
      </c>
      <c r="B66" t="s">
        <v>4</v>
      </c>
      <c r="C66" s="8">
        <v>1</v>
      </c>
      <c r="D66" s="13">
        <v>0</v>
      </c>
      <c r="E66" s="13">
        <v>0</v>
      </c>
      <c r="F66" s="8">
        <f t="shared" si="16"/>
        <v>300</v>
      </c>
      <c r="G66" s="13">
        <f t="shared" si="17"/>
        <v>0</v>
      </c>
      <c r="H66" s="14">
        <f t="shared" si="18"/>
        <v>0</v>
      </c>
    </row>
    <row r="67" spans="1:8">
      <c r="A67" t="s">
        <v>12</v>
      </c>
      <c r="B67" t="s">
        <v>6</v>
      </c>
      <c r="C67" s="8">
        <v>0</v>
      </c>
      <c r="D67" s="13">
        <v>0</v>
      </c>
      <c r="E67" s="13">
        <v>1</v>
      </c>
      <c r="F67" s="8">
        <f t="shared" si="16"/>
        <v>0</v>
      </c>
      <c r="G67" s="13">
        <f t="shared" si="17"/>
        <v>0</v>
      </c>
      <c r="H67" s="14">
        <f t="shared" si="18"/>
        <v>210</v>
      </c>
    </row>
    <row r="68" spans="1:8" ht="16" thickBot="1">
      <c r="A68" s="18" t="s">
        <v>10</v>
      </c>
      <c r="B68" s="18" t="s">
        <v>7</v>
      </c>
      <c r="C68" s="19">
        <v>0</v>
      </c>
      <c r="D68" s="20">
        <v>1</v>
      </c>
      <c r="E68" s="20">
        <v>1</v>
      </c>
      <c r="F68" s="15">
        <f t="shared" si="16"/>
        <v>0</v>
      </c>
      <c r="G68" s="16">
        <f t="shared" si="17"/>
        <v>180</v>
      </c>
      <c r="H68" s="17">
        <f t="shared" si="18"/>
        <v>180</v>
      </c>
    </row>
    <row r="69" spans="1:8">
      <c r="A69" s="7" t="s">
        <v>57</v>
      </c>
      <c r="C69" s="10">
        <f>SUM(C58:C68)</f>
        <v>4</v>
      </c>
      <c r="D69" s="11">
        <f>SUM(D58:D68)</f>
        <v>4</v>
      </c>
      <c r="E69" s="12">
        <f>SUM(E58:E68)</f>
        <v>4</v>
      </c>
    </row>
    <row r="70" spans="1:8">
      <c r="A70" s="7" t="s">
        <v>58</v>
      </c>
      <c r="C70" s="4">
        <v>4</v>
      </c>
      <c r="D70" s="3">
        <v>4</v>
      </c>
      <c r="E70" s="6">
        <v>4</v>
      </c>
    </row>
  </sheetData>
  <conditionalFormatting sqref="C6:E16">
    <cfRule type="colorScale" priority="5">
      <colorScale>
        <cfvo type="min"/>
        <cfvo type="max"/>
        <color rgb="FFFCFCFF"/>
        <color rgb="FF63BE7B"/>
      </colorScale>
    </cfRule>
  </conditionalFormatting>
  <conditionalFormatting sqref="C58:E68">
    <cfRule type="colorScale" priority="4">
      <colorScale>
        <cfvo type="min"/>
        <cfvo type="max"/>
        <color rgb="FFFCFCFF"/>
        <color rgb="FF63BE7B"/>
      </colorScale>
    </cfRule>
  </conditionalFormatting>
  <conditionalFormatting sqref="F58:H68">
    <cfRule type="colorScale" priority="3">
      <colorScale>
        <cfvo type="min"/>
        <cfvo type="max"/>
        <color rgb="FFFCFCFF"/>
        <color rgb="FF63BE7B"/>
      </colorScale>
    </cfRule>
  </conditionalFormatting>
  <conditionalFormatting sqref="K26:M36">
    <cfRule type="cellIs" dxfId="1" priority="2" operator="greaterThan">
      <formula>0</formula>
    </cfRule>
  </conditionalFormatting>
  <conditionalFormatting sqref="G26:I36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1" sqref="C1:M13"/>
    </sheetView>
  </sheetViews>
  <sheetFormatPr baseColWidth="10" defaultRowHeight="15" x14ac:dyDescent="0"/>
  <cols>
    <col min="3" max="3" width="13.5" customWidth="1"/>
  </cols>
  <sheetData>
    <row r="1" spans="1:13">
      <c r="A1" s="39"/>
      <c r="B1" s="75"/>
      <c r="C1" s="39" t="s">
        <v>49</v>
      </c>
      <c r="D1" s="40"/>
      <c r="E1" s="40"/>
      <c r="F1" s="40"/>
      <c r="G1" s="40"/>
      <c r="H1" s="40"/>
      <c r="I1" s="75"/>
      <c r="J1" s="39" t="s">
        <v>66</v>
      </c>
      <c r="K1" s="40"/>
      <c r="L1" s="40"/>
      <c r="M1" s="75"/>
    </row>
    <row r="2" spans="1:13" ht="30">
      <c r="A2" s="78" t="s">
        <v>27</v>
      </c>
      <c r="B2" s="80" t="s">
        <v>28</v>
      </c>
      <c r="C2" s="78" t="s">
        <v>22</v>
      </c>
      <c r="D2" s="79" t="s">
        <v>23</v>
      </c>
      <c r="E2" s="79" t="s">
        <v>24</v>
      </c>
      <c r="F2" s="79" t="s">
        <v>33</v>
      </c>
      <c r="G2" s="79" t="s">
        <v>32</v>
      </c>
      <c r="H2" s="79" t="s">
        <v>36</v>
      </c>
      <c r="I2" s="80" t="s">
        <v>26</v>
      </c>
      <c r="J2" s="78" t="s">
        <v>23</v>
      </c>
      <c r="K2" s="79" t="s">
        <v>24</v>
      </c>
      <c r="L2" s="79" t="s">
        <v>33</v>
      </c>
      <c r="M2" s="80" t="s">
        <v>32</v>
      </c>
    </row>
    <row r="3" spans="1:13">
      <c r="A3" s="44" t="s">
        <v>9</v>
      </c>
      <c r="B3" s="45" t="s">
        <v>1</v>
      </c>
      <c r="C3" s="44">
        <v>672</v>
      </c>
      <c r="D3" s="45">
        <v>10.5</v>
      </c>
      <c r="E3" s="46">
        <v>6.0000000000000001E-3</v>
      </c>
      <c r="F3" s="45">
        <v>3</v>
      </c>
      <c r="G3" s="45">
        <v>3</v>
      </c>
      <c r="H3" s="66">
        <v>500</v>
      </c>
      <c r="I3" s="67">
        <v>100</v>
      </c>
      <c r="J3" s="44">
        <v>2</v>
      </c>
      <c r="K3" s="46">
        <v>1.1999999999999999E-3</v>
      </c>
      <c r="L3" s="45">
        <v>0.7</v>
      </c>
      <c r="M3" s="76">
        <v>1</v>
      </c>
    </row>
    <row r="4" spans="1:13">
      <c r="A4" s="44" t="s">
        <v>15</v>
      </c>
      <c r="B4" s="45" t="s">
        <v>2</v>
      </c>
      <c r="C4" s="44">
        <v>400</v>
      </c>
      <c r="D4" s="45">
        <v>6.5</v>
      </c>
      <c r="E4" s="46">
        <v>1.4E-2</v>
      </c>
      <c r="F4" s="45">
        <v>7</v>
      </c>
      <c r="G4" s="45">
        <v>1</v>
      </c>
      <c r="H4" s="66">
        <v>310</v>
      </c>
      <c r="I4" s="67">
        <v>150</v>
      </c>
      <c r="J4" s="44">
        <v>1.1000000000000001</v>
      </c>
      <c r="K4" s="46">
        <v>8.9999999999999998E-4</v>
      </c>
      <c r="L4" s="45">
        <v>0.05</v>
      </c>
      <c r="M4" s="76">
        <v>1.3</v>
      </c>
    </row>
    <row r="5" spans="1:13">
      <c r="A5" s="44" t="s">
        <v>0</v>
      </c>
      <c r="B5" s="45" t="s">
        <v>18</v>
      </c>
      <c r="C5" s="44">
        <v>1200</v>
      </c>
      <c r="D5" s="45">
        <v>12</v>
      </c>
      <c r="E5" s="46">
        <v>9.4999999999999998E-3</v>
      </c>
      <c r="F5" s="45">
        <v>3</v>
      </c>
      <c r="G5" s="45">
        <v>3</v>
      </c>
      <c r="H5" s="66">
        <v>750</v>
      </c>
      <c r="I5" s="67">
        <v>0</v>
      </c>
      <c r="J5" s="44">
        <v>0.2</v>
      </c>
      <c r="K5" s="46">
        <v>1.9E-3</v>
      </c>
      <c r="L5" s="45">
        <v>0.7</v>
      </c>
      <c r="M5" s="76">
        <v>1.4</v>
      </c>
    </row>
    <row r="6" spans="1:13">
      <c r="A6" s="44" t="s">
        <v>9</v>
      </c>
      <c r="B6" s="45" t="s">
        <v>21</v>
      </c>
      <c r="C6" s="44">
        <v>168</v>
      </c>
      <c r="D6" s="45">
        <v>11</v>
      </c>
      <c r="E6" s="46">
        <v>0.01</v>
      </c>
      <c r="F6" s="45">
        <v>3</v>
      </c>
      <c r="G6" s="45">
        <v>5</v>
      </c>
      <c r="H6" s="66">
        <v>600</v>
      </c>
      <c r="I6" s="67">
        <v>60</v>
      </c>
      <c r="J6" s="44">
        <v>1</v>
      </c>
      <c r="K6" s="46">
        <v>1.8E-3</v>
      </c>
      <c r="L6" s="45">
        <v>0.9</v>
      </c>
      <c r="M6" s="76">
        <v>0.9</v>
      </c>
    </row>
    <row r="7" spans="1:13">
      <c r="A7" s="44" t="s">
        <v>13</v>
      </c>
      <c r="B7" s="45" t="s">
        <v>20</v>
      </c>
      <c r="C7" s="44">
        <v>84</v>
      </c>
      <c r="D7" s="45">
        <v>12</v>
      </c>
      <c r="E7" s="46">
        <v>7.0000000000000001E-3</v>
      </c>
      <c r="F7" s="45">
        <v>1</v>
      </c>
      <c r="G7" s="45">
        <v>5</v>
      </c>
      <c r="H7" s="66">
        <v>600</v>
      </c>
      <c r="I7" s="67">
        <v>75</v>
      </c>
      <c r="J7" s="44">
        <v>1.3</v>
      </c>
      <c r="K7" s="46">
        <v>1.2999999999999999E-3</v>
      </c>
      <c r="L7" s="45">
        <v>0.6</v>
      </c>
      <c r="M7" s="76">
        <v>0.3</v>
      </c>
    </row>
    <row r="8" spans="1:13">
      <c r="A8" s="44" t="s">
        <v>14</v>
      </c>
      <c r="B8" s="45" t="s">
        <v>19</v>
      </c>
      <c r="C8" s="44">
        <v>210</v>
      </c>
      <c r="D8" s="45">
        <v>10</v>
      </c>
      <c r="E8" s="46">
        <v>7.0000000000000001E-3</v>
      </c>
      <c r="F8" s="45">
        <v>1</v>
      </c>
      <c r="G8" s="45">
        <v>5</v>
      </c>
      <c r="H8" s="66">
        <v>625</v>
      </c>
      <c r="I8" s="67">
        <v>50</v>
      </c>
      <c r="J8" s="44">
        <v>1.4</v>
      </c>
      <c r="K8" s="46">
        <v>8.9999999999999998E-4</v>
      </c>
      <c r="L8" s="45">
        <v>0.4</v>
      </c>
      <c r="M8" s="76">
        <v>1</v>
      </c>
    </row>
    <row r="9" spans="1:13">
      <c r="A9" s="44" t="s">
        <v>17</v>
      </c>
      <c r="B9" s="45" t="s">
        <v>3</v>
      </c>
      <c r="C9" s="44">
        <v>588</v>
      </c>
      <c r="D9" s="45">
        <v>9</v>
      </c>
      <c r="E9" s="46">
        <v>1.35E-2</v>
      </c>
      <c r="F9" s="45">
        <v>7</v>
      </c>
      <c r="G9" s="45">
        <v>3</v>
      </c>
      <c r="H9" s="66">
        <v>440</v>
      </c>
      <c r="I9" s="67">
        <v>120</v>
      </c>
      <c r="J9" s="44">
        <v>0.3</v>
      </c>
      <c r="K9" s="46">
        <v>1.9E-3</v>
      </c>
      <c r="L9" s="45">
        <v>0.2</v>
      </c>
      <c r="M9" s="76">
        <v>0.3</v>
      </c>
    </row>
    <row r="10" spans="1:13">
      <c r="A10" s="44" t="s">
        <v>11</v>
      </c>
      <c r="B10" s="45" t="s">
        <v>5</v>
      </c>
      <c r="C10" s="44">
        <v>168</v>
      </c>
      <c r="D10" s="45">
        <v>15</v>
      </c>
      <c r="E10" s="46">
        <v>1.0999999999999999E-2</v>
      </c>
      <c r="F10" s="45">
        <v>4</v>
      </c>
      <c r="G10" s="45">
        <v>8</v>
      </c>
      <c r="H10" s="66">
        <v>600</v>
      </c>
      <c r="I10" s="67">
        <v>110</v>
      </c>
      <c r="J10" s="44">
        <v>0.8</v>
      </c>
      <c r="K10" s="46">
        <v>1.1999999999999999E-3</v>
      </c>
      <c r="L10" s="45">
        <v>0.4</v>
      </c>
      <c r="M10" s="76">
        <v>0.9</v>
      </c>
    </row>
    <row r="11" spans="1:13">
      <c r="A11" s="44" t="s">
        <v>16</v>
      </c>
      <c r="B11" s="45" t="s">
        <v>4</v>
      </c>
      <c r="C11" s="44">
        <v>300</v>
      </c>
      <c r="D11" s="45">
        <v>8</v>
      </c>
      <c r="E11" s="46">
        <v>1.2999999999999999E-2</v>
      </c>
      <c r="F11" s="45">
        <v>8</v>
      </c>
      <c r="G11" s="45">
        <v>3</v>
      </c>
      <c r="H11" s="66">
        <v>300</v>
      </c>
      <c r="I11" s="67">
        <v>90</v>
      </c>
      <c r="J11" s="44">
        <v>1</v>
      </c>
      <c r="K11" s="46">
        <v>1.6999999999999999E-3</v>
      </c>
      <c r="L11" s="45">
        <v>0.5</v>
      </c>
      <c r="M11" s="76">
        <v>0.2</v>
      </c>
    </row>
    <row r="12" spans="1:13">
      <c r="A12" s="44" t="s">
        <v>12</v>
      </c>
      <c r="B12" s="45" t="s">
        <v>6</v>
      </c>
      <c r="C12" s="44">
        <v>210</v>
      </c>
      <c r="D12" s="45">
        <v>13</v>
      </c>
      <c r="E12" s="46">
        <v>1.2999999999999999E-2</v>
      </c>
      <c r="F12" s="45">
        <v>3</v>
      </c>
      <c r="G12" s="45">
        <v>5</v>
      </c>
      <c r="H12" s="66">
        <v>460</v>
      </c>
      <c r="I12" s="67">
        <v>130</v>
      </c>
      <c r="J12" s="44">
        <v>0.9</v>
      </c>
      <c r="K12" s="46">
        <v>1.6999999999999999E-3</v>
      </c>
      <c r="L12" s="45">
        <v>0.7</v>
      </c>
      <c r="M12" s="76">
        <v>0.1</v>
      </c>
    </row>
    <row r="13" spans="1:13">
      <c r="A13" s="49" t="s">
        <v>10</v>
      </c>
      <c r="B13" s="50" t="s">
        <v>7</v>
      </c>
      <c r="C13" s="49">
        <v>180</v>
      </c>
      <c r="D13" s="50">
        <v>14</v>
      </c>
      <c r="E13" s="51">
        <v>5.0000000000000001E-3</v>
      </c>
      <c r="F13" s="50">
        <v>3</v>
      </c>
      <c r="G13" s="50">
        <v>9</v>
      </c>
      <c r="H13" s="68">
        <v>505</v>
      </c>
      <c r="I13" s="69">
        <v>115</v>
      </c>
      <c r="J13" s="49">
        <v>0.6</v>
      </c>
      <c r="K13" s="51">
        <v>6.9999999999999999E-4</v>
      </c>
      <c r="L13" s="50">
        <v>0.9</v>
      </c>
      <c r="M13" s="77">
        <v>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3"/>
  <sheetViews>
    <sheetView workbookViewId="0"/>
  </sheetViews>
  <sheetFormatPr baseColWidth="10" defaultRowHeight="15" x14ac:dyDescent="0"/>
  <cols>
    <col min="1" max="1" width="19.1640625" bestFit="1" customWidth="1"/>
    <col min="2" max="2" width="12.5" bestFit="1" customWidth="1"/>
    <col min="3" max="3" width="12.83203125" customWidth="1"/>
    <col min="4" max="4" width="17.1640625" bestFit="1" customWidth="1"/>
    <col min="5" max="5" width="13" customWidth="1"/>
    <col min="6" max="6" width="12.6640625" bestFit="1" customWidth="1"/>
    <col min="7" max="8" width="10.83203125" customWidth="1"/>
    <col min="9" max="9" width="9.5" customWidth="1"/>
    <col min="10" max="10" width="10.83203125" customWidth="1"/>
    <col min="11" max="12" width="10.1640625" customWidth="1"/>
    <col min="13" max="13" width="9" bestFit="1" customWidth="1"/>
  </cols>
  <sheetData>
    <row r="1" spans="1:17">
      <c r="A1" t="s">
        <v>51</v>
      </c>
      <c r="B1" t="s">
        <v>52</v>
      </c>
      <c r="D1" t="s">
        <v>54</v>
      </c>
      <c r="G1" s="37"/>
      <c r="H1" s="37"/>
      <c r="I1" s="37"/>
      <c r="J1" s="37"/>
      <c r="K1" s="37"/>
      <c r="L1" s="37"/>
      <c r="M1" s="37"/>
      <c r="N1" s="44"/>
      <c r="O1" s="37"/>
      <c r="P1" s="37"/>
      <c r="Q1" s="37"/>
    </row>
    <row r="2" spans="1:17">
      <c r="A2" s="54">
        <f>SUM(C17:E18)</f>
        <v>0</v>
      </c>
      <c r="B2" s="26">
        <v>1250000</v>
      </c>
      <c r="D2" s="72">
        <v>0</v>
      </c>
      <c r="F2" s="7"/>
      <c r="G2" s="37"/>
      <c r="H2" s="37"/>
      <c r="I2" s="37"/>
      <c r="J2" s="37"/>
      <c r="K2" s="37"/>
      <c r="L2" s="37"/>
      <c r="M2" s="37"/>
      <c r="N2" s="44"/>
      <c r="O2" s="37"/>
      <c r="P2" s="37"/>
      <c r="Q2" s="37"/>
    </row>
    <row r="3" spans="1:17">
      <c r="G3" s="37"/>
      <c r="H3" s="37"/>
      <c r="I3" s="37"/>
      <c r="J3" s="37"/>
      <c r="K3" s="37"/>
      <c r="L3" s="37"/>
      <c r="M3" s="37"/>
      <c r="N3" s="44"/>
      <c r="O3" s="37"/>
      <c r="P3" s="37"/>
      <c r="Q3" s="37"/>
    </row>
    <row r="4" spans="1:17">
      <c r="A4" t="s">
        <v>37</v>
      </c>
      <c r="G4" s="37" t="s">
        <v>49</v>
      </c>
      <c r="H4" s="37"/>
      <c r="I4" s="37"/>
      <c r="J4" s="37"/>
      <c r="K4" s="37"/>
      <c r="L4" s="37"/>
      <c r="M4" s="37"/>
      <c r="N4" s="44" t="s">
        <v>66</v>
      </c>
      <c r="O4" s="37"/>
      <c r="P4" s="37"/>
      <c r="Q4" s="37"/>
    </row>
    <row r="5" spans="1:17" ht="29" customHeight="1">
      <c r="A5" s="3" t="s">
        <v>27</v>
      </c>
      <c r="B5" s="3" t="s">
        <v>28</v>
      </c>
      <c r="C5" s="4" t="s">
        <v>29</v>
      </c>
      <c r="D5" s="3" t="s">
        <v>31</v>
      </c>
      <c r="E5" s="3" t="s">
        <v>30</v>
      </c>
      <c r="F5" s="7" t="s">
        <v>43</v>
      </c>
      <c r="G5" s="38" t="s">
        <v>22</v>
      </c>
      <c r="H5" s="38" t="s">
        <v>23</v>
      </c>
      <c r="I5" s="38" t="s">
        <v>24</v>
      </c>
      <c r="J5" s="38" t="s">
        <v>33</v>
      </c>
      <c r="K5" s="38" t="s">
        <v>32</v>
      </c>
      <c r="L5" s="38" t="s">
        <v>36</v>
      </c>
      <c r="M5" s="38" t="s">
        <v>26</v>
      </c>
      <c r="N5" s="78" t="s">
        <v>23</v>
      </c>
      <c r="O5" s="79" t="s">
        <v>24</v>
      </c>
      <c r="P5" s="79" t="s">
        <v>33</v>
      </c>
      <c r="Q5" s="79" t="s">
        <v>32</v>
      </c>
    </row>
    <row r="6" spans="1:17">
      <c r="A6" t="s">
        <v>9</v>
      </c>
      <c r="B6" t="s">
        <v>1</v>
      </c>
      <c r="C6" s="10">
        <v>0</v>
      </c>
      <c r="D6" s="11">
        <v>0</v>
      </c>
      <c r="E6" s="11">
        <v>0</v>
      </c>
      <c r="F6" s="30">
        <f>SUM(C6:E6)</f>
        <v>0</v>
      </c>
      <c r="G6" s="39">
        <v>672</v>
      </c>
      <c r="H6" s="40">
        <v>10.5</v>
      </c>
      <c r="I6" s="41">
        <v>6.0000000000000001E-3</v>
      </c>
      <c r="J6" s="40">
        <v>3</v>
      </c>
      <c r="K6" s="40">
        <v>3</v>
      </c>
      <c r="L6" s="42">
        <v>500</v>
      </c>
      <c r="M6" s="43">
        <v>100</v>
      </c>
      <c r="N6" s="44">
        <v>2</v>
      </c>
      <c r="O6" s="46">
        <v>1.1999999999999999E-3</v>
      </c>
      <c r="P6" s="45">
        <v>0.7</v>
      </c>
      <c r="Q6" s="76">
        <v>1</v>
      </c>
    </row>
    <row r="7" spans="1:17">
      <c r="A7" t="s">
        <v>15</v>
      </c>
      <c r="B7" t="s">
        <v>2</v>
      </c>
      <c r="C7" s="8">
        <v>0</v>
      </c>
      <c r="D7" s="13">
        <v>0</v>
      </c>
      <c r="E7" s="13">
        <v>0</v>
      </c>
      <c r="F7" s="31">
        <f t="shared" ref="F7:F16" si="0">SUM(C7:E7)</f>
        <v>0</v>
      </c>
      <c r="G7" s="44">
        <v>400</v>
      </c>
      <c r="H7" s="45">
        <v>6.5</v>
      </c>
      <c r="I7" s="46">
        <v>1.4E-2</v>
      </c>
      <c r="J7" s="45">
        <v>7</v>
      </c>
      <c r="K7" s="45">
        <v>1</v>
      </c>
      <c r="L7" s="47">
        <v>310</v>
      </c>
      <c r="M7" s="48">
        <v>150</v>
      </c>
      <c r="N7" s="44">
        <v>1.1000000000000001</v>
      </c>
      <c r="O7" s="46">
        <v>8.9999999999999998E-4</v>
      </c>
      <c r="P7" s="45">
        <v>0.05</v>
      </c>
      <c r="Q7" s="76">
        <v>1.3</v>
      </c>
    </row>
    <row r="8" spans="1:17">
      <c r="A8" t="s">
        <v>0</v>
      </c>
      <c r="B8" t="s">
        <v>18</v>
      </c>
      <c r="C8" s="8">
        <v>0</v>
      </c>
      <c r="D8" s="13">
        <v>0</v>
      </c>
      <c r="E8" s="13">
        <v>0</v>
      </c>
      <c r="F8" s="31">
        <f t="shared" si="0"/>
        <v>0</v>
      </c>
      <c r="G8" s="44">
        <v>1200</v>
      </c>
      <c r="H8" s="45">
        <v>12</v>
      </c>
      <c r="I8" s="46">
        <v>9.4999999999999998E-3</v>
      </c>
      <c r="J8" s="45">
        <v>3</v>
      </c>
      <c r="K8" s="45">
        <v>3</v>
      </c>
      <c r="L8" s="47">
        <v>750</v>
      </c>
      <c r="M8" s="48">
        <v>0</v>
      </c>
      <c r="N8" s="44">
        <v>0.2</v>
      </c>
      <c r="O8" s="46">
        <v>1.9E-3</v>
      </c>
      <c r="P8" s="45">
        <v>0.7</v>
      </c>
      <c r="Q8" s="76">
        <v>1.4</v>
      </c>
    </row>
    <row r="9" spans="1:17">
      <c r="A9" t="s">
        <v>9</v>
      </c>
      <c r="B9" t="s">
        <v>21</v>
      </c>
      <c r="C9" s="8">
        <v>0</v>
      </c>
      <c r="D9" s="13">
        <v>0</v>
      </c>
      <c r="E9" s="13">
        <v>0</v>
      </c>
      <c r="F9" s="31">
        <f t="shared" si="0"/>
        <v>0</v>
      </c>
      <c r="G9" s="44">
        <v>168</v>
      </c>
      <c r="H9" s="45">
        <v>11</v>
      </c>
      <c r="I9" s="46">
        <v>0.01</v>
      </c>
      <c r="J9" s="45">
        <v>3</v>
      </c>
      <c r="K9" s="45">
        <v>5</v>
      </c>
      <c r="L9" s="47">
        <v>600</v>
      </c>
      <c r="M9" s="48">
        <v>60</v>
      </c>
      <c r="N9" s="44">
        <v>1</v>
      </c>
      <c r="O9" s="46">
        <v>1.8E-3</v>
      </c>
      <c r="P9" s="45">
        <v>0.9</v>
      </c>
      <c r="Q9" s="76">
        <v>0.9</v>
      </c>
    </row>
    <row r="10" spans="1:17">
      <c r="A10" t="s">
        <v>13</v>
      </c>
      <c r="B10" t="s">
        <v>20</v>
      </c>
      <c r="C10" s="8">
        <v>0</v>
      </c>
      <c r="D10" s="13">
        <v>0</v>
      </c>
      <c r="E10" s="13">
        <v>0</v>
      </c>
      <c r="F10" s="31">
        <f t="shared" si="0"/>
        <v>0</v>
      </c>
      <c r="G10" s="44">
        <v>84</v>
      </c>
      <c r="H10" s="45">
        <v>12</v>
      </c>
      <c r="I10" s="46">
        <v>7.0000000000000001E-3</v>
      </c>
      <c r="J10" s="45">
        <v>1</v>
      </c>
      <c r="K10" s="45">
        <v>5</v>
      </c>
      <c r="L10" s="47">
        <v>600</v>
      </c>
      <c r="M10" s="48">
        <v>75</v>
      </c>
      <c r="N10" s="44">
        <v>1.3</v>
      </c>
      <c r="O10" s="46">
        <v>1.2999999999999999E-3</v>
      </c>
      <c r="P10" s="45">
        <v>0.6</v>
      </c>
      <c r="Q10" s="76">
        <v>0.3</v>
      </c>
    </row>
    <row r="11" spans="1:17">
      <c r="A11" t="s">
        <v>14</v>
      </c>
      <c r="B11" t="s">
        <v>19</v>
      </c>
      <c r="C11" s="8">
        <v>0</v>
      </c>
      <c r="D11" s="13">
        <v>0</v>
      </c>
      <c r="E11" s="13">
        <v>0</v>
      </c>
      <c r="F11" s="31">
        <f t="shared" si="0"/>
        <v>0</v>
      </c>
      <c r="G11" s="44">
        <v>210</v>
      </c>
      <c r="H11" s="45">
        <v>10</v>
      </c>
      <c r="I11" s="46">
        <v>7.0000000000000001E-3</v>
      </c>
      <c r="J11" s="45">
        <v>1</v>
      </c>
      <c r="K11" s="45">
        <v>5</v>
      </c>
      <c r="L11" s="47">
        <v>625</v>
      </c>
      <c r="M11" s="48">
        <v>50</v>
      </c>
      <c r="N11" s="44">
        <v>1.4</v>
      </c>
      <c r="O11" s="46">
        <v>8.9999999999999998E-4</v>
      </c>
      <c r="P11" s="45">
        <v>0.4</v>
      </c>
      <c r="Q11" s="76">
        <v>1</v>
      </c>
    </row>
    <row r="12" spans="1:17">
      <c r="A12" t="s">
        <v>17</v>
      </c>
      <c r="B12" t="s">
        <v>3</v>
      </c>
      <c r="C12" s="8">
        <v>0</v>
      </c>
      <c r="D12" s="13">
        <v>0</v>
      </c>
      <c r="E12" s="13">
        <v>0</v>
      </c>
      <c r="F12" s="31">
        <f t="shared" si="0"/>
        <v>0</v>
      </c>
      <c r="G12" s="44">
        <v>588</v>
      </c>
      <c r="H12" s="45">
        <v>9</v>
      </c>
      <c r="I12" s="46">
        <v>1.35E-2</v>
      </c>
      <c r="J12" s="45">
        <v>7</v>
      </c>
      <c r="K12" s="45">
        <v>3</v>
      </c>
      <c r="L12" s="47">
        <v>440</v>
      </c>
      <c r="M12" s="48">
        <v>120</v>
      </c>
      <c r="N12" s="44">
        <v>0.3</v>
      </c>
      <c r="O12" s="46">
        <v>1.9E-3</v>
      </c>
      <c r="P12" s="45">
        <v>0.2</v>
      </c>
      <c r="Q12" s="76">
        <v>0.3</v>
      </c>
    </row>
    <row r="13" spans="1:17">
      <c r="A13" t="s">
        <v>11</v>
      </c>
      <c r="B13" t="s">
        <v>5</v>
      </c>
      <c r="C13" s="8">
        <v>0</v>
      </c>
      <c r="D13" s="13">
        <v>0</v>
      </c>
      <c r="E13" s="13">
        <v>0</v>
      </c>
      <c r="F13" s="31">
        <f t="shared" si="0"/>
        <v>0</v>
      </c>
      <c r="G13" s="44">
        <v>168</v>
      </c>
      <c r="H13" s="45">
        <v>15</v>
      </c>
      <c r="I13" s="46">
        <v>1.0999999999999999E-2</v>
      </c>
      <c r="J13" s="45">
        <v>4</v>
      </c>
      <c r="K13" s="45">
        <v>8</v>
      </c>
      <c r="L13" s="47">
        <v>600</v>
      </c>
      <c r="M13" s="48">
        <v>110</v>
      </c>
      <c r="N13" s="44">
        <v>0.8</v>
      </c>
      <c r="O13" s="46">
        <v>1.1999999999999999E-3</v>
      </c>
      <c r="P13" s="45">
        <v>0.4</v>
      </c>
      <c r="Q13" s="76">
        <v>0.9</v>
      </c>
    </row>
    <row r="14" spans="1:17">
      <c r="A14" t="s">
        <v>16</v>
      </c>
      <c r="B14" t="s">
        <v>4</v>
      </c>
      <c r="C14" s="8">
        <v>0</v>
      </c>
      <c r="D14" s="13">
        <v>0</v>
      </c>
      <c r="E14" s="13">
        <v>0</v>
      </c>
      <c r="F14" s="31">
        <f t="shared" si="0"/>
        <v>0</v>
      </c>
      <c r="G14" s="44">
        <v>300</v>
      </c>
      <c r="H14" s="45">
        <v>8</v>
      </c>
      <c r="I14" s="46">
        <v>1.2999999999999999E-2</v>
      </c>
      <c r="J14" s="45">
        <v>8</v>
      </c>
      <c r="K14" s="45">
        <v>3</v>
      </c>
      <c r="L14" s="47">
        <v>300</v>
      </c>
      <c r="M14" s="48">
        <v>90</v>
      </c>
      <c r="N14" s="44">
        <v>1</v>
      </c>
      <c r="O14" s="46">
        <v>1.6999999999999999E-3</v>
      </c>
      <c r="P14" s="45">
        <v>0.5</v>
      </c>
      <c r="Q14" s="76">
        <v>0.2</v>
      </c>
    </row>
    <row r="15" spans="1:17">
      <c r="A15" t="s">
        <v>12</v>
      </c>
      <c r="B15" t="s">
        <v>6</v>
      </c>
      <c r="C15" s="8">
        <v>0</v>
      </c>
      <c r="D15" s="13">
        <v>0</v>
      </c>
      <c r="E15" s="13">
        <v>0</v>
      </c>
      <c r="F15" s="31">
        <f t="shared" si="0"/>
        <v>0</v>
      </c>
      <c r="G15" s="44">
        <v>210</v>
      </c>
      <c r="H15" s="45">
        <v>13</v>
      </c>
      <c r="I15" s="46">
        <v>1.2999999999999999E-2</v>
      </c>
      <c r="J15" s="45">
        <v>3</v>
      </c>
      <c r="K15" s="45">
        <v>5</v>
      </c>
      <c r="L15" s="47">
        <v>460</v>
      </c>
      <c r="M15" s="48">
        <v>130</v>
      </c>
      <c r="N15" s="44">
        <v>0.9</v>
      </c>
      <c r="O15" s="46">
        <v>1.6999999999999999E-3</v>
      </c>
      <c r="P15" s="45">
        <v>0.7</v>
      </c>
      <c r="Q15" s="76">
        <v>0.1</v>
      </c>
    </row>
    <row r="16" spans="1:17" ht="16" thickBot="1">
      <c r="A16" s="18" t="s">
        <v>10</v>
      </c>
      <c r="B16" s="18" t="s">
        <v>7</v>
      </c>
      <c r="C16" s="19">
        <v>0</v>
      </c>
      <c r="D16" s="20">
        <v>0</v>
      </c>
      <c r="E16" s="20">
        <v>0</v>
      </c>
      <c r="F16" s="32">
        <f t="shared" si="0"/>
        <v>0</v>
      </c>
      <c r="G16" s="49">
        <v>180</v>
      </c>
      <c r="H16" s="50">
        <v>14</v>
      </c>
      <c r="I16" s="51">
        <v>5.0000000000000001E-3</v>
      </c>
      <c r="J16" s="50">
        <v>3</v>
      </c>
      <c r="K16" s="50">
        <v>9</v>
      </c>
      <c r="L16" s="52">
        <v>505</v>
      </c>
      <c r="M16" s="53">
        <v>115</v>
      </c>
      <c r="N16" s="49">
        <v>0.6</v>
      </c>
      <c r="O16" s="51">
        <v>6.9999999999999999E-4</v>
      </c>
      <c r="P16" s="50">
        <v>0.9</v>
      </c>
      <c r="Q16" s="77">
        <v>0.1</v>
      </c>
    </row>
    <row r="17" spans="1:9">
      <c r="A17" s="7" t="s">
        <v>39</v>
      </c>
      <c r="B17" t="s">
        <v>25</v>
      </c>
      <c r="C17" s="21">
        <f>SUMPRODUCT(C6:C16,L6:L16)</f>
        <v>0</v>
      </c>
      <c r="D17" s="22">
        <f>SUMPRODUCT(D6:D16,L6:L16)</f>
        <v>0</v>
      </c>
      <c r="E17" s="22">
        <f>SUMPRODUCT(E6:E16,L6:L16)</f>
        <v>0</v>
      </c>
      <c r="F17" s="8"/>
      <c r="G17" s="5"/>
    </row>
    <row r="18" spans="1:9">
      <c r="B18" t="s">
        <v>26</v>
      </c>
      <c r="C18" s="23">
        <f>SUMPRODUCT(C6:C16,M6:M16)</f>
        <v>0</v>
      </c>
      <c r="D18" s="24">
        <f>SUMPRODUCT(D6:D16,M6:M16)</f>
        <v>0</v>
      </c>
      <c r="E18" s="24">
        <f>SUMPRODUCT(E6:E16,M6:M16)</f>
        <v>0</v>
      </c>
      <c r="F18" s="8"/>
      <c r="G18" s="5"/>
    </row>
    <row r="19" spans="1:9">
      <c r="B19" s="5"/>
      <c r="F19" s="5"/>
    </row>
    <row r="20" spans="1:9">
      <c r="A20" t="s">
        <v>43</v>
      </c>
      <c r="C20" s="10">
        <f>SUM(C6:C16)</f>
        <v>0</v>
      </c>
      <c r="D20" s="11">
        <f t="shared" ref="D20:E20" si="1">SUM(D6:D16)</f>
        <v>0</v>
      </c>
      <c r="E20" s="12">
        <f t="shared" si="1"/>
        <v>0</v>
      </c>
    </row>
    <row r="21" spans="1:9">
      <c r="A21" t="s">
        <v>44</v>
      </c>
      <c r="C21" s="4">
        <v>600</v>
      </c>
      <c r="D21" s="3">
        <v>600</v>
      </c>
      <c r="E21" s="6">
        <v>700</v>
      </c>
    </row>
    <row r="23" spans="1:9">
      <c r="A23" t="s">
        <v>47</v>
      </c>
      <c r="C23" s="10">
        <f>C8</f>
        <v>0</v>
      </c>
      <c r="D23" s="11">
        <f t="shared" ref="D23:E23" si="2">D8</f>
        <v>0</v>
      </c>
      <c r="E23" s="12">
        <f t="shared" si="2"/>
        <v>0</v>
      </c>
    </row>
    <row r="24" spans="1:9">
      <c r="A24" t="s">
        <v>48</v>
      </c>
      <c r="C24" s="4">
        <f>0.4*C21</f>
        <v>240</v>
      </c>
      <c r="D24" s="3">
        <f t="shared" ref="D24:E24" si="3">0.4*D21</f>
        <v>240</v>
      </c>
      <c r="E24" s="6">
        <f t="shared" si="3"/>
        <v>280</v>
      </c>
    </row>
    <row r="26" spans="1:9">
      <c r="A26" s="3" t="s">
        <v>65</v>
      </c>
      <c r="B26" s="3" t="s">
        <v>45</v>
      </c>
      <c r="C26" s="3"/>
      <c r="D26" s="3"/>
      <c r="E26" s="3"/>
      <c r="F26" s="3" t="s">
        <v>46</v>
      </c>
      <c r="G26" t="s">
        <v>50</v>
      </c>
      <c r="H26" t="s">
        <v>45</v>
      </c>
      <c r="I26" t="s">
        <v>46</v>
      </c>
    </row>
    <row r="27" spans="1:9">
      <c r="A27" t="s">
        <v>34</v>
      </c>
      <c r="B27" s="27">
        <f>H27-G27*(I27-H27)</f>
        <v>11.5</v>
      </c>
      <c r="C27" s="33">
        <f>SUMPRODUCT(C$6:C$16,$H$6:$H$16)/C$21</f>
        <v>0</v>
      </c>
      <c r="D27" s="34">
        <f t="shared" ref="D27:E27" si="4">SUMPRODUCT(D$6:D$16,$H$6:$H$16)/D$21</f>
        <v>0</v>
      </c>
      <c r="E27" s="35">
        <f t="shared" si="4"/>
        <v>0</v>
      </c>
      <c r="F27" s="27">
        <f>I27+G27*(I27-H27)</f>
        <v>12.5</v>
      </c>
      <c r="G27" s="27">
        <v>0</v>
      </c>
      <c r="H27" s="33">
        <v>11.5</v>
      </c>
      <c r="I27" s="35">
        <v>12.5</v>
      </c>
    </row>
    <row r="28" spans="1:9">
      <c r="A28" t="s">
        <v>40</v>
      </c>
      <c r="B28" s="28">
        <f t="shared" ref="B28:B30" si="5">H28-G28*(I28-H28)</f>
        <v>7.4999999999999997E-3</v>
      </c>
      <c r="C28" s="2">
        <f>SUMPRODUCT(C$6:C$16,$I$6:$I$16)/C$21</f>
        <v>0</v>
      </c>
      <c r="D28" s="5">
        <f t="shared" ref="D28:E28" si="6">SUMPRODUCT(D$6:D$16,$I$6:$I$16)/D$21</f>
        <v>0</v>
      </c>
      <c r="E28" s="36">
        <f t="shared" si="6"/>
        <v>0</v>
      </c>
      <c r="F28" s="28">
        <f t="shared" ref="F28:F30" si="7">I28+G28*(I28-H28)</f>
        <v>0.01</v>
      </c>
      <c r="G28" s="28">
        <v>0</v>
      </c>
      <c r="H28" s="2">
        <v>7.4999999999999997E-3</v>
      </c>
      <c r="I28" s="36">
        <v>0.01</v>
      </c>
    </row>
    <row r="29" spans="1:9">
      <c r="A29" t="s">
        <v>42</v>
      </c>
      <c r="B29" s="28">
        <f t="shared" si="5"/>
        <v>0</v>
      </c>
      <c r="C29" s="2">
        <f>SUMPRODUCT(C$6:C$16,$J$6:$J$16)/C$21</f>
        <v>0</v>
      </c>
      <c r="D29" s="5">
        <f t="shared" ref="D29:E29" si="8">SUMPRODUCT(D$6:D$16,$J$6:$J$16)/D$21</f>
        <v>0</v>
      </c>
      <c r="E29" s="36">
        <f t="shared" si="8"/>
        <v>0</v>
      </c>
      <c r="F29" s="28">
        <f t="shared" si="7"/>
        <v>4</v>
      </c>
      <c r="G29" s="28">
        <v>0</v>
      </c>
      <c r="H29" s="2">
        <v>0</v>
      </c>
      <c r="I29" s="36">
        <v>4</v>
      </c>
    </row>
    <row r="30" spans="1:9">
      <c r="A30" s="6" t="s">
        <v>41</v>
      </c>
      <c r="B30" s="29">
        <f t="shared" si="5"/>
        <v>4.5</v>
      </c>
      <c r="C30" s="4">
        <f>SUMPRODUCT(C$6:C$16,$K$6:$K$16)/C$21</f>
        <v>0</v>
      </c>
      <c r="D30" s="3">
        <f>SUMPRODUCT(D$6:D$16,$K$6:$K$16)/D$21</f>
        <v>0</v>
      </c>
      <c r="E30" s="6">
        <f>SUMPRODUCT(E$6:E$16,$K$6:$K$16)/E$21</f>
        <v>0</v>
      </c>
      <c r="F30" s="29">
        <f t="shared" si="7"/>
        <v>5.5</v>
      </c>
      <c r="G30" s="29">
        <v>0</v>
      </c>
      <c r="H30" s="4">
        <v>4.5</v>
      </c>
      <c r="I30" s="6">
        <v>5.5</v>
      </c>
    </row>
    <row r="33" spans="1:101">
      <c r="A33" s="38" t="s">
        <v>68</v>
      </c>
      <c r="B33" s="37">
        <v>1</v>
      </c>
      <c r="C33" s="37">
        <v>2</v>
      </c>
      <c r="D33" s="37">
        <v>3</v>
      </c>
      <c r="E33" s="37">
        <v>4</v>
      </c>
      <c r="F33" s="37">
        <v>5</v>
      </c>
      <c r="G33" s="37">
        <v>6</v>
      </c>
      <c r="H33" s="37">
        <v>7</v>
      </c>
      <c r="I33" s="37">
        <v>8</v>
      </c>
      <c r="J33" s="37">
        <v>9</v>
      </c>
      <c r="K33" s="37">
        <v>10</v>
      </c>
      <c r="L33" s="37">
        <v>11</v>
      </c>
      <c r="M33" s="37">
        <v>12</v>
      </c>
      <c r="N33" s="37">
        <v>13</v>
      </c>
      <c r="O33" s="37">
        <v>14</v>
      </c>
      <c r="P33" s="37">
        <v>15</v>
      </c>
      <c r="Q33" s="37">
        <v>16</v>
      </c>
      <c r="R33" s="37">
        <v>17</v>
      </c>
      <c r="S33" s="37">
        <v>18</v>
      </c>
      <c r="T33" s="37">
        <v>19</v>
      </c>
      <c r="U33" s="37">
        <v>20</v>
      </c>
      <c r="V33" s="37">
        <v>21</v>
      </c>
      <c r="W33" s="37">
        <v>22</v>
      </c>
      <c r="X33" s="37">
        <v>23</v>
      </c>
      <c r="Y33" s="37">
        <v>24</v>
      </c>
      <c r="Z33" s="37">
        <v>25</v>
      </c>
      <c r="AA33" s="37">
        <v>26</v>
      </c>
      <c r="AB33" s="37">
        <v>27</v>
      </c>
      <c r="AC33" s="37">
        <v>28</v>
      </c>
      <c r="AD33" s="37">
        <v>29</v>
      </c>
      <c r="AE33" s="37">
        <v>30</v>
      </c>
      <c r="AF33" s="37">
        <v>31</v>
      </c>
      <c r="AG33" s="37">
        <v>32</v>
      </c>
      <c r="AH33" s="37">
        <v>33</v>
      </c>
      <c r="AI33" s="37">
        <v>34</v>
      </c>
      <c r="AJ33" s="37">
        <v>35</v>
      </c>
      <c r="AK33" s="37">
        <v>36</v>
      </c>
      <c r="AL33" s="37">
        <v>37</v>
      </c>
      <c r="AM33" s="37">
        <v>38</v>
      </c>
      <c r="AN33" s="37">
        <v>39</v>
      </c>
      <c r="AO33" s="37">
        <v>40</v>
      </c>
      <c r="AP33" s="37">
        <v>41</v>
      </c>
      <c r="AQ33" s="37">
        <v>42</v>
      </c>
      <c r="AR33" s="37">
        <v>43</v>
      </c>
      <c r="AS33" s="37">
        <v>44</v>
      </c>
      <c r="AT33" s="37">
        <v>45</v>
      </c>
      <c r="AU33" s="37">
        <v>46</v>
      </c>
      <c r="AV33" s="37">
        <v>47</v>
      </c>
      <c r="AW33" s="37">
        <v>48</v>
      </c>
      <c r="AX33" s="37">
        <v>49</v>
      </c>
      <c r="AY33" s="37">
        <v>50</v>
      </c>
      <c r="AZ33" s="37">
        <v>51</v>
      </c>
      <c r="BA33" s="37">
        <v>52</v>
      </c>
      <c r="BB33" s="37">
        <v>53</v>
      </c>
      <c r="BC33" s="37">
        <v>54</v>
      </c>
      <c r="BD33" s="37">
        <v>55</v>
      </c>
      <c r="BE33" s="37">
        <v>56</v>
      </c>
      <c r="BF33" s="37">
        <v>57</v>
      </c>
      <c r="BG33" s="37">
        <v>58</v>
      </c>
      <c r="BH33" s="37">
        <v>59</v>
      </c>
      <c r="BI33" s="37">
        <v>60</v>
      </c>
      <c r="BJ33" s="37">
        <v>61</v>
      </c>
      <c r="BK33" s="37">
        <v>62</v>
      </c>
      <c r="BL33" s="37">
        <v>63</v>
      </c>
      <c r="BM33" s="37">
        <v>64</v>
      </c>
      <c r="BN33" s="37">
        <v>65</v>
      </c>
      <c r="BO33" s="37">
        <v>66</v>
      </c>
      <c r="BP33" s="37">
        <v>67</v>
      </c>
      <c r="BQ33" s="37">
        <v>68</v>
      </c>
      <c r="BR33" s="37">
        <v>69</v>
      </c>
      <c r="BS33" s="37">
        <v>70</v>
      </c>
      <c r="BT33" s="37">
        <v>71</v>
      </c>
      <c r="BU33" s="37">
        <v>72</v>
      </c>
      <c r="BV33" s="37">
        <v>73</v>
      </c>
      <c r="BW33" s="37">
        <v>74</v>
      </c>
      <c r="BX33" s="37">
        <v>75</v>
      </c>
      <c r="BY33" s="37">
        <v>76</v>
      </c>
      <c r="BZ33" s="37">
        <v>77</v>
      </c>
      <c r="CA33" s="37">
        <v>78</v>
      </c>
      <c r="CB33" s="37">
        <v>79</v>
      </c>
      <c r="CC33" s="37">
        <v>80</v>
      </c>
      <c r="CD33" s="37">
        <v>81</v>
      </c>
      <c r="CE33" s="37">
        <v>82</v>
      </c>
      <c r="CF33" s="37">
        <v>83</v>
      </c>
      <c r="CG33" s="37">
        <v>84</v>
      </c>
      <c r="CH33" s="37">
        <v>85</v>
      </c>
      <c r="CI33" s="37">
        <v>86</v>
      </c>
      <c r="CJ33" s="37">
        <v>87</v>
      </c>
      <c r="CK33" s="37">
        <v>88</v>
      </c>
      <c r="CL33" s="37">
        <v>89</v>
      </c>
      <c r="CM33" s="37">
        <v>90</v>
      </c>
      <c r="CN33" s="37">
        <v>91</v>
      </c>
      <c r="CO33" s="37">
        <v>92</v>
      </c>
      <c r="CP33" s="37">
        <v>93</v>
      </c>
      <c r="CQ33" s="37">
        <v>94</v>
      </c>
      <c r="CR33" s="37">
        <v>95</v>
      </c>
      <c r="CS33" s="37">
        <v>96</v>
      </c>
      <c r="CT33" s="37">
        <v>97</v>
      </c>
      <c r="CU33" s="37">
        <v>98</v>
      </c>
      <c r="CV33" s="37">
        <v>99</v>
      </c>
      <c r="CW33" s="37">
        <v>100</v>
      </c>
    </row>
    <row r="34" spans="1:101">
      <c r="A34" t="s">
        <v>34</v>
      </c>
      <c r="B34" s="25">
        <v>12.932068312930721</v>
      </c>
      <c r="C34" s="25">
        <v>11.782523390444805</v>
      </c>
      <c r="D34" s="25">
        <v>6.5031905763238775</v>
      </c>
      <c r="E34" s="25">
        <v>13.676891604554125</v>
      </c>
      <c r="F34" s="25">
        <v>12.214463473247198</v>
      </c>
      <c r="G34" s="25">
        <v>7.9687959124882024</v>
      </c>
      <c r="H34" s="25">
        <v>8.8353533335606542</v>
      </c>
      <c r="I34" s="25">
        <v>11.870771500332658</v>
      </c>
      <c r="J34" s="25">
        <v>11.872846238540204</v>
      </c>
      <c r="K34" s="25">
        <v>12.665587129986456</v>
      </c>
      <c r="L34" s="25">
        <v>9.4360598904539046</v>
      </c>
      <c r="M34" s="25">
        <v>10.731147381531402</v>
      </c>
      <c r="N34" s="25">
        <v>10.430829002963229</v>
      </c>
      <c r="O34" s="25">
        <v>9.9342648106157458</v>
      </c>
      <c r="P34" s="25">
        <v>12.760582644623856</v>
      </c>
      <c r="Q34" s="25">
        <v>12.858996768170496</v>
      </c>
      <c r="R34" s="25">
        <v>11.242859902480578</v>
      </c>
      <c r="S34" s="25">
        <v>7.5339996689557136</v>
      </c>
      <c r="T34" s="25">
        <v>7.6181037612910165</v>
      </c>
      <c r="U34" s="25">
        <v>5.6430484200122857</v>
      </c>
      <c r="V34" s="25">
        <v>12.944149797064441</v>
      </c>
      <c r="W34" s="25">
        <v>12.974600683039185</v>
      </c>
      <c r="X34" s="25">
        <v>10.360890827008809</v>
      </c>
      <c r="Y34" s="25">
        <v>12.071690173174193</v>
      </c>
      <c r="Z34" s="25">
        <v>8.5386208481401837</v>
      </c>
      <c r="AA34" s="25">
        <v>11.536512289618591</v>
      </c>
      <c r="AB34" s="25">
        <v>9.7005126692140067</v>
      </c>
      <c r="AC34" s="25">
        <v>12.59174429459889</v>
      </c>
      <c r="AD34" s="25">
        <v>12.992108561717426</v>
      </c>
      <c r="AE34" s="25">
        <v>12.364257477304488</v>
      </c>
      <c r="AF34" s="25">
        <v>12.968620584220069</v>
      </c>
      <c r="AG34" s="25">
        <v>10.580120658813875</v>
      </c>
      <c r="AH34" s="25">
        <v>10.536542281698145</v>
      </c>
      <c r="AI34" s="25">
        <v>13.553895611984101</v>
      </c>
      <c r="AJ34" s="25">
        <v>10.201193155434972</v>
      </c>
      <c r="AK34" s="25">
        <v>8.6548711811077776</v>
      </c>
      <c r="AL34" s="25">
        <v>13.701395404977445</v>
      </c>
      <c r="AM34" s="25">
        <v>9.8034048546086918</v>
      </c>
      <c r="AN34" s="25">
        <v>10.573810169630004</v>
      </c>
      <c r="AO34" s="25">
        <v>13.472278073245418</v>
      </c>
      <c r="AP34" s="25">
        <v>9.7295875474563722</v>
      </c>
      <c r="AQ34" s="25">
        <v>11.325348974181043</v>
      </c>
      <c r="AR34" s="25">
        <v>11.093640453152076</v>
      </c>
      <c r="AS34" s="25">
        <v>10.646241292932858</v>
      </c>
      <c r="AT34" s="25">
        <v>10.174584909268733</v>
      </c>
      <c r="AU34" s="25">
        <v>8.0242449986247593</v>
      </c>
      <c r="AV34" s="25">
        <v>8.5150508452745957</v>
      </c>
      <c r="AW34" s="25">
        <v>11.410059586522797</v>
      </c>
      <c r="AX34" s="25">
        <v>7.8271201064503977</v>
      </c>
      <c r="AY34" s="25">
        <v>9.6680458644536031</v>
      </c>
      <c r="AZ34" s="25">
        <v>13.235150026921247</v>
      </c>
      <c r="BA34" s="25">
        <v>11.770265273254607</v>
      </c>
      <c r="BB34" s="25">
        <v>10.266151572849113</v>
      </c>
      <c r="BC34" s="25">
        <v>9.2993777040186618</v>
      </c>
      <c r="BD34" s="25">
        <v>10.69849324754313</v>
      </c>
      <c r="BE34" s="25">
        <v>12.190017063519644</v>
      </c>
      <c r="BF34" s="25">
        <v>4.7653907454864939</v>
      </c>
      <c r="BG34" s="25">
        <v>13.169765913582301</v>
      </c>
      <c r="BH34" s="25">
        <v>12.684372383802449</v>
      </c>
      <c r="BI34" s="25">
        <v>6.5086965930034095</v>
      </c>
      <c r="BJ34" s="25">
        <v>10.832018550963413</v>
      </c>
      <c r="BK34" s="25">
        <v>12.315197740119199</v>
      </c>
      <c r="BL34" s="25">
        <v>12.37908534564151</v>
      </c>
      <c r="BM34" s="25">
        <v>15.6510861747505</v>
      </c>
      <c r="BN34" s="25">
        <v>9.2639751383909434</v>
      </c>
      <c r="BO34" s="25">
        <v>12.019345900001829</v>
      </c>
      <c r="BP34" s="25">
        <v>6.0505438349984297</v>
      </c>
      <c r="BQ34" s="25">
        <v>9.4963512347181762</v>
      </c>
      <c r="BR34" s="25">
        <v>7.1505919717966648</v>
      </c>
      <c r="BS34" s="25">
        <v>11.326072933183688</v>
      </c>
      <c r="BT34" s="25">
        <v>11.115108021586815</v>
      </c>
      <c r="BU34" s="25">
        <v>9.4172978495319324</v>
      </c>
      <c r="BV34" s="25">
        <v>8.1332090880794716</v>
      </c>
      <c r="BW34" s="25">
        <v>10.826561657783103</v>
      </c>
      <c r="BX34" s="25">
        <v>9.3863572489387543</v>
      </c>
      <c r="BY34" s="25">
        <v>11.760947707002266</v>
      </c>
      <c r="BZ34" s="25">
        <v>9.6961219864225079</v>
      </c>
      <c r="CA34" s="25">
        <v>8.4238221368240378</v>
      </c>
      <c r="CB34" s="25">
        <v>11.086877922551624</v>
      </c>
      <c r="CC34" s="25">
        <v>9.914298156201454</v>
      </c>
      <c r="CD34" s="25">
        <v>11.279524892824465</v>
      </c>
      <c r="CE34" s="25">
        <v>11.887851501921492</v>
      </c>
      <c r="CF34" s="25">
        <v>9.3063096480301866</v>
      </c>
      <c r="CG34" s="25">
        <v>14.13373906248869</v>
      </c>
      <c r="CH34" s="25">
        <v>10.468696057937809</v>
      </c>
      <c r="CI34" s="25">
        <v>13.671828967164776</v>
      </c>
      <c r="CJ34" s="25">
        <v>7.7814625592842059</v>
      </c>
      <c r="CK34" s="25">
        <v>7.2974845410001565</v>
      </c>
      <c r="CL34" s="25">
        <v>6.3955334876921075</v>
      </c>
      <c r="CM34" s="25">
        <v>11.765853813857184</v>
      </c>
      <c r="CN34" s="25">
        <v>10.63994446957369</v>
      </c>
      <c r="CO34" s="25">
        <v>9.8810613732872685</v>
      </c>
      <c r="CP34" s="25">
        <v>12.124041106447349</v>
      </c>
      <c r="CQ34" s="25">
        <v>12.05184640346341</v>
      </c>
      <c r="CR34" s="25">
        <v>8.4535574386852943</v>
      </c>
      <c r="CS34" s="25">
        <v>11.853595971326602</v>
      </c>
      <c r="CT34" s="25">
        <v>7.2306163285925447</v>
      </c>
      <c r="CU34" s="25">
        <v>12.614759303288816</v>
      </c>
      <c r="CV34" s="25">
        <v>10.922289306252589</v>
      </c>
      <c r="CW34" s="25">
        <v>8.9823715649549918</v>
      </c>
    </row>
    <row r="35" spans="1:101">
      <c r="B35" s="25">
        <v>6.7943885294752153</v>
      </c>
      <c r="C35" s="25">
        <v>6.6408486515075449</v>
      </c>
      <c r="D35" s="25">
        <v>6.7771076568769288</v>
      </c>
      <c r="E35" s="25">
        <v>6.1974115955696956</v>
      </c>
      <c r="F35" s="25">
        <v>4.231915294966015</v>
      </c>
      <c r="G35" s="25">
        <v>7.7977201465058403</v>
      </c>
      <c r="H35" s="25">
        <v>7.9500143526352893</v>
      </c>
      <c r="I35" s="25">
        <v>5.347235672489715</v>
      </c>
      <c r="J35" s="25">
        <v>6.4391971564455259</v>
      </c>
      <c r="K35" s="25">
        <v>4.5821905736475648</v>
      </c>
      <c r="L35" s="25">
        <v>5.7094369416105559</v>
      </c>
      <c r="M35" s="25">
        <v>6.0311487400147374</v>
      </c>
      <c r="N35" s="25">
        <v>5.5901133634284514</v>
      </c>
      <c r="O35" s="25">
        <v>7.5138594925823021</v>
      </c>
      <c r="P35" s="25">
        <v>6.8292008847193761</v>
      </c>
      <c r="Q35" s="25">
        <v>6.6504172097711995</v>
      </c>
      <c r="R35" s="25">
        <v>5.7932576390674262</v>
      </c>
      <c r="S35" s="25">
        <v>5.9037254654616635</v>
      </c>
      <c r="T35" s="25">
        <v>5.7098639300314904</v>
      </c>
      <c r="U35" s="25">
        <v>4.6232586219672394</v>
      </c>
      <c r="V35" s="25">
        <v>6.9501782589897445</v>
      </c>
      <c r="W35" s="25">
        <v>7.0742398525125063</v>
      </c>
      <c r="X35" s="25">
        <v>8.0166623074780325</v>
      </c>
      <c r="Y35" s="25">
        <v>6.4620684943861777</v>
      </c>
      <c r="Z35" s="25">
        <v>8.0233312637370506</v>
      </c>
      <c r="AA35" s="25">
        <v>6.8904978786705424</v>
      </c>
      <c r="AB35" s="25">
        <v>6.0136406817211556</v>
      </c>
      <c r="AC35" s="25">
        <v>6.0243841993352731</v>
      </c>
      <c r="AD35" s="25">
        <v>8.9870804030865159</v>
      </c>
      <c r="AE35" s="25">
        <v>4.0252691592941519</v>
      </c>
      <c r="AF35" s="25">
        <v>6.8720659070369283</v>
      </c>
      <c r="AG35" s="25">
        <v>5.7815411785408131</v>
      </c>
      <c r="AH35" s="25">
        <v>6.3635823754006298</v>
      </c>
      <c r="AI35" s="25">
        <v>6.0882264443179519</v>
      </c>
      <c r="AJ35" s="25">
        <v>6.2872804251906595</v>
      </c>
      <c r="AK35" s="25">
        <v>6.4467863621348407</v>
      </c>
      <c r="AL35" s="25">
        <v>6.4585318479991773</v>
      </c>
      <c r="AM35" s="25">
        <v>7.4894859672276519</v>
      </c>
      <c r="AN35" s="25">
        <v>4.9425978406338746</v>
      </c>
      <c r="AO35" s="25">
        <v>6.7774138305387952</v>
      </c>
      <c r="AP35" s="25">
        <v>6.9614129551998571</v>
      </c>
      <c r="AQ35" s="25">
        <v>8.1943604372815901</v>
      </c>
      <c r="AR35" s="25">
        <v>7.6397813965343175</v>
      </c>
      <c r="AS35" s="25">
        <v>7.4142213367336955</v>
      </c>
      <c r="AT35" s="25">
        <v>6.1625712620478028</v>
      </c>
      <c r="AU35" s="25">
        <v>7.6674748427559969</v>
      </c>
      <c r="AV35" s="25">
        <v>6.216030636131058</v>
      </c>
      <c r="AW35" s="25">
        <v>6.3767625982807274</v>
      </c>
      <c r="AX35" s="25">
        <v>8.2062099602778851</v>
      </c>
      <c r="AY35" s="25">
        <v>6.4285064091395334</v>
      </c>
      <c r="AZ35" s="25">
        <v>5.5008434557893331</v>
      </c>
      <c r="BA35" s="25">
        <v>5.6173527687362235</v>
      </c>
      <c r="BB35" s="25">
        <v>4.815679119987216</v>
      </c>
      <c r="BC35" s="25">
        <v>4.8682809329651962</v>
      </c>
      <c r="BD35" s="25">
        <v>7.0898776934753327</v>
      </c>
      <c r="BE35" s="25">
        <v>6.8230372156967967</v>
      </c>
      <c r="BF35" s="25">
        <v>6.6351447584915926</v>
      </c>
      <c r="BG35" s="25">
        <v>6.7491100296465865</v>
      </c>
      <c r="BH35" s="25">
        <v>5.7156735306279725</v>
      </c>
      <c r="BI35" s="25">
        <v>7.6225650022257385</v>
      </c>
      <c r="BJ35" s="25">
        <v>7.7181361055158373</v>
      </c>
      <c r="BK35" s="25">
        <v>4.509652550155212</v>
      </c>
      <c r="BL35" s="25">
        <v>6.4448192940384335</v>
      </c>
      <c r="BM35" s="25">
        <v>6.8272356012809494</v>
      </c>
      <c r="BN35" s="25">
        <v>6.7894153043398724</v>
      </c>
      <c r="BO35" s="25">
        <v>7.446180765048247</v>
      </c>
      <c r="BP35" s="25">
        <v>8.152654212439673</v>
      </c>
      <c r="BQ35" s="25">
        <v>6.7719855191658089</v>
      </c>
      <c r="BR35" s="25">
        <v>5.3238908636769375</v>
      </c>
      <c r="BS35" s="25">
        <v>6.8362641512501341</v>
      </c>
      <c r="BT35" s="25">
        <v>7.478756493146749</v>
      </c>
      <c r="BU35" s="25">
        <v>6.2804381706340422</v>
      </c>
      <c r="BV35" s="25">
        <v>6.744063389152644</v>
      </c>
      <c r="BW35" s="25">
        <v>6.7458843842199343</v>
      </c>
      <c r="BX35" s="25">
        <v>5.5707266601555308</v>
      </c>
      <c r="BY35" s="25">
        <v>6.3266347796978417</v>
      </c>
      <c r="BZ35" s="25">
        <v>8.889047064105899</v>
      </c>
      <c r="CA35" s="25">
        <v>7.1544172217050441</v>
      </c>
      <c r="CB35" s="25">
        <v>6.3325382048315637</v>
      </c>
      <c r="CC35" s="25">
        <v>4.9839777880045517</v>
      </c>
      <c r="CD35" s="25">
        <v>7.9097463945435535</v>
      </c>
      <c r="CE35" s="25">
        <v>6.6069870577904979</v>
      </c>
      <c r="CF35" s="25">
        <v>6.0314763176900525</v>
      </c>
      <c r="CG35" s="25">
        <v>6.6633667826997431</v>
      </c>
      <c r="CH35" s="25">
        <v>7.1749158613727415</v>
      </c>
      <c r="CI35" s="25">
        <v>6.9491355652793318</v>
      </c>
      <c r="CJ35" s="25">
        <v>6.837441795477436</v>
      </c>
      <c r="CK35" s="25">
        <v>6.2316327148293071</v>
      </c>
      <c r="CL35" s="25">
        <v>7.031861913043663</v>
      </c>
      <c r="CM35" s="25">
        <v>5.1818433581288623</v>
      </c>
      <c r="CN35" s="25">
        <v>6.4276268661445517</v>
      </c>
      <c r="CO35" s="25">
        <v>6.1415117668742143</v>
      </c>
      <c r="CP35" s="25">
        <v>7.6229210677606583</v>
      </c>
      <c r="CQ35" s="25">
        <v>5.3360340699285551</v>
      </c>
      <c r="CR35" s="25">
        <v>5.578820021707366</v>
      </c>
      <c r="CS35" s="25">
        <v>7.1763289288110759</v>
      </c>
      <c r="CT35" s="25">
        <v>7.343213127439034</v>
      </c>
      <c r="CU35" s="25">
        <v>7.3979082856250225</v>
      </c>
      <c r="CV35" s="25">
        <v>6.7136414810960998</v>
      </c>
      <c r="CW35" s="25">
        <v>7.9632688157856029</v>
      </c>
    </row>
    <row r="36" spans="1:101">
      <c r="B36" s="25">
        <v>12.088546894855096</v>
      </c>
      <c r="C36" s="25">
        <v>12.32944461983349</v>
      </c>
      <c r="D36" s="25">
        <v>11.500865029830615</v>
      </c>
      <c r="E36" s="25">
        <v>12.111673649961761</v>
      </c>
      <c r="F36" s="25">
        <v>12.089954616326784</v>
      </c>
      <c r="G36" s="25">
        <v>11.819081512639753</v>
      </c>
      <c r="H36" s="25">
        <v>11.823414237990406</v>
      </c>
      <c r="I36" s="25">
        <v>12.040590670173826</v>
      </c>
      <c r="J36" s="25">
        <v>12.066018869438491</v>
      </c>
      <c r="K36" s="25">
        <v>12.046580541047312</v>
      </c>
      <c r="L36" s="25">
        <v>11.994138078440095</v>
      </c>
      <c r="M36" s="25">
        <v>12.282473760768594</v>
      </c>
      <c r="N36" s="25">
        <v>11.914061894221934</v>
      </c>
      <c r="O36" s="25">
        <v>12.132963649374044</v>
      </c>
      <c r="P36" s="25">
        <v>12.210567329519531</v>
      </c>
      <c r="Q36" s="25">
        <v>12.029924023148359</v>
      </c>
      <c r="R36" s="25">
        <v>11.700801918630281</v>
      </c>
      <c r="S36" s="25">
        <v>12.032141032961123</v>
      </c>
      <c r="T36" s="25">
        <v>11.879665189962926</v>
      </c>
      <c r="U36" s="25">
        <v>11.749782669962636</v>
      </c>
      <c r="V36" s="25">
        <v>11.959514488009908</v>
      </c>
      <c r="W36" s="25">
        <v>11.902745164406136</v>
      </c>
      <c r="X36" s="25">
        <v>11.492128341862992</v>
      </c>
      <c r="Y36" s="25">
        <v>11.902454732764602</v>
      </c>
      <c r="Z36" s="25">
        <v>11.8008555553512</v>
      </c>
      <c r="AA36" s="25">
        <v>11.5715075338211</v>
      </c>
      <c r="AB36" s="25">
        <v>12.213665706559558</v>
      </c>
      <c r="AC36" s="25">
        <v>11.797402177441601</v>
      </c>
      <c r="AD36" s="25">
        <v>12.028253027986032</v>
      </c>
      <c r="AE36" s="25">
        <v>11.986369596157237</v>
      </c>
      <c r="AF36" s="25">
        <v>12.252830191374967</v>
      </c>
      <c r="AG36" s="25">
        <v>11.955357402908266</v>
      </c>
      <c r="AH36" s="25">
        <v>11.96017785926508</v>
      </c>
      <c r="AI36" s="25">
        <v>11.882622998259643</v>
      </c>
      <c r="AJ36" s="25">
        <v>11.984801520805274</v>
      </c>
      <c r="AK36" s="25">
        <v>11.62796628658101</v>
      </c>
      <c r="AL36" s="25">
        <v>12.022695990561418</v>
      </c>
      <c r="AM36" s="25">
        <v>12.309404152246369</v>
      </c>
      <c r="AN36" s="25">
        <v>12.016244872697984</v>
      </c>
      <c r="AO36" s="25">
        <v>11.697657502906182</v>
      </c>
      <c r="AP36" s="25">
        <v>11.967364319186657</v>
      </c>
      <c r="AQ36" s="25">
        <v>12.62648475167259</v>
      </c>
      <c r="AR36" s="25">
        <v>11.910332513696597</v>
      </c>
      <c r="AS36" s="25">
        <v>11.874589305887543</v>
      </c>
      <c r="AT36" s="25">
        <v>12.32562065396548</v>
      </c>
      <c r="AU36" s="25">
        <v>12.061841146658464</v>
      </c>
      <c r="AV36" s="25">
        <v>12.360825258590728</v>
      </c>
      <c r="AW36" s="25">
        <v>12.216875660553114</v>
      </c>
      <c r="AX36" s="25">
        <v>12.115047147245123</v>
      </c>
      <c r="AY36" s="25">
        <v>11.899934966169667</v>
      </c>
      <c r="AZ36" s="25">
        <v>12.057510158508</v>
      </c>
      <c r="BA36" s="25">
        <v>12.173934824710795</v>
      </c>
      <c r="BB36" s="25">
        <v>11.818760222759753</v>
      </c>
      <c r="BC36" s="25">
        <v>11.804089920115468</v>
      </c>
      <c r="BD36" s="25">
        <v>11.749870310920151</v>
      </c>
      <c r="BE36" s="25">
        <v>11.906410623420905</v>
      </c>
      <c r="BF36" s="25">
        <v>12.192250317211561</v>
      </c>
      <c r="BG36" s="25">
        <v>11.932079954495251</v>
      </c>
      <c r="BH36" s="25">
        <v>12.073680439423288</v>
      </c>
      <c r="BI36" s="25">
        <v>12.015990571985204</v>
      </c>
      <c r="BJ36" s="25">
        <v>12.041627994228582</v>
      </c>
      <c r="BK36" s="25">
        <v>11.942859176573497</v>
      </c>
      <c r="BL36" s="25">
        <v>11.904536533762567</v>
      </c>
      <c r="BM36" s="25">
        <v>12.229419150006731</v>
      </c>
      <c r="BN36" s="25">
        <v>12.151665099560891</v>
      </c>
      <c r="BO36" s="25">
        <v>12.09943238009971</v>
      </c>
      <c r="BP36" s="25">
        <v>12.079713006164402</v>
      </c>
      <c r="BQ36" s="25">
        <v>12.046126156399168</v>
      </c>
      <c r="BR36" s="25">
        <v>12.168734001331496</v>
      </c>
      <c r="BS36" s="25">
        <v>11.824751551946278</v>
      </c>
      <c r="BT36" s="25">
        <v>11.770868079919767</v>
      </c>
      <c r="BU36" s="25">
        <v>12.226717376567018</v>
      </c>
      <c r="BV36" s="25">
        <v>11.953049147171313</v>
      </c>
      <c r="BW36" s="25">
        <v>12.396465295040668</v>
      </c>
      <c r="BX36" s="25">
        <v>12.080506254912594</v>
      </c>
      <c r="BY36" s="25">
        <v>11.471757936064312</v>
      </c>
      <c r="BZ36" s="25">
        <v>11.994094550037669</v>
      </c>
      <c r="CA36" s="25">
        <v>12.151734194950693</v>
      </c>
      <c r="CB36" s="25">
        <v>11.854064872917105</v>
      </c>
      <c r="CC36" s="25">
        <v>11.990523531637779</v>
      </c>
      <c r="CD36" s="25">
        <v>11.930054908048088</v>
      </c>
      <c r="CE36" s="25">
        <v>11.932243733113475</v>
      </c>
      <c r="CF36" s="25">
        <v>11.926599940278264</v>
      </c>
      <c r="CG36" s="25">
        <v>11.800193763405293</v>
      </c>
      <c r="CH36" s="25">
        <v>11.743536340860514</v>
      </c>
      <c r="CI36" s="25">
        <v>12.103809345838208</v>
      </c>
      <c r="CJ36" s="25">
        <v>11.658359517724179</v>
      </c>
      <c r="CK36" s="25">
        <v>11.375773310354351</v>
      </c>
      <c r="CL36" s="25">
        <v>12.223582344220942</v>
      </c>
      <c r="CM36" s="25">
        <v>11.788860695441116</v>
      </c>
      <c r="CN36" s="25">
        <v>11.946846900547087</v>
      </c>
      <c r="CO36" s="25">
        <v>11.900252644786116</v>
      </c>
      <c r="CP36" s="25">
        <v>11.6634162662218</v>
      </c>
      <c r="CQ36" s="25">
        <v>12.179497825260453</v>
      </c>
      <c r="CR36" s="25">
        <v>12.076740464915172</v>
      </c>
      <c r="CS36" s="25">
        <v>12.167362424371616</v>
      </c>
      <c r="CT36" s="25">
        <v>12.121400784381668</v>
      </c>
      <c r="CU36" s="25">
        <v>12.151151491063173</v>
      </c>
      <c r="CV36" s="25">
        <v>11.87666483622642</v>
      </c>
      <c r="CW36" s="25">
        <v>11.978235748879865</v>
      </c>
    </row>
    <row r="37" spans="1:101">
      <c r="B37" s="25">
        <v>8.8342695666317255</v>
      </c>
      <c r="C37" s="25">
        <v>12.468960176826235</v>
      </c>
      <c r="D37" s="25">
        <v>11.656599681085384</v>
      </c>
      <c r="E37" s="25">
        <v>10.44607230904256</v>
      </c>
      <c r="F37" s="25">
        <v>9.6482885262611351</v>
      </c>
      <c r="G37" s="25">
        <v>10.750527963472081</v>
      </c>
      <c r="H37" s="25">
        <v>10.383450870737889</v>
      </c>
      <c r="I37" s="25">
        <v>10.970093187211702</v>
      </c>
      <c r="J37" s="25">
        <v>8.9787001272960758</v>
      </c>
      <c r="K37" s="25">
        <v>10.537245618326121</v>
      </c>
      <c r="L37" s="25">
        <v>12.231527200562729</v>
      </c>
      <c r="M37" s="25">
        <v>10.664189736020612</v>
      </c>
      <c r="N37" s="25">
        <v>11.529861532094841</v>
      </c>
      <c r="O37" s="25">
        <v>11.285406100658196</v>
      </c>
      <c r="P37" s="25">
        <v>11.212226330506121</v>
      </c>
      <c r="Q37" s="25">
        <v>10.8567597049515</v>
      </c>
      <c r="R37" s="25">
        <v>11.059253188996832</v>
      </c>
      <c r="S37" s="25">
        <v>10.305891444530515</v>
      </c>
      <c r="T37" s="25">
        <v>10.190561416920618</v>
      </c>
      <c r="U37" s="25">
        <v>10.257208039957556</v>
      </c>
      <c r="V37" s="25">
        <v>11.473884019925462</v>
      </c>
      <c r="W37" s="25">
        <v>10.449851397211427</v>
      </c>
      <c r="X37" s="25">
        <v>11.863001305507884</v>
      </c>
      <c r="Y37" s="25">
        <v>11.845617233978581</v>
      </c>
      <c r="Z37" s="25">
        <v>10.380309744017003</v>
      </c>
      <c r="AA37" s="25">
        <v>10.133225715887621</v>
      </c>
      <c r="AB37" s="25">
        <v>11.375411935403712</v>
      </c>
      <c r="AC37" s="25">
        <v>12.290559060962934</v>
      </c>
      <c r="AD37" s="25">
        <v>11.792535524582608</v>
      </c>
      <c r="AE37" s="25">
        <v>11.768342917358288</v>
      </c>
      <c r="AF37" s="25">
        <v>10.230907049218885</v>
      </c>
      <c r="AG37" s="25">
        <v>10.685284929670507</v>
      </c>
      <c r="AH37" s="25">
        <v>11.913122842557945</v>
      </c>
      <c r="AI37" s="25">
        <v>9.9671583198892808</v>
      </c>
      <c r="AJ37" s="25">
        <v>12.23357818948044</v>
      </c>
      <c r="AK37" s="25">
        <v>10.530757263998991</v>
      </c>
      <c r="AL37" s="25">
        <v>9.6512307582243935</v>
      </c>
      <c r="AM37" s="25">
        <v>10.115294566227389</v>
      </c>
      <c r="AN37" s="25">
        <v>11.802388366910231</v>
      </c>
      <c r="AO37" s="25">
        <v>10.925499662484883</v>
      </c>
      <c r="AP37" s="25">
        <v>10.090391556759229</v>
      </c>
      <c r="AQ37" s="25">
        <v>11.162006887211319</v>
      </c>
      <c r="AR37" s="25">
        <v>11.350953028678118</v>
      </c>
      <c r="AS37" s="25">
        <v>12.402629241185965</v>
      </c>
      <c r="AT37" s="25">
        <v>11.352301608434825</v>
      </c>
      <c r="AU37" s="25">
        <v>11.615980345374519</v>
      </c>
      <c r="AV37" s="25">
        <v>10.593458674984522</v>
      </c>
      <c r="AW37" s="25">
        <v>10.800800639222917</v>
      </c>
      <c r="AX37" s="25">
        <v>10.181523397225636</v>
      </c>
      <c r="AY37" s="25">
        <v>10.310683531782182</v>
      </c>
      <c r="AZ37" s="25">
        <v>11.615093736775366</v>
      </c>
      <c r="BA37" s="25">
        <v>11.023923565196784</v>
      </c>
      <c r="BB37" s="25">
        <v>10.885234229114124</v>
      </c>
      <c r="BC37" s="25">
        <v>11.231634281544336</v>
      </c>
      <c r="BD37" s="25">
        <v>12.807095639761679</v>
      </c>
      <c r="BE37" s="25">
        <v>11.346900649964642</v>
      </c>
      <c r="BF37" s="25">
        <v>11.248550154876908</v>
      </c>
      <c r="BG37" s="25">
        <v>10.845714400366788</v>
      </c>
      <c r="BH37" s="25">
        <v>11.333909853222792</v>
      </c>
      <c r="BI37" s="25">
        <v>11.229115909171329</v>
      </c>
      <c r="BJ37" s="25">
        <v>11.210970949945692</v>
      </c>
      <c r="BK37" s="25">
        <v>10.936212988268519</v>
      </c>
      <c r="BL37" s="25">
        <v>11.079721606594935</v>
      </c>
      <c r="BM37" s="25">
        <v>11.89435042321076</v>
      </c>
      <c r="BN37" s="25">
        <v>12.946398023969302</v>
      </c>
      <c r="BO37" s="25">
        <v>10.152942393368324</v>
      </c>
      <c r="BP37" s="25">
        <v>11.25647658520491</v>
      </c>
      <c r="BQ37" s="25">
        <v>10.650466119400127</v>
      </c>
      <c r="BR37" s="25">
        <v>10.902048550418671</v>
      </c>
      <c r="BS37" s="25">
        <v>10.23419046076121</v>
      </c>
      <c r="BT37" s="25">
        <v>10.867153160423614</v>
      </c>
      <c r="BU37" s="25">
        <v>12.726616028896416</v>
      </c>
      <c r="BV37" s="25">
        <v>10.547833977487075</v>
      </c>
      <c r="BW37" s="25">
        <v>12.720959681174811</v>
      </c>
      <c r="BX37" s="25">
        <v>11.138103419220835</v>
      </c>
      <c r="BY37" s="25">
        <v>10.693282362034216</v>
      </c>
      <c r="BZ37" s="25">
        <v>10.309944297251425</v>
      </c>
      <c r="CA37" s="25">
        <v>9.9195009338882567</v>
      </c>
      <c r="CB37" s="25">
        <v>9.7897992458692489</v>
      </c>
      <c r="CC37" s="25">
        <v>13.516346383987596</v>
      </c>
      <c r="CD37" s="25">
        <v>11.558768491635005</v>
      </c>
      <c r="CE37" s="25">
        <v>11.075602686297628</v>
      </c>
      <c r="CF37" s="25">
        <v>12.831088009714964</v>
      </c>
      <c r="CG37" s="25">
        <v>11.973947873970699</v>
      </c>
      <c r="CH37" s="25">
        <v>10.333115905196985</v>
      </c>
      <c r="CI37" s="25">
        <v>9.2585245773143434</v>
      </c>
      <c r="CJ37" s="25">
        <v>10.02950758455613</v>
      </c>
      <c r="CK37" s="25">
        <v>13.269359800644033</v>
      </c>
      <c r="CL37" s="25">
        <v>11.291252693530907</v>
      </c>
      <c r="CM37" s="25">
        <v>10.925855123204727</v>
      </c>
      <c r="CN37" s="25">
        <v>10.332986663624531</v>
      </c>
      <c r="CO37" s="25">
        <v>11.777584870398158</v>
      </c>
      <c r="CP37" s="25">
        <v>8.8475946125549942</v>
      </c>
      <c r="CQ37" s="25">
        <v>10.993913105617191</v>
      </c>
      <c r="CR37" s="25">
        <v>10.300921233824234</v>
      </c>
      <c r="CS37" s="25">
        <v>9.4993821276118808</v>
      </c>
      <c r="CT37" s="25">
        <v>11.815534741349953</v>
      </c>
      <c r="CU37" s="25">
        <v>9.8360321541580902</v>
      </c>
      <c r="CV37" s="25">
        <v>10.839669743103244</v>
      </c>
      <c r="CW37" s="25">
        <v>10.291732109786377</v>
      </c>
    </row>
    <row r="38" spans="1:101">
      <c r="B38" s="25">
        <v>12.13266667608759</v>
      </c>
      <c r="C38" s="25">
        <v>12.664181938306891</v>
      </c>
      <c r="D38" s="25">
        <v>13.205589321852131</v>
      </c>
      <c r="E38" s="25">
        <v>12.208079094613044</v>
      </c>
      <c r="F38" s="25">
        <v>10.218362395691827</v>
      </c>
      <c r="G38" s="25">
        <v>13.103100597183424</v>
      </c>
      <c r="H38" s="25">
        <v>11.192385723371375</v>
      </c>
      <c r="I38" s="25">
        <v>11.900989609604242</v>
      </c>
      <c r="J38" s="25">
        <v>12.496698632660655</v>
      </c>
      <c r="K38" s="25">
        <v>10.563898436430433</v>
      </c>
      <c r="L38" s="25">
        <v>13.360058036828296</v>
      </c>
      <c r="M38" s="25">
        <v>11.337854108906232</v>
      </c>
      <c r="N38" s="25">
        <v>12.605991004223245</v>
      </c>
      <c r="O38" s="25">
        <v>11.103217418845393</v>
      </c>
      <c r="P38" s="25">
        <v>13.833092154729655</v>
      </c>
      <c r="Q38" s="25">
        <v>12.382797188641502</v>
      </c>
      <c r="R38" s="25">
        <v>12.525945481445804</v>
      </c>
      <c r="S38" s="25">
        <v>10.921970357790169</v>
      </c>
      <c r="T38" s="25">
        <v>12.42838277079939</v>
      </c>
      <c r="U38" s="25">
        <v>8.0938967396618384</v>
      </c>
      <c r="V38" s="25">
        <v>13.066730607395538</v>
      </c>
      <c r="W38" s="25">
        <v>11.119824036146593</v>
      </c>
      <c r="X38" s="25">
        <v>11.772858684205074</v>
      </c>
      <c r="Y38" s="25">
        <v>10.143599694578977</v>
      </c>
      <c r="Z38" s="25">
        <v>10.367629173701289</v>
      </c>
      <c r="AA38" s="25">
        <v>10.540501188988866</v>
      </c>
      <c r="AB38" s="25">
        <v>14.409555610837396</v>
      </c>
      <c r="AC38" s="25">
        <v>13.685382776787364</v>
      </c>
      <c r="AD38" s="25">
        <v>12.761847487498347</v>
      </c>
      <c r="AE38" s="25">
        <v>12.967621170794477</v>
      </c>
      <c r="AF38" s="25">
        <v>8.8206520700047832</v>
      </c>
      <c r="AG38" s="25">
        <v>12.958938299669253</v>
      </c>
      <c r="AH38" s="25">
        <v>10.274960759923879</v>
      </c>
      <c r="AI38" s="25">
        <v>11.701657346005167</v>
      </c>
      <c r="AJ38" s="25">
        <v>12.199032672570127</v>
      </c>
      <c r="AK38" s="25">
        <v>12.621045474362202</v>
      </c>
      <c r="AL38" s="25">
        <v>11.476697563205299</v>
      </c>
      <c r="AM38" s="25">
        <v>12.418354612945901</v>
      </c>
      <c r="AN38" s="25">
        <v>10.885194177912453</v>
      </c>
      <c r="AO38" s="25">
        <v>12.849812631366252</v>
      </c>
      <c r="AP38" s="25">
        <v>13.493578606483618</v>
      </c>
      <c r="AQ38" s="25">
        <v>10.046815612324988</v>
      </c>
      <c r="AR38" s="25">
        <v>9.8694804862605281</v>
      </c>
      <c r="AS38" s="25">
        <v>11.688233646242182</v>
      </c>
      <c r="AT38" s="25">
        <v>11.447481541126566</v>
      </c>
      <c r="AU38" s="25">
        <v>12.163483480854556</v>
      </c>
      <c r="AV38" s="25">
        <v>11.223809029628521</v>
      </c>
      <c r="AW38" s="25">
        <v>14.136496306700449</v>
      </c>
      <c r="AX38" s="25">
        <v>12.356398077604293</v>
      </c>
      <c r="AY38" s="25">
        <v>12.542146318163669</v>
      </c>
      <c r="AZ38" s="25">
        <v>10.729718182031268</v>
      </c>
      <c r="BA38" s="25">
        <v>13.95421634123282</v>
      </c>
      <c r="BB38" s="25">
        <v>13.260377189637028</v>
      </c>
      <c r="BC38" s="25">
        <v>12.31441871638263</v>
      </c>
      <c r="BD38" s="25">
        <v>14.118619555449914</v>
      </c>
      <c r="BE38" s="25">
        <v>12.208379173605767</v>
      </c>
      <c r="BF38" s="25">
        <v>11.173944501040745</v>
      </c>
      <c r="BG38" s="25">
        <v>12.129631951325059</v>
      </c>
      <c r="BH38" s="25">
        <v>12.88798911495938</v>
      </c>
      <c r="BI38" s="25">
        <v>13.797241696509898</v>
      </c>
      <c r="BJ38" s="25">
        <v>8.9856808471061651</v>
      </c>
      <c r="BK38" s="25">
        <v>13.132581753951099</v>
      </c>
      <c r="BL38" s="25">
        <v>9.9578725785574882</v>
      </c>
      <c r="BM38" s="25">
        <v>11.040850099061174</v>
      </c>
      <c r="BN38" s="25">
        <v>10.745705521695326</v>
      </c>
      <c r="BO38" s="25">
        <v>11.486650244542444</v>
      </c>
      <c r="BP38" s="25">
        <v>11.493973319997417</v>
      </c>
      <c r="BQ38" s="25">
        <v>10.980141541143059</v>
      </c>
      <c r="BR38" s="25">
        <v>12.732945797433752</v>
      </c>
      <c r="BS38" s="25">
        <v>11.714813897263662</v>
      </c>
      <c r="BT38" s="25">
        <v>13.799752963023337</v>
      </c>
      <c r="BU38" s="25">
        <v>10.105574693931556</v>
      </c>
      <c r="BV38" s="25">
        <v>10.936290642844947</v>
      </c>
      <c r="BW38" s="25">
        <v>10.958287169030479</v>
      </c>
      <c r="BX38" s="25">
        <v>11.188654105562376</v>
      </c>
      <c r="BY38" s="25">
        <v>12.035553039028093</v>
      </c>
      <c r="BZ38" s="25">
        <v>11.618146155820813</v>
      </c>
      <c r="CA38" s="25">
        <v>10.909052935975243</v>
      </c>
      <c r="CB38" s="25">
        <v>11.350520770383906</v>
      </c>
      <c r="CC38" s="25">
        <v>12.659119368297334</v>
      </c>
      <c r="CD38" s="25">
        <v>9.5061142722668919</v>
      </c>
      <c r="CE38" s="25">
        <v>11.262975629049539</v>
      </c>
      <c r="CF38" s="25">
        <v>12.462466796791629</v>
      </c>
      <c r="CG38" s="25">
        <v>10.573404252619811</v>
      </c>
      <c r="CH38" s="25">
        <v>15.503288199511315</v>
      </c>
      <c r="CI38" s="25">
        <v>13.823232508050394</v>
      </c>
      <c r="CJ38" s="25">
        <v>11.880159039751591</v>
      </c>
      <c r="CK38" s="25">
        <v>9.3499487831721275</v>
      </c>
      <c r="CL38" s="25">
        <v>11.260435638653989</v>
      </c>
      <c r="CM38" s="25">
        <v>10.068162550514257</v>
      </c>
      <c r="CN38" s="25">
        <v>11.816184841197856</v>
      </c>
      <c r="CO38" s="25">
        <v>12.586897127520125</v>
      </c>
      <c r="CP38" s="25">
        <v>12.696286293061723</v>
      </c>
      <c r="CQ38" s="25">
        <v>13.468626484321677</v>
      </c>
      <c r="CR38" s="25">
        <v>9.9444547479984138</v>
      </c>
      <c r="CS38" s="25">
        <v>10.915733709142717</v>
      </c>
      <c r="CT38" s="25">
        <v>11.932584689384372</v>
      </c>
      <c r="CU38" s="25">
        <v>11.08598868274799</v>
      </c>
      <c r="CV38" s="25">
        <v>12.598414716605568</v>
      </c>
      <c r="CW38" s="25">
        <v>11.390464104064009</v>
      </c>
    </row>
    <row r="39" spans="1:101">
      <c r="B39" s="25">
        <v>9.2370425689915123</v>
      </c>
      <c r="C39" s="25">
        <v>9.9189835436556795</v>
      </c>
      <c r="D39" s="25">
        <v>8.6371293958674986</v>
      </c>
      <c r="E39" s="25">
        <v>10.481154545153027</v>
      </c>
      <c r="F39" s="25">
        <v>9.1136674391875836</v>
      </c>
      <c r="G39" s="25">
        <v>7.2605508253488953</v>
      </c>
      <c r="H39" s="25">
        <v>9.7135274793234583</v>
      </c>
      <c r="I39" s="25">
        <v>9.3939258496532556</v>
      </c>
      <c r="J39" s="25">
        <v>8.4552043394740295</v>
      </c>
      <c r="K39" s="25">
        <v>8.3619810540792567</v>
      </c>
      <c r="L39" s="25">
        <v>8.8717583740594606</v>
      </c>
      <c r="M39" s="25">
        <v>9.8536190523678489</v>
      </c>
      <c r="N39" s="25">
        <v>10.886031306306077</v>
      </c>
      <c r="O39" s="25">
        <v>9.5222103699208471</v>
      </c>
      <c r="P39" s="25">
        <v>10.682848726530599</v>
      </c>
      <c r="Q39" s="25">
        <v>10.190504676334625</v>
      </c>
      <c r="R39" s="25">
        <v>12.507156305681999</v>
      </c>
      <c r="S39" s="25">
        <v>9.7124903262329525</v>
      </c>
      <c r="T39" s="25">
        <v>10.434123396184853</v>
      </c>
      <c r="U39" s="25">
        <v>11.111973464588528</v>
      </c>
      <c r="V39" s="25">
        <v>10.834126157122453</v>
      </c>
      <c r="W39" s="25">
        <v>11.285335677130378</v>
      </c>
      <c r="X39" s="25">
        <v>12.545190786656235</v>
      </c>
      <c r="Y39" s="25">
        <v>9.1919954385886253</v>
      </c>
      <c r="Z39" s="25">
        <v>10.048758765984488</v>
      </c>
      <c r="AA39" s="25">
        <v>11.846209110927786</v>
      </c>
      <c r="AB39" s="25">
        <v>11.030703025106332</v>
      </c>
      <c r="AC39" s="25">
        <v>9.1839018671664867</v>
      </c>
      <c r="AD39" s="25">
        <v>9.2886047067801982</v>
      </c>
      <c r="AE39" s="25">
        <v>9.923641809718605</v>
      </c>
      <c r="AF39" s="25">
        <v>11.167348258427996</v>
      </c>
      <c r="AG39" s="25">
        <v>9.775159867918374</v>
      </c>
      <c r="AH39" s="25">
        <v>10.185268832274113</v>
      </c>
      <c r="AI39" s="25">
        <v>11.138638105463176</v>
      </c>
      <c r="AJ39" s="25">
        <v>8.6954200043920071</v>
      </c>
      <c r="AK39" s="25">
        <v>10.940910149064857</v>
      </c>
      <c r="AL39" s="25">
        <v>11.400027969083686</v>
      </c>
      <c r="AM39" s="25">
        <v>13.005681275338061</v>
      </c>
      <c r="AN39" s="25">
        <v>8.6077788322778197</v>
      </c>
      <c r="AO39" s="25">
        <v>9.3282139177259609</v>
      </c>
      <c r="AP39" s="25">
        <v>12.296318239983071</v>
      </c>
      <c r="AQ39" s="25">
        <v>10.654647529206295</v>
      </c>
      <c r="AR39" s="25">
        <v>9.8353889704092925</v>
      </c>
      <c r="AS39" s="25">
        <v>9.7769943805430604</v>
      </c>
      <c r="AT39" s="25">
        <v>9.0150761205750847</v>
      </c>
      <c r="AU39" s="25">
        <v>10.296162626950172</v>
      </c>
      <c r="AV39" s="25">
        <v>12.224697577447245</v>
      </c>
      <c r="AW39" s="25">
        <v>11.804353721263617</v>
      </c>
      <c r="AX39" s="25">
        <v>9.8713070373510803</v>
      </c>
      <c r="AY39" s="25">
        <v>11.373009128107203</v>
      </c>
      <c r="AZ39" s="25">
        <v>10.008928213587165</v>
      </c>
      <c r="BA39" s="25">
        <v>10.035523031030376</v>
      </c>
      <c r="BB39" s="25">
        <v>12.032646949586791</v>
      </c>
      <c r="BC39" s="25">
        <v>10.16038077051663</v>
      </c>
      <c r="BD39" s="25">
        <v>12.330421996206439</v>
      </c>
      <c r="BE39" s="25">
        <v>9.7168942868979826</v>
      </c>
      <c r="BF39" s="25">
        <v>8.0516727265865669</v>
      </c>
      <c r="BG39" s="25">
        <v>10.626347217633446</v>
      </c>
      <c r="BH39" s="25">
        <v>10.119757983520147</v>
      </c>
      <c r="BI39" s="25">
        <v>11.054715110919023</v>
      </c>
      <c r="BJ39" s="25">
        <v>10.457656099917934</v>
      </c>
      <c r="BK39" s="25">
        <v>9.3429440659707357</v>
      </c>
      <c r="BL39" s="25">
        <v>9.321365315496978</v>
      </c>
      <c r="BM39" s="25">
        <v>9.0114414788750548</v>
      </c>
      <c r="BN39" s="25">
        <v>8.5709364786716442</v>
      </c>
      <c r="BO39" s="25">
        <v>10.934446548086303</v>
      </c>
      <c r="BP39" s="25">
        <v>11.383855227694081</v>
      </c>
      <c r="BQ39" s="25">
        <v>8.2935442349793416</v>
      </c>
      <c r="BR39" s="25">
        <v>11.021889896048835</v>
      </c>
      <c r="BS39" s="25">
        <v>9.2857571425739014</v>
      </c>
      <c r="BT39" s="25">
        <v>11.134942650336967</v>
      </c>
      <c r="BU39" s="25">
        <v>11.028281877239079</v>
      </c>
      <c r="BV39" s="25">
        <v>11.045431062061583</v>
      </c>
      <c r="BW39" s="25">
        <v>8.9842802545674463</v>
      </c>
      <c r="BX39" s="25">
        <v>11.230781360473184</v>
      </c>
      <c r="BY39" s="25">
        <v>9.2433569930205337</v>
      </c>
      <c r="BZ39" s="25">
        <v>8.4326565704953165</v>
      </c>
      <c r="CA39" s="25">
        <v>9.3829103452964997</v>
      </c>
      <c r="CB39" s="25">
        <v>11.432038782039358</v>
      </c>
      <c r="CC39" s="25">
        <v>10.127111020251965</v>
      </c>
      <c r="CD39" s="25">
        <v>9.4004928821181686</v>
      </c>
      <c r="CE39" s="25">
        <v>11.623891949757379</v>
      </c>
      <c r="CF39" s="25">
        <v>10.084445241887105</v>
      </c>
      <c r="CG39" s="25">
        <v>7.8637324027006184</v>
      </c>
      <c r="CH39" s="25">
        <v>11.748222307200862</v>
      </c>
      <c r="CI39" s="25">
        <v>10.198103566633751</v>
      </c>
      <c r="CJ39" s="25">
        <v>10.112262469686566</v>
      </c>
      <c r="CK39" s="25">
        <v>9.5032922910988198</v>
      </c>
      <c r="CL39" s="25">
        <v>8.9333359216854209</v>
      </c>
      <c r="CM39" s="25">
        <v>10.22068311333542</v>
      </c>
      <c r="CN39" s="25">
        <v>10.659575116002308</v>
      </c>
      <c r="CO39" s="25">
        <v>9.9858781636522771</v>
      </c>
      <c r="CP39" s="25">
        <v>9.2721377692410645</v>
      </c>
      <c r="CQ39" s="25">
        <v>7.5363475094308416</v>
      </c>
      <c r="CR39" s="25">
        <v>11.730259884733721</v>
      </c>
      <c r="CS39" s="25">
        <v>10.174092199100738</v>
      </c>
      <c r="CT39" s="25">
        <v>10.128678413155175</v>
      </c>
      <c r="CU39" s="25">
        <v>9.7612053630974316</v>
      </c>
      <c r="CV39" s="25">
        <v>10.239969722424279</v>
      </c>
      <c r="CW39" s="25">
        <v>9.9448724661074266</v>
      </c>
    </row>
    <row r="40" spans="1:101">
      <c r="B40" s="25">
        <v>8.9247712427565631</v>
      </c>
      <c r="C40" s="25">
        <v>8.9704266730616027</v>
      </c>
      <c r="D40" s="25">
        <v>8.7730727325305722</v>
      </c>
      <c r="E40" s="25">
        <v>9.0555307329683288</v>
      </c>
      <c r="F40" s="25">
        <v>8.9229557717422647</v>
      </c>
      <c r="G40" s="25">
        <v>9.2835131567744078</v>
      </c>
      <c r="H40" s="25">
        <v>8.6351331880655327</v>
      </c>
      <c r="I40" s="25">
        <v>9.3735492338498538</v>
      </c>
      <c r="J40" s="25">
        <v>9.1166864227449516</v>
      </c>
      <c r="K40" s="25">
        <v>9.1739734401229178</v>
      </c>
      <c r="L40" s="25">
        <v>9.6632421335572509</v>
      </c>
      <c r="M40" s="25">
        <v>9.539175771109548</v>
      </c>
      <c r="N40" s="25">
        <v>9.6025126026779795</v>
      </c>
      <c r="O40" s="25">
        <v>9.1342952446331314</v>
      </c>
      <c r="P40" s="25">
        <v>9.0368944240870395</v>
      </c>
      <c r="Q40" s="25">
        <v>9.6328481522490925</v>
      </c>
      <c r="R40" s="25">
        <v>9.0182882937507518</v>
      </c>
      <c r="S40" s="25">
        <v>8.9209818896351187</v>
      </c>
      <c r="T40" s="25">
        <v>8.9211070990725307</v>
      </c>
      <c r="U40" s="25">
        <v>9.0252319995613757</v>
      </c>
      <c r="V40" s="25">
        <v>9.1086737319858813</v>
      </c>
      <c r="W40" s="25">
        <v>9.8186997080277632</v>
      </c>
      <c r="X40" s="25">
        <v>8.8534117117827407</v>
      </c>
      <c r="Y40" s="25">
        <v>8.5546706062314684</v>
      </c>
      <c r="Z40" s="25">
        <v>8.4833655692056276</v>
      </c>
      <c r="AA40" s="25">
        <v>8.9561223546712867</v>
      </c>
      <c r="AB40" s="25">
        <v>8.4670247696826735</v>
      </c>
      <c r="AC40" s="25">
        <v>9.4455652988208634</v>
      </c>
      <c r="AD40" s="25">
        <v>8.7535090297670681</v>
      </c>
      <c r="AE40" s="25">
        <v>9.2135705629383811</v>
      </c>
      <c r="AF40" s="25">
        <v>8.9762499396011179</v>
      </c>
      <c r="AG40" s="25">
        <v>9.218843391785887</v>
      </c>
      <c r="AH40" s="25">
        <v>8.9455945112085296</v>
      </c>
      <c r="AI40" s="25">
        <v>8.6532291719080661</v>
      </c>
      <c r="AJ40" s="25">
        <v>9.5778359046202119</v>
      </c>
      <c r="AK40" s="25">
        <v>9.177497200198161</v>
      </c>
      <c r="AL40" s="25">
        <v>8.3883827832656106</v>
      </c>
      <c r="AM40" s="25">
        <v>9.1370480124074049</v>
      </c>
      <c r="AN40" s="25">
        <v>9.1702504018077491</v>
      </c>
      <c r="AO40" s="25">
        <v>8.6960268789194615</v>
      </c>
      <c r="AP40" s="25">
        <v>8.6491993004365071</v>
      </c>
      <c r="AQ40" s="25">
        <v>9.4345595411186967</v>
      </c>
      <c r="AR40" s="25">
        <v>9.2777890837900578</v>
      </c>
      <c r="AS40" s="25">
        <v>8.8892610907229415</v>
      </c>
      <c r="AT40" s="25">
        <v>9.1625505504781373</v>
      </c>
      <c r="AU40" s="25">
        <v>9.0450423726279343</v>
      </c>
      <c r="AV40" s="25">
        <v>8.2316306970078248</v>
      </c>
      <c r="AW40" s="25">
        <v>9.3136379710342379</v>
      </c>
      <c r="AX40" s="25">
        <v>9.0883108755780491</v>
      </c>
      <c r="AY40" s="25">
        <v>9.2827728374096896</v>
      </c>
      <c r="AZ40" s="25">
        <v>8.7866719977404006</v>
      </c>
      <c r="BA40" s="25">
        <v>8.7298716575423168</v>
      </c>
      <c r="BB40" s="25">
        <v>9.3897891478284468</v>
      </c>
      <c r="BC40" s="25">
        <v>8.989387661074792</v>
      </c>
      <c r="BD40" s="25">
        <v>9.1663709923223333</v>
      </c>
      <c r="BE40" s="25">
        <v>9.013773443741151</v>
      </c>
      <c r="BF40" s="25">
        <v>9.1034737751489221</v>
      </c>
      <c r="BG40" s="25">
        <v>8.9734063577988508</v>
      </c>
      <c r="BH40" s="25">
        <v>8.6795199146397426</v>
      </c>
      <c r="BI40" s="25">
        <v>9.4200822931259012</v>
      </c>
      <c r="BJ40" s="25">
        <v>9.2764610448684479</v>
      </c>
      <c r="BK40" s="25">
        <v>9.4296536760109131</v>
      </c>
      <c r="BL40" s="25">
        <v>9.25704012907409</v>
      </c>
      <c r="BM40" s="25">
        <v>9.0392155330085036</v>
      </c>
      <c r="BN40" s="25">
        <v>8.652547821210133</v>
      </c>
      <c r="BO40" s="25">
        <v>8.86042432072521</v>
      </c>
      <c r="BP40" s="25">
        <v>9.2781862156351629</v>
      </c>
      <c r="BQ40" s="25">
        <v>9.1235488571167132</v>
      </c>
      <c r="BR40" s="25">
        <v>8.9113316225047186</v>
      </c>
      <c r="BS40" s="25">
        <v>8.8550826730651409</v>
      </c>
      <c r="BT40" s="25">
        <v>9.3217815673018087</v>
      </c>
      <c r="BU40" s="25">
        <v>9.3849719990942972</v>
      </c>
      <c r="BV40" s="25">
        <v>8.9158414151280034</v>
      </c>
      <c r="BW40" s="25">
        <v>8.8566323637234508</v>
      </c>
      <c r="BX40" s="25">
        <v>9.0633415580452823</v>
      </c>
      <c r="BY40" s="25">
        <v>9.2059437686195889</v>
      </c>
      <c r="BZ40" s="25">
        <v>9.0594526672251483</v>
      </c>
      <c r="CA40" s="25">
        <v>8.6469852419034083</v>
      </c>
      <c r="CB40" s="25">
        <v>9.1569558401531292</v>
      </c>
      <c r="CC40" s="25">
        <v>8.8232599389266646</v>
      </c>
      <c r="CD40" s="25">
        <v>9.0908486587571602</v>
      </c>
      <c r="CE40" s="25">
        <v>9.011384667608386</v>
      </c>
      <c r="CF40" s="25">
        <v>9.0041653716375372</v>
      </c>
      <c r="CG40" s="25">
        <v>8.9643200532815328</v>
      </c>
      <c r="CH40" s="25">
        <v>9.1574949622419446</v>
      </c>
      <c r="CI40" s="25">
        <v>9.1582457100737216</v>
      </c>
      <c r="CJ40" s="25">
        <v>8.9554163195839891</v>
      </c>
      <c r="CK40" s="25">
        <v>8.7358488134181052</v>
      </c>
      <c r="CL40" s="25">
        <v>9.3488310297261421</v>
      </c>
      <c r="CM40" s="25">
        <v>8.3899546211974254</v>
      </c>
      <c r="CN40" s="25">
        <v>8.9600307034823281</v>
      </c>
      <c r="CO40" s="25">
        <v>9.3834495901738606</v>
      </c>
      <c r="CP40" s="25">
        <v>8.9898241973230899</v>
      </c>
      <c r="CQ40" s="25">
        <v>8.5437128045061197</v>
      </c>
      <c r="CR40" s="25">
        <v>9.0877590471810308</v>
      </c>
      <c r="CS40" s="25">
        <v>8.943796112377715</v>
      </c>
      <c r="CT40" s="25">
        <v>8.8857054646909877</v>
      </c>
      <c r="CU40" s="25">
        <v>8.3956047016334931</v>
      </c>
      <c r="CV40" s="25">
        <v>8.7052111061678588</v>
      </c>
      <c r="CW40" s="25">
        <v>9.4369656001037008</v>
      </c>
    </row>
    <row r="41" spans="1:101">
      <c r="B41" s="25">
        <v>16.20326802502473</v>
      </c>
      <c r="C41" s="25">
        <v>16.34556488211102</v>
      </c>
      <c r="D41" s="25">
        <v>15.578249324452866</v>
      </c>
      <c r="E41" s="25">
        <v>16.058596713423089</v>
      </c>
      <c r="F41" s="25">
        <v>15.991514375415004</v>
      </c>
      <c r="G41" s="25">
        <v>16.273369038178608</v>
      </c>
      <c r="H41" s="25">
        <v>15.159746284388707</v>
      </c>
      <c r="I41" s="25">
        <v>13.160766079140689</v>
      </c>
      <c r="J41" s="25">
        <v>14.554945642676104</v>
      </c>
      <c r="K41" s="25">
        <v>15.484829827655913</v>
      </c>
      <c r="L41" s="25">
        <v>14.653911177586693</v>
      </c>
      <c r="M41" s="25">
        <v>16.473447969909753</v>
      </c>
      <c r="N41" s="25">
        <v>15.798883272849343</v>
      </c>
      <c r="O41" s="25">
        <v>15.468203306344957</v>
      </c>
      <c r="P41" s="25">
        <v>14.905000981099512</v>
      </c>
      <c r="Q41" s="25">
        <v>15.097624325668566</v>
      </c>
      <c r="R41" s="25">
        <v>14.745791958009361</v>
      </c>
      <c r="S41" s="25">
        <v>15.046845384025344</v>
      </c>
      <c r="T41" s="25">
        <v>14.451563693739068</v>
      </c>
      <c r="U41" s="25">
        <v>14.894146926697079</v>
      </c>
      <c r="V41" s="25">
        <v>14.222037662896525</v>
      </c>
      <c r="W41" s="25">
        <v>15.292048369299581</v>
      </c>
      <c r="X41" s="25">
        <v>16.036367448386244</v>
      </c>
      <c r="Y41" s="25">
        <v>14.378782117496282</v>
      </c>
      <c r="Z41" s="25">
        <v>15.705653062770374</v>
      </c>
      <c r="AA41" s="25">
        <v>14.445921855757245</v>
      </c>
      <c r="AB41" s="25">
        <v>14.382014812826618</v>
      </c>
      <c r="AC41" s="25">
        <v>14.101280113257468</v>
      </c>
      <c r="AD41" s="25">
        <v>15.071911964533983</v>
      </c>
      <c r="AE41" s="25">
        <v>14.605808870744067</v>
      </c>
      <c r="AF41" s="25">
        <v>13.823570493877019</v>
      </c>
      <c r="AG41" s="25">
        <v>15.158641259910612</v>
      </c>
      <c r="AH41" s="25">
        <v>14.648712583386461</v>
      </c>
      <c r="AI41" s="25">
        <v>13.71699141995604</v>
      </c>
      <c r="AJ41" s="25">
        <v>15.994091351759105</v>
      </c>
      <c r="AK41" s="25">
        <v>13.867527460919705</v>
      </c>
      <c r="AL41" s="25">
        <v>13.06976371445554</v>
      </c>
      <c r="AM41" s="25">
        <v>15.35647162449516</v>
      </c>
      <c r="AN41" s="25">
        <v>16.725565433033516</v>
      </c>
      <c r="AO41" s="25">
        <v>15.933704323529719</v>
      </c>
      <c r="AP41" s="25">
        <v>14.637227454593754</v>
      </c>
      <c r="AQ41" s="25">
        <v>13.712780893627947</v>
      </c>
      <c r="AR41" s="25">
        <v>14.836379956382974</v>
      </c>
      <c r="AS41" s="25">
        <v>15.157146769782122</v>
      </c>
      <c r="AT41" s="25">
        <v>16.509948165402136</v>
      </c>
      <c r="AU41" s="25">
        <v>14.650743650295562</v>
      </c>
      <c r="AV41" s="25">
        <v>14.45370541747026</v>
      </c>
      <c r="AW41" s="25">
        <v>15.111053491978602</v>
      </c>
      <c r="AX41" s="25">
        <v>15.287176979435193</v>
      </c>
      <c r="AY41" s="25">
        <v>14.907320052835985</v>
      </c>
      <c r="AZ41" s="25">
        <v>14.103410622344635</v>
      </c>
      <c r="BA41" s="25">
        <v>14.5494573750874</v>
      </c>
      <c r="BB41" s="25">
        <v>16.1259797043706</v>
      </c>
      <c r="BC41" s="25">
        <v>15.342902070478358</v>
      </c>
      <c r="BD41" s="25">
        <v>14.685448643285428</v>
      </c>
      <c r="BE41" s="25">
        <v>15.832305773932642</v>
      </c>
      <c r="BF41" s="25">
        <v>15.890291542661389</v>
      </c>
      <c r="BG41" s="25">
        <v>15.281065795786771</v>
      </c>
      <c r="BH41" s="25">
        <v>13.209979344485854</v>
      </c>
      <c r="BI41" s="25">
        <v>16.61060343185002</v>
      </c>
      <c r="BJ41" s="25">
        <v>15.351773235013548</v>
      </c>
      <c r="BK41" s="25">
        <v>14.827368650331957</v>
      </c>
      <c r="BL41" s="25">
        <v>13.994615361235288</v>
      </c>
      <c r="BM41" s="25">
        <v>16.101975941645986</v>
      </c>
      <c r="BN41" s="25">
        <v>15.330883809374908</v>
      </c>
      <c r="BO41" s="25">
        <v>16.272736658641449</v>
      </c>
      <c r="BP41" s="25">
        <v>13.688796973495602</v>
      </c>
      <c r="BQ41" s="25">
        <v>16.80901368803049</v>
      </c>
      <c r="BR41" s="25">
        <v>13.746805527064812</v>
      </c>
      <c r="BS41" s="25">
        <v>14.387451285356933</v>
      </c>
      <c r="BT41" s="25">
        <v>14.899833451015549</v>
      </c>
      <c r="BU41" s="25">
        <v>16.173783158778875</v>
      </c>
      <c r="BV41" s="25">
        <v>14.676192142716536</v>
      </c>
      <c r="BW41" s="25">
        <v>14.201624171074032</v>
      </c>
      <c r="BX41" s="25">
        <v>16.449462536605758</v>
      </c>
      <c r="BY41" s="25">
        <v>14.572291095458972</v>
      </c>
      <c r="BZ41" s="25">
        <v>15.291001994302038</v>
      </c>
      <c r="CA41" s="25">
        <v>16.582332800485148</v>
      </c>
      <c r="CB41" s="25">
        <v>14.519054765284178</v>
      </c>
      <c r="CC41" s="25">
        <v>14.039048563244453</v>
      </c>
      <c r="CD41" s="25">
        <v>13.32056207833652</v>
      </c>
      <c r="CE41" s="25">
        <v>15.354440209851408</v>
      </c>
      <c r="CF41" s="25">
        <v>14.680093952887695</v>
      </c>
      <c r="CG41" s="25">
        <v>16.079766369684368</v>
      </c>
      <c r="CH41" s="25">
        <v>14.798078212566608</v>
      </c>
      <c r="CI41" s="25">
        <v>16.421765188735701</v>
      </c>
      <c r="CJ41" s="25">
        <v>15.082226819816364</v>
      </c>
      <c r="CK41" s="25">
        <v>13.742044166957234</v>
      </c>
      <c r="CL41" s="25">
        <v>15.333148417295659</v>
      </c>
      <c r="CM41" s="25">
        <v>14.740624735644078</v>
      </c>
      <c r="CN41" s="25">
        <v>15.684173855557638</v>
      </c>
      <c r="CO41" s="25">
        <v>14.570372827808518</v>
      </c>
      <c r="CP41" s="25">
        <v>15.918519593983554</v>
      </c>
      <c r="CQ41" s="25">
        <v>16.108976315632535</v>
      </c>
      <c r="CR41" s="25">
        <v>15.023386852337321</v>
      </c>
      <c r="CS41" s="25">
        <v>15.331996251975513</v>
      </c>
      <c r="CT41" s="25">
        <v>15.505070620983631</v>
      </c>
      <c r="CU41" s="25">
        <v>15.589390423914896</v>
      </c>
      <c r="CV41" s="25">
        <v>14.806196773801011</v>
      </c>
      <c r="CW41" s="25">
        <v>15.400716778409079</v>
      </c>
    </row>
    <row r="42" spans="1:101">
      <c r="B42" s="25">
        <v>7.827020241425318</v>
      </c>
      <c r="C42" s="25">
        <v>8.1592431605583293</v>
      </c>
      <c r="D42" s="25">
        <v>6.8738910548563688</v>
      </c>
      <c r="E42" s="25">
        <v>7.2012083048278122</v>
      </c>
      <c r="F42" s="25">
        <v>7.3146225456185245</v>
      </c>
      <c r="G42" s="25">
        <v>6.7919344552132905</v>
      </c>
      <c r="H42" s="25">
        <v>7.8838164877107184</v>
      </c>
      <c r="I42" s="25">
        <v>8.3179338716012623</v>
      </c>
      <c r="J42" s="25">
        <v>8.7920470832840518</v>
      </c>
      <c r="K42" s="25">
        <v>8.3403650708570538</v>
      </c>
      <c r="L42" s="25">
        <v>7.5256621566479165</v>
      </c>
      <c r="M42" s="25">
        <v>6.8271272434869958</v>
      </c>
      <c r="N42" s="25">
        <v>6.5269805335871283</v>
      </c>
      <c r="O42" s="25">
        <v>8.8918568950529107</v>
      </c>
      <c r="P42" s="25">
        <v>6.1780921486674441</v>
      </c>
      <c r="Q42" s="25">
        <v>6.9197800549981734</v>
      </c>
      <c r="R42" s="25">
        <v>7.0926954476697173</v>
      </c>
      <c r="S42" s="25">
        <v>9.281344470624477</v>
      </c>
      <c r="T42" s="25">
        <v>8.9136290652479122</v>
      </c>
      <c r="U42" s="25">
        <v>9.8125826073793192</v>
      </c>
      <c r="V42" s="25">
        <v>8.0094295942463098</v>
      </c>
      <c r="W42" s="25">
        <v>8.5394351113208185</v>
      </c>
      <c r="X42" s="25">
        <v>9.6301869593370739</v>
      </c>
      <c r="Y42" s="25">
        <v>9.2848513959192349</v>
      </c>
      <c r="Z42" s="25">
        <v>8.7577617882677643</v>
      </c>
      <c r="AA42" s="25">
        <v>8.2384949951100293</v>
      </c>
      <c r="AB42" s="25">
        <v>8.3940145678349936</v>
      </c>
      <c r="AC42" s="25">
        <v>7.871769884097664</v>
      </c>
      <c r="AD42" s="25">
        <v>9.3300180669305011</v>
      </c>
      <c r="AE42" s="25">
        <v>7.4906915928977948</v>
      </c>
      <c r="AF42" s="25">
        <v>7.1913083722645972</v>
      </c>
      <c r="AG42" s="25">
        <v>7.5321319497191261</v>
      </c>
      <c r="AH42" s="25">
        <v>6.8285244820373805</v>
      </c>
      <c r="AI42" s="25">
        <v>8.0409635847997833</v>
      </c>
      <c r="AJ42" s="25">
        <v>8.3920481127472524</v>
      </c>
      <c r="AK42" s="25">
        <v>9.7857292201101345</v>
      </c>
      <c r="AL42" s="25">
        <v>7.097671179638791</v>
      </c>
      <c r="AM42" s="25">
        <v>7.3807344417165659</v>
      </c>
      <c r="AN42" s="25">
        <v>9.7530624260065526</v>
      </c>
      <c r="AO42" s="25">
        <v>7.8270252969530851</v>
      </c>
      <c r="AP42" s="25">
        <v>7.7009331419897311</v>
      </c>
      <c r="AQ42" s="25">
        <v>7.0796798161780785</v>
      </c>
      <c r="AR42" s="25">
        <v>7.4860907186796215</v>
      </c>
      <c r="AS42" s="25">
        <v>7.2192903767263941</v>
      </c>
      <c r="AT42" s="25">
        <v>7.8617832442931048</v>
      </c>
      <c r="AU42" s="25">
        <v>7.3715034691518815</v>
      </c>
      <c r="AV42" s="25">
        <v>7.6294529834283233</v>
      </c>
      <c r="AW42" s="25">
        <v>7.5154021292914903</v>
      </c>
      <c r="AX42" s="25">
        <v>6.9391459066242858</v>
      </c>
      <c r="AY42" s="25">
        <v>6.7581852783473586</v>
      </c>
      <c r="AZ42" s="25">
        <v>7.1647321236673243</v>
      </c>
      <c r="BA42" s="25">
        <v>5.5016571526669953</v>
      </c>
      <c r="BB42" s="25">
        <v>9.126481456372602</v>
      </c>
      <c r="BC42" s="25">
        <v>7.2273023277253019</v>
      </c>
      <c r="BD42" s="25">
        <v>8.8353440681904196</v>
      </c>
      <c r="BE42" s="25">
        <v>9.1000722428517449</v>
      </c>
      <c r="BF42" s="25">
        <v>7.7285006318215128</v>
      </c>
      <c r="BG42" s="25">
        <v>6.1578018360430704</v>
      </c>
      <c r="BH42" s="25">
        <v>7.9730106810924841</v>
      </c>
      <c r="BI42" s="25">
        <v>7.0018164110569101</v>
      </c>
      <c r="BJ42" s="25">
        <v>7.409437676882427</v>
      </c>
      <c r="BK42" s="25">
        <v>7.1311266514305798</v>
      </c>
      <c r="BL42" s="25">
        <v>4.7575416672303259</v>
      </c>
      <c r="BM42" s="25">
        <v>5.9495974842182928</v>
      </c>
      <c r="BN42" s="25">
        <v>7.8047964952578068</v>
      </c>
      <c r="BO42" s="25">
        <v>7.0816059211075304</v>
      </c>
      <c r="BP42" s="25">
        <v>8.4372548838840267</v>
      </c>
      <c r="BQ42" s="25">
        <v>7.0367463460504753</v>
      </c>
      <c r="BR42" s="25">
        <v>8.0289170048991796</v>
      </c>
      <c r="BS42" s="25">
        <v>9.4217919902248628</v>
      </c>
      <c r="BT42" s="25">
        <v>7.8649879109858638</v>
      </c>
      <c r="BU42" s="25">
        <v>7.2931206999493678</v>
      </c>
      <c r="BV42" s="25">
        <v>6.6282411008232707</v>
      </c>
      <c r="BW42" s="25">
        <v>8.1516350968756974</v>
      </c>
      <c r="BX42" s="25">
        <v>9.2046480762943723</v>
      </c>
      <c r="BY42" s="25">
        <v>8.8802209251379516</v>
      </c>
      <c r="BZ42" s="25">
        <v>7.3254543980390592</v>
      </c>
      <c r="CA42" s="25">
        <v>9.3668565482640957</v>
      </c>
      <c r="CB42" s="25">
        <v>7.9038964071825148</v>
      </c>
      <c r="CC42" s="25">
        <v>8.0121669713889734</v>
      </c>
      <c r="CD42" s="25">
        <v>9.1380396663674919</v>
      </c>
      <c r="CE42" s="25">
        <v>8.1268475249396275</v>
      </c>
      <c r="CF42" s="25">
        <v>7.6409288000374245</v>
      </c>
      <c r="CG42" s="25">
        <v>6.7241764192316751</v>
      </c>
      <c r="CH42" s="25">
        <v>7.5616096179913264</v>
      </c>
      <c r="CI42" s="25">
        <v>7.5885225306504118</v>
      </c>
      <c r="CJ42" s="25">
        <v>7.1659179732855369</v>
      </c>
      <c r="CK42" s="25">
        <v>6.5033317564771149</v>
      </c>
      <c r="CL42" s="25">
        <v>8.5844685942699233</v>
      </c>
      <c r="CM42" s="25">
        <v>7.7736828001753651</v>
      </c>
      <c r="CN42" s="25">
        <v>7.8564894720217486</v>
      </c>
      <c r="CO42" s="25">
        <v>8.5537164318834034</v>
      </c>
      <c r="CP42" s="25">
        <v>8.536457580567248</v>
      </c>
      <c r="CQ42" s="25">
        <v>7.8557956679490664</v>
      </c>
      <c r="CR42" s="25">
        <v>5.378079410132381</v>
      </c>
      <c r="CS42" s="25">
        <v>7.4941660684601077</v>
      </c>
      <c r="CT42" s="25">
        <v>7.2407913308966885</v>
      </c>
      <c r="CU42" s="25">
        <v>8.0840532267856222</v>
      </c>
      <c r="CV42" s="25">
        <v>6.0323490876527739</v>
      </c>
      <c r="CW42" s="25">
        <v>7.8126168117595336</v>
      </c>
    </row>
    <row r="43" spans="1:101">
      <c r="B43" s="25">
        <v>13.728050674561873</v>
      </c>
      <c r="C43" s="25">
        <v>13.430196148560645</v>
      </c>
      <c r="D43" s="25">
        <v>13.712599443090964</v>
      </c>
      <c r="E43" s="25">
        <v>14.588541684186749</v>
      </c>
      <c r="F43" s="25">
        <v>12.281456460599218</v>
      </c>
      <c r="G43" s="25">
        <v>13.410083169897206</v>
      </c>
      <c r="H43" s="25">
        <v>11.162465844540973</v>
      </c>
      <c r="I43" s="25">
        <v>14.213837906751099</v>
      </c>
      <c r="J43" s="25">
        <v>12.291511372605672</v>
      </c>
      <c r="K43" s="25">
        <v>12.880380881349287</v>
      </c>
      <c r="L43" s="25">
        <v>12.96751441097167</v>
      </c>
      <c r="M43" s="25">
        <v>14.673799738136733</v>
      </c>
      <c r="N43" s="25">
        <v>14.771316137320046</v>
      </c>
      <c r="O43" s="25">
        <v>13.412333416611258</v>
      </c>
      <c r="P43" s="25">
        <v>13.835770333392533</v>
      </c>
      <c r="Q43" s="25">
        <v>11.373879044655272</v>
      </c>
      <c r="R43" s="25">
        <v>11.878320361330285</v>
      </c>
      <c r="S43" s="25">
        <v>13.747642718904629</v>
      </c>
      <c r="T43" s="25">
        <v>12.971743679486242</v>
      </c>
      <c r="U43" s="25">
        <v>12.45736629461207</v>
      </c>
      <c r="V43" s="25">
        <v>12.457168748900099</v>
      </c>
      <c r="W43" s="25">
        <v>13.215058937877245</v>
      </c>
      <c r="X43" s="25">
        <v>13.742622277985069</v>
      </c>
      <c r="Y43" s="25">
        <v>12.859213581660672</v>
      </c>
      <c r="Z43" s="25">
        <v>13.239836133346451</v>
      </c>
      <c r="AA43" s="25">
        <v>12.3952163030946</v>
      </c>
      <c r="AB43" s="25">
        <v>11.911736774704098</v>
      </c>
      <c r="AC43" s="25">
        <v>13.740298911944544</v>
      </c>
      <c r="AD43" s="25">
        <v>13.6836274264093</v>
      </c>
      <c r="AE43" s="25">
        <v>12.072354509525063</v>
      </c>
      <c r="AF43" s="25">
        <v>10.365370126963747</v>
      </c>
      <c r="AG43" s="25">
        <v>12.914079329478966</v>
      </c>
      <c r="AH43" s="25">
        <v>12.094441392287393</v>
      </c>
      <c r="AI43" s="25">
        <v>14.041476214582318</v>
      </c>
      <c r="AJ43" s="25">
        <v>13.81641214800727</v>
      </c>
      <c r="AK43" s="25">
        <v>12.561772713072644</v>
      </c>
      <c r="AL43" s="25">
        <v>13.150054552108937</v>
      </c>
      <c r="AM43" s="25">
        <v>10.91811351393452</v>
      </c>
      <c r="AN43" s="25">
        <v>13.095903644104171</v>
      </c>
      <c r="AO43" s="25">
        <v>13.521002759599467</v>
      </c>
      <c r="AP43" s="25">
        <v>12.101476612706666</v>
      </c>
      <c r="AQ43" s="25">
        <v>12.152407254824901</v>
      </c>
      <c r="AR43" s="25">
        <v>13.307086561702247</v>
      </c>
      <c r="AS43" s="25">
        <v>13.742313360249197</v>
      </c>
      <c r="AT43" s="25">
        <v>13.20342102013387</v>
      </c>
      <c r="AU43" s="25">
        <v>13.405849186171375</v>
      </c>
      <c r="AV43" s="25">
        <v>14.806903193635229</v>
      </c>
      <c r="AW43" s="25">
        <v>14.197873440778048</v>
      </c>
      <c r="AX43" s="25">
        <v>13.304754020870242</v>
      </c>
      <c r="AY43" s="25">
        <v>14.139128343432651</v>
      </c>
      <c r="AZ43" s="25">
        <v>12.646609623762847</v>
      </c>
      <c r="BA43" s="25">
        <v>13.234863799245383</v>
      </c>
      <c r="BB43" s="25">
        <v>13.013364579688457</v>
      </c>
      <c r="BC43" s="25">
        <v>12.941060405959114</v>
      </c>
      <c r="BD43" s="25">
        <v>14.048094632794614</v>
      </c>
      <c r="BE43" s="25">
        <v>13.259519851191405</v>
      </c>
      <c r="BF43" s="25">
        <v>12.608217548918947</v>
      </c>
      <c r="BG43" s="25">
        <v>12.841910052345785</v>
      </c>
      <c r="BH43" s="25">
        <v>13.517950062622655</v>
      </c>
      <c r="BI43" s="25">
        <v>12.579252372101937</v>
      </c>
      <c r="BJ43" s="25">
        <v>12.878120008815864</v>
      </c>
      <c r="BK43" s="25">
        <v>11.890845220048625</v>
      </c>
      <c r="BL43" s="25">
        <v>15.202552443380297</v>
      </c>
      <c r="BM43" s="25">
        <v>13.176589589385587</v>
      </c>
      <c r="BN43" s="25">
        <v>13.824679127981879</v>
      </c>
      <c r="BO43" s="25">
        <v>12.610374446932036</v>
      </c>
      <c r="BP43" s="25">
        <v>13.271114776834512</v>
      </c>
      <c r="BQ43" s="25">
        <v>14.156327845007686</v>
      </c>
      <c r="BR43" s="25">
        <v>12.468722968049404</v>
      </c>
      <c r="BS43" s="25">
        <v>12.870416813793462</v>
      </c>
      <c r="BT43" s="25">
        <v>12.659238892544684</v>
      </c>
      <c r="BU43" s="25">
        <v>11.747828248090684</v>
      </c>
      <c r="BV43" s="25">
        <v>12.916733694503028</v>
      </c>
      <c r="BW43" s="25">
        <v>14.771862469914701</v>
      </c>
      <c r="BX43" s="25">
        <v>14.557929028767276</v>
      </c>
      <c r="BY43" s="25">
        <v>12.99202501115149</v>
      </c>
      <c r="BZ43" s="25">
        <v>13.402935294428275</v>
      </c>
      <c r="CA43" s="25">
        <v>12.1154558951152</v>
      </c>
      <c r="CB43" s="25">
        <v>11.8501018933512</v>
      </c>
      <c r="CC43" s="25">
        <v>13.710827031208373</v>
      </c>
      <c r="CD43" s="25">
        <v>13.411547060318048</v>
      </c>
      <c r="CE43" s="25">
        <v>13.260071803314744</v>
      </c>
      <c r="CF43" s="25">
        <v>13.051014231331864</v>
      </c>
      <c r="CG43" s="25">
        <v>13.729105339683844</v>
      </c>
      <c r="CH43" s="25">
        <v>12.828532193734429</v>
      </c>
      <c r="CI43" s="25">
        <v>13.21623083314296</v>
      </c>
      <c r="CJ43" s="25">
        <v>13.063671915730845</v>
      </c>
      <c r="CK43" s="25">
        <v>12.175379729026355</v>
      </c>
      <c r="CL43" s="25">
        <v>12.96764788502311</v>
      </c>
      <c r="CM43" s="25">
        <v>11.87114772455417</v>
      </c>
      <c r="CN43" s="25">
        <v>13.324539162153201</v>
      </c>
      <c r="CO43" s="25">
        <v>15.18316224507161</v>
      </c>
      <c r="CP43" s="25">
        <v>13.448709119100137</v>
      </c>
      <c r="CQ43" s="25">
        <v>11.960073757631426</v>
      </c>
      <c r="CR43" s="25">
        <v>14.254787492865407</v>
      </c>
      <c r="CS43" s="25">
        <v>13.890820544033991</v>
      </c>
      <c r="CT43" s="25">
        <v>13.114304445858151</v>
      </c>
      <c r="CU43" s="25">
        <v>12.414239688449259</v>
      </c>
      <c r="CV43" s="25">
        <v>13.744184901020695</v>
      </c>
      <c r="CW43" s="25">
        <v>12.338407180544968</v>
      </c>
    </row>
    <row r="44" spans="1:101">
      <c r="B44" s="25">
        <v>13.077993910158824</v>
      </c>
      <c r="C44" s="25">
        <v>13.173220940278147</v>
      </c>
      <c r="D44" s="25">
        <v>13.696261415908625</v>
      </c>
      <c r="E44" s="25">
        <v>13.640678164685363</v>
      </c>
      <c r="F44" s="25">
        <v>13.91078706035141</v>
      </c>
      <c r="G44" s="25">
        <v>13.633290092516663</v>
      </c>
      <c r="H44" s="25">
        <v>14.090653025240051</v>
      </c>
      <c r="I44" s="25">
        <v>13.882410062686393</v>
      </c>
      <c r="J44" s="25">
        <v>14.145572117458661</v>
      </c>
      <c r="K44" s="25">
        <v>14.306746689436313</v>
      </c>
      <c r="L44" s="25">
        <v>14.020506105390082</v>
      </c>
      <c r="M44" s="25">
        <v>14.263602200432134</v>
      </c>
      <c r="N44" s="25">
        <v>15.423754036759471</v>
      </c>
      <c r="O44" s="25">
        <v>14.228019019962465</v>
      </c>
      <c r="P44" s="25">
        <v>14.616467786935962</v>
      </c>
      <c r="Q44" s="25">
        <v>14.25834560202086</v>
      </c>
      <c r="R44" s="25">
        <v>15.062069365011585</v>
      </c>
      <c r="S44" s="25">
        <v>13.276884120866466</v>
      </c>
      <c r="T44" s="25">
        <v>14.007523799897163</v>
      </c>
      <c r="U44" s="25">
        <v>13.462123430177414</v>
      </c>
      <c r="V44" s="25">
        <v>12.785346910994097</v>
      </c>
      <c r="W44" s="25">
        <v>14.542222008865204</v>
      </c>
      <c r="X44" s="25">
        <v>12.883648349841096</v>
      </c>
      <c r="Y44" s="25">
        <v>14.231562155969728</v>
      </c>
      <c r="Z44" s="25">
        <v>13.643326756894854</v>
      </c>
      <c r="AA44" s="25">
        <v>13.074266808895652</v>
      </c>
      <c r="AB44" s="25">
        <v>14.386245414697294</v>
      </c>
      <c r="AC44" s="25">
        <v>13.67104863090518</v>
      </c>
      <c r="AD44" s="25">
        <v>14.319243022461604</v>
      </c>
      <c r="AE44" s="25">
        <v>13.306393939944959</v>
      </c>
      <c r="AF44" s="25">
        <v>13.50876445332686</v>
      </c>
      <c r="AG44" s="25">
        <v>14.364150869828858</v>
      </c>
      <c r="AH44" s="25">
        <v>14.750088095395601</v>
      </c>
      <c r="AI44" s="25">
        <v>14.968506487792407</v>
      </c>
      <c r="AJ44" s="25">
        <v>14.03626993669231</v>
      </c>
      <c r="AK44" s="25">
        <v>12.887449696996484</v>
      </c>
      <c r="AL44" s="25">
        <v>14.864009144871114</v>
      </c>
      <c r="AM44" s="25">
        <v>14.116454748836945</v>
      </c>
      <c r="AN44" s="25">
        <v>15.617919027574764</v>
      </c>
      <c r="AO44" s="25">
        <v>14.24531581867509</v>
      </c>
      <c r="AP44" s="25">
        <v>13.447478232700252</v>
      </c>
      <c r="AQ44" s="25">
        <v>13.758914426544981</v>
      </c>
      <c r="AR44" s="25">
        <v>13.266540560758605</v>
      </c>
      <c r="AS44" s="25">
        <v>13.984087995652859</v>
      </c>
      <c r="AT44" s="25">
        <v>13.109428811665682</v>
      </c>
      <c r="AU44" s="25">
        <v>14.405284052577638</v>
      </c>
      <c r="AV44" s="25">
        <v>13.722791335793678</v>
      </c>
      <c r="AW44" s="25">
        <v>14.082747045877028</v>
      </c>
      <c r="AX44" s="25">
        <v>14.566100720825036</v>
      </c>
      <c r="AY44" s="25">
        <v>15.3166789930299</v>
      </c>
      <c r="AZ44" s="25">
        <v>13.981899626638487</v>
      </c>
      <c r="BA44" s="25">
        <v>13.72472173399985</v>
      </c>
      <c r="BB44" s="25">
        <v>12.701868345289714</v>
      </c>
      <c r="BC44" s="25">
        <v>13.96853501083528</v>
      </c>
      <c r="BD44" s="25">
        <v>14.022007856851204</v>
      </c>
      <c r="BE44" s="25">
        <v>13.926930868858275</v>
      </c>
      <c r="BF44" s="25">
        <v>13.627729458601992</v>
      </c>
      <c r="BG44" s="25">
        <v>15.557461370728491</v>
      </c>
      <c r="BH44" s="25">
        <v>13.512167930512019</v>
      </c>
      <c r="BI44" s="25">
        <v>14.422202251290189</v>
      </c>
      <c r="BJ44" s="25">
        <v>14.123546029609665</v>
      </c>
      <c r="BK44" s="25">
        <v>12.648319675332942</v>
      </c>
      <c r="BL44" s="25">
        <v>13.918264247525395</v>
      </c>
      <c r="BM44" s="25">
        <v>14.433583233737718</v>
      </c>
      <c r="BN44" s="25">
        <v>14.189656545383892</v>
      </c>
      <c r="BO44" s="25">
        <v>13.880668737835309</v>
      </c>
      <c r="BP44" s="25">
        <v>14.016507893461208</v>
      </c>
      <c r="BQ44" s="25">
        <v>14.501191933134855</v>
      </c>
      <c r="BR44" s="25">
        <v>13.588015137412146</v>
      </c>
      <c r="BS44" s="25">
        <v>13.125419140413339</v>
      </c>
      <c r="BT44" s="25">
        <v>13.687516951735063</v>
      </c>
      <c r="BU44" s="25">
        <v>13.308468265972968</v>
      </c>
      <c r="BV44" s="25">
        <v>12.914174367842621</v>
      </c>
      <c r="BW44" s="25">
        <v>13.772204967297407</v>
      </c>
      <c r="BX44" s="25">
        <v>14.092543758641485</v>
      </c>
      <c r="BY44" s="25">
        <v>13.250708137528195</v>
      </c>
      <c r="BZ44" s="25">
        <v>14.886068706107933</v>
      </c>
      <c r="CA44" s="25">
        <v>14.769887421830092</v>
      </c>
      <c r="CB44" s="25">
        <v>13.758591307499628</v>
      </c>
      <c r="CC44" s="25">
        <v>14.216714898569768</v>
      </c>
      <c r="CD44" s="25">
        <v>13.886633936066371</v>
      </c>
      <c r="CE44" s="25">
        <v>14.283946643030546</v>
      </c>
      <c r="CF44" s="25">
        <v>13.26287998893007</v>
      </c>
      <c r="CG44" s="25">
        <v>14.37468976373971</v>
      </c>
      <c r="CH44" s="25">
        <v>14.280509752096959</v>
      </c>
      <c r="CI44" s="25">
        <v>14.730014314391862</v>
      </c>
      <c r="CJ44" s="25">
        <v>14.536818535438687</v>
      </c>
      <c r="CK44" s="25">
        <v>14.099041218637943</v>
      </c>
      <c r="CL44" s="25">
        <v>13.854623038722142</v>
      </c>
      <c r="CM44" s="25">
        <v>14.528309792169123</v>
      </c>
      <c r="CN44" s="25">
        <v>15.174843744394872</v>
      </c>
      <c r="CO44" s="25">
        <v>13.96910333981325</v>
      </c>
      <c r="CP44" s="25">
        <v>12.6415787410899</v>
      </c>
      <c r="CQ44" s="25">
        <v>14.844967488054786</v>
      </c>
      <c r="CR44" s="25">
        <v>14.176725212183245</v>
      </c>
      <c r="CS44" s="25">
        <v>13.457499233637252</v>
      </c>
      <c r="CT44" s="25">
        <v>14.414319492045433</v>
      </c>
      <c r="CU44" s="25">
        <v>14.366313346827813</v>
      </c>
      <c r="CV44" s="25">
        <v>14.370597311381276</v>
      </c>
      <c r="CW44" s="25">
        <v>13.284437714715196</v>
      </c>
    </row>
    <row r="45" spans="1:101">
      <c r="A45" t="s">
        <v>8</v>
      </c>
      <c r="B45" s="1">
        <v>5.5638143698272715E-3</v>
      </c>
      <c r="C45" s="1">
        <v>6.4473000947078704E-3</v>
      </c>
      <c r="D45" s="1">
        <v>6.810421910992113E-3</v>
      </c>
      <c r="E45" s="1">
        <v>7.1300349773620684E-3</v>
      </c>
      <c r="F45" s="1">
        <v>4.5611174384161653E-3</v>
      </c>
      <c r="G45" s="1">
        <v>3.2731238184933761E-3</v>
      </c>
      <c r="H45" s="1">
        <v>4.8700852284669967E-3</v>
      </c>
      <c r="I45" s="1">
        <v>6.5124361823425819E-3</v>
      </c>
      <c r="J45" s="1">
        <v>4.2951826469347339E-3</v>
      </c>
      <c r="K45" s="1">
        <v>6.2342799066027769E-3</v>
      </c>
      <c r="L45" s="1">
        <v>5.6901777408811431E-3</v>
      </c>
      <c r="M45" s="1">
        <v>5.8854630935205243E-3</v>
      </c>
      <c r="N45" s="1">
        <v>5.8088933999538798E-3</v>
      </c>
      <c r="O45" s="1">
        <v>5.7359571935818926E-3</v>
      </c>
      <c r="P45" s="1">
        <v>5.9385341235743761E-3</v>
      </c>
      <c r="Q45" s="1">
        <v>6.7966292081357085E-3</v>
      </c>
      <c r="R45" s="1">
        <v>5.1946040017209587E-3</v>
      </c>
      <c r="S45" s="1">
        <v>6.8113732061778334E-3</v>
      </c>
      <c r="T45" s="1">
        <v>6.8628721844299183E-3</v>
      </c>
      <c r="U45" s="1">
        <v>7.809892297018675E-3</v>
      </c>
      <c r="V45" s="1">
        <v>5.785801331438932E-3</v>
      </c>
      <c r="W45" s="1">
        <v>7.1493610765410876E-3</v>
      </c>
      <c r="X45" s="1">
        <v>5.9694061135547411E-3</v>
      </c>
      <c r="Y45" s="1">
        <v>6.8553507305459871E-3</v>
      </c>
      <c r="Z45" s="1">
        <v>6.9234014668509286E-3</v>
      </c>
      <c r="AA45" s="1">
        <v>5.5457978375093361E-3</v>
      </c>
      <c r="AB45" s="1">
        <v>5.5923425303362768E-3</v>
      </c>
      <c r="AC45" s="1">
        <v>5.1653815333706707E-3</v>
      </c>
      <c r="AD45" s="1">
        <v>5.5240733630239234E-3</v>
      </c>
      <c r="AE45" s="1">
        <v>6.310324215746033E-3</v>
      </c>
      <c r="AF45" s="1">
        <v>5.286809729405339E-3</v>
      </c>
      <c r="AG45" s="1">
        <v>4.6930132985090241E-3</v>
      </c>
      <c r="AH45" s="1">
        <v>5.2199596182413979E-3</v>
      </c>
      <c r="AI45" s="1">
        <v>5.0560709844349955E-3</v>
      </c>
      <c r="AJ45" s="1">
        <v>3.6359827126025606E-3</v>
      </c>
      <c r="AK45" s="1">
        <v>7.0006551609482475E-3</v>
      </c>
      <c r="AL45" s="1">
        <v>6.619020260622434E-3</v>
      </c>
      <c r="AM45" s="1">
        <v>5.52304991504833E-3</v>
      </c>
      <c r="AN45" s="1">
        <v>4.7473200308649375E-3</v>
      </c>
      <c r="AO45" s="1">
        <v>6.0773961319598212E-3</v>
      </c>
      <c r="AP45" s="1">
        <v>6.9247627755686172E-3</v>
      </c>
      <c r="AQ45" s="1">
        <v>2.9379112104387299E-3</v>
      </c>
      <c r="AR45" s="1">
        <v>5.7161626163208454E-3</v>
      </c>
      <c r="AS45" s="1">
        <v>5.7405165279097968E-3</v>
      </c>
      <c r="AT45" s="1">
        <v>4.2314375712470048E-3</v>
      </c>
      <c r="AU45" s="1">
        <v>5.2550271076973708E-3</v>
      </c>
      <c r="AV45" s="1">
        <v>4.843542213048127E-3</v>
      </c>
      <c r="AW45" s="1">
        <v>7.4335817237646991E-3</v>
      </c>
      <c r="AX45" s="1">
        <v>7.4918921174581361E-3</v>
      </c>
      <c r="AY45" s="1">
        <v>4.1360371238966243E-3</v>
      </c>
      <c r="AZ45" s="1">
        <v>7.081085938581826E-3</v>
      </c>
      <c r="BA45" s="1">
        <v>7.3260851332759159E-3</v>
      </c>
      <c r="BB45" s="1">
        <v>6.4072491889994405E-3</v>
      </c>
      <c r="BC45" s="1">
        <v>8.8265957970130038E-3</v>
      </c>
      <c r="BD45" s="1">
        <v>6.2550486619097102E-3</v>
      </c>
      <c r="BE45" s="1">
        <v>5.1465304881286398E-3</v>
      </c>
      <c r="BF45" s="1">
        <v>5.2416690752334974E-3</v>
      </c>
      <c r="BG45" s="1">
        <v>7.1562865186268025E-3</v>
      </c>
      <c r="BH45" s="1">
        <v>7.3793605338547674E-3</v>
      </c>
      <c r="BI45" s="1">
        <v>4.5053316219635479E-3</v>
      </c>
      <c r="BJ45" s="1">
        <v>5.9078149032188599E-3</v>
      </c>
      <c r="BK45" s="1">
        <v>7.8990798846736831E-3</v>
      </c>
      <c r="BL45" s="1">
        <v>5.105290051314007E-3</v>
      </c>
      <c r="BM45" s="1">
        <v>7.4327635662171576E-3</v>
      </c>
      <c r="BN45" s="1">
        <v>6.7747497523742237E-3</v>
      </c>
      <c r="BO45" s="1">
        <v>7.0631959702088225E-3</v>
      </c>
      <c r="BP45" s="1">
        <v>5.6857309778917866E-3</v>
      </c>
      <c r="BQ45" s="1">
        <v>6.725052454106737E-3</v>
      </c>
      <c r="BR45" s="1">
        <v>5.1516268952545938E-3</v>
      </c>
      <c r="BS45" s="1">
        <v>6.3252744785759095E-3</v>
      </c>
      <c r="BT45" s="1">
        <v>5.2929525933836097E-3</v>
      </c>
      <c r="BU45" s="1">
        <v>6.1289574332418521E-3</v>
      </c>
      <c r="BV45" s="1">
        <v>6.112136287961833E-3</v>
      </c>
      <c r="BW45" s="1">
        <v>6.595890721439888E-3</v>
      </c>
      <c r="BX45" s="1">
        <v>7.1798413640744669E-3</v>
      </c>
      <c r="BY45" s="1">
        <v>7.3443893044449777E-3</v>
      </c>
      <c r="BZ45" s="1">
        <v>4.4729469366811773E-3</v>
      </c>
      <c r="CA45" s="1">
        <v>7.2279935809655242E-3</v>
      </c>
      <c r="CB45" s="1">
        <v>5.4280873663137127E-3</v>
      </c>
      <c r="CC45" s="1">
        <v>5.72385434056406E-3</v>
      </c>
      <c r="CD45" s="1">
        <v>9.0020615763245441E-3</v>
      </c>
      <c r="CE45" s="1">
        <v>4.6810936768343992E-3</v>
      </c>
      <c r="CF45" s="1">
        <v>7.0912001572460597E-3</v>
      </c>
      <c r="CG45" s="1">
        <v>7.3167743503638801E-3</v>
      </c>
      <c r="CH45" s="1">
        <v>6.6241854364968667E-3</v>
      </c>
      <c r="CI45" s="1">
        <v>5.8435291438876241E-3</v>
      </c>
      <c r="CJ45" s="1">
        <v>5.1954074916659553E-3</v>
      </c>
      <c r="CK45" s="1">
        <v>6.8072618965209514E-3</v>
      </c>
      <c r="CL45" s="1">
        <v>7.1823645795986045E-3</v>
      </c>
      <c r="CM45" s="1">
        <v>5.4482283262437554E-3</v>
      </c>
      <c r="CN45" s="1">
        <v>5.737432490565509E-3</v>
      </c>
      <c r="CO45" s="1">
        <v>5.153076723020524E-3</v>
      </c>
      <c r="CP45" s="1">
        <v>6.1606818028791506E-3</v>
      </c>
      <c r="CQ45" s="1">
        <v>5.5278257409943467E-3</v>
      </c>
      <c r="CR45" s="1">
        <v>4.7066159538213135E-3</v>
      </c>
      <c r="CS45" s="1">
        <v>6.4016167790101322E-3</v>
      </c>
      <c r="CT45" s="1">
        <v>6.2944258998666276E-3</v>
      </c>
      <c r="CU45" s="1">
        <v>2.8079766576884217E-3</v>
      </c>
      <c r="CV45" s="1">
        <v>5.3816091410796444E-3</v>
      </c>
      <c r="CW45" s="1">
        <v>6.6183418245005319E-3</v>
      </c>
    </row>
    <row r="46" spans="1:101">
      <c r="B46" s="1">
        <v>1.3763523420540756E-2</v>
      </c>
      <c r="C46" s="1">
        <v>1.4414502592207831E-2</v>
      </c>
      <c r="D46" s="1">
        <v>1.3311500873983475E-2</v>
      </c>
      <c r="E46" s="1">
        <v>1.402660663339687E-2</v>
      </c>
      <c r="F46" s="1">
        <v>1.3271902439338235E-2</v>
      </c>
      <c r="G46" s="1">
        <v>1.456235309404637E-2</v>
      </c>
      <c r="H46" s="1">
        <v>1.3663254509914124E-2</v>
      </c>
      <c r="I46" s="1">
        <v>1.3406233094543857E-2</v>
      </c>
      <c r="J46" s="1">
        <v>1.4403053541744754E-2</v>
      </c>
      <c r="K46" s="1">
        <v>1.3322857974991874E-2</v>
      </c>
      <c r="L46" s="1">
        <v>1.4135656527772468E-2</v>
      </c>
      <c r="M46" s="1">
        <v>1.3823442646367066E-2</v>
      </c>
      <c r="N46" s="1">
        <v>1.3962766757229021E-2</v>
      </c>
      <c r="O46" s="1">
        <v>1.5023695536874838E-2</v>
      </c>
      <c r="P46" s="1">
        <v>1.5395564537973876E-2</v>
      </c>
      <c r="Q46" s="1">
        <v>1.3189903409586668E-2</v>
      </c>
      <c r="R46" s="1">
        <v>1.4127282946560309E-2</v>
      </c>
      <c r="S46" s="1">
        <v>1.34380812574105E-2</v>
      </c>
      <c r="T46" s="1">
        <v>1.3336892144070519E-2</v>
      </c>
      <c r="U46" s="1">
        <v>1.5103908123450895E-2</v>
      </c>
      <c r="V46" s="1">
        <v>1.4309009434561827E-2</v>
      </c>
      <c r="W46" s="1">
        <v>1.5373948680276467E-2</v>
      </c>
      <c r="X46" s="1">
        <v>1.3739191464311303E-2</v>
      </c>
      <c r="Y46" s="1">
        <v>1.4749798186228047E-2</v>
      </c>
      <c r="Z46" s="1">
        <v>1.4194004819728817E-2</v>
      </c>
      <c r="AA46" s="1">
        <v>1.3239215289372334E-2</v>
      </c>
      <c r="AB46" s="1">
        <v>1.4267291343981674E-2</v>
      </c>
      <c r="AC46" s="1">
        <v>1.5393284923731631E-2</v>
      </c>
      <c r="AD46" s="1">
        <v>1.5056559233853992E-2</v>
      </c>
      <c r="AE46" s="1">
        <v>1.4575204119453426E-2</v>
      </c>
      <c r="AF46" s="1">
        <v>1.3067893742459293E-2</v>
      </c>
      <c r="AG46" s="1">
        <v>1.4012089737709312E-2</v>
      </c>
      <c r="AH46" s="1">
        <v>1.3792935921722512E-2</v>
      </c>
      <c r="AI46" s="1">
        <v>1.4781418104492881E-2</v>
      </c>
      <c r="AJ46" s="1">
        <v>1.288500096528041E-2</v>
      </c>
      <c r="AK46" s="1">
        <v>1.2762581693184012E-2</v>
      </c>
      <c r="AL46" s="1">
        <v>1.4757717995023014E-2</v>
      </c>
      <c r="AM46" s="1">
        <v>1.3332412004685898E-2</v>
      </c>
      <c r="AN46" s="1">
        <v>1.2838076308234025E-2</v>
      </c>
      <c r="AO46" s="1">
        <v>1.4796921602391044E-2</v>
      </c>
      <c r="AP46" s="1">
        <v>1.5289962885593731E-2</v>
      </c>
      <c r="AQ46" s="1">
        <v>1.3581849481160058E-2</v>
      </c>
      <c r="AR46" s="1">
        <v>1.4418463468376056E-2</v>
      </c>
      <c r="AS46" s="1">
        <v>1.4273819622546818E-2</v>
      </c>
      <c r="AT46" s="1">
        <v>1.4217349474809583E-2</v>
      </c>
      <c r="AU46" s="1">
        <v>1.2982442571348613E-2</v>
      </c>
      <c r="AV46" s="1">
        <v>1.4917658368423972E-2</v>
      </c>
      <c r="AW46" s="1">
        <v>1.318210826936392E-2</v>
      </c>
      <c r="AX46" s="1">
        <v>1.4413108438253235E-2</v>
      </c>
      <c r="AY46" s="1">
        <v>1.4928297165160668E-2</v>
      </c>
      <c r="AZ46" s="1">
        <v>1.361185240181436E-2</v>
      </c>
      <c r="BA46" s="1">
        <v>1.5358875000405782E-2</v>
      </c>
      <c r="BB46" s="1">
        <v>1.520168138267485E-2</v>
      </c>
      <c r="BC46" s="1">
        <v>1.3529087951052341E-2</v>
      </c>
      <c r="BD46" s="1">
        <v>1.4780092946101921E-2</v>
      </c>
      <c r="BE46" s="1">
        <v>1.3157460032410908E-2</v>
      </c>
      <c r="BF46" s="1">
        <v>1.4610241213151772E-2</v>
      </c>
      <c r="BG46" s="1">
        <v>1.4054577762145149E-2</v>
      </c>
      <c r="BH46" s="1">
        <v>1.3055596818159784E-2</v>
      </c>
      <c r="BI46" s="1">
        <v>1.4121016170993804E-2</v>
      </c>
      <c r="BJ46" s="1">
        <v>1.4996062787656521E-2</v>
      </c>
      <c r="BK46" s="1">
        <v>1.3971062714921101E-2</v>
      </c>
      <c r="BL46" s="1">
        <v>1.5914774150812602E-2</v>
      </c>
      <c r="BM46" s="1">
        <v>1.3616039299918682E-2</v>
      </c>
      <c r="BN46" s="1">
        <v>1.5008517430183216E-2</v>
      </c>
      <c r="BO46" s="1">
        <v>1.423365918662509E-2</v>
      </c>
      <c r="BP46" s="1">
        <v>1.4029042544167983E-2</v>
      </c>
      <c r="BQ46" s="1">
        <v>1.4480464439028017E-2</v>
      </c>
      <c r="BR46" s="1">
        <v>1.4112022420823689E-2</v>
      </c>
      <c r="BS46" s="1">
        <v>1.2920997497696995E-2</v>
      </c>
      <c r="BT46" s="1">
        <v>1.4094662882385034E-2</v>
      </c>
      <c r="BU46" s="1">
        <v>1.4659247579338945E-2</v>
      </c>
      <c r="BV46" s="1">
        <v>1.3077644488152374E-2</v>
      </c>
      <c r="BW46" s="1">
        <v>1.5062564531872822E-2</v>
      </c>
      <c r="BX46" s="1">
        <v>1.2421641517812915E-2</v>
      </c>
      <c r="BY46" s="1">
        <v>1.5991130210144321E-2</v>
      </c>
      <c r="BZ46" s="1">
        <v>1.448914335211739E-2</v>
      </c>
      <c r="CA46" s="1">
        <v>1.5267334269166198E-2</v>
      </c>
      <c r="CB46" s="1">
        <v>1.4345066081339092E-2</v>
      </c>
      <c r="CC46" s="1">
        <v>1.3156958000184616E-2</v>
      </c>
      <c r="CD46" s="1">
        <v>1.5052983610115908E-2</v>
      </c>
      <c r="CE46" s="1">
        <v>1.4883090502325997E-2</v>
      </c>
      <c r="CF46" s="1">
        <v>1.5664154990716148E-2</v>
      </c>
      <c r="CG46" s="1">
        <v>1.306191172767208E-2</v>
      </c>
      <c r="CH46" s="1">
        <v>1.3962407216794736E-2</v>
      </c>
      <c r="CI46" s="1">
        <v>1.3217330216969187E-2</v>
      </c>
      <c r="CJ46" s="1">
        <v>1.432387894235926E-2</v>
      </c>
      <c r="CK46" s="1">
        <v>1.5100409022064318E-2</v>
      </c>
      <c r="CL46" s="1">
        <v>1.3266407518288883E-2</v>
      </c>
      <c r="CM46" s="1">
        <v>1.4650902028504859E-2</v>
      </c>
      <c r="CN46" s="1">
        <v>1.4941046231716344E-2</v>
      </c>
      <c r="CO46" s="1">
        <v>1.546617122004427E-2</v>
      </c>
      <c r="CP46" s="1">
        <v>1.4340068227309511E-2</v>
      </c>
      <c r="CQ46" s="1">
        <v>1.2828495619268502E-2</v>
      </c>
      <c r="CR46" s="1">
        <v>1.4255622423934916E-2</v>
      </c>
      <c r="CS46" s="1">
        <v>1.3776319043529831E-2</v>
      </c>
      <c r="CT46" s="1">
        <v>1.4371818108725036E-2</v>
      </c>
      <c r="CU46" s="1">
        <v>1.4048301799649228E-2</v>
      </c>
      <c r="CV46" s="1">
        <v>1.561876940202815E-2</v>
      </c>
      <c r="CW46" s="1">
        <v>1.320784212728306E-2</v>
      </c>
    </row>
    <row r="47" spans="1:101">
      <c r="B47" s="1">
        <v>9.2685020133782409E-3</v>
      </c>
      <c r="C47" s="1">
        <v>7.8439027552201206E-3</v>
      </c>
      <c r="D47" s="1">
        <v>1.0678966263859451E-2</v>
      </c>
      <c r="E47" s="1">
        <v>1.1468684797705971E-2</v>
      </c>
      <c r="F47" s="1">
        <v>8.882582777122389E-3</v>
      </c>
      <c r="G47" s="1">
        <v>8.9055030489175891E-3</v>
      </c>
      <c r="H47" s="1">
        <v>5.9732225034744603E-3</v>
      </c>
      <c r="I47" s="1">
        <v>1.1249799860614305E-2</v>
      </c>
      <c r="J47" s="1">
        <v>7.5053632606356183E-3</v>
      </c>
      <c r="K47" s="1">
        <v>7.1309873961445339E-3</v>
      </c>
      <c r="L47" s="1">
        <v>8.2183100115656386E-3</v>
      </c>
      <c r="M47" s="1">
        <v>1.3031560773261638E-2</v>
      </c>
      <c r="N47" s="1">
        <v>1.0568222939692267E-2</v>
      </c>
      <c r="O47" s="1">
        <v>7.4634105818228956E-3</v>
      </c>
      <c r="P47" s="1">
        <v>8.0523483452668975E-3</v>
      </c>
      <c r="Q47" s="1">
        <v>6.4248067087082205E-3</v>
      </c>
      <c r="R47" s="1">
        <v>8.2617555043509941E-3</v>
      </c>
      <c r="S47" s="1">
        <v>6.2887535555326106E-3</v>
      </c>
      <c r="T47" s="1">
        <v>9.2887459119266429E-3</v>
      </c>
      <c r="U47" s="1">
        <v>8.3315845912253321E-3</v>
      </c>
      <c r="V47" s="1">
        <v>9.8170544067368165E-3</v>
      </c>
      <c r="W47" s="1">
        <v>7.4465670923931724E-3</v>
      </c>
      <c r="X47" s="1">
        <v>7.9456876046644573E-3</v>
      </c>
      <c r="Y47" s="1">
        <v>7.2372412675902106E-3</v>
      </c>
      <c r="Z47" s="1">
        <v>8.4470966079756345E-3</v>
      </c>
      <c r="AA47" s="1">
        <v>8.6966404532258026E-3</v>
      </c>
      <c r="AB47" s="1">
        <v>1.0259881228774094E-2</v>
      </c>
      <c r="AC47" s="1">
        <v>1.2465389367392258E-2</v>
      </c>
      <c r="AD47" s="1">
        <v>8.0950984912959902E-3</v>
      </c>
      <c r="AE47" s="1">
        <v>8.9819652292000736E-3</v>
      </c>
      <c r="AF47" s="1">
        <v>1.1193176507607915E-2</v>
      </c>
      <c r="AG47" s="1">
        <v>8.9886778393875964E-3</v>
      </c>
      <c r="AH47" s="1">
        <v>9.0928212476180693E-3</v>
      </c>
      <c r="AI47" s="1">
        <v>1.1812855741162509E-2</v>
      </c>
      <c r="AJ47" s="1">
        <v>1.2376180431471186E-2</v>
      </c>
      <c r="AK47" s="1">
        <v>1.0208118519147307E-2</v>
      </c>
      <c r="AL47" s="1">
        <v>6.211636983224491E-3</v>
      </c>
      <c r="AM47" s="1">
        <v>1.2583331070666472E-2</v>
      </c>
      <c r="AN47" s="1">
        <v>9.3650118056725993E-3</v>
      </c>
      <c r="AO47" s="1">
        <v>1.2018170664728085E-2</v>
      </c>
      <c r="AP47" s="1">
        <v>1.0489070581666567E-2</v>
      </c>
      <c r="AQ47" s="1">
        <v>8.7819210398886547E-3</v>
      </c>
      <c r="AR47" s="1">
        <v>9.7222572958353057E-3</v>
      </c>
      <c r="AS47" s="1">
        <v>8.2389222827591035E-3</v>
      </c>
      <c r="AT47" s="1">
        <v>1.0866564380614735E-2</v>
      </c>
      <c r="AU47" s="1">
        <v>9.0538373033793498E-3</v>
      </c>
      <c r="AV47" s="1">
        <v>6.6701968486368255E-3</v>
      </c>
      <c r="AW47" s="1">
        <v>1.2261152215419572E-2</v>
      </c>
      <c r="AX47" s="1">
        <v>1.0973856953004051E-2</v>
      </c>
      <c r="AY47" s="1">
        <v>8.2891002382885961E-3</v>
      </c>
      <c r="AZ47" s="1">
        <v>1.2006730392490998E-2</v>
      </c>
      <c r="BA47" s="1">
        <v>1.0284201964594617E-2</v>
      </c>
      <c r="BB47" s="1">
        <v>1.0376812622007625E-2</v>
      </c>
      <c r="BC47" s="1">
        <v>1.0822806028012664E-2</v>
      </c>
      <c r="BD47" s="1">
        <v>1.0060626038727491E-2</v>
      </c>
      <c r="BE47" s="1">
        <v>1.0571829014370574E-2</v>
      </c>
      <c r="BF47" s="1">
        <v>9.4449707224518037E-3</v>
      </c>
      <c r="BG47" s="1">
        <v>8.4473226688502566E-3</v>
      </c>
      <c r="BH47" s="1">
        <v>9.5877920495601229E-3</v>
      </c>
      <c r="BI47" s="1">
        <v>6.4873405284467042E-3</v>
      </c>
      <c r="BJ47" s="1">
        <v>6.6808330524206526E-3</v>
      </c>
      <c r="BK47" s="1">
        <v>8.531722894254053E-3</v>
      </c>
      <c r="BL47" s="1">
        <v>8.5848568766834967E-3</v>
      </c>
      <c r="BM47" s="1">
        <v>9.2913568179553447E-3</v>
      </c>
      <c r="BN47" s="1">
        <v>9.9415476537356925E-3</v>
      </c>
      <c r="BO47" s="1">
        <v>7.9673106229156757E-3</v>
      </c>
      <c r="BP47" s="1">
        <v>1.0289613837227429E-2</v>
      </c>
      <c r="BQ47" s="1">
        <v>4.5128244709722112E-3</v>
      </c>
      <c r="BR47" s="1">
        <v>5.76458981030201E-3</v>
      </c>
      <c r="BS47" s="1">
        <v>6.1789211030155739E-3</v>
      </c>
      <c r="BT47" s="1">
        <v>1.0116221568772222E-2</v>
      </c>
      <c r="BU47" s="1">
        <v>7.0804347053693689E-3</v>
      </c>
      <c r="BV47" s="1">
        <v>8.1255685539790429E-3</v>
      </c>
      <c r="BW47" s="1">
        <v>1.0072182872082686E-2</v>
      </c>
      <c r="BX47" s="1">
        <v>9.2559112824632372E-3</v>
      </c>
      <c r="BY47" s="1">
        <v>5.6403974397431951E-3</v>
      </c>
      <c r="BZ47" s="1">
        <v>9.852003986779493E-3</v>
      </c>
      <c r="CA47" s="1">
        <v>7.5955322065999276E-3</v>
      </c>
      <c r="CB47" s="1">
        <v>6.9043494223996228E-3</v>
      </c>
      <c r="CC47" s="1">
        <v>1.2019922640826856E-2</v>
      </c>
      <c r="CD47" s="1">
        <v>1.0919553427567339E-2</v>
      </c>
      <c r="CE47" s="1">
        <v>8.9342431796551949E-3</v>
      </c>
      <c r="CF47" s="1">
        <v>1.1083393419755484E-2</v>
      </c>
      <c r="CG47" s="1">
        <v>7.199493402138245E-3</v>
      </c>
      <c r="CH47" s="1">
        <v>9.1782680778404648E-3</v>
      </c>
      <c r="CI47" s="1">
        <v>9.397850115375958E-3</v>
      </c>
      <c r="CJ47" s="1">
        <v>1.0610128233636017E-2</v>
      </c>
      <c r="CK47" s="1">
        <v>6.8052541561419745E-3</v>
      </c>
      <c r="CL47" s="1">
        <v>9.7953831081814026E-3</v>
      </c>
      <c r="CM47" s="1">
        <v>7.8952381101086832E-3</v>
      </c>
      <c r="CN47" s="1">
        <v>1.0782422159283534E-2</v>
      </c>
      <c r="CO47" s="1">
        <v>6.451614052191466E-3</v>
      </c>
      <c r="CP47" s="1">
        <v>9.9277185320250545E-3</v>
      </c>
      <c r="CQ47" s="1">
        <v>6.5146144027524028E-3</v>
      </c>
      <c r="CR47" s="1">
        <v>1.1276024065657288E-2</v>
      </c>
      <c r="CS47" s="1">
        <v>1.0301033031271242E-2</v>
      </c>
      <c r="CT47" s="1">
        <v>9.6232153893985335E-3</v>
      </c>
      <c r="CU47" s="1">
        <v>8.2896295726290117E-3</v>
      </c>
      <c r="CV47" s="1">
        <v>1.1371197945671383E-2</v>
      </c>
      <c r="CW47" s="1">
        <v>9.8493887825330164E-3</v>
      </c>
    </row>
    <row r="48" spans="1:101">
      <c r="B48" s="1">
        <v>1.2306437314589238E-2</v>
      </c>
      <c r="C48" s="1">
        <v>1.1414383133216801E-2</v>
      </c>
      <c r="D48" s="1">
        <v>7.7493290750965046E-3</v>
      </c>
      <c r="E48" s="1">
        <v>8.1511034931445667E-3</v>
      </c>
      <c r="F48" s="1">
        <v>8.8423641403215184E-3</v>
      </c>
      <c r="G48" s="1">
        <v>1.307422423160105E-2</v>
      </c>
      <c r="H48" s="1">
        <v>9.311506241632711E-3</v>
      </c>
      <c r="I48" s="1">
        <v>1.2829383851992537E-2</v>
      </c>
      <c r="J48" s="1">
        <v>1.113676351892889E-2</v>
      </c>
      <c r="K48" s="1">
        <v>6.6028918251915709E-3</v>
      </c>
      <c r="L48" s="1">
        <v>1.0504178241985093E-2</v>
      </c>
      <c r="M48" s="1">
        <v>1.3615937651422301E-2</v>
      </c>
      <c r="N48" s="1">
        <v>1.3401895428275114E-2</v>
      </c>
      <c r="O48" s="1">
        <v>9.6548649531860483E-3</v>
      </c>
      <c r="P48" s="1">
        <v>1.0302644756231169E-2</v>
      </c>
      <c r="Q48" s="1">
        <v>1.4028176744229407E-2</v>
      </c>
      <c r="R48" s="1">
        <v>1.0563324716493201E-2</v>
      </c>
      <c r="S48" s="1">
        <v>1.1689481295591834E-2</v>
      </c>
      <c r="T48" s="1">
        <v>1.2763901709075817E-2</v>
      </c>
      <c r="U48" s="1">
        <v>9.0317819321546946E-3</v>
      </c>
      <c r="V48" s="1">
        <v>1.0222587806645074E-2</v>
      </c>
      <c r="W48" s="1">
        <v>9.7323491399578885E-3</v>
      </c>
      <c r="X48" s="1">
        <v>1.0851198874436271E-2</v>
      </c>
      <c r="Y48" s="1">
        <v>1.3524111538742988E-2</v>
      </c>
      <c r="Z48" s="1">
        <v>9.0808362161676724E-3</v>
      </c>
      <c r="AA48" s="1">
        <v>1.1899974932622117E-2</v>
      </c>
      <c r="AB48" s="1">
        <v>1.0411963464322629E-2</v>
      </c>
      <c r="AC48" s="1">
        <v>9.3052321830381837E-3</v>
      </c>
      <c r="AD48" s="1">
        <v>8.5486555777262684E-3</v>
      </c>
      <c r="AE48" s="1">
        <v>1.0404056682900328E-2</v>
      </c>
      <c r="AF48" s="1">
        <v>1.2734688681583561E-2</v>
      </c>
      <c r="AG48" s="1">
        <v>1.2846760300822695E-2</v>
      </c>
      <c r="AH48" s="1">
        <v>1.058741879314678E-2</v>
      </c>
      <c r="AI48" s="1">
        <v>8.3625629863948465E-3</v>
      </c>
      <c r="AJ48" s="1">
        <v>9.0008876905440013E-3</v>
      </c>
      <c r="AK48" s="1">
        <v>8.6463804020023988E-3</v>
      </c>
      <c r="AL48" s="1">
        <v>9.6008760709345286E-3</v>
      </c>
      <c r="AM48" s="1">
        <v>1.255306373367593E-2</v>
      </c>
      <c r="AN48" s="1">
        <v>8.4136326717675763E-3</v>
      </c>
      <c r="AO48" s="1">
        <v>1.2032897272978399E-2</v>
      </c>
      <c r="AP48" s="1">
        <v>1.1634090019946416E-2</v>
      </c>
      <c r="AQ48" s="1">
        <v>1.0717318747222024E-2</v>
      </c>
      <c r="AR48" s="1">
        <v>7.9056612794472046E-3</v>
      </c>
      <c r="AS48" s="1">
        <v>1.1870522241316052E-2</v>
      </c>
      <c r="AT48" s="1">
        <v>9.4366516827717479E-3</v>
      </c>
      <c r="AU48" s="1">
        <v>1.0147204119410121E-2</v>
      </c>
      <c r="AV48" s="1">
        <v>5.2011519311114529E-3</v>
      </c>
      <c r="AW48" s="1">
        <v>1.3990704831058947E-2</v>
      </c>
      <c r="AX48" s="1">
        <v>1.0249932994661003E-2</v>
      </c>
      <c r="AY48" s="1">
        <v>1.0438459793810535E-2</v>
      </c>
      <c r="AZ48" s="1">
        <v>1.2362064370718363E-2</v>
      </c>
      <c r="BA48" s="1">
        <v>8.419104720282674E-3</v>
      </c>
      <c r="BB48" s="1">
        <v>8.9644574943066567E-3</v>
      </c>
      <c r="BC48" s="1">
        <v>8.5979356132219499E-3</v>
      </c>
      <c r="BD48" s="1">
        <v>1.053445276151847E-2</v>
      </c>
      <c r="BE48" s="1">
        <v>9.9540745204766742E-3</v>
      </c>
      <c r="BF48" s="1">
        <v>8.2011228921633691E-3</v>
      </c>
      <c r="BG48" s="1">
        <v>1.3663902759180297E-2</v>
      </c>
      <c r="BH48" s="1">
        <v>1.1148104227774968E-2</v>
      </c>
      <c r="BI48" s="1">
        <v>7.2814706418784783E-3</v>
      </c>
      <c r="BJ48" s="1">
        <v>1.0487551728542739E-2</v>
      </c>
      <c r="BK48" s="1">
        <v>7.6679038865937309E-3</v>
      </c>
      <c r="BL48" s="1">
        <v>6.7498149845614131E-3</v>
      </c>
      <c r="BM48" s="1">
        <v>1.0640262560065962E-2</v>
      </c>
      <c r="BN48" s="1">
        <v>1.3439036327036202E-2</v>
      </c>
      <c r="BO48" s="1">
        <v>9.4746540873060156E-3</v>
      </c>
      <c r="BP48" s="1">
        <v>1.1189387560852205E-2</v>
      </c>
      <c r="BQ48" s="1">
        <v>1.2973884173287599E-2</v>
      </c>
      <c r="BR48" s="1">
        <v>1.1015816338413066E-2</v>
      </c>
      <c r="BS48" s="1">
        <v>9.7869730378680065E-3</v>
      </c>
      <c r="BT48" s="1">
        <v>1.2270467410825232E-2</v>
      </c>
      <c r="BU48" s="1">
        <v>1.1593101147790054E-2</v>
      </c>
      <c r="BV48" s="1">
        <v>6.1078739858956791E-3</v>
      </c>
      <c r="BW48" s="1">
        <v>1.0780132289463099E-2</v>
      </c>
      <c r="BX48" s="1">
        <v>9.5653351583733261E-3</v>
      </c>
      <c r="BY48" s="1">
        <v>8.5632670335311946E-3</v>
      </c>
      <c r="BZ48" s="1">
        <v>7.0490742151907747E-3</v>
      </c>
      <c r="CA48" s="1">
        <v>8.0118978169945228E-3</v>
      </c>
      <c r="CB48" s="1">
        <v>7.5393354720703475E-3</v>
      </c>
      <c r="CC48" s="1">
        <v>9.0504276014733726E-3</v>
      </c>
      <c r="CD48" s="1">
        <v>7.5466646239238837E-3</v>
      </c>
      <c r="CE48" s="1">
        <v>7.7863756974961267E-3</v>
      </c>
      <c r="CF48" s="1">
        <v>1.1187850410019349E-2</v>
      </c>
      <c r="CG48" s="1">
        <v>9.8344699696322653E-3</v>
      </c>
      <c r="CH48" s="1">
        <v>9.7716855909626473E-3</v>
      </c>
      <c r="CI48" s="1">
        <v>1.2024666043286345E-2</v>
      </c>
      <c r="CJ48" s="1">
        <v>8.9094145554676988E-3</v>
      </c>
      <c r="CK48" s="1">
        <v>1.4182793327693529E-2</v>
      </c>
      <c r="CL48" s="1">
        <v>7.8742026705482648E-3</v>
      </c>
      <c r="CM48" s="1">
        <v>1.0963945398686691E-2</v>
      </c>
      <c r="CN48" s="1">
        <v>1.0986087070095886E-2</v>
      </c>
      <c r="CO48" s="1">
        <v>1.3538702524639026E-2</v>
      </c>
      <c r="CP48" s="1">
        <v>1.2189454513239793E-2</v>
      </c>
      <c r="CQ48" s="1">
        <v>7.1425270171042582E-3</v>
      </c>
      <c r="CR48" s="1">
        <v>9.4359896063345283E-3</v>
      </c>
      <c r="CS48" s="1">
        <v>8.7196967904772296E-3</v>
      </c>
      <c r="CT48" s="1">
        <v>7.8997406564686613E-3</v>
      </c>
      <c r="CU48" s="1">
        <v>1.0328004749223081E-2</v>
      </c>
      <c r="CV48" s="1">
        <v>1.1054840023516078E-2</v>
      </c>
      <c r="CW48" s="1">
        <v>7.5796208954594015E-3</v>
      </c>
    </row>
    <row r="49" spans="1:101">
      <c r="B49" s="1">
        <v>7.6270692778237208E-3</v>
      </c>
      <c r="C49" s="1">
        <v>6.7049670195251636E-3</v>
      </c>
      <c r="D49" s="1">
        <v>7.9276475493888776E-3</v>
      </c>
      <c r="E49" s="1">
        <v>6.0833374827440837E-3</v>
      </c>
      <c r="F49" s="1">
        <v>7.3872997143592306E-3</v>
      </c>
      <c r="G49" s="1">
        <v>8.3663173336132012E-3</v>
      </c>
      <c r="H49" s="1">
        <v>6.8906946637508244E-3</v>
      </c>
      <c r="I49" s="1">
        <v>6.3816879857281142E-3</v>
      </c>
      <c r="J49" s="1">
        <v>5.7351864647085249E-3</v>
      </c>
      <c r="K49" s="1">
        <v>6.6364148104020729E-3</v>
      </c>
      <c r="L49" s="1">
        <v>6.1499522138163069E-3</v>
      </c>
      <c r="M49" s="1">
        <v>7.8553226480635868E-3</v>
      </c>
      <c r="N49" s="1">
        <v>7.1311002672242744E-3</v>
      </c>
      <c r="O49" s="1">
        <v>7.1744126733881385E-3</v>
      </c>
      <c r="P49" s="1">
        <v>7.9338726961652329E-3</v>
      </c>
      <c r="Q49" s="1">
        <v>8.9674919611814757E-3</v>
      </c>
      <c r="R49" s="1">
        <v>7.6772609375085439E-3</v>
      </c>
      <c r="S49" s="1">
        <v>7.297776371225799E-3</v>
      </c>
      <c r="T49" s="1">
        <v>6.8094636871036474E-3</v>
      </c>
      <c r="U49" s="1">
        <v>5.9968257419350541E-3</v>
      </c>
      <c r="V49" s="1">
        <v>8.072484436517726E-3</v>
      </c>
      <c r="W49" s="1">
        <v>5.1926799277209465E-3</v>
      </c>
      <c r="X49" s="1">
        <v>6.5092511458707727E-3</v>
      </c>
      <c r="Y49" s="1">
        <v>5.6840401780112858E-3</v>
      </c>
      <c r="Z49" s="1">
        <v>5.5751415843719697E-3</v>
      </c>
      <c r="AA49" s="1">
        <v>7.2511778575631274E-3</v>
      </c>
      <c r="AB49" s="1">
        <v>5.8596511216242372E-3</v>
      </c>
      <c r="AC49" s="1">
        <v>5.96457249869715E-3</v>
      </c>
      <c r="AD49" s="1">
        <v>9.6732395872090194E-3</v>
      </c>
      <c r="AE49" s="1">
        <v>7.2369271363170364E-3</v>
      </c>
      <c r="AF49" s="1">
        <v>6.5745691790989602E-3</v>
      </c>
      <c r="AG49" s="1">
        <v>9.3371537020793816E-3</v>
      </c>
      <c r="AH49" s="1">
        <v>5.6512095283547201E-3</v>
      </c>
      <c r="AI49" s="1">
        <v>6.3467545671003246E-3</v>
      </c>
      <c r="AJ49" s="1">
        <v>7.9638720908746276E-3</v>
      </c>
      <c r="AK49" s="1">
        <v>3.829781551151528E-3</v>
      </c>
      <c r="AL49" s="1">
        <v>5.4818228426541694E-3</v>
      </c>
      <c r="AM49" s="1">
        <v>7.960894033632749E-3</v>
      </c>
      <c r="AN49" s="1">
        <v>1.0280037807373688E-2</v>
      </c>
      <c r="AO49" s="1">
        <v>7.6147924755755976E-3</v>
      </c>
      <c r="AP49" s="1">
        <v>5.6941607842866115E-3</v>
      </c>
      <c r="AQ49" s="1">
        <v>7.5999785039172199E-3</v>
      </c>
      <c r="AR49" s="1">
        <v>7.012592182206772E-3</v>
      </c>
      <c r="AS49" s="1">
        <v>7.1542247870661968E-3</v>
      </c>
      <c r="AT49" s="1">
        <v>5.5948535840980454E-3</v>
      </c>
      <c r="AU49" s="1">
        <v>4.1947217974110046E-3</v>
      </c>
      <c r="AV49" s="1">
        <v>7.4809724462940848E-3</v>
      </c>
      <c r="AW49" s="1">
        <v>7.4124553208374218E-3</v>
      </c>
      <c r="AX49" s="1">
        <v>8.2599672641667943E-3</v>
      </c>
      <c r="AY49" s="1">
        <v>7.9726157796323905E-3</v>
      </c>
      <c r="AZ49" s="1">
        <v>7.4131030749266689E-3</v>
      </c>
      <c r="BA49" s="1">
        <v>6.2599978130029772E-3</v>
      </c>
      <c r="BB49" s="1">
        <v>6.3807646284486071E-3</v>
      </c>
      <c r="BC49" s="1">
        <v>6.7587972402032544E-3</v>
      </c>
      <c r="BD49" s="1">
        <v>6.9704867669828554E-3</v>
      </c>
      <c r="BE49" s="1">
        <v>5.8824371047786674E-3</v>
      </c>
      <c r="BF49" s="1">
        <v>7.8770178654756634E-3</v>
      </c>
      <c r="BG49" s="1">
        <v>6.0044686478109965E-3</v>
      </c>
      <c r="BH49" s="1">
        <v>7.6182630726372904E-3</v>
      </c>
      <c r="BI49" s="1">
        <v>7.1402770399496144E-3</v>
      </c>
      <c r="BJ49" s="1">
        <v>6.9917810431335461E-3</v>
      </c>
      <c r="BK49" s="1">
        <v>7.2106652005728428E-3</v>
      </c>
      <c r="BL49" s="1">
        <v>6.8435126283942996E-3</v>
      </c>
      <c r="BM49" s="1">
        <v>7.6048907988646979E-3</v>
      </c>
      <c r="BN49" s="1">
        <v>6.6311685576525914E-3</v>
      </c>
      <c r="BO49" s="1">
        <v>6.4682669693450819E-3</v>
      </c>
      <c r="BP49" s="1">
        <v>6.5905328236649692E-3</v>
      </c>
      <c r="BQ49" s="1">
        <v>9.1722898919460727E-3</v>
      </c>
      <c r="BR49" s="1">
        <v>7.5822067330018998E-3</v>
      </c>
      <c r="BS49" s="1">
        <v>6.806775786027331E-3</v>
      </c>
      <c r="BT49" s="1">
        <v>8.2863206401148116E-3</v>
      </c>
      <c r="BU49" s="1">
        <v>6.632271305711159E-3</v>
      </c>
      <c r="BV49" s="1">
        <v>7.1364841684111949E-3</v>
      </c>
      <c r="BW49" s="1">
        <v>8.3042757432656E-3</v>
      </c>
      <c r="BX49" s="1">
        <v>5.9643594219839623E-3</v>
      </c>
      <c r="BY49" s="1">
        <v>7.778296980974782E-3</v>
      </c>
      <c r="BZ49" s="1">
        <v>8.6301621086005195E-3</v>
      </c>
      <c r="CA49" s="1">
        <v>6.3285736641437865E-3</v>
      </c>
      <c r="CB49" s="1">
        <v>6.1283376746031366E-3</v>
      </c>
      <c r="CC49" s="1">
        <v>7.6251357553897055E-3</v>
      </c>
      <c r="CD49" s="1">
        <v>4.9743469489504973E-3</v>
      </c>
      <c r="CE49" s="1">
        <v>6.9603435854042467E-3</v>
      </c>
      <c r="CF49" s="1">
        <v>8.2204715682669006E-3</v>
      </c>
      <c r="CG49" s="1">
        <v>7.328788723227099E-3</v>
      </c>
      <c r="CH49" s="1">
        <v>6.7762709257022007E-3</v>
      </c>
      <c r="CI49" s="1">
        <v>8.6949944429855E-3</v>
      </c>
      <c r="CJ49" s="1">
        <v>8.0120541891272601E-3</v>
      </c>
      <c r="CK49" s="1">
        <v>6.5170130512166502E-3</v>
      </c>
      <c r="CL49" s="1">
        <v>5.857180494760055E-3</v>
      </c>
      <c r="CM49" s="1">
        <v>6.569884301231994E-3</v>
      </c>
      <c r="CN49" s="1">
        <v>8.890384739731751E-3</v>
      </c>
      <c r="CO49" s="1">
        <v>6.3813480754053419E-3</v>
      </c>
      <c r="CP49" s="1">
        <v>6.4014389301862637E-3</v>
      </c>
      <c r="CQ49" s="1">
        <v>7.7163893121210249E-3</v>
      </c>
      <c r="CR49" s="1">
        <v>7.3447784344863555E-3</v>
      </c>
      <c r="CS49" s="1">
        <v>6.7714329921638276E-3</v>
      </c>
      <c r="CT49" s="1">
        <v>5.0163270277585187E-3</v>
      </c>
      <c r="CU49" s="1">
        <v>6.4186091755130403E-3</v>
      </c>
      <c r="CV49" s="1">
        <v>8.1968965954395123E-3</v>
      </c>
      <c r="CW49" s="1">
        <v>6.8999536395830882E-3</v>
      </c>
    </row>
    <row r="50" spans="1:101">
      <c r="B50" s="1">
        <v>6.0497933872115418E-3</v>
      </c>
      <c r="C50" s="1">
        <v>8.3042504185393412E-3</v>
      </c>
      <c r="D50" s="1">
        <v>7.5675690812805714E-3</v>
      </c>
      <c r="E50" s="1">
        <v>7.1048115153057893E-3</v>
      </c>
      <c r="F50" s="1">
        <v>7.1014339349192192E-3</v>
      </c>
      <c r="G50" s="1">
        <v>7.3202405587477785E-3</v>
      </c>
      <c r="H50" s="1">
        <v>8.2339915689084164E-3</v>
      </c>
      <c r="I50" s="1">
        <v>7.1563729795905556E-3</v>
      </c>
      <c r="J50" s="1">
        <v>7.0724801491023788E-3</v>
      </c>
      <c r="K50" s="1">
        <v>6.4150029624209307E-3</v>
      </c>
      <c r="L50" s="1">
        <v>7.0508048485549311E-3</v>
      </c>
      <c r="M50" s="1">
        <v>7.6237451421469257E-3</v>
      </c>
      <c r="N50" s="1">
        <v>7.291706533253753E-3</v>
      </c>
      <c r="O50" s="1">
        <v>6.8796701488109133E-3</v>
      </c>
      <c r="P50" s="1">
        <v>6.7428741316709999E-3</v>
      </c>
      <c r="Q50" s="1">
        <v>6.8097946750251444E-3</v>
      </c>
      <c r="R50" s="1">
        <v>6.0987812830913006E-3</v>
      </c>
      <c r="S50" s="1">
        <v>7.9192925845236583E-3</v>
      </c>
      <c r="T50" s="1">
        <v>7.2140890118777348E-3</v>
      </c>
      <c r="U50" s="1">
        <v>6.426749828456018E-3</v>
      </c>
      <c r="V50" s="1">
        <v>6.198910310154928E-3</v>
      </c>
      <c r="W50" s="1">
        <v>6.1594689316311086E-3</v>
      </c>
      <c r="X50" s="1">
        <v>8.6061618381997902E-3</v>
      </c>
      <c r="Y50" s="1">
        <v>5.7860215643337175E-3</v>
      </c>
      <c r="Z50" s="1">
        <v>6.6822957667492218E-3</v>
      </c>
      <c r="AA50" s="1">
        <v>8.7930577568375058E-3</v>
      </c>
      <c r="AB50" s="1">
        <v>8.4613320467775248E-3</v>
      </c>
      <c r="AC50" s="1">
        <v>7.883512300949273E-3</v>
      </c>
      <c r="AD50" s="1">
        <v>5.4806711808979384E-3</v>
      </c>
      <c r="AE50" s="1">
        <v>6.8341197970557726E-3</v>
      </c>
      <c r="AF50" s="1">
        <v>7.4935064041354209E-3</v>
      </c>
      <c r="AG50" s="1">
        <v>8.0996623999687149E-3</v>
      </c>
      <c r="AH50" s="1">
        <v>6.6660510200658137E-3</v>
      </c>
      <c r="AI50" s="1">
        <v>5.6923755707635453E-3</v>
      </c>
      <c r="AJ50" s="1">
        <v>6.3353034175017454E-3</v>
      </c>
      <c r="AK50" s="1">
        <v>6.7673318715556225E-3</v>
      </c>
      <c r="AL50" s="1">
        <v>8.045472611816408E-3</v>
      </c>
      <c r="AM50" s="1">
        <v>7.4839600446101372E-3</v>
      </c>
      <c r="AN50" s="1">
        <v>7.2149234171043127E-3</v>
      </c>
      <c r="AO50" s="1">
        <v>5.8989282634593129E-3</v>
      </c>
      <c r="AP50" s="1">
        <v>6.3196672206704864E-3</v>
      </c>
      <c r="AQ50" s="1">
        <v>6.3702269216794859E-3</v>
      </c>
      <c r="AR50" s="1">
        <v>7.3737740928584358E-3</v>
      </c>
      <c r="AS50" s="1">
        <v>7.7666296493413573E-3</v>
      </c>
      <c r="AT50" s="1">
        <v>7.0076096651236312E-3</v>
      </c>
      <c r="AU50" s="1">
        <v>6.3155416592949312E-3</v>
      </c>
      <c r="AV50" s="1">
        <v>5.8459720089996167E-3</v>
      </c>
      <c r="AW50" s="1">
        <v>6.6561478297846276E-3</v>
      </c>
      <c r="AX50" s="1">
        <v>7.8492712588069963E-3</v>
      </c>
      <c r="AY50" s="1">
        <v>8.2863800183507891E-3</v>
      </c>
      <c r="AZ50" s="1">
        <v>8.564535584956243E-3</v>
      </c>
      <c r="BA50" s="1">
        <v>6.643038653787816E-3</v>
      </c>
      <c r="BB50" s="1">
        <v>6.6282166647211732E-3</v>
      </c>
      <c r="BC50" s="1">
        <v>7.5915602507026112E-3</v>
      </c>
      <c r="BD50" s="1">
        <v>5.4993624812922116E-3</v>
      </c>
      <c r="BE50" s="1">
        <v>5.9525128975934337E-3</v>
      </c>
      <c r="BF50" s="1">
        <v>5.6659486906818594E-3</v>
      </c>
      <c r="BG50" s="1">
        <v>9.0321224789900231E-3</v>
      </c>
      <c r="BH50" s="1">
        <v>7.0299601122452114E-3</v>
      </c>
      <c r="BI50" s="1">
        <v>7.5760798190260175E-3</v>
      </c>
      <c r="BJ50" s="1">
        <v>6.944246781025093E-3</v>
      </c>
      <c r="BK50" s="1">
        <v>5.9706124086748172E-3</v>
      </c>
      <c r="BL50" s="1">
        <v>6.0093464818687927E-3</v>
      </c>
      <c r="BM50" s="1">
        <v>5.9643241230485852E-3</v>
      </c>
      <c r="BN50" s="1">
        <v>6.9613586782592742E-3</v>
      </c>
      <c r="BO50" s="1">
        <v>6.8467997804715986E-3</v>
      </c>
      <c r="BP50" s="1">
        <v>6.1048712903123518E-3</v>
      </c>
      <c r="BQ50" s="1">
        <v>8.3853878478289366E-3</v>
      </c>
      <c r="BR50" s="1">
        <v>5.9062596200964209E-3</v>
      </c>
      <c r="BS50" s="1">
        <v>8.5088548206984759E-3</v>
      </c>
      <c r="BT50" s="1">
        <v>5.9341190178696067E-3</v>
      </c>
      <c r="BU50" s="1">
        <v>6.7917681622377607E-3</v>
      </c>
      <c r="BV50" s="1">
        <v>6.495696622414773E-3</v>
      </c>
      <c r="BW50" s="1">
        <v>6.4693523850482097E-3</v>
      </c>
      <c r="BX50" s="1">
        <v>8.673297236492912E-3</v>
      </c>
      <c r="BY50" s="1">
        <v>7.4537080839678586E-3</v>
      </c>
      <c r="BZ50" s="1">
        <v>7.5227945370655745E-3</v>
      </c>
      <c r="CA50" s="1">
        <v>6.6428337291102712E-3</v>
      </c>
      <c r="CB50" s="1">
        <v>6.0354813375829534E-3</v>
      </c>
      <c r="CC50" s="1">
        <v>6.4273578887759052E-3</v>
      </c>
      <c r="CD50" s="1">
        <v>7.9151297890145949E-3</v>
      </c>
      <c r="CE50" s="1">
        <v>7.6688810970918404E-3</v>
      </c>
      <c r="CF50" s="1">
        <v>7.7228343223846941E-3</v>
      </c>
      <c r="CG50" s="1">
        <v>5.5776617192694975E-3</v>
      </c>
      <c r="CH50" s="1">
        <v>8.2144820499499699E-3</v>
      </c>
      <c r="CI50" s="1">
        <v>4.866942291584889E-3</v>
      </c>
      <c r="CJ50" s="1">
        <v>6.7472765289205176E-3</v>
      </c>
      <c r="CK50" s="1">
        <v>5.8604029534651686E-3</v>
      </c>
      <c r="CL50" s="1">
        <v>7.1384702041907295E-3</v>
      </c>
      <c r="CM50" s="1">
        <v>6.2709148659348853E-3</v>
      </c>
      <c r="CN50" s="1">
        <v>6.4065124039491411E-3</v>
      </c>
      <c r="CO50" s="1">
        <v>8.3630447505228384E-3</v>
      </c>
      <c r="CP50" s="1">
        <v>6.9358923203906107E-3</v>
      </c>
      <c r="CQ50" s="1">
        <v>8.1067213931363506E-3</v>
      </c>
      <c r="CR50" s="1">
        <v>7.1857666940991658E-3</v>
      </c>
      <c r="CS50" s="1">
        <v>6.2543006922237184E-3</v>
      </c>
      <c r="CT50" s="1">
        <v>7.8029500689305769E-3</v>
      </c>
      <c r="CU50" s="1">
        <v>6.3575340979623281E-3</v>
      </c>
      <c r="CV50" s="1">
        <v>7.8782231983485669E-3</v>
      </c>
      <c r="CW50" s="1">
        <v>6.492011417469877E-3</v>
      </c>
    </row>
    <row r="51" spans="1:101">
      <c r="B51" s="1">
        <v>1.5843727422697716E-2</v>
      </c>
      <c r="C51" s="1">
        <v>1.2681091562319452E-2</v>
      </c>
      <c r="D51" s="1">
        <v>1.4632352801873787E-2</v>
      </c>
      <c r="E51" s="1">
        <v>1.5543522444955427E-2</v>
      </c>
      <c r="F51" s="1">
        <v>1.4478541506456631E-2</v>
      </c>
      <c r="G51" s="1">
        <v>1.5612647149979625E-2</v>
      </c>
      <c r="H51" s="1">
        <v>1.4243940130541833E-2</v>
      </c>
      <c r="I51" s="1">
        <v>1.4694414589826911E-2</v>
      </c>
      <c r="J51" s="1">
        <v>1.4447546280708557E-2</v>
      </c>
      <c r="K51" s="1">
        <v>1.5203852598733702E-2</v>
      </c>
      <c r="L51" s="1">
        <v>1.4382857812399542E-2</v>
      </c>
      <c r="M51" s="1">
        <v>1.5713074803099657E-2</v>
      </c>
      <c r="N51" s="1">
        <v>1.3518642970215088E-2</v>
      </c>
      <c r="O51" s="1">
        <v>1.5250207902931818E-2</v>
      </c>
      <c r="P51" s="1">
        <v>8.4948435452946395E-3</v>
      </c>
      <c r="Q51" s="1">
        <v>1.3148197247725243E-2</v>
      </c>
      <c r="R51" s="1">
        <v>1.2888624295879095E-2</v>
      </c>
      <c r="S51" s="1">
        <v>1.2809775972416023E-2</v>
      </c>
      <c r="T51" s="1">
        <v>1.4379571804235866E-2</v>
      </c>
      <c r="U51" s="1">
        <v>1.4159562063113144E-2</v>
      </c>
      <c r="V51" s="1">
        <v>1.5561362878958479E-2</v>
      </c>
      <c r="W51" s="1">
        <v>1.2044174310445296E-2</v>
      </c>
      <c r="X51" s="1">
        <v>1.5491021827872728E-2</v>
      </c>
      <c r="Y51" s="1">
        <v>1.4650865290016139E-2</v>
      </c>
      <c r="Z51" s="1">
        <v>1.341751595734696E-2</v>
      </c>
      <c r="AA51" s="1">
        <v>1.5813323185326342E-2</v>
      </c>
      <c r="AB51" s="1">
        <v>1.4528727181949461E-2</v>
      </c>
      <c r="AC51" s="1">
        <v>1.3246506107933494E-2</v>
      </c>
      <c r="AD51" s="1">
        <v>1.3657018340214943E-2</v>
      </c>
      <c r="AE51" s="1">
        <v>1.4394409027531474E-2</v>
      </c>
      <c r="AF51" s="1">
        <v>1.2401188906153918E-2</v>
      </c>
      <c r="AG51" s="1">
        <v>1.2406631436539682E-2</v>
      </c>
      <c r="AH51" s="1">
        <v>1.1882606334904351E-2</v>
      </c>
      <c r="AI51" s="1">
        <v>1.2132975381689639E-2</v>
      </c>
      <c r="AJ51" s="1">
        <v>1.4807240048318016E-2</v>
      </c>
      <c r="AK51" s="1">
        <v>1.3880505881751147E-2</v>
      </c>
      <c r="AL51" s="1">
        <v>1.005670208523282E-2</v>
      </c>
      <c r="AM51" s="1">
        <v>1.4720533789003643E-2</v>
      </c>
      <c r="AN51" s="1">
        <v>1.3546942262321627E-2</v>
      </c>
      <c r="AO51" s="1">
        <v>1.4783489313268621E-2</v>
      </c>
      <c r="AP51" s="1">
        <v>1.2353588917175569E-2</v>
      </c>
      <c r="AQ51" s="1">
        <v>1.367747028120204E-2</v>
      </c>
      <c r="AR51" s="1">
        <v>1.0363680473469611E-2</v>
      </c>
      <c r="AS51" s="1">
        <v>1.4137488483116746E-2</v>
      </c>
      <c r="AT51" s="1">
        <v>1.0690852009873011E-2</v>
      </c>
      <c r="AU51" s="1">
        <v>1.4996590247026024E-2</v>
      </c>
      <c r="AV51" s="1">
        <v>1.3240942086222719E-2</v>
      </c>
      <c r="AW51" s="1">
        <v>1.5227883318975205E-2</v>
      </c>
      <c r="AX51" s="1">
        <v>1.3863230329278295E-2</v>
      </c>
      <c r="AY51" s="1">
        <v>1.4915756899545548E-2</v>
      </c>
      <c r="AZ51" s="1">
        <v>1.2184363651408551E-2</v>
      </c>
      <c r="BA51" s="1">
        <v>5.9826829635919064E-3</v>
      </c>
      <c r="BB51" s="1">
        <v>1.3282852648409171E-2</v>
      </c>
      <c r="BC51" s="1">
        <v>1.3104393012873555E-2</v>
      </c>
      <c r="BD51" s="1">
        <v>1.4995865067181943E-2</v>
      </c>
      <c r="BE51" s="1">
        <v>1.788837917722778E-2</v>
      </c>
      <c r="BF51" s="1">
        <v>1.4143796803620377E-2</v>
      </c>
      <c r="BG51" s="1">
        <v>1.2236498408143507E-2</v>
      </c>
      <c r="BH51" s="1">
        <v>1.32245664600164E-2</v>
      </c>
      <c r="BI51" s="1">
        <v>1.6391052019331675E-2</v>
      </c>
      <c r="BJ51" s="1">
        <v>1.7341304421638937E-2</v>
      </c>
      <c r="BK51" s="1">
        <v>1.4257473917134274E-2</v>
      </c>
      <c r="BL51" s="1">
        <v>1.3477941703679368E-2</v>
      </c>
      <c r="BM51" s="1">
        <v>1.0437337386253522E-2</v>
      </c>
      <c r="BN51" s="1">
        <v>1.1100022015816198E-2</v>
      </c>
      <c r="BO51" s="1">
        <v>1.2772990193695677E-2</v>
      </c>
      <c r="BP51" s="1">
        <v>1.5380874481617065E-2</v>
      </c>
      <c r="BQ51" s="1">
        <v>1.4875446032345162E-2</v>
      </c>
      <c r="BR51" s="1">
        <v>1.2548898930695952E-2</v>
      </c>
      <c r="BS51" s="1">
        <v>1.6918783449500305E-2</v>
      </c>
      <c r="BT51" s="1">
        <v>1.2949711012686249E-2</v>
      </c>
      <c r="BU51" s="1">
        <v>1.3301664791421378E-2</v>
      </c>
      <c r="BV51" s="1">
        <v>1.1172814608615439E-2</v>
      </c>
      <c r="BW51" s="1">
        <v>9.2162424834245395E-3</v>
      </c>
      <c r="BX51" s="1">
        <v>1.0420439773241643E-2</v>
      </c>
      <c r="BY51" s="1">
        <v>1.0921907019203857E-2</v>
      </c>
      <c r="BZ51" s="1">
        <v>1.2499262857032694E-2</v>
      </c>
      <c r="CA51" s="1">
        <v>1.4276437031793399E-2</v>
      </c>
      <c r="CB51" s="1">
        <v>1.7236262117630977E-2</v>
      </c>
      <c r="CC51" s="1">
        <v>1.6644511284861534E-2</v>
      </c>
      <c r="CD51" s="1">
        <v>1.4880551633146888E-2</v>
      </c>
      <c r="CE51" s="1">
        <v>1.7204689179887801E-2</v>
      </c>
      <c r="CF51" s="1">
        <v>1.0174703714171347E-2</v>
      </c>
      <c r="CG51" s="1">
        <v>1.5005086640567994E-2</v>
      </c>
      <c r="CH51" s="1">
        <v>1.5558482286593039E-2</v>
      </c>
      <c r="CI51" s="1">
        <v>1.3835824009481612E-2</v>
      </c>
      <c r="CJ51" s="1">
        <v>1.4425819683321836E-2</v>
      </c>
      <c r="CK51" s="1">
        <v>1.2082450649116771E-2</v>
      </c>
      <c r="CL51" s="1">
        <v>1.7773140508556336E-2</v>
      </c>
      <c r="CM51" s="1">
        <v>1.2388787081705372E-2</v>
      </c>
      <c r="CN51" s="1">
        <v>1.4025916476460372E-2</v>
      </c>
      <c r="CO51" s="1">
        <v>1.4235869341782998E-2</v>
      </c>
      <c r="CP51" s="1">
        <v>1.3501564886776247E-2</v>
      </c>
      <c r="CQ51" s="1">
        <v>1.7444901340345632E-2</v>
      </c>
      <c r="CR51" s="1">
        <v>1.5215281225015862E-2</v>
      </c>
      <c r="CS51" s="1">
        <v>1.6302888920504372E-2</v>
      </c>
      <c r="CT51" s="1">
        <v>1.3558138613574423E-2</v>
      </c>
      <c r="CU51" s="1">
        <v>1.231640327179773E-2</v>
      </c>
      <c r="CV51" s="1">
        <v>1.4239970108236053E-2</v>
      </c>
      <c r="CW51" s="1">
        <v>1.3281679990936187E-2</v>
      </c>
    </row>
    <row r="52" spans="1:101">
      <c r="B52" s="1">
        <v>1.2270338880194924E-2</v>
      </c>
      <c r="C52" s="1">
        <v>1.036945548140282E-2</v>
      </c>
      <c r="D52" s="1">
        <v>1.2036295210249591E-2</v>
      </c>
      <c r="E52" s="1">
        <v>1.0518048823726428E-2</v>
      </c>
      <c r="F52" s="1">
        <v>1.2271960881418735E-2</v>
      </c>
      <c r="G52" s="1">
        <v>1.224299475497123E-2</v>
      </c>
      <c r="H52" s="1">
        <v>1.1398020271038856E-2</v>
      </c>
      <c r="I52" s="1">
        <v>9.7493432488644678E-3</v>
      </c>
      <c r="J52" s="1">
        <v>1.0988491721229921E-2</v>
      </c>
      <c r="K52" s="1">
        <v>1.2066841980697438E-2</v>
      </c>
      <c r="L52" s="1">
        <v>1.03329996958859E-2</v>
      </c>
      <c r="M52" s="1">
        <v>1.2059379740070231E-2</v>
      </c>
      <c r="N52" s="1">
        <v>1.0903731559412074E-2</v>
      </c>
      <c r="O52" s="1">
        <v>1.1138900594723302E-2</v>
      </c>
      <c r="P52" s="1">
        <v>1.2509380733300298E-2</v>
      </c>
      <c r="Q52" s="1">
        <v>7.5083215131124866E-3</v>
      </c>
      <c r="R52" s="1">
        <v>9.154497138661899E-3</v>
      </c>
      <c r="S52" s="1">
        <v>8.8830235133725236E-3</v>
      </c>
      <c r="T52" s="1">
        <v>1.2425248301697622E-2</v>
      </c>
      <c r="U52" s="1">
        <v>1.0085078555554764E-2</v>
      </c>
      <c r="V52" s="1">
        <v>1.1092456322494197E-2</v>
      </c>
      <c r="W52" s="1">
        <v>9.9499957784712316E-3</v>
      </c>
      <c r="X52" s="1">
        <v>1.130316467640138E-2</v>
      </c>
      <c r="Y52" s="1">
        <v>1.3066425858917822E-2</v>
      </c>
      <c r="Z52" s="1">
        <v>1.1989270463900553E-2</v>
      </c>
      <c r="AA52" s="1">
        <v>1.1007301514184878E-2</v>
      </c>
      <c r="AB52" s="1">
        <v>1.2992928272838385E-2</v>
      </c>
      <c r="AC52" s="1">
        <v>1.0373738934317457E-2</v>
      </c>
      <c r="AD52" s="1">
        <v>1.1589748070166016E-2</v>
      </c>
      <c r="AE52" s="1">
        <v>1.0544083539755621E-2</v>
      </c>
      <c r="AF52" s="1">
        <v>9.1319085838069535E-3</v>
      </c>
      <c r="AG52" s="1">
        <v>1.3884867991876743E-2</v>
      </c>
      <c r="AH52" s="1">
        <v>1.0427671745376923E-2</v>
      </c>
      <c r="AI52" s="1">
        <v>1.103749424469708E-2</v>
      </c>
      <c r="AJ52" s="1">
        <v>1.137314758768772E-2</v>
      </c>
      <c r="AK52" s="1">
        <v>9.6913796252319478E-3</v>
      </c>
      <c r="AL52" s="1">
        <v>1.1600562406477071E-2</v>
      </c>
      <c r="AM52" s="1">
        <v>1.0249745011850787E-2</v>
      </c>
      <c r="AN52" s="1">
        <v>9.6631518813389376E-3</v>
      </c>
      <c r="AO52" s="1">
        <v>1.3220472890382046E-2</v>
      </c>
      <c r="AP52" s="1">
        <v>1.1198396445520568E-2</v>
      </c>
      <c r="AQ52" s="1">
        <v>1.1878329743177827E-2</v>
      </c>
      <c r="AR52" s="1">
        <v>1.0068841662030379E-2</v>
      </c>
      <c r="AS52" s="1">
        <v>1.2018855015158373E-2</v>
      </c>
      <c r="AT52" s="1">
        <v>1.1893756007495142E-2</v>
      </c>
      <c r="AU52" s="1">
        <v>9.2206245858865356E-3</v>
      </c>
      <c r="AV52" s="1">
        <v>1.3061982664592544E-2</v>
      </c>
      <c r="AW52" s="1">
        <v>1.1875605454292294E-2</v>
      </c>
      <c r="AX52" s="1">
        <v>1.1611600749620988E-2</v>
      </c>
      <c r="AY52" s="1">
        <v>9.4895567854238992E-3</v>
      </c>
      <c r="AZ52" s="1">
        <v>1.0693170560342332E-2</v>
      </c>
      <c r="BA52" s="1">
        <v>1.1121986996968912E-2</v>
      </c>
      <c r="BB52" s="1">
        <v>1.2136817259403829E-2</v>
      </c>
      <c r="BC52" s="1">
        <v>1.1076572637238751E-2</v>
      </c>
      <c r="BD52" s="1">
        <v>1.2267208679048586E-2</v>
      </c>
      <c r="BE52" s="1">
        <v>1.1103533839497476E-2</v>
      </c>
      <c r="BF52" s="1">
        <v>1.0438189299192165E-2</v>
      </c>
      <c r="BG52" s="1">
        <v>1.2472838712900692E-2</v>
      </c>
      <c r="BH52" s="1">
        <v>1.2571236994172169E-2</v>
      </c>
      <c r="BI52" s="1">
        <v>1.1131763347636252E-2</v>
      </c>
      <c r="BJ52" s="1">
        <v>9.4703025375659829E-3</v>
      </c>
      <c r="BK52" s="1">
        <v>1.1015303535044214E-2</v>
      </c>
      <c r="BL52" s="1">
        <v>9.6517637847750269E-3</v>
      </c>
      <c r="BM52" s="1">
        <v>1.1201372988836262E-2</v>
      </c>
      <c r="BN52" s="1">
        <v>1.1401046767268976E-2</v>
      </c>
      <c r="BO52" s="1">
        <v>9.7619930370129969E-3</v>
      </c>
      <c r="BP52" s="1">
        <v>1.1738705299614292E-2</v>
      </c>
      <c r="BQ52" s="1">
        <v>9.7331825268892509E-3</v>
      </c>
      <c r="BR52" s="1">
        <v>1.1445499058964236E-2</v>
      </c>
      <c r="BS52" s="1">
        <v>1.1711234260623656E-2</v>
      </c>
      <c r="BT52" s="1">
        <v>1.2978552061222051E-2</v>
      </c>
      <c r="BU52" s="1">
        <v>1.286523569949286E-2</v>
      </c>
      <c r="BV52" s="1">
        <v>1.2411157795080445E-2</v>
      </c>
      <c r="BW52" s="1">
        <v>1.1100311589039739E-2</v>
      </c>
      <c r="BX52" s="1">
        <v>1.113463874987892E-2</v>
      </c>
      <c r="BY52" s="1">
        <v>1.2398287703363872E-2</v>
      </c>
      <c r="BZ52" s="1">
        <v>1.0921408739205161E-2</v>
      </c>
      <c r="CA52" s="1">
        <v>8.9556660827785507E-3</v>
      </c>
      <c r="CB52" s="1">
        <v>1.0909098428378748E-2</v>
      </c>
      <c r="CC52" s="1">
        <v>1.1936223582528667E-2</v>
      </c>
      <c r="CD52" s="1">
        <v>9.3119713878893704E-3</v>
      </c>
      <c r="CE52" s="1">
        <v>1.1814294650378478E-2</v>
      </c>
      <c r="CF52" s="1">
        <v>1.2423924465333559E-2</v>
      </c>
      <c r="CG52" s="1">
        <v>9.1967607090378701E-3</v>
      </c>
      <c r="CH52" s="1">
        <v>1.2724057566432549E-2</v>
      </c>
      <c r="CI52" s="1">
        <v>1.277501296248563E-2</v>
      </c>
      <c r="CJ52" s="1">
        <v>1.258535547712571E-2</v>
      </c>
      <c r="CK52" s="1">
        <v>1.1101250612231092E-2</v>
      </c>
      <c r="CL52" s="1">
        <v>1.3806039194247149E-2</v>
      </c>
      <c r="CM52" s="1">
        <v>1.1694742084226321E-2</v>
      </c>
      <c r="CN52" s="1">
        <v>1.147741411435484E-2</v>
      </c>
      <c r="CO52" s="1">
        <v>1.3379793241621531E-2</v>
      </c>
      <c r="CP52" s="1">
        <v>1.0640997755508069E-2</v>
      </c>
      <c r="CQ52" s="1">
        <v>9.8259604532685112E-3</v>
      </c>
      <c r="CR52" s="1">
        <v>9.7623413993076971E-3</v>
      </c>
      <c r="CS52" s="1">
        <v>1.0861587820568614E-2</v>
      </c>
      <c r="CT52" s="1">
        <v>1.1082045968510035E-2</v>
      </c>
      <c r="CU52" s="1">
        <v>1.1283454745295005E-2</v>
      </c>
      <c r="CV52" s="1">
        <v>1.0493725849044174E-2</v>
      </c>
      <c r="CW52" s="1">
        <v>1.1118973594903013E-2</v>
      </c>
    </row>
    <row r="53" spans="1:101">
      <c r="B53" s="1">
        <v>1.2372157948107353E-2</v>
      </c>
      <c r="C53" s="1">
        <v>1.3423265256616031E-2</v>
      </c>
      <c r="D53" s="1">
        <v>1.2121288002470944E-2</v>
      </c>
      <c r="E53" s="1">
        <v>1.3381309636893433E-2</v>
      </c>
      <c r="F53" s="1">
        <v>1.1868053726301739E-2</v>
      </c>
      <c r="G53" s="1">
        <v>1.6614214312745304E-2</v>
      </c>
      <c r="H53" s="1">
        <v>1.380959018212578E-2</v>
      </c>
      <c r="I53" s="1">
        <v>1.1425553254092969E-2</v>
      </c>
      <c r="J53" s="1">
        <v>1.3473118201895807E-2</v>
      </c>
      <c r="K53" s="1">
        <v>1.5349310637409899E-2</v>
      </c>
      <c r="L53" s="1">
        <v>1.3725334495313976E-2</v>
      </c>
      <c r="M53" s="1">
        <v>1.4465119217091517E-2</v>
      </c>
      <c r="N53" s="1">
        <v>1.4018424678160557E-2</v>
      </c>
      <c r="O53" s="1">
        <v>1.6827579569522792E-2</v>
      </c>
      <c r="P53" s="1">
        <v>1.3953077306716521E-2</v>
      </c>
      <c r="Q53" s="1">
        <v>1.1216024020604688E-2</v>
      </c>
      <c r="R53" s="1">
        <v>1.2502503987156497E-2</v>
      </c>
      <c r="S53" s="1">
        <v>9.4179237299399105E-3</v>
      </c>
      <c r="T53" s="1">
        <v>1.4401767515420537E-2</v>
      </c>
      <c r="U53" s="1">
        <v>1.560718039386984E-2</v>
      </c>
      <c r="V53" s="1">
        <v>9.9940860471095273E-3</v>
      </c>
      <c r="W53" s="1">
        <v>1.4396311070396831E-2</v>
      </c>
      <c r="X53" s="1">
        <v>1.1080586621060462E-2</v>
      </c>
      <c r="Y53" s="1">
        <v>1.489834501232222E-2</v>
      </c>
      <c r="Z53" s="1">
        <v>1.6667927411005444E-2</v>
      </c>
      <c r="AA53" s="1">
        <v>1.3445566688274428E-2</v>
      </c>
      <c r="AB53" s="1">
        <v>1.3398113017423122E-2</v>
      </c>
      <c r="AC53" s="1">
        <v>1.4430671105061448E-2</v>
      </c>
      <c r="AD53" s="1">
        <v>1.473196168010367E-2</v>
      </c>
      <c r="AE53" s="1">
        <v>1.3755522263992495E-2</v>
      </c>
      <c r="AF53" s="1">
        <v>1.432835614069424E-2</v>
      </c>
      <c r="AG53" s="1">
        <v>1.2809810345782871E-2</v>
      </c>
      <c r="AH53" s="1">
        <v>1.1372669259823089E-2</v>
      </c>
      <c r="AI53" s="1">
        <v>1.4327071110935395E-2</v>
      </c>
      <c r="AJ53" s="1">
        <v>1.1380196977062114E-2</v>
      </c>
      <c r="AK53" s="1">
        <v>9.3898573564353844E-3</v>
      </c>
      <c r="AL53" s="1">
        <v>1.7245151988937651E-2</v>
      </c>
      <c r="AM53" s="1">
        <v>1.362152551578536E-2</v>
      </c>
      <c r="AN53" s="1">
        <v>1.3376323104450808E-2</v>
      </c>
      <c r="AO53" s="1">
        <v>1.3944482266568178E-2</v>
      </c>
      <c r="AP53" s="1">
        <v>1.4915010058187987E-2</v>
      </c>
      <c r="AQ53" s="1">
        <v>1.352715439026053E-2</v>
      </c>
      <c r="AR53" s="1">
        <v>9.6800757958130403E-3</v>
      </c>
      <c r="AS53" s="1">
        <v>1.6078917472441411E-2</v>
      </c>
      <c r="AT53" s="1">
        <v>1.3458693682684666E-2</v>
      </c>
      <c r="AU53" s="1">
        <v>1.5329023926118105E-2</v>
      </c>
      <c r="AV53" s="1">
        <v>1.8177408450956733E-2</v>
      </c>
      <c r="AW53" s="1">
        <v>1.2587405740413605E-2</v>
      </c>
      <c r="AX53" s="1">
        <v>1.3357003803014316E-2</v>
      </c>
      <c r="AY53" s="1">
        <v>1.0554090887446379E-2</v>
      </c>
      <c r="AZ53" s="1">
        <v>8.5550242161989351E-3</v>
      </c>
      <c r="BA53" s="1">
        <v>1.2053082859432043E-2</v>
      </c>
      <c r="BB53" s="1">
        <v>1.120007864361801E-2</v>
      </c>
      <c r="BC53" s="1">
        <v>1.4114722981364212E-2</v>
      </c>
      <c r="BD53" s="1">
        <v>1.3343385793900472E-2</v>
      </c>
      <c r="BE53" s="1">
        <v>1.3889356569199873E-2</v>
      </c>
      <c r="BF53" s="1">
        <v>1.3457919630007994E-2</v>
      </c>
      <c r="BG53" s="1">
        <v>1.1795288819323674E-2</v>
      </c>
      <c r="BH53" s="1">
        <v>1.3873884066935934E-2</v>
      </c>
      <c r="BI53" s="1">
        <v>1.190737310586258E-2</v>
      </c>
      <c r="BJ53" s="1">
        <v>1.4756187988450582E-2</v>
      </c>
      <c r="BK53" s="1">
        <v>1.3324374757190926E-2</v>
      </c>
      <c r="BL53" s="1">
        <v>1.0881985132676728E-2</v>
      </c>
      <c r="BM53" s="1">
        <v>1.1114424807177685E-2</v>
      </c>
      <c r="BN53" s="1">
        <v>1.1065641577414877E-2</v>
      </c>
      <c r="BO53" s="1">
        <v>1.2349976013867101E-2</v>
      </c>
      <c r="BP53" s="1">
        <v>1.2935498696823415E-2</v>
      </c>
      <c r="BQ53" s="1">
        <v>1.3392391961387477E-2</v>
      </c>
      <c r="BR53" s="1">
        <v>1.2133640396444142E-2</v>
      </c>
      <c r="BS53" s="1">
        <v>1.2892188591014642E-2</v>
      </c>
      <c r="BT53" s="1">
        <v>1.2129267058397486E-2</v>
      </c>
      <c r="BU53" s="1">
        <v>1.2252537696407221E-2</v>
      </c>
      <c r="BV53" s="1">
        <v>1.4452642827664054E-2</v>
      </c>
      <c r="BW53" s="1">
        <v>1.0605935097469725E-2</v>
      </c>
      <c r="BX53" s="1">
        <v>1.2795083940991627E-2</v>
      </c>
      <c r="BY53" s="1">
        <v>1.2100402203066029E-2</v>
      </c>
      <c r="BZ53" s="1">
        <v>1.3876123816535683E-2</v>
      </c>
      <c r="CA53" s="1">
        <v>1.3218544472919119E-2</v>
      </c>
      <c r="CB53" s="1">
        <v>1.2261051207444631E-2</v>
      </c>
      <c r="CC53" s="1">
        <v>1.4738966929328044E-2</v>
      </c>
      <c r="CD53" s="1">
        <v>1.2786694224536415E-2</v>
      </c>
      <c r="CE53" s="1">
        <v>1.0875025822883593E-2</v>
      </c>
      <c r="CF53" s="1">
        <v>1.1694738151264516E-2</v>
      </c>
      <c r="CG53" s="1">
        <v>1.3226384026011687E-2</v>
      </c>
      <c r="CH53" s="1">
        <v>1.2777267763905625E-2</v>
      </c>
      <c r="CI53" s="1">
        <v>1.375849359946847E-2</v>
      </c>
      <c r="CJ53" s="1">
        <v>1.0400916042237477E-2</v>
      </c>
      <c r="CK53" s="1">
        <v>1.2087635035588008E-2</v>
      </c>
      <c r="CL53" s="1">
        <v>1.3537518370646597E-2</v>
      </c>
      <c r="CM53" s="1">
        <v>1.4152453277517718E-2</v>
      </c>
      <c r="CN53" s="1">
        <v>1.2656576185952444E-2</v>
      </c>
      <c r="CO53" s="1">
        <v>1.5743685871264301E-2</v>
      </c>
      <c r="CP53" s="1">
        <v>1.5884765108258231E-2</v>
      </c>
      <c r="CQ53" s="1">
        <v>1.0658017129343458E-2</v>
      </c>
      <c r="CR53" s="1">
        <v>1.318864998239801E-2</v>
      </c>
      <c r="CS53" s="1">
        <v>1.432323958516599E-2</v>
      </c>
      <c r="CT53" s="1">
        <v>1.169642310608553E-2</v>
      </c>
      <c r="CU53" s="1">
        <v>1.4971060810069539E-2</v>
      </c>
      <c r="CV53" s="1">
        <v>1.2992726222941047E-2</v>
      </c>
      <c r="CW53" s="1">
        <v>1.3287360710386069E-2</v>
      </c>
    </row>
    <row r="54" spans="1:101">
      <c r="B54" s="1">
        <v>1.4987224983656873E-2</v>
      </c>
      <c r="C54" s="1">
        <v>1.3084583197275474E-2</v>
      </c>
      <c r="D54" s="1">
        <v>1.4056456665198454E-2</v>
      </c>
      <c r="E54" s="1">
        <v>1.0398894999536739E-2</v>
      </c>
      <c r="F54" s="1">
        <v>1.5714886385600205E-2</v>
      </c>
      <c r="G54" s="1">
        <v>1.6644476051658967E-2</v>
      </c>
      <c r="H54" s="1">
        <v>1.1978489763725206E-2</v>
      </c>
      <c r="I54" s="1">
        <v>1.1858591976594153E-2</v>
      </c>
      <c r="J54" s="1">
        <v>1.6026256616955122E-2</v>
      </c>
      <c r="K54" s="1">
        <v>1.3739088570314225E-2</v>
      </c>
      <c r="L54" s="1">
        <v>1.2510651780078623E-2</v>
      </c>
      <c r="M54" s="1">
        <v>1.2166012989400716E-2</v>
      </c>
      <c r="N54" s="1">
        <v>1.3239360098458974E-2</v>
      </c>
      <c r="O54" s="1">
        <v>1.3032439138544955E-2</v>
      </c>
      <c r="P54" s="1">
        <v>1.5079941656524097E-2</v>
      </c>
      <c r="Q54" s="1">
        <v>1.2046953618030435E-2</v>
      </c>
      <c r="R54" s="1">
        <v>1.1849091116508332E-2</v>
      </c>
      <c r="S54" s="1">
        <v>1.1749579650998472E-2</v>
      </c>
      <c r="T54" s="1">
        <v>1.1477825537602758E-2</v>
      </c>
      <c r="U54" s="1">
        <v>1.4027178051737489E-2</v>
      </c>
      <c r="V54" s="1">
        <v>1.459422792715671E-2</v>
      </c>
      <c r="W54" s="1">
        <v>1.3505659127728163E-2</v>
      </c>
      <c r="X54" s="1">
        <v>9.4317567137876708E-3</v>
      </c>
      <c r="Y54" s="1">
        <v>9.9809313300622936E-3</v>
      </c>
      <c r="Z54" s="1">
        <v>1.2324735844713282E-2</v>
      </c>
      <c r="AA54" s="1">
        <v>1.1010327019928472E-2</v>
      </c>
      <c r="AB54" s="1">
        <v>1.2822156743901421E-2</v>
      </c>
      <c r="AC54" s="1">
        <v>1.4031927915554078E-2</v>
      </c>
      <c r="AD54" s="1">
        <v>1.4413981927232639E-2</v>
      </c>
      <c r="AE54" s="1">
        <v>1.0629704154837438E-2</v>
      </c>
      <c r="AF54" s="1">
        <v>1.137383438336716E-2</v>
      </c>
      <c r="AG54" s="1">
        <v>1.3202232994845201E-2</v>
      </c>
      <c r="AH54" s="1">
        <v>1.2507357097034892E-2</v>
      </c>
      <c r="AI54" s="1">
        <v>1.2393684671999559E-2</v>
      </c>
      <c r="AJ54" s="1">
        <v>1.3272666574062513E-2</v>
      </c>
      <c r="AK54" s="1">
        <v>1.408214069072565E-2</v>
      </c>
      <c r="AL54" s="1">
        <v>1.3821087721598554E-2</v>
      </c>
      <c r="AM54" s="1">
        <v>1.0621438797882209E-2</v>
      </c>
      <c r="AN54" s="1">
        <v>1.178964104718744E-2</v>
      </c>
      <c r="AO54" s="1">
        <v>1.2120986599534908E-2</v>
      </c>
      <c r="AP54" s="1">
        <v>1.2083112563390147E-2</v>
      </c>
      <c r="AQ54" s="1">
        <v>1.1881417643983127E-2</v>
      </c>
      <c r="AR54" s="1">
        <v>1.5287738269593738E-2</v>
      </c>
      <c r="AS54" s="1">
        <v>1.1398396336576811E-2</v>
      </c>
      <c r="AT54" s="1">
        <v>1.2914062880092336E-2</v>
      </c>
      <c r="AU54" s="1">
        <v>1.3253291856470865E-2</v>
      </c>
      <c r="AV54" s="1">
        <v>1.2133520104777811E-2</v>
      </c>
      <c r="AW54" s="1">
        <v>1.4613895144465511E-2</v>
      </c>
      <c r="AX54" s="1">
        <v>1.2522374375737498E-2</v>
      </c>
      <c r="AY54" s="1">
        <v>1.5513192163085797E-2</v>
      </c>
      <c r="AZ54" s="1">
        <v>1.3487508972057444E-2</v>
      </c>
      <c r="BA54" s="1">
        <v>1.390136988680535E-2</v>
      </c>
      <c r="BB54" s="1">
        <v>1.1137831101720178E-2</v>
      </c>
      <c r="BC54" s="1">
        <v>1.3765082577554362E-2</v>
      </c>
      <c r="BD54" s="1">
        <v>1.2260619990805808E-2</v>
      </c>
      <c r="BE54" s="1">
        <v>1.3289368309919853E-2</v>
      </c>
      <c r="BF54" s="1">
        <v>1.485516997033547E-2</v>
      </c>
      <c r="BG54" s="1">
        <v>1.2515077257747094E-2</v>
      </c>
      <c r="BH54" s="1">
        <v>1.476674312134494E-2</v>
      </c>
      <c r="BI54" s="1">
        <v>1.168918490355114E-2</v>
      </c>
      <c r="BJ54" s="1">
        <v>1.2638476540640606E-2</v>
      </c>
      <c r="BK54" s="1">
        <v>1.4509001911050456E-2</v>
      </c>
      <c r="BL54" s="1">
        <v>1.5605162273597664E-2</v>
      </c>
      <c r="BM54" s="1">
        <v>1.2241986851245725E-2</v>
      </c>
      <c r="BN54" s="1">
        <v>1.4861338305972721E-2</v>
      </c>
      <c r="BO54" s="1">
        <v>1.4541641977039766E-2</v>
      </c>
      <c r="BP54" s="1">
        <v>1.4173320324993839E-2</v>
      </c>
      <c r="BQ54" s="1">
        <v>1.1078258948863858E-2</v>
      </c>
      <c r="BR54" s="1">
        <v>1.4233612148026402E-2</v>
      </c>
      <c r="BS54" s="1">
        <v>1.3340266215839319E-2</v>
      </c>
      <c r="BT54" s="1">
        <v>1.0229482448891462E-2</v>
      </c>
      <c r="BU54" s="1">
        <v>1.3428356054423073E-2</v>
      </c>
      <c r="BV54" s="1">
        <v>1.0963924936841646E-2</v>
      </c>
      <c r="BW54" s="1">
        <v>1.4140456751624593E-2</v>
      </c>
      <c r="BX54" s="1">
        <v>1.1547855246684365E-2</v>
      </c>
      <c r="BY54" s="1">
        <v>1.4984363294648077E-2</v>
      </c>
      <c r="BZ54" s="1">
        <v>1.2561421809565354E-2</v>
      </c>
      <c r="CA54" s="1">
        <v>1.2225703320544592E-2</v>
      </c>
      <c r="CB54" s="1">
        <v>1.1630865434949542E-2</v>
      </c>
      <c r="CC54" s="1">
        <v>1.3001301030196723E-2</v>
      </c>
      <c r="CD54" s="1">
        <v>1.3223665885186491E-2</v>
      </c>
      <c r="CE54" s="1">
        <v>1.3037054763666893E-2</v>
      </c>
      <c r="CF54" s="1">
        <v>1.082602452355369E-2</v>
      </c>
      <c r="CG54" s="1">
        <v>1.3256854400098781E-2</v>
      </c>
      <c r="CH54" s="1">
        <v>1.4771398309611196E-2</v>
      </c>
      <c r="CI54" s="1">
        <v>1.4549443110194051E-2</v>
      </c>
      <c r="CJ54" s="1">
        <v>1.061951401863028E-2</v>
      </c>
      <c r="CK54" s="1">
        <v>1.2203242271996624E-2</v>
      </c>
      <c r="CL54" s="1">
        <v>1.2502136454237029E-2</v>
      </c>
      <c r="CM54" s="1">
        <v>1.3825252424970992E-2</v>
      </c>
      <c r="CN54" s="1">
        <v>1.4489888459823599E-2</v>
      </c>
      <c r="CO54" s="1">
        <v>1.5320210587585422E-2</v>
      </c>
      <c r="CP54" s="1">
        <v>1.4026289513793965E-2</v>
      </c>
      <c r="CQ54" s="1">
        <v>1.2295945998496783E-2</v>
      </c>
      <c r="CR54" s="1">
        <v>1.2889650847509954E-2</v>
      </c>
      <c r="CS54" s="1">
        <v>1.5499645555540129E-2</v>
      </c>
      <c r="CT54" s="1">
        <v>1.3077529218579822E-2</v>
      </c>
      <c r="CU54" s="1">
        <v>1.2749539221819891E-2</v>
      </c>
      <c r="CV54" s="1">
        <v>1.1955279465517877E-2</v>
      </c>
      <c r="CW54" s="1">
        <v>1.1065296832766972E-2</v>
      </c>
    </row>
    <row r="55" spans="1:101">
      <c r="B55" s="1">
        <v>5.4701029678265326E-3</v>
      </c>
      <c r="C55" s="1">
        <v>5.0696072197827244E-3</v>
      </c>
      <c r="D55" s="1">
        <v>5.1799146300341454E-3</v>
      </c>
      <c r="E55" s="1">
        <v>5.0109034727648574E-3</v>
      </c>
      <c r="F55" s="1">
        <v>4.7546261898186951E-3</v>
      </c>
      <c r="G55" s="1">
        <v>5.2918335248502988E-3</v>
      </c>
      <c r="H55" s="1">
        <v>4.9428934083631162E-3</v>
      </c>
      <c r="I55" s="1">
        <v>6.0439687016438344E-3</v>
      </c>
      <c r="J55" s="1">
        <v>5.6511140590387501E-3</v>
      </c>
      <c r="K55" s="1">
        <v>5.4642938084478471E-3</v>
      </c>
      <c r="L55" s="1">
        <v>4.7269304282279278E-3</v>
      </c>
      <c r="M55" s="1">
        <v>6.7039368348863768E-3</v>
      </c>
      <c r="N55" s="1">
        <v>5.6457181649254406E-3</v>
      </c>
      <c r="O55" s="1">
        <v>4.7704007694977643E-3</v>
      </c>
      <c r="P55" s="1">
        <v>4.7136210566196754E-3</v>
      </c>
      <c r="Q55" s="1">
        <v>5.7874805271170482E-3</v>
      </c>
      <c r="R55" s="1">
        <v>4.1131259599822504E-3</v>
      </c>
      <c r="S55" s="1">
        <v>4.9437011767744987E-3</v>
      </c>
      <c r="T55" s="1">
        <v>4.6000349797740616E-3</v>
      </c>
      <c r="U55" s="1">
        <v>5.5689332976952546E-3</v>
      </c>
      <c r="V55" s="1">
        <v>4.946060139182625E-3</v>
      </c>
      <c r="W55" s="1">
        <v>4.5905218837909816E-3</v>
      </c>
      <c r="X55" s="1">
        <v>5.435946377296985E-3</v>
      </c>
      <c r="Y55" s="1">
        <v>5.22062682475083E-3</v>
      </c>
      <c r="Z55" s="1">
        <v>5.6684665012632657E-3</v>
      </c>
      <c r="AA55" s="1">
        <v>4.8439649010912815E-3</v>
      </c>
      <c r="AB55" s="1">
        <v>5.6426792949291942E-3</v>
      </c>
      <c r="AC55" s="1">
        <v>3.8842009397080223E-3</v>
      </c>
      <c r="AD55" s="1">
        <v>5.2379275081894392E-3</v>
      </c>
      <c r="AE55" s="1">
        <v>5.4869069273433407E-3</v>
      </c>
      <c r="AF55" s="1">
        <v>4.3447429383151222E-3</v>
      </c>
      <c r="AG55" s="1">
        <v>5.5278209441055387E-3</v>
      </c>
      <c r="AH55" s="1">
        <v>5.1059551297841241E-3</v>
      </c>
      <c r="AI55" s="1">
        <v>5.1890779698372134E-3</v>
      </c>
      <c r="AJ55" s="1">
        <v>5.3576033453506004E-3</v>
      </c>
      <c r="AK55" s="1">
        <v>5.0987449014935427E-3</v>
      </c>
      <c r="AL55" s="1">
        <v>4.261573871367383E-3</v>
      </c>
      <c r="AM55" s="1">
        <v>5.4390938726141692E-3</v>
      </c>
      <c r="AN55" s="1">
        <v>5.7586781047689311E-3</v>
      </c>
      <c r="AO55" s="1">
        <v>5.3470261283479464E-3</v>
      </c>
      <c r="AP55" s="1">
        <v>4.9279197427853794E-3</v>
      </c>
      <c r="AQ55" s="1">
        <v>4.7283484616915238E-3</v>
      </c>
      <c r="AR55" s="1">
        <v>4.4184629621158156E-3</v>
      </c>
      <c r="AS55" s="1">
        <v>5.6118564589405602E-3</v>
      </c>
      <c r="AT55" s="1">
        <v>6.5362116065278697E-3</v>
      </c>
      <c r="AU55" s="1">
        <v>4.4211940573862778E-3</v>
      </c>
      <c r="AV55" s="1">
        <v>4.3400506124713634E-3</v>
      </c>
      <c r="AW55" s="1">
        <v>3.4470212017624403E-3</v>
      </c>
      <c r="AX55" s="1">
        <v>4.4054040773710028E-3</v>
      </c>
      <c r="AY55" s="1">
        <v>4.3602524387191194E-3</v>
      </c>
      <c r="AZ55" s="1">
        <v>5.0320198181569428E-3</v>
      </c>
      <c r="BA55" s="1">
        <v>5.0819135410227114E-3</v>
      </c>
      <c r="BB55" s="1">
        <v>4.0672803695286364E-3</v>
      </c>
      <c r="BC55" s="1">
        <v>3.6993386070260873E-3</v>
      </c>
      <c r="BD55" s="1">
        <v>5.4582954669145749E-3</v>
      </c>
      <c r="BE55" s="1">
        <v>5.5111080410972816E-3</v>
      </c>
      <c r="BF55" s="1">
        <v>4.6697437621651188E-3</v>
      </c>
      <c r="BG55" s="1">
        <v>5.1828629453826861E-3</v>
      </c>
      <c r="BH55" s="1">
        <v>5.4337572280212919E-3</v>
      </c>
      <c r="BI55" s="1">
        <v>4.7161351752826501E-3</v>
      </c>
      <c r="BJ55" s="1">
        <v>4.2447573295141105E-3</v>
      </c>
      <c r="BK55" s="1">
        <v>4.0085379738790863E-3</v>
      </c>
      <c r="BL55" s="1">
        <v>4.798181248435421E-3</v>
      </c>
      <c r="BM55" s="1">
        <v>4.2928777259964865E-3</v>
      </c>
      <c r="BN55" s="1">
        <v>5.7864014083783008E-3</v>
      </c>
      <c r="BO55" s="1">
        <v>4.4058740546129424E-3</v>
      </c>
      <c r="BP55" s="1">
        <v>4.2586892045138654E-3</v>
      </c>
      <c r="BQ55" s="1">
        <v>5.1134131049234968E-3</v>
      </c>
      <c r="BR55" s="1">
        <v>4.1989404158226775E-3</v>
      </c>
      <c r="BS55" s="1">
        <v>4.7604863087699805E-3</v>
      </c>
      <c r="BT55" s="1">
        <v>6.1632901185277814E-3</v>
      </c>
      <c r="BU55" s="1">
        <v>5.7925327337919434E-3</v>
      </c>
      <c r="BV55" s="1">
        <v>5.2202386876742807E-3</v>
      </c>
      <c r="BW55" s="1">
        <v>4.2973822270592496E-3</v>
      </c>
      <c r="BX55" s="1">
        <v>5.3340258950040336E-3</v>
      </c>
      <c r="BY55" s="1">
        <v>3.6763970962488792E-3</v>
      </c>
      <c r="BZ55" s="1">
        <v>4.9598718888401146E-3</v>
      </c>
      <c r="CA55" s="1">
        <v>6.1099783030533362E-3</v>
      </c>
      <c r="CB55" s="1">
        <v>4.7888958155776233E-3</v>
      </c>
      <c r="CC55" s="1">
        <v>5.1776461604589492E-3</v>
      </c>
      <c r="CD55" s="1">
        <v>4.1722039416087157E-3</v>
      </c>
      <c r="CE55" s="1">
        <v>5.627034078832781E-3</v>
      </c>
      <c r="CF55" s="1">
        <v>5.460386864368413E-3</v>
      </c>
      <c r="CG55" s="1">
        <v>4.6044952497288488E-3</v>
      </c>
      <c r="CH55" s="1">
        <v>5.7717546845197478E-3</v>
      </c>
      <c r="CI55" s="1">
        <v>5.1192714343950597E-3</v>
      </c>
      <c r="CJ55" s="1">
        <v>4.1324663796935097E-3</v>
      </c>
      <c r="CK55" s="1">
        <v>3.9016527634733325E-3</v>
      </c>
      <c r="CL55" s="1">
        <v>4.389785365046946E-3</v>
      </c>
      <c r="CM55" s="1">
        <v>4.6574591727668114E-3</v>
      </c>
      <c r="CN55" s="1">
        <v>5.8896033357881553E-3</v>
      </c>
      <c r="CO55" s="1">
        <v>6.0287371815120798E-3</v>
      </c>
      <c r="CP55" s="1">
        <v>5.4855511008532944E-3</v>
      </c>
      <c r="CQ55" s="1">
        <v>5.127049918797648E-3</v>
      </c>
      <c r="CR55" s="1">
        <v>5.7626454520066884E-3</v>
      </c>
      <c r="CS55" s="1">
        <v>5.9130169214872642E-3</v>
      </c>
      <c r="CT55" s="1">
        <v>6.0947151371602473E-3</v>
      </c>
      <c r="CU55" s="1">
        <v>6.4886350525422522E-3</v>
      </c>
      <c r="CV55" s="1">
        <v>4.0522308941909951E-3</v>
      </c>
      <c r="CW55" s="1">
        <v>5.6408675898755355E-3</v>
      </c>
    </row>
    <row r="56" spans="1:101">
      <c r="A56" t="s">
        <v>67</v>
      </c>
      <c r="B56" s="25">
        <v>3.546572833656894</v>
      </c>
      <c r="C56" s="25">
        <v>2.0461383032143745</v>
      </c>
      <c r="D56" s="25">
        <v>2.9251460391180095</v>
      </c>
      <c r="E56" s="25">
        <v>4.2746586317977844</v>
      </c>
      <c r="F56" s="25">
        <v>2.8108705055084764</v>
      </c>
      <c r="G56" s="25">
        <v>3.2912438116943545</v>
      </c>
      <c r="H56" s="25">
        <v>3.1486893310713611</v>
      </c>
      <c r="I56" s="25">
        <v>2.1176040677196202</v>
      </c>
      <c r="J56" s="25">
        <v>3.3055013396431572</v>
      </c>
      <c r="K56" s="25">
        <v>3.1180901236658305</v>
      </c>
      <c r="L56" s="25">
        <v>1.135492737563305</v>
      </c>
      <c r="M56" s="25">
        <v>2.0514050772409167</v>
      </c>
      <c r="N56" s="25">
        <v>3.5146333182454659</v>
      </c>
      <c r="O56" s="25">
        <v>1.9832339492289912</v>
      </c>
      <c r="P56" s="25">
        <v>2.9955331067091615</v>
      </c>
      <c r="Q56" s="25">
        <v>1.6163839230366837</v>
      </c>
      <c r="R56" s="25">
        <v>2.3190851128341539</v>
      </c>
      <c r="S56" s="25">
        <v>3.2081953663764544</v>
      </c>
      <c r="T56" s="25">
        <v>3.2746119859440768</v>
      </c>
      <c r="U56" s="25">
        <v>3.7531777703696472</v>
      </c>
      <c r="V56" s="25">
        <v>2.5853223429168746</v>
      </c>
      <c r="W56" s="25">
        <v>2.5765206291255778</v>
      </c>
      <c r="X56" s="25">
        <v>2.8134153964954147</v>
      </c>
      <c r="Y56" s="25">
        <v>3.0645251207022022</v>
      </c>
      <c r="Z56" s="25">
        <v>1.9855490446968844</v>
      </c>
      <c r="AA56" s="25">
        <v>3.5375593137654833</v>
      </c>
      <c r="AB56" s="25">
        <v>2.5882201419408633</v>
      </c>
      <c r="AC56" s="25">
        <v>3.2365649937055574</v>
      </c>
      <c r="AD56" s="25">
        <v>3.2979975040871339</v>
      </c>
      <c r="AE56" s="25">
        <v>2.8754337920680486</v>
      </c>
      <c r="AF56" s="25">
        <v>3.3791965833505682</v>
      </c>
      <c r="AG56" s="25">
        <v>2.9718261141138349</v>
      </c>
      <c r="AH56" s="25">
        <v>3.6004194707996051</v>
      </c>
      <c r="AI56" s="25">
        <v>2.9796101054741624</v>
      </c>
      <c r="AJ56" s="25">
        <v>3.0799586553345311</v>
      </c>
      <c r="AK56" s="25">
        <v>2.1895315558283794</v>
      </c>
      <c r="AL56" s="25">
        <v>3.7817633624644751</v>
      </c>
      <c r="AM56" s="25">
        <v>3.4698850027650474</v>
      </c>
      <c r="AN56" s="25">
        <v>3.9558506770057984</v>
      </c>
      <c r="AO56" s="25">
        <v>3.2512713898645158</v>
      </c>
      <c r="AP56" s="25">
        <v>2.4010539860342655</v>
      </c>
      <c r="AQ56" s="25">
        <v>2.9036081714007325</v>
      </c>
      <c r="AR56" s="25">
        <v>2.7753687798215192</v>
      </c>
      <c r="AS56" s="25">
        <v>2.5358242544841065</v>
      </c>
      <c r="AT56" s="25">
        <v>2.6364096151787799</v>
      </c>
      <c r="AU56" s="25">
        <v>2.7240117075610866</v>
      </c>
      <c r="AV56" s="25">
        <v>1.3039989988096081</v>
      </c>
      <c r="AW56" s="25">
        <v>3.1157184089034522</v>
      </c>
      <c r="AX56" s="25">
        <v>3.9233809979552339</v>
      </c>
      <c r="AY56" s="25">
        <v>2.9421283892514558</v>
      </c>
      <c r="AZ56" s="25">
        <v>3.9266671425912842</v>
      </c>
      <c r="BA56" s="25">
        <v>3.3860771232467934</v>
      </c>
      <c r="BB56" s="25">
        <v>3.5665265932908108</v>
      </c>
      <c r="BC56" s="25">
        <v>3.203756554120738</v>
      </c>
      <c r="BD56" s="25">
        <v>2.5764119350465142</v>
      </c>
      <c r="BE56" s="25">
        <v>2.0130578048824743</v>
      </c>
      <c r="BF56" s="25">
        <v>2.8302335454681158</v>
      </c>
      <c r="BG56" s="25">
        <v>2.6667982919836115</v>
      </c>
      <c r="BH56" s="25">
        <v>2.4039267685991499</v>
      </c>
      <c r="BI56" s="25">
        <v>3.199981480003474</v>
      </c>
      <c r="BJ56" s="25">
        <v>1.7433634079625715</v>
      </c>
      <c r="BK56" s="25">
        <v>2.907548435674935</v>
      </c>
      <c r="BL56" s="25">
        <v>2.6942120172949444</v>
      </c>
      <c r="BM56" s="25">
        <v>3.2527377052232707</v>
      </c>
      <c r="BN56" s="25">
        <v>3.2794729410606069</v>
      </c>
      <c r="BO56" s="25">
        <v>3.522530566963415</v>
      </c>
      <c r="BP56" s="25">
        <v>1.4955570151292648</v>
      </c>
      <c r="BQ56" s="25">
        <v>3.0861761483568744</v>
      </c>
      <c r="BR56" s="25">
        <v>3.5466243762566005</v>
      </c>
      <c r="BS56" s="25">
        <v>2.5871967999182925</v>
      </c>
      <c r="BT56" s="25">
        <v>2.7268590525214753</v>
      </c>
      <c r="BU56" s="25">
        <v>3.7203065972012537</v>
      </c>
      <c r="BV56" s="25">
        <v>2.6070293967541063</v>
      </c>
      <c r="BW56" s="25">
        <v>1.5778248297568556</v>
      </c>
      <c r="BX56" s="25">
        <v>2.8874461489717076</v>
      </c>
      <c r="BY56" s="25">
        <v>2.9080801543058734</v>
      </c>
      <c r="BZ56" s="25">
        <v>3.1308692443722776</v>
      </c>
      <c r="CA56" s="25">
        <v>1.5859460858109475</v>
      </c>
      <c r="CB56" s="25">
        <v>3.2630033569392713</v>
      </c>
      <c r="CC56" s="25">
        <v>2.8559720342784378</v>
      </c>
      <c r="CD56" s="25">
        <v>2.8175305360467502</v>
      </c>
      <c r="CE56" s="25">
        <v>3.8320982759944635</v>
      </c>
      <c r="CF56" s="25">
        <v>3.1121662748047219</v>
      </c>
      <c r="CG56" s="25">
        <v>3.1205662044463374</v>
      </c>
      <c r="CH56" s="25">
        <v>3.8858714717372669</v>
      </c>
      <c r="CI56" s="25">
        <v>3.3390984608630676</v>
      </c>
      <c r="CJ56" s="25">
        <v>2.3275926525326356</v>
      </c>
      <c r="CK56" s="25">
        <v>2.3397473703255356</v>
      </c>
      <c r="CL56" s="25">
        <v>2.2181967792006265</v>
      </c>
      <c r="CM56" s="25">
        <v>3.1813019926408774</v>
      </c>
      <c r="CN56" s="25">
        <v>4.7322219224592477</v>
      </c>
      <c r="CO56" s="25">
        <v>3.6093934102042473</v>
      </c>
      <c r="CP56" s="25">
        <v>3.7372988530414886</v>
      </c>
      <c r="CQ56" s="25">
        <v>3.4171709671140968</v>
      </c>
      <c r="CR56" s="25">
        <v>1.8371134179104118</v>
      </c>
      <c r="CS56" s="25">
        <v>2.3592774863059596</v>
      </c>
      <c r="CT56" s="25">
        <v>2.6130511557974985</v>
      </c>
      <c r="CU56" s="25">
        <v>2.4638631111801503</v>
      </c>
      <c r="CV56" s="25">
        <v>3.1140173882611899</v>
      </c>
      <c r="CW56" s="25">
        <v>3.7033385313785825</v>
      </c>
    </row>
    <row r="57" spans="1:101">
      <c r="B57" s="25">
        <v>7.0256532132140777</v>
      </c>
      <c r="C57" s="25">
        <v>6.847007961619668</v>
      </c>
      <c r="D57" s="25">
        <v>6.9581331033778904</v>
      </c>
      <c r="E57" s="25">
        <v>6.8681516558346498</v>
      </c>
      <c r="F57" s="25">
        <v>6.916113908004367</v>
      </c>
      <c r="G57" s="25">
        <v>6.9501436411516595</v>
      </c>
      <c r="H57" s="25">
        <v>7.054730666867072</v>
      </c>
      <c r="I57" s="25">
        <v>6.9252346698393588</v>
      </c>
      <c r="J57" s="25">
        <v>6.9755666422553091</v>
      </c>
      <c r="K57" s="25">
        <v>6.9847188214828906</v>
      </c>
      <c r="L57" s="25">
        <v>7.0948934909858048</v>
      </c>
      <c r="M57" s="25">
        <v>6.9711589977297272</v>
      </c>
      <c r="N57" s="25">
        <v>6.9935653099245396</v>
      </c>
      <c r="O57" s="25">
        <v>6.933385830226241</v>
      </c>
      <c r="P57" s="25">
        <v>7.0464046631552772</v>
      </c>
      <c r="Q57" s="25">
        <v>6.9895815976997815</v>
      </c>
      <c r="R57" s="25">
        <v>7.0956778870048689</v>
      </c>
      <c r="S57" s="25">
        <v>6.938512254696346</v>
      </c>
      <c r="T57" s="25">
        <v>7.0195244404934778</v>
      </c>
      <c r="U57" s="25">
        <v>6.9789038906288665</v>
      </c>
      <c r="V57" s="25">
        <v>7.1044424700452478</v>
      </c>
      <c r="W57" s="25">
        <v>6.9880899664588378</v>
      </c>
      <c r="X57" s="25">
        <v>7.0263868456398129</v>
      </c>
      <c r="Y57" s="25">
        <v>6.9627493026712379</v>
      </c>
      <c r="Z57" s="25">
        <v>7.0307187064543699</v>
      </c>
      <c r="AA57" s="25">
        <v>6.9853243704503667</v>
      </c>
      <c r="AB57" s="25">
        <v>7.060421446104038</v>
      </c>
      <c r="AC57" s="25">
        <v>7.0513999847406614</v>
      </c>
      <c r="AD57" s="25">
        <v>6.9217133997689988</v>
      </c>
      <c r="AE57" s="25">
        <v>7.0708933933904694</v>
      </c>
      <c r="AF57" s="25">
        <v>7.0112123255266887</v>
      </c>
      <c r="AG57" s="25">
        <v>7.0639275157568555</v>
      </c>
      <c r="AH57" s="25">
        <v>6.9986110545283964</v>
      </c>
      <c r="AI57" s="25">
        <v>7.0373908779419176</v>
      </c>
      <c r="AJ57" s="25">
        <v>7.0626958568640124</v>
      </c>
      <c r="AK57" s="25">
        <v>6.9560392494880094</v>
      </c>
      <c r="AL57" s="25">
        <v>7.0809548880687601</v>
      </c>
      <c r="AM57" s="25">
        <v>6.9355697018995386</v>
      </c>
      <c r="AN57" s="25">
        <v>6.9445378774399993</v>
      </c>
      <c r="AO57" s="25">
        <v>7.0424847503710755</v>
      </c>
      <c r="AP57" s="25">
        <v>6.9497240863413277</v>
      </c>
      <c r="AQ57" s="25">
        <v>7.1483945832835785</v>
      </c>
      <c r="AR57" s="25">
        <v>7.0500331209429055</v>
      </c>
      <c r="AS57" s="25">
        <v>6.9647469403119002</v>
      </c>
      <c r="AT57" s="25">
        <v>7.0438358024135326</v>
      </c>
      <c r="AU57" s="25">
        <v>7.0858263548716334</v>
      </c>
      <c r="AV57" s="25">
        <v>6.9068415601408617</v>
      </c>
      <c r="AW57" s="25">
        <v>7.0316335969558335</v>
      </c>
      <c r="AX57" s="25">
        <v>6.9851353044070006</v>
      </c>
      <c r="AY57" s="25">
        <v>7.0302467463497953</v>
      </c>
      <c r="AZ57" s="25">
        <v>7.0665001910308325</v>
      </c>
      <c r="BA57" s="25">
        <v>7.0271945094051773</v>
      </c>
      <c r="BB57" s="25">
        <v>7.0238277785022278</v>
      </c>
      <c r="BC57" s="25">
        <v>6.9316512807832451</v>
      </c>
      <c r="BD57" s="25">
        <v>6.9349711025739706</v>
      </c>
      <c r="BE57" s="25">
        <v>7.031809430779461</v>
      </c>
      <c r="BF57" s="25">
        <v>6.9857619460137368</v>
      </c>
      <c r="BG57" s="25">
        <v>7.1359314798301057</v>
      </c>
      <c r="BH57" s="25">
        <v>6.9818928520847798</v>
      </c>
      <c r="BI57" s="25">
        <v>6.9711309777087971</v>
      </c>
      <c r="BJ57" s="25">
        <v>7.033390913793216</v>
      </c>
      <c r="BK57" s="25">
        <v>6.9657219892288893</v>
      </c>
      <c r="BL57" s="25">
        <v>7.0456236101139602</v>
      </c>
      <c r="BM57" s="25">
        <v>6.9901828463183238</v>
      </c>
      <c r="BN57" s="25">
        <v>7.0194157245496536</v>
      </c>
      <c r="BO57" s="25">
        <v>6.9767421599700565</v>
      </c>
      <c r="BP57" s="25">
        <v>6.9783979821303443</v>
      </c>
      <c r="BQ57" s="25">
        <v>7.0223750282027959</v>
      </c>
      <c r="BR57" s="25">
        <v>6.9149502891299468</v>
      </c>
      <c r="BS57" s="25">
        <v>6.9239766744703886</v>
      </c>
      <c r="BT57" s="25">
        <v>6.9988552709195275</v>
      </c>
      <c r="BU57" s="25">
        <v>7.0052083445257942</v>
      </c>
      <c r="BV57" s="25">
        <v>7.0703281239234608</v>
      </c>
      <c r="BW57" s="25">
        <v>6.9701552673305516</v>
      </c>
      <c r="BX57" s="25">
        <v>6.9929350263733348</v>
      </c>
      <c r="BY57" s="25">
        <v>7.1018583489674683</v>
      </c>
      <c r="BZ57" s="25">
        <v>6.9955184699018256</v>
      </c>
      <c r="CA57" s="25">
        <v>6.9645910325115228</v>
      </c>
      <c r="CB57" s="25">
        <v>6.9743706381875139</v>
      </c>
      <c r="CC57" s="25">
        <v>6.9237037979582574</v>
      </c>
      <c r="CD57" s="25">
        <v>7.0026835227250377</v>
      </c>
      <c r="CE57" s="25">
        <v>6.9332433566709</v>
      </c>
      <c r="CF57" s="25">
        <v>6.9952289724811472</v>
      </c>
      <c r="CG57" s="25">
        <v>6.9805298222292622</v>
      </c>
      <c r="CH57" s="25">
        <v>7.0767617211253926</v>
      </c>
      <c r="CI57" s="25">
        <v>7.0004533768802739</v>
      </c>
      <c r="CJ57" s="25">
        <v>6.9846988950830076</v>
      </c>
      <c r="CK57" s="25">
        <v>6.9538518047486315</v>
      </c>
      <c r="CL57" s="25">
        <v>6.9807349494784265</v>
      </c>
      <c r="CM57" s="25">
        <v>7.028386028978689</v>
      </c>
      <c r="CN57" s="25">
        <v>7.0406779950632448</v>
      </c>
      <c r="CO57" s="25">
        <v>6.9547298797341339</v>
      </c>
      <c r="CP57" s="25">
        <v>7.0297546532619917</v>
      </c>
      <c r="CQ57" s="25">
        <v>7.0489314178696345</v>
      </c>
      <c r="CR57" s="25">
        <v>7.0501576777952266</v>
      </c>
      <c r="CS57" s="25">
        <v>6.9837919280814535</v>
      </c>
      <c r="CT57" s="25">
        <v>6.9453022760340914</v>
      </c>
      <c r="CU57" s="25">
        <v>7.0161447017727223</v>
      </c>
      <c r="CV57" s="25">
        <v>7.0231965980326176</v>
      </c>
      <c r="CW57" s="25">
        <v>7.0277548783902963</v>
      </c>
    </row>
    <row r="58" spans="1:101">
      <c r="B58" s="25">
        <v>2.7510408098177463</v>
      </c>
      <c r="C58" s="25">
        <v>3.4760516072972649</v>
      </c>
      <c r="D58" s="25">
        <v>2.5806102243013296</v>
      </c>
      <c r="E58" s="25">
        <v>2.896363686161362</v>
      </c>
      <c r="F58" s="25">
        <v>1.6784972683107644</v>
      </c>
      <c r="G58" s="25">
        <v>3.8493872310129178</v>
      </c>
      <c r="H58" s="25">
        <v>3.8797801518958219</v>
      </c>
      <c r="I58" s="25">
        <v>3.1108322955629211</v>
      </c>
      <c r="J58" s="25">
        <v>2.9297484584929254</v>
      </c>
      <c r="K58" s="25">
        <v>3.0487113516775826</v>
      </c>
      <c r="L58" s="25">
        <v>2.2984722896367775</v>
      </c>
      <c r="M58" s="25">
        <v>1.7680122275961345</v>
      </c>
      <c r="N58" s="25">
        <v>2.229198582203721</v>
      </c>
      <c r="O58" s="25">
        <v>4.301590184300605</v>
      </c>
      <c r="P58" s="25">
        <v>1.2578511305319808</v>
      </c>
      <c r="Q58" s="25">
        <v>2.0763857273636148</v>
      </c>
      <c r="R58" s="25">
        <v>3.1843365541309718</v>
      </c>
      <c r="S58" s="25">
        <v>1.586510433656378</v>
      </c>
      <c r="T58" s="25">
        <v>2.1664035151006695</v>
      </c>
      <c r="U58" s="25">
        <v>2.1669977931072881</v>
      </c>
      <c r="V58" s="25">
        <v>4.1955354639980449</v>
      </c>
      <c r="W58" s="25">
        <v>3.2955302937668178</v>
      </c>
      <c r="X58" s="25">
        <v>2.6966729985626339</v>
      </c>
      <c r="Y58" s="25">
        <v>2.4309370950787903</v>
      </c>
      <c r="Z58" s="25">
        <v>2.3589793518172759</v>
      </c>
      <c r="AA58" s="25">
        <v>1.4210119773909258</v>
      </c>
      <c r="AB58" s="25">
        <v>3.7224048817511761</v>
      </c>
      <c r="AC58" s="25">
        <v>3.6468170544409535</v>
      </c>
      <c r="AD58" s="25">
        <v>2.9066815076402035</v>
      </c>
      <c r="AE58" s="25">
        <v>2.6567654766340061</v>
      </c>
      <c r="AF58" s="25">
        <v>3.4127968417004482</v>
      </c>
      <c r="AG58" s="25">
        <v>2.7911524344820839</v>
      </c>
      <c r="AH58" s="25">
        <v>2.7996857949660039</v>
      </c>
      <c r="AI58" s="25">
        <v>3.505134044331065</v>
      </c>
      <c r="AJ58" s="25">
        <v>3.1851325312107384</v>
      </c>
      <c r="AK58" s="25">
        <v>3.2450488832900541</v>
      </c>
      <c r="AL58" s="25">
        <v>3.1283771855113542</v>
      </c>
      <c r="AM58" s="25">
        <v>1.8239682512049686</v>
      </c>
      <c r="AN58" s="25">
        <v>4.6749184701823907</v>
      </c>
      <c r="AO58" s="25">
        <v>3.3368410704803999</v>
      </c>
      <c r="AP58" s="25">
        <v>3.840167930882127</v>
      </c>
      <c r="AQ58" s="25">
        <v>2.4174524419903025</v>
      </c>
      <c r="AR58" s="25">
        <v>3.181477183317353</v>
      </c>
      <c r="AS58" s="25">
        <v>0.94340821443413025</v>
      </c>
      <c r="AT58" s="25">
        <v>3.5150047729901144</v>
      </c>
      <c r="AU58" s="25">
        <v>4.4798384012705048</v>
      </c>
      <c r="AV58" s="25">
        <v>1.9817195295030785</v>
      </c>
      <c r="AW58" s="25">
        <v>3.1180126839550368</v>
      </c>
      <c r="AX58" s="25">
        <v>3.3557881847362792</v>
      </c>
      <c r="AY58" s="25">
        <v>3.3986683009508405</v>
      </c>
      <c r="AZ58" s="25">
        <v>3.8843574668548726</v>
      </c>
      <c r="BA58" s="25">
        <v>3.0688951184661031</v>
      </c>
      <c r="BB58" s="25">
        <v>3.5106718310180369</v>
      </c>
      <c r="BC58" s="25">
        <v>2.4597779619975211</v>
      </c>
      <c r="BD58" s="25">
        <v>4.0252401620022908</v>
      </c>
      <c r="BE58" s="25">
        <v>3.1745083843350397</v>
      </c>
      <c r="BF58" s="25">
        <v>2.4360229453995554</v>
      </c>
      <c r="BG58" s="25">
        <v>3.1808332889856312</v>
      </c>
      <c r="BH58" s="25">
        <v>2.1915691480377832</v>
      </c>
      <c r="BI58" s="25">
        <v>4.3878902445614516</v>
      </c>
      <c r="BJ58" s="25">
        <v>2.1652092564684629</v>
      </c>
      <c r="BK58" s="25">
        <v>2.8878724063752856</v>
      </c>
      <c r="BL58" s="25">
        <v>1.2980382684194474</v>
      </c>
      <c r="BM58" s="25">
        <v>3.4977901484015055</v>
      </c>
      <c r="BN58" s="25">
        <v>2.8346918080041443</v>
      </c>
      <c r="BO58" s="25">
        <v>3.3956984644560748</v>
      </c>
      <c r="BP58" s="25">
        <v>2.4440801548077982</v>
      </c>
      <c r="BQ58" s="25">
        <v>2.9822006111209909</v>
      </c>
      <c r="BR58" s="25">
        <v>2.4899543513108742</v>
      </c>
      <c r="BS58" s="25">
        <v>3.9067074433178117</v>
      </c>
      <c r="BT58" s="25">
        <v>2.8854969474931789</v>
      </c>
      <c r="BU58" s="25">
        <v>2.6982804021449542</v>
      </c>
      <c r="BV58" s="25">
        <v>2.2894680788653261</v>
      </c>
      <c r="BW58" s="25">
        <v>2.9874145204529006</v>
      </c>
      <c r="BX58" s="25">
        <v>2.3829869822600864</v>
      </c>
      <c r="BY58" s="25">
        <v>2.8308195701346039</v>
      </c>
      <c r="BZ58" s="25">
        <v>2.3657490763054683</v>
      </c>
      <c r="CA58" s="25">
        <v>2.1567484412245426</v>
      </c>
      <c r="CB58" s="25">
        <v>3.2271475742102393</v>
      </c>
      <c r="CC58" s="25">
        <v>2.4989042369087553</v>
      </c>
      <c r="CD58" s="25">
        <v>2.4978321015233247</v>
      </c>
      <c r="CE58" s="25">
        <v>3.7314265362511385</v>
      </c>
      <c r="CF58" s="25">
        <v>3.8603368136951919</v>
      </c>
      <c r="CG58" s="25">
        <v>3.2042162902833549</v>
      </c>
      <c r="CH58" s="25">
        <v>3.7219353714027559</v>
      </c>
      <c r="CI58" s="25">
        <v>3.7358288466176659</v>
      </c>
      <c r="CJ58" s="25">
        <v>3.6075247133699242</v>
      </c>
      <c r="CK58" s="25">
        <v>4.6327721577416057</v>
      </c>
      <c r="CL58" s="25">
        <v>2.695766062347563</v>
      </c>
      <c r="CM58" s="25">
        <v>3.9255745730345439</v>
      </c>
      <c r="CN58" s="25">
        <v>3.3064174664759984</v>
      </c>
      <c r="CO58" s="25">
        <v>2.3934139316413683</v>
      </c>
      <c r="CP58" s="25">
        <v>3.8914786514657176</v>
      </c>
      <c r="CQ58" s="25">
        <v>3.0364328408030978</v>
      </c>
      <c r="CR58" s="25">
        <v>3.9523301235435966</v>
      </c>
      <c r="CS58" s="25">
        <v>3.1234558997571495</v>
      </c>
      <c r="CT58" s="25">
        <v>3.3390832860358404</v>
      </c>
      <c r="CU58" s="25">
        <v>2.5113761503223873</v>
      </c>
      <c r="CV58" s="25">
        <v>2.9878946579942562</v>
      </c>
      <c r="CW58" s="25">
        <v>3.778831491794254</v>
      </c>
    </row>
    <row r="59" spans="1:101">
      <c r="B59" s="25">
        <v>2.4715254678639278</v>
      </c>
      <c r="C59" s="25">
        <v>2.5966491176366793</v>
      </c>
      <c r="D59" s="25">
        <v>0.53401966752731989</v>
      </c>
      <c r="E59" s="25">
        <v>2.2498243343020312</v>
      </c>
      <c r="F59" s="25">
        <v>1.8377014720892106</v>
      </c>
      <c r="G59" s="25">
        <v>1.2076148216555576</v>
      </c>
      <c r="H59" s="25">
        <v>1.7805257585047218</v>
      </c>
      <c r="I59" s="25">
        <v>3.8865985531480733</v>
      </c>
      <c r="J59" s="25">
        <v>3.5119843812233844</v>
      </c>
      <c r="K59" s="25">
        <v>2.1977259531116662</v>
      </c>
      <c r="L59" s="25">
        <v>2.72744163433453</v>
      </c>
      <c r="M59" s="25">
        <v>3.1105838402362718</v>
      </c>
      <c r="N59" s="25">
        <v>2.2858837079485967</v>
      </c>
      <c r="O59" s="25">
        <v>3.6639710728300745</v>
      </c>
      <c r="P59" s="25">
        <v>2.4132181000348347</v>
      </c>
      <c r="Q59" s="25">
        <v>3.5193679357094183</v>
      </c>
      <c r="R59" s="25">
        <v>2.4825786223827553</v>
      </c>
      <c r="S59" s="25">
        <v>1.8133112110203018</v>
      </c>
      <c r="T59" s="25">
        <v>4.125234780786819</v>
      </c>
      <c r="U59" s="25">
        <v>1.8535182243109851</v>
      </c>
      <c r="V59" s="25">
        <v>2.1103901520521737</v>
      </c>
      <c r="W59" s="25">
        <v>2.6638800149508297</v>
      </c>
      <c r="X59" s="25">
        <v>3.1403804619973807</v>
      </c>
      <c r="Y59" s="25">
        <v>1.9504224096395333</v>
      </c>
      <c r="Z59" s="25">
        <v>2.1638557525859041</v>
      </c>
      <c r="AA59" s="25">
        <v>2.9051677010041561</v>
      </c>
      <c r="AB59" s="25">
        <v>4.0866866448389176</v>
      </c>
      <c r="AC59" s="25">
        <v>2.5201467633649974</v>
      </c>
      <c r="AD59" s="25">
        <v>2.2626473803532026</v>
      </c>
      <c r="AE59" s="25">
        <v>1.8082625241491421</v>
      </c>
      <c r="AF59" s="25">
        <v>3.2361569466328337</v>
      </c>
      <c r="AG59" s="25">
        <v>3.6580098411015545</v>
      </c>
      <c r="AH59" s="25">
        <v>3.2650132256369071</v>
      </c>
      <c r="AI59" s="25">
        <v>3.6085887085444379</v>
      </c>
      <c r="AJ59" s="25">
        <v>2.0999459719902531</v>
      </c>
      <c r="AK59" s="25">
        <v>3.8353666260365618</v>
      </c>
      <c r="AL59" s="25">
        <v>2.267524943585733</v>
      </c>
      <c r="AM59" s="25">
        <v>3.4656997173113102</v>
      </c>
      <c r="AN59" s="25">
        <v>4.2701674033167274</v>
      </c>
      <c r="AO59" s="25">
        <v>2.3685140584896263</v>
      </c>
      <c r="AP59" s="25">
        <v>1.4215256029070442</v>
      </c>
      <c r="AQ59" s="25">
        <v>4.5250621554966637</v>
      </c>
      <c r="AR59" s="25">
        <v>3.0082431165349686</v>
      </c>
      <c r="AS59" s="25">
        <v>4.1297585823465734</v>
      </c>
      <c r="AT59" s="25">
        <v>3.1906522915311673</v>
      </c>
      <c r="AU59" s="25">
        <v>2.5111795649420801</v>
      </c>
      <c r="AV59" s="25">
        <v>3.2311148128419487</v>
      </c>
      <c r="AW59" s="25">
        <v>2.4466122049653642</v>
      </c>
      <c r="AX59" s="25">
        <v>2.3150020819738741</v>
      </c>
      <c r="AY59" s="25">
        <v>3.637500464861275</v>
      </c>
      <c r="AZ59" s="25">
        <v>4.5521046656138191</v>
      </c>
      <c r="BA59" s="25">
        <v>2.8397852065893687</v>
      </c>
      <c r="BB59" s="25">
        <v>4.0775891824417485</v>
      </c>
      <c r="BC59" s="25">
        <v>3.4487942885863374</v>
      </c>
      <c r="BD59" s="25">
        <v>2.0728909811413967</v>
      </c>
      <c r="BE59" s="25">
        <v>1.539172510982223</v>
      </c>
      <c r="BF59" s="25">
        <v>1.4644930115398231</v>
      </c>
      <c r="BG59" s="25">
        <v>4.593183010652151</v>
      </c>
      <c r="BH59" s="25">
        <v>3.5970155625770897</v>
      </c>
      <c r="BI59" s="25">
        <v>0.70972680608003769</v>
      </c>
      <c r="BJ59" s="25">
        <v>2.4869322476286522</v>
      </c>
      <c r="BK59" s="25">
        <v>3.8680460705673618</v>
      </c>
      <c r="BL59" s="25">
        <v>2.1649488352699922</v>
      </c>
      <c r="BM59" s="25">
        <v>3.2404236202298535</v>
      </c>
      <c r="BN59" s="25">
        <v>3.1902607247930872</v>
      </c>
      <c r="BO59" s="25">
        <v>5.1257661008290079</v>
      </c>
      <c r="BP59" s="25">
        <v>3.7177611582857408</v>
      </c>
      <c r="BQ59" s="25">
        <v>2.5469172007795224</v>
      </c>
      <c r="BR59" s="25">
        <v>3.2551759897672099</v>
      </c>
      <c r="BS59" s="25">
        <v>3.7602972975595486</v>
      </c>
      <c r="BT59" s="25">
        <v>3.2212488689582939</v>
      </c>
      <c r="BU59" s="25">
        <v>2.9555000659522204</v>
      </c>
      <c r="BV59" s="25">
        <v>3.3044153622039403</v>
      </c>
      <c r="BW59" s="25">
        <v>2.2380716937436151</v>
      </c>
      <c r="BX59" s="25">
        <v>3.7971725899263737</v>
      </c>
      <c r="BY59" s="25">
        <v>3.1350731835386498</v>
      </c>
      <c r="BZ59" s="25">
        <v>2.5296862164192011</v>
      </c>
      <c r="CA59" s="25">
        <v>2.9319062177259076</v>
      </c>
      <c r="CB59" s="25">
        <v>2.2496805142607896</v>
      </c>
      <c r="CC59" s="25">
        <v>4.4435748211332822</v>
      </c>
      <c r="CD59" s="25">
        <v>2.4439330674953572</v>
      </c>
      <c r="CE59" s="25">
        <v>2.603814532843951</v>
      </c>
      <c r="CF59" s="25">
        <v>4.1986720543163454</v>
      </c>
      <c r="CG59" s="25">
        <v>2.7066311210220153</v>
      </c>
      <c r="CH59" s="25">
        <v>3.8314643418861722</v>
      </c>
      <c r="CI59" s="25">
        <v>2.0744582480572387</v>
      </c>
      <c r="CJ59" s="25">
        <v>3.4959372124416266</v>
      </c>
      <c r="CK59" s="25">
        <v>3.8269334179609515</v>
      </c>
      <c r="CL59" s="25">
        <v>4.0054473086269988</v>
      </c>
      <c r="CM59" s="25">
        <v>4.0977143625386558</v>
      </c>
      <c r="CN59" s="25">
        <v>4.0018466642120591</v>
      </c>
      <c r="CO59" s="25">
        <v>2.462188016399109</v>
      </c>
      <c r="CP59" s="25">
        <v>2.7536649999611242</v>
      </c>
      <c r="CQ59" s="25">
        <v>3.7371899851546888</v>
      </c>
      <c r="CR59" s="25">
        <v>4.0292691638363856</v>
      </c>
      <c r="CS59" s="25">
        <v>2.0542023922334298</v>
      </c>
      <c r="CT59" s="25">
        <v>2.7423098991919836</v>
      </c>
      <c r="CU59" s="25">
        <v>1.7369364066601531</v>
      </c>
      <c r="CV59" s="25">
        <v>1.5648913433690574</v>
      </c>
      <c r="CW59" s="25">
        <v>3.9261725119010338</v>
      </c>
    </row>
    <row r="60" spans="1:101">
      <c r="B60" s="25">
        <v>0.71463325444371806</v>
      </c>
      <c r="C60" s="25">
        <v>0.87472248535988073</v>
      </c>
      <c r="D60" s="25">
        <v>1.2032926769291215</v>
      </c>
      <c r="E60" s="25">
        <v>1.4460576803939627</v>
      </c>
      <c r="F60" s="25">
        <v>1.2836526164063318</v>
      </c>
      <c r="G60" s="25">
        <v>1.103800022020591</v>
      </c>
      <c r="H60" s="25">
        <v>2.146352819717908</v>
      </c>
      <c r="I60" s="25">
        <v>-6.3321211703304403E-3</v>
      </c>
      <c r="J60" s="25">
        <v>1.2988289166732581</v>
      </c>
      <c r="K60" s="25">
        <v>1.1894941133858234</v>
      </c>
      <c r="L60" s="25">
        <v>2.3023665946999037</v>
      </c>
      <c r="M60" s="25">
        <v>0.10151084282783052</v>
      </c>
      <c r="N60" s="25">
        <v>9.2276870765712116E-2</v>
      </c>
      <c r="O60" s="25">
        <v>0.30714146695632871</v>
      </c>
      <c r="P60" s="25">
        <v>0.34048566043739847</v>
      </c>
      <c r="Q60" s="25">
        <v>1.0066240552680634</v>
      </c>
      <c r="R60" s="25">
        <v>0.4075548656855088</v>
      </c>
      <c r="S60" s="25">
        <v>0.97539241174737656</v>
      </c>
      <c r="T60" s="25">
        <v>0.71506624236325433</v>
      </c>
      <c r="U60" s="25">
        <v>1.7788499490742069</v>
      </c>
      <c r="V60" s="25">
        <v>1.1009098530704697</v>
      </c>
      <c r="W60" s="25">
        <v>0.30997833274021225</v>
      </c>
      <c r="X60" s="25">
        <v>1.0967857630229263</v>
      </c>
      <c r="Y60" s="25">
        <v>1.2110790702767282</v>
      </c>
      <c r="Z60" s="25">
        <v>1.64713577161689</v>
      </c>
      <c r="AA60" s="25">
        <v>1.5137261896113756</v>
      </c>
      <c r="AB60" s="25">
        <v>0.80928987216571924</v>
      </c>
      <c r="AC60" s="25">
        <v>1.3580079774809939</v>
      </c>
      <c r="AD60" s="25">
        <v>1.5310667361484915</v>
      </c>
      <c r="AE60" s="25">
        <v>0.87566430391178141</v>
      </c>
      <c r="AF60" s="25">
        <v>0.27025371087351258</v>
      </c>
      <c r="AG60" s="25">
        <v>1.1073280846091826</v>
      </c>
      <c r="AH60" s="25">
        <v>1.289562697073158</v>
      </c>
      <c r="AI60" s="25">
        <v>0.37133532261865787</v>
      </c>
      <c r="AJ60" s="25">
        <v>1.0039126498950703</v>
      </c>
      <c r="AK60" s="25">
        <v>0.75092442078201682</v>
      </c>
      <c r="AL60" s="25">
        <v>1.0686732764280358</v>
      </c>
      <c r="AM60" s="25">
        <v>1.9476855115580667</v>
      </c>
      <c r="AN60" s="25">
        <v>0.39643229227537358</v>
      </c>
      <c r="AO60" s="25">
        <v>0.70405881058445663</v>
      </c>
      <c r="AP60" s="25">
        <v>-0.18380977148241451</v>
      </c>
      <c r="AQ60" s="25">
        <v>-0.21185596640484783</v>
      </c>
      <c r="AR60" s="25">
        <v>1.063315715256165</v>
      </c>
      <c r="AS60" s="25">
        <v>1.1336321680826769</v>
      </c>
      <c r="AT60" s="25">
        <v>1.2398728193347657</v>
      </c>
      <c r="AU60" s="25">
        <v>0.38748201180643493</v>
      </c>
      <c r="AV60" s="25">
        <v>-0.22275336764150411</v>
      </c>
      <c r="AW60" s="25">
        <v>-9.3126741575450867E-2</v>
      </c>
      <c r="AX60" s="25">
        <v>0.48689410429972091</v>
      </c>
      <c r="AY60" s="25">
        <v>4.8309237419811635E-2</v>
      </c>
      <c r="AZ60" s="25">
        <v>1.88645280239925</v>
      </c>
      <c r="BA60" s="25">
        <v>0.10890007152520909</v>
      </c>
      <c r="BB60" s="25">
        <v>1.4963887557887223</v>
      </c>
      <c r="BC60" s="25">
        <v>0.26895244154018672</v>
      </c>
      <c r="BD60" s="25">
        <v>0.42792396111024444</v>
      </c>
      <c r="BE60" s="25">
        <v>0.68466576903716181</v>
      </c>
      <c r="BF60" s="25">
        <v>0.44379602357001868</v>
      </c>
      <c r="BG60" s="25">
        <v>1.3272809789534967</v>
      </c>
      <c r="BH60" s="25">
        <v>-0.15419070012161207</v>
      </c>
      <c r="BI60" s="25">
        <v>1.4261483186776525</v>
      </c>
      <c r="BJ60" s="25">
        <v>1.6576871066436087</v>
      </c>
      <c r="BK60" s="25">
        <v>-1.5402270778413385E-2</v>
      </c>
      <c r="BL60" s="25">
        <v>1.9108481241009772</v>
      </c>
      <c r="BM60" s="25">
        <v>1.0264647894157237</v>
      </c>
      <c r="BN60" s="25">
        <v>-0.15853121163000417</v>
      </c>
      <c r="BO60" s="25">
        <v>1.0582194085914112</v>
      </c>
      <c r="BP60" s="25">
        <v>0.17775759342934472</v>
      </c>
      <c r="BQ60" s="25">
        <v>0.94464124652169701</v>
      </c>
      <c r="BR60" s="25">
        <v>0.71375931591801156</v>
      </c>
      <c r="BS60" s="25">
        <v>1.3408408397343496</v>
      </c>
      <c r="BT60" s="25">
        <v>0.39974797888564273</v>
      </c>
      <c r="BU60" s="25">
        <v>1.1345464522277144</v>
      </c>
      <c r="BV60" s="25">
        <v>1.1198993487132776</v>
      </c>
      <c r="BW60" s="25">
        <v>1.0144593832676068</v>
      </c>
      <c r="BX60" s="25">
        <v>1.3120197249284133</v>
      </c>
      <c r="BY60" s="25">
        <v>0.50046584524491056</v>
      </c>
      <c r="BZ60" s="25">
        <v>1.8260397718826882</v>
      </c>
      <c r="CA60" s="25">
        <v>1.0780277612619638</v>
      </c>
      <c r="CB60" s="25">
        <v>0.70417512486967515</v>
      </c>
      <c r="CC60" s="25">
        <v>2.5407980260579697</v>
      </c>
      <c r="CD60" s="25">
        <v>1.4133245096637772</v>
      </c>
      <c r="CE60" s="25">
        <v>1.0923708760948896</v>
      </c>
      <c r="CF60" s="25">
        <v>2.2004593647344546</v>
      </c>
      <c r="CG60" s="25">
        <v>1.4690514594140489</v>
      </c>
      <c r="CH60" s="25">
        <v>1.5739752454660301</v>
      </c>
      <c r="CI60" s="25">
        <v>0.62456159337708039</v>
      </c>
      <c r="CJ60" s="25">
        <v>1.3394110719973034</v>
      </c>
      <c r="CK60" s="25">
        <v>0.42139602337784421</v>
      </c>
      <c r="CL60" s="25">
        <v>1.160666961745469</v>
      </c>
      <c r="CM60" s="25">
        <v>0.60330434666796129</v>
      </c>
      <c r="CN60" s="25">
        <v>0.86238142198471923</v>
      </c>
      <c r="CO60" s="25">
        <v>1.0358614819442775</v>
      </c>
      <c r="CP60" s="25">
        <v>1.1106739636120007</v>
      </c>
      <c r="CQ60" s="25">
        <v>1.3098566875480653</v>
      </c>
      <c r="CR60" s="25">
        <v>2.1135045556058749</v>
      </c>
      <c r="CS60" s="25">
        <v>0.93617838278785537</v>
      </c>
      <c r="CT60" s="25">
        <v>0.86386329272022955</v>
      </c>
      <c r="CU60" s="25">
        <v>-0.11979340684038897</v>
      </c>
      <c r="CV60" s="25">
        <v>1.9789937388457446</v>
      </c>
      <c r="CW60" s="25">
        <v>0.73166291566911923</v>
      </c>
    </row>
    <row r="61" spans="1:101">
      <c r="B61" s="25">
        <v>0.83494869159206764</v>
      </c>
      <c r="C61" s="25">
        <v>1.1492131120425979</v>
      </c>
      <c r="D61" s="25">
        <v>0.73023254842975271</v>
      </c>
      <c r="E61" s="25">
        <v>0.63079592726050471</v>
      </c>
      <c r="F61" s="25">
        <v>0.82656326329164087</v>
      </c>
      <c r="G61" s="25">
        <v>1.1440591627700138</v>
      </c>
      <c r="H61" s="25">
        <v>0.67518550332766925</v>
      </c>
      <c r="I61" s="25">
        <v>1.3017435440025746</v>
      </c>
      <c r="J61" s="25">
        <v>0.87773215652354675</v>
      </c>
      <c r="K61" s="25">
        <v>0.4047349923727358</v>
      </c>
      <c r="L61" s="25">
        <v>0.87141857966950209</v>
      </c>
      <c r="M61" s="25">
        <v>1.0113369230285625</v>
      </c>
      <c r="N61" s="25">
        <v>1.6223135145922196</v>
      </c>
      <c r="O61" s="25">
        <v>1.390496529946109</v>
      </c>
      <c r="P61" s="25">
        <v>0.55976196369576758</v>
      </c>
      <c r="Q61" s="25">
        <v>0.51559095200149985</v>
      </c>
      <c r="R61" s="25">
        <v>0.2763365356169093</v>
      </c>
      <c r="S61" s="25">
        <v>0.67439929688726996</v>
      </c>
      <c r="T61" s="25">
        <v>0.23922045643969536</v>
      </c>
      <c r="U61" s="25">
        <v>0.76923367422106181</v>
      </c>
      <c r="V61" s="25">
        <v>0.76496028433318786</v>
      </c>
      <c r="W61" s="25">
        <v>1.5749393040242086</v>
      </c>
      <c r="X61" s="25">
        <v>0.5866563109089612</v>
      </c>
      <c r="Y61" s="25">
        <v>1.293415979729261</v>
      </c>
      <c r="Z61" s="25">
        <v>1.5594455301564181</v>
      </c>
      <c r="AA61" s="25">
        <v>0.63634573059520938</v>
      </c>
      <c r="AB61" s="25">
        <v>1.3111001361779278</v>
      </c>
      <c r="AC61" s="25">
        <v>0.80663359988731398</v>
      </c>
      <c r="AD61" s="25">
        <v>1.0869830528621949</v>
      </c>
      <c r="AE61" s="25">
        <v>0.87078357033027276</v>
      </c>
      <c r="AF61" s="25">
        <v>1.423485097521914</v>
      </c>
      <c r="AG61" s="25">
        <v>1.2772213878547289</v>
      </c>
      <c r="AH61" s="25">
        <v>1.2891713901318895</v>
      </c>
      <c r="AI61" s="25">
        <v>0.57144528376684534</v>
      </c>
      <c r="AJ61" s="25">
        <v>1.0487743795847768</v>
      </c>
      <c r="AK61" s="25">
        <v>0.47085302954762187</v>
      </c>
      <c r="AL61" s="25">
        <v>1.4375100461681212</v>
      </c>
      <c r="AM61" s="25">
        <v>1.0481923207025128</v>
      </c>
      <c r="AN61" s="25">
        <v>0.89014508374048806</v>
      </c>
      <c r="AO61" s="25">
        <v>0.629151219490375</v>
      </c>
      <c r="AP61" s="25">
        <v>1.4712467212390523</v>
      </c>
      <c r="AQ61" s="25">
        <v>1.5701165991446189</v>
      </c>
      <c r="AR61" s="25">
        <v>-4.5499264776095893E-2</v>
      </c>
      <c r="AS61" s="25">
        <v>1.2005395538628858</v>
      </c>
      <c r="AT61" s="25">
        <v>0.26672058182923364</v>
      </c>
      <c r="AU61" s="25">
        <v>0.34076958468582297</v>
      </c>
      <c r="AV61" s="25">
        <v>0.68191190632337406</v>
      </c>
      <c r="AW61" s="25">
        <v>0.68427020127959726</v>
      </c>
      <c r="AX61" s="25">
        <v>1.4363020570197198</v>
      </c>
      <c r="AY61" s="25">
        <v>1.2842416354499817</v>
      </c>
      <c r="AZ61" s="25">
        <v>1.2610528580086935</v>
      </c>
      <c r="BA61" s="25">
        <v>2.1491020710548572</v>
      </c>
      <c r="BB61" s="25">
        <v>1.1073127151988944</v>
      </c>
      <c r="BC61" s="25">
        <v>1.1645196827807625</v>
      </c>
      <c r="BD61" s="25">
        <v>0.46232288805124722</v>
      </c>
      <c r="BE61" s="25">
        <v>0.25787039161278236</v>
      </c>
      <c r="BF61" s="25">
        <v>0.94000807957500943</v>
      </c>
      <c r="BG61" s="25">
        <v>1.6495236862089029</v>
      </c>
      <c r="BH61" s="25">
        <v>1.2152087850414686</v>
      </c>
      <c r="BI61" s="25">
        <v>0.97006059270873357</v>
      </c>
      <c r="BJ61" s="25">
        <v>1.0443626749689412</v>
      </c>
      <c r="BK61" s="25">
        <v>1.1231762420083236</v>
      </c>
      <c r="BL61" s="25">
        <v>1.3670764799626161</v>
      </c>
      <c r="BM61" s="25">
        <v>0.55736722392628768</v>
      </c>
      <c r="BN61" s="25">
        <v>1.1978071603666367</v>
      </c>
      <c r="BO61" s="25">
        <v>0.76542736551879942</v>
      </c>
      <c r="BP61" s="25">
        <v>1.635375102802676</v>
      </c>
      <c r="BQ61" s="25">
        <v>1.1303852537278809</v>
      </c>
      <c r="BR61" s="25">
        <v>1.5971951162715929</v>
      </c>
      <c r="BS61" s="25">
        <v>0.75132738659886178</v>
      </c>
      <c r="BT61" s="25">
        <v>1.6296176111562375</v>
      </c>
      <c r="BU61" s="25">
        <v>0.50820286969948492</v>
      </c>
      <c r="BV61" s="25">
        <v>0.93096038807724413</v>
      </c>
      <c r="BW61" s="25">
        <v>1.9021243890106752</v>
      </c>
      <c r="BX61" s="25">
        <v>1.1067643030853447</v>
      </c>
      <c r="BY61" s="25">
        <v>0.83229052445755092</v>
      </c>
      <c r="BZ61" s="25">
        <v>-9.8722942237038369E-2</v>
      </c>
      <c r="CA61" s="25">
        <v>1.094106106972949</v>
      </c>
      <c r="CB61" s="25">
        <v>1.7161365991121085</v>
      </c>
      <c r="CC61" s="25">
        <v>0.76596282236106528</v>
      </c>
      <c r="CD61" s="25">
        <v>2.0584375166214142E-2</v>
      </c>
      <c r="CE61" s="25">
        <v>0.74918646766106867</v>
      </c>
      <c r="CF61" s="25">
        <v>0.54230428758005522</v>
      </c>
      <c r="CG61" s="25">
        <v>1.8695863915169799</v>
      </c>
      <c r="CH61" s="25">
        <v>1.1885207523251911</v>
      </c>
      <c r="CI61" s="25">
        <v>0.56218277168411201</v>
      </c>
      <c r="CJ61" s="25">
        <v>0.7270351087451763</v>
      </c>
      <c r="CK61" s="25">
        <v>1.6710905026636962</v>
      </c>
      <c r="CL61" s="25">
        <v>0.18666946598117251</v>
      </c>
      <c r="CM61" s="25">
        <v>0.92827653607879179</v>
      </c>
      <c r="CN61" s="25">
        <v>1.3586708787857302</v>
      </c>
      <c r="CO61" s="25">
        <v>0.74562140641109631</v>
      </c>
      <c r="CP61" s="25">
        <v>0.97660808226152551</v>
      </c>
      <c r="CQ61" s="25">
        <v>1.5264258113108653</v>
      </c>
      <c r="CR61" s="25">
        <v>1.1059094293661569</v>
      </c>
      <c r="CS61" s="25">
        <v>1.5318219797442585</v>
      </c>
      <c r="CT61" s="25">
        <v>1.1467707693049287</v>
      </c>
      <c r="CU61" s="25">
        <v>0.81553723956183544</v>
      </c>
      <c r="CV61" s="25">
        <v>1.6659163940970694</v>
      </c>
      <c r="CW61" s="25">
        <v>1.3702219614606144</v>
      </c>
    </row>
    <row r="62" spans="1:101">
      <c r="B62" s="25">
        <v>6.9908841133538848</v>
      </c>
      <c r="C62" s="25">
        <v>6.9354491482623217</v>
      </c>
      <c r="D62" s="25">
        <v>7.21789462208862</v>
      </c>
      <c r="E62" s="25">
        <v>6.8777142745471727</v>
      </c>
      <c r="F62" s="25">
        <v>7.0389483389813527</v>
      </c>
      <c r="G62" s="25">
        <v>7.0880439707559058</v>
      </c>
      <c r="H62" s="25">
        <v>6.9146213650388875</v>
      </c>
      <c r="I62" s="25">
        <v>6.7838738264334548</v>
      </c>
      <c r="J62" s="25">
        <v>7.2013425673774716</v>
      </c>
      <c r="K62" s="25">
        <v>6.4578615549577929</v>
      </c>
      <c r="L62" s="25">
        <v>7.482989837657537</v>
      </c>
      <c r="M62" s="25">
        <v>7.0685737445897026</v>
      </c>
      <c r="N62" s="25">
        <v>6.9739174106926258</v>
      </c>
      <c r="O62" s="25">
        <v>6.7660656028943418</v>
      </c>
      <c r="P62" s="25">
        <v>7.151446692611696</v>
      </c>
      <c r="Q62" s="25">
        <v>7.0080633947475208</v>
      </c>
      <c r="R62" s="25">
        <v>6.6936349875378109</v>
      </c>
      <c r="S62" s="25">
        <v>6.8152463270074133</v>
      </c>
      <c r="T62" s="25">
        <v>6.9306378790773424</v>
      </c>
      <c r="U62" s="25">
        <v>6.9301939417148981</v>
      </c>
      <c r="V62" s="25">
        <v>7.0630732016638813</v>
      </c>
      <c r="W62" s="25">
        <v>7.1470280188205733</v>
      </c>
      <c r="X62" s="25">
        <v>7.1971225691488296</v>
      </c>
      <c r="Y62" s="25">
        <v>7.0649144318951906</v>
      </c>
      <c r="Z62" s="25">
        <v>7.082638102039275</v>
      </c>
      <c r="AA62" s="25">
        <v>6.8859721923587198</v>
      </c>
      <c r="AB62" s="25">
        <v>6.8994884313929967</v>
      </c>
      <c r="AC62" s="25">
        <v>7.1578835369628555</v>
      </c>
      <c r="AD62" s="25">
        <v>7.2805475704747575</v>
      </c>
      <c r="AE62" s="25">
        <v>7.0926906323542722</v>
      </c>
      <c r="AF62" s="25">
        <v>7.1280126129084653</v>
      </c>
      <c r="AG62" s="25">
        <v>6.9284585105884862</v>
      </c>
      <c r="AH62" s="25">
        <v>7.0858415233056471</v>
      </c>
      <c r="AI62" s="25">
        <v>6.7736121275568868</v>
      </c>
      <c r="AJ62" s="25">
        <v>7.0644971033683657</v>
      </c>
      <c r="AK62" s="25">
        <v>6.7693073680565305</v>
      </c>
      <c r="AL62" s="25">
        <v>6.84035864359437</v>
      </c>
      <c r="AM62" s="25">
        <v>7.1831578070526314</v>
      </c>
      <c r="AN62" s="25">
        <v>7.2991368373220338</v>
      </c>
      <c r="AO62" s="25">
        <v>7.0715263418560612</v>
      </c>
      <c r="AP62" s="25">
        <v>7.0124099509284044</v>
      </c>
      <c r="AQ62" s="25">
        <v>7.1721841495608736</v>
      </c>
      <c r="AR62" s="25">
        <v>7.016234214276059</v>
      </c>
      <c r="AS62" s="25">
        <v>6.9340969813226616</v>
      </c>
      <c r="AT62" s="25">
        <v>6.6962288702727886</v>
      </c>
      <c r="AU62" s="25">
        <v>7.1088424810703463</v>
      </c>
      <c r="AV62" s="25">
        <v>7.0789331100190784</v>
      </c>
      <c r="AW62" s="25">
        <v>7.0203596480563588</v>
      </c>
      <c r="AX62" s="25">
        <v>6.7299334170651282</v>
      </c>
      <c r="AY62" s="25">
        <v>7.024667874414491</v>
      </c>
      <c r="AZ62" s="25">
        <v>6.8207198043407784</v>
      </c>
      <c r="BA62" s="25">
        <v>6.6840287178888715</v>
      </c>
      <c r="BB62" s="25">
        <v>6.6581093538084986</v>
      </c>
      <c r="BC62" s="25">
        <v>6.9387822979553047</v>
      </c>
      <c r="BD62" s="25">
        <v>6.9580005138708669</v>
      </c>
      <c r="BE62" s="25">
        <v>6.971667587819435</v>
      </c>
      <c r="BF62" s="25">
        <v>7.3074505496806879</v>
      </c>
      <c r="BG62" s="25">
        <v>7.62501252230508</v>
      </c>
      <c r="BH62" s="25">
        <v>6.7305473361674819</v>
      </c>
      <c r="BI62" s="25">
        <v>7.1053794924913287</v>
      </c>
      <c r="BJ62" s="25">
        <v>7.2019085468359911</v>
      </c>
      <c r="BK62" s="25">
        <v>6.773130498729425</v>
      </c>
      <c r="BL62" s="25">
        <v>7.3232420423060018</v>
      </c>
      <c r="BM62" s="25">
        <v>7.0340474094033478</v>
      </c>
      <c r="BN62" s="25">
        <v>6.7033171923790924</v>
      </c>
      <c r="BO62" s="25">
        <v>6.990890888886355</v>
      </c>
      <c r="BP62" s="25">
        <v>6.9785670503416366</v>
      </c>
      <c r="BQ62" s="25">
        <v>7.1403045196930064</v>
      </c>
      <c r="BR62" s="25">
        <v>6.9480961924740248</v>
      </c>
      <c r="BS62" s="25">
        <v>6.9923204444493932</v>
      </c>
      <c r="BT62" s="25">
        <v>6.7894791680144051</v>
      </c>
      <c r="BU62" s="25">
        <v>6.5782838727921575</v>
      </c>
      <c r="BV62" s="25">
        <v>7.4169937684912366</v>
      </c>
      <c r="BW62" s="25">
        <v>7.420519103718048</v>
      </c>
      <c r="BX62" s="25">
        <v>7.0154922934235433</v>
      </c>
      <c r="BY62" s="25">
        <v>7.3200422527464486</v>
      </c>
      <c r="BZ62" s="25">
        <v>6.7815325612562578</v>
      </c>
      <c r="CA62" s="25">
        <v>7.2594110002891599</v>
      </c>
      <c r="CB62" s="25">
        <v>6.7758766628426814</v>
      </c>
      <c r="CC62" s="25">
        <v>6.8243380444474946</v>
      </c>
      <c r="CD62" s="25">
        <v>6.6110547951180552</v>
      </c>
      <c r="CE62" s="25">
        <v>7.1491346333115722</v>
      </c>
      <c r="CF62" s="25">
        <v>7.1511430344996478</v>
      </c>
      <c r="CG62" s="25">
        <v>6.6052509434084472</v>
      </c>
      <c r="CH62" s="25">
        <v>7.2049497133551217</v>
      </c>
      <c r="CI62" s="25">
        <v>6.798589245778202</v>
      </c>
      <c r="CJ62" s="25">
        <v>7.2176501145730834</v>
      </c>
      <c r="CK62" s="25">
        <v>7.1658670996843439</v>
      </c>
      <c r="CL62" s="25">
        <v>6.8668017238952688</v>
      </c>
      <c r="CM62" s="25">
        <v>6.7502969860825335</v>
      </c>
      <c r="CN62" s="25">
        <v>6.6124551553073152</v>
      </c>
      <c r="CO62" s="25">
        <v>7.0883905124753728</v>
      </c>
      <c r="CP62" s="25">
        <v>7.063839340444213</v>
      </c>
      <c r="CQ62" s="25">
        <v>7.0296643103532359</v>
      </c>
      <c r="CR62" s="25">
        <v>7.1875958397990765</v>
      </c>
      <c r="CS62" s="25">
        <v>6.8191751650532941</v>
      </c>
      <c r="CT62" s="25">
        <v>7.0556933597083198</v>
      </c>
      <c r="CU62" s="25">
        <v>6.959579900386359</v>
      </c>
      <c r="CV62" s="25">
        <v>7.0623590287033844</v>
      </c>
      <c r="CW62" s="25">
        <v>7.1696157992644451</v>
      </c>
    </row>
    <row r="63" spans="1:101">
      <c r="B63" s="25">
        <v>3.5165203482051033</v>
      </c>
      <c r="C63" s="25">
        <v>3.3717851004861012</v>
      </c>
      <c r="D63" s="25">
        <v>3.6706886163182828</v>
      </c>
      <c r="E63" s="25">
        <v>4.2039305919354613</v>
      </c>
      <c r="F63" s="25">
        <v>3.9410612110921739</v>
      </c>
      <c r="G63" s="25">
        <v>4.5960141118378273</v>
      </c>
      <c r="H63" s="25">
        <v>3.9671991852887225</v>
      </c>
      <c r="I63" s="25">
        <v>4.4745804611989435</v>
      </c>
      <c r="J63" s="25">
        <v>4.3118945449454884</v>
      </c>
      <c r="K63" s="25">
        <v>4.4936527880905013</v>
      </c>
      <c r="L63" s="25">
        <v>4.0302280905806329</v>
      </c>
      <c r="M63" s="25">
        <v>3.3166056998704549</v>
      </c>
      <c r="N63" s="25">
        <v>3.6831969047532547</v>
      </c>
      <c r="O63" s="25">
        <v>3.1483353472173716</v>
      </c>
      <c r="P63" s="25">
        <v>3.479299354579962</v>
      </c>
      <c r="Q63" s="25">
        <v>3.5780853654172535</v>
      </c>
      <c r="R63" s="25">
        <v>4.1137771214921912</v>
      </c>
      <c r="S63" s="25">
        <v>4.1753677855561957</v>
      </c>
      <c r="T63" s="25">
        <v>4.7050316107855927</v>
      </c>
      <c r="U63" s="25">
        <v>4.4764018862520532</v>
      </c>
      <c r="V63" s="25">
        <v>4.2547878101785344</v>
      </c>
      <c r="W63" s="25">
        <v>4.2344528503331462</v>
      </c>
      <c r="X63" s="25">
        <v>4.6359073123592882</v>
      </c>
      <c r="Y63" s="25">
        <v>3.8438810435152031</v>
      </c>
      <c r="Z63" s="25">
        <v>3.6325834116075315</v>
      </c>
      <c r="AA63" s="25">
        <v>3.7828686176969057</v>
      </c>
      <c r="AB63" s="25">
        <v>4.496194421520153</v>
      </c>
      <c r="AC63" s="25">
        <v>3.7457852526185333</v>
      </c>
      <c r="AD63" s="25">
        <v>3.7266308626527307</v>
      </c>
      <c r="AE63" s="25">
        <v>4.2165303782640313</v>
      </c>
      <c r="AF63" s="25">
        <v>4.3971855871133663</v>
      </c>
      <c r="AG63" s="25">
        <v>3.695162383175727</v>
      </c>
      <c r="AH63" s="25">
        <v>3.3594565754339567</v>
      </c>
      <c r="AI63" s="25">
        <v>3.9124904411667214</v>
      </c>
      <c r="AJ63" s="25">
        <v>4.5201042421870348</v>
      </c>
      <c r="AK63" s="25">
        <v>4.2640775941363076</v>
      </c>
      <c r="AL63" s="25">
        <v>3.3202875284201125</v>
      </c>
      <c r="AM63" s="25">
        <v>2.8730341446704166</v>
      </c>
      <c r="AN63" s="25">
        <v>3.3490591899891573</v>
      </c>
      <c r="AO63" s="25">
        <v>4.0963593798761631</v>
      </c>
      <c r="AP63" s="25">
        <v>4.1022617497390623</v>
      </c>
      <c r="AQ63" s="25">
        <v>4.807666520502563</v>
      </c>
      <c r="AR63" s="25">
        <v>4.6096251887319761</v>
      </c>
      <c r="AS63" s="25">
        <v>4.4013995281175093</v>
      </c>
      <c r="AT63" s="25">
        <v>3.8991528241535085</v>
      </c>
      <c r="AU63" s="25">
        <v>3.958183890451151</v>
      </c>
      <c r="AV63" s="25">
        <v>3.9655686188630983</v>
      </c>
      <c r="AW63" s="25">
        <v>4.2088300982852527</v>
      </c>
      <c r="AX63" s="25">
        <v>4.03462523051987</v>
      </c>
      <c r="AY63" s="25">
        <v>4.0101084836166976</v>
      </c>
      <c r="AZ63" s="25">
        <v>4.531562469875384</v>
      </c>
      <c r="BA63" s="25">
        <v>4.2992167701896227</v>
      </c>
      <c r="BB63" s="25">
        <v>3.7478062224325686</v>
      </c>
      <c r="BC63" s="25">
        <v>4.126480521405699</v>
      </c>
      <c r="BD63" s="25">
        <v>3.9636048556797383</v>
      </c>
      <c r="BE63" s="25">
        <v>3.46152828007303</v>
      </c>
      <c r="BF63" s="25">
        <v>3.450931031175914</v>
      </c>
      <c r="BG63" s="25">
        <v>3.5689983661319049</v>
      </c>
      <c r="BH63" s="25">
        <v>3.8446820403804836</v>
      </c>
      <c r="BI63" s="25">
        <v>4.2915341680427028</v>
      </c>
      <c r="BJ63" s="25">
        <v>3.6586150552790087</v>
      </c>
      <c r="BK63" s="25">
        <v>4.1047244385165893</v>
      </c>
      <c r="BL63" s="25">
        <v>3.634328511695097</v>
      </c>
      <c r="BM63" s="25">
        <v>4.1572989112895371</v>
      </c>
      <c r="BN63" s="25">
        <v>3.4726916175172708</v>
      </c>
      <c r="BO63" s="25">
        <v>3.6362325140115579</v>
      </c>
      <c r="BP63" s="25">
        <v>4.7660479642389575</v>
      </c>
      <c r="BQ63" s="25">
        <v>4.664158848314373</v>
      </c>
      <c r="BR63" s="25">
        <v>3.6265467753145533</v>
      </c>
      <c r="BS63" s="25">
        <v>3.597802623714379</v>
      </c>
      <c r="BT63" s="25">
        <v>3.8164893630020469</v>
      </c>
      <c r="BU63" s="25">
        <v>3.4586676110632615</v>
      </c>
      <c r="BV63" s="25">
        <v>3.6215314038783322</v>
      </c>
      <c r="BW63" s="25">
        <v>3.5186372699242039</v>
      </c>
      <c r="BX63" s="25">
        <v>4.1054821379362654</v>
      </c>
      <c r="BY63" s="25">
        <v>3.791307376195054</v>
      </c>
      <c r="BZ63" s="25">
        <v>4.1415103215326399</v>
      </c>
      <c r="CA63" s="25">
        <v>4.1870352654087233</v>
      </c>
      <c r="CB63" s="25">
        <v>4.1527966888656174</v>
      </c>
      <c r="CC63" s="25">
        <v>3.9892178674416257</v>
      </c>
      <c r="CD63" s="25">
        <v>4.6394910999760235</v>
      </c>
      <c r="CE63" s="25">
        <v>3.6002726746335552</v>
      </c>
      <c r="CF63" s="25">
        <v>3.9850001607307228</v>
      </c>
      <c r="CG63" s="25">
        <v>3.8946080941068328</v>
      </c>
      <c r="CH63" s="25">
        <v>4.2619053059502185</v>
      </c>
      <c r="CI63" s="25">
        <v>4.5456705747132258</v>
      </c>
      <c r="CJ63" s="25">
        <v>3.3371777883466294</v>
      </c>
      <c r="CK63" s="25">
        <v>3.0901121355965619</v>
      </c>
      <c r="CL63" s="25">
        <v>2.7805646510556659</v>
      </c>
      <c r="CM63" s="25">
        <v>3.7759653133614588</v>
      </c>
      <c r="CN63" s="25">
        <v>4.6222462576575962</v>
      </c>
      <c r="CO63" s="25">
        <v>3.9012137499589672</v>
      </c>
      <c r="CP63" s="25">
        <v>4.3836761238254169</v>
      </c>
      <c r="CQ63" s="25">
        <v>3.3769492214180108</v>
      </c>
      <c r="CR63" s="25">
        <v>3.1513374574485868</v>
      </c>
      <c r="CS63" s="25">
        <v>4.1461077559188571</v>
      </c>
      <c r="CT63" s="25">
        <v>4.1224255809558343</v>
      </c>
      <c r="CU63" s="25">
        <v>3.4453200369051693</v>
      </c>
      <c r="CV63" s="25">
        <v>3.9107467558359956</v>
      </c>
      <c r="CW63" s="25">
        <v>3.1741331210327735</v>
      </c>
    </row>
    <row r="64" spans="1:101">
      <c r="B64" s="25">
        <v>7.6502406347085579</v>
      </c>
      <c r="C64" s="25">
        <v>7.6956650004585345</v>
      </c>
      <c r="D64" s="25">
        <v>8.2306178553643221</v>
      </c>
      <c r="E64" s="25">
        <v>8.3915655380937153</v>
      </c>
      <c r="F64" s="25">
        <v>7.6615777109745657</v>
      </c>
      <c r="G64" s="25">
        <v>8.3892699035340286</v>
      </c>
      <c r="H64" s="25">
        <v>7.7447498688385821</v>
      </c>
      <c r="I64" s="25">
        <v>7.3536331893866134</v>
      </c>
      <c r="J64" s="25">
        <v>7.9121122472768146</v>
      </c>
      <c r="K64" s="25">
        <v>8.7478949758329794</v>
      </c>
      <c r="L64" s="25">
        <v>8.2532138473590546</v>
      </c>
      <c r="M64" s="25">
        <v>8.0156763406729947</v>
      </c>
      <c r="N64" s="25">
        <v>8.1702679850838678</v>
      </c>
      <c r="O64" s="25">
        <v>7.968944027479564</v>
      </c>
      <c r="P64" s="25">
        <v>8.2919221278652699</v>
      </c>
      <c r="Q64" s="25">
        <v>8.1340495037392522</v>
      </c>
      <c r="R64" s="25">
        <v>8.6893278713805451</v>
      </c>
      <c r="S64" s="25">
        <v>7.2297577879818391</v>
      </c>
      <c r="T64" s="25">
        <v>8.3402760845269626</v>
      </c>
      <c r="U64" s="25">
        <v>6.6312919314229735</v>
      </c>
      <c r="V64" s="25">
        <v>7.6378215145400601</v>
      </c>
      <c r="W64" s="25">
        <v>7.6508283545789313</v>
      </c>
      <c r="X64" s="25">
        <v>8.1798440577992224</v>
      </c>
      <c r="Y64" s="25">
        <v>8.2382212477294772</v>
      </c>
      <c r="Z64" s="25">
        <v>8.7515456487717795</v>
      </c>
      <c r="AA64" s="25">
        <v>7.3122576110587989</v>
      </c>
      <c r="AB64" s="25">
        <v>9.0601576349750186</v>
      </c>
      <c r="AC64" s="25">
        <v>7.262187596155032</v>
      </c>
      <c r="AD64" s="25">
        <v>7.6415930310864422</v>
      </c>
      <c r="AE64" s="25">
        <v>8.1010747091872659</v>
      </c>
      <c r="AF64" s="25">
        <v>7.8154185735236403</v>
      </c>
      <c r="AG64" s="25">
        <v>7.5410279896231982</v>
      </c>
      <c r="AH64" s="25">
        <v>7.3140075194455285</v>
      </c>
      <c r="AI64" s="25">
        <v>8.320986673729541</v>
      </c>
      <c r="AJ64" s="25">
        <v>7.6156554086891681</v>
      </c>
      <c r="AK64" s="25">
        <v>7.4537064790799334</v>
      </c>
      <c r="AL64" s="25">
        <v>7.4625232840294586</v>
      </c>
      <c r="AM64" s="25">
        <v>7.7333838151635579</v>
      </c>
      <c r="AN64" s="25">
        <v>8.005615827454287</v>
      </c>
      <c r="AO64" s="25">
        <v>7.7434258399648543</v>
      </c>
      <c r="AP64" s="25">
        <v>8.1865765710114005</v>
      </c>
      <c r="AQ64" s="25">
        <v>7.8863092905549612</v>
      </c>
      <c r="AR64" s="25">
        <v>8.1765732949783985</v>
      </c>
      <c r="AS64" s="25">
        <v>8.0036442228452209</v>
      </c>
      <c r="AT64" s="25">
        <v>8.4883819287238307</v>
      </c>
      <c r="AU64" s="25">
        <v>8.7055813727640103</v>
      </c>
      <c r="AV64" s="25">
        <v>7.2281951229497814</v>
      </c>
      <c r="AW64" s="25">
        <v>7.7673790534789182</v>
      </c>
      <c r="AX64" s="25">
        <v>7.0901811786401945</v>
      </c>
      <c r="AY64" s="25">
        <v>8.2181976230548877</v>
      </c>
      <c r="AZ64" s="25">
        <v>7.9607634729953975</v>
      </c>
      <c r="BA64" s="25">
        <v>7.8917069130240556</v>
      </c>
      <c r="BB64" s="25">
        <v>7.9316535384814584</v>
      </c>
      <c r="BC64" s="25">
        <v>7.8276268955961603</v>
      </c>
      <c r="BD64" s="25">
        <v>8.2193240052354302</v>
      </c>
      <c r="BE64" s="25">
        <v>7.8233150482686939</v>
      </c>
      <c r="BF64" s="25">
        <v>7.9412626968546789</v>
      </c>
      <c r="BG64" s="25">
        <v>8.1763173017360327</v>
      </c>
      <c r="BH64" s="25">
        <v>8.9513042108127348</v>
      </c>
      <c r="BI64" s="25">
        <v>8.3949229175746201</v>
      </c>
      <c r="BJ64" s="25">
        <v>7.2972376325505248</v>
      </c>
      <c r="BK64" s="25">
        <v>7.6556324362159982</v>
      </c>
      <c r="BL64" s="25">
        <v>7.5713455070179041</v>
      </c>
      <c r="BM64" s="25">
        <v>8.0608749876941665</v>
      </c>
      <c r="BN64" s="25">
        <v>8.5362332502416702</v>
      </c>
      <c r="BO64" s="25">
        <v>8.0542583902657867</v>
      </c>
      <c r="BP64" s="25">
        <v>8.1271435594488235</v>
      </c>
      <c r="BQ64" s="25">
        <v>8.2000649950753033</v>
      </c>
      <c r="BR64" s="25">
        <v>7.6951848941254974</v>
      </c>
      <c r="BS64" s="25">
        <v>7.6187846547261007</v>
      </c>
      <c r="BT64" s="25">
        <v>7.1685947007458442</v>
      </c>
      <c r="BU64" s="25">
        <v>8.1072827280202695</v>
      </c>
      <c r="BV64" s="25">
        <v>7.2838983663235446</v>
      </c>
      <c r="BW64" s="25">
        <v>8.054528921201312</v>
      </c>
      <c r="BX64" s="25">
        <v>8.2607732308742641</v>
      </c>
      <c r="BY64" s="25">
        <v>8.2295555337160362</v>
      </c>
      <c r="BZ64" s="25">
        <v>8.4107094504721012</v>
      </c>
      <c r="CA64" s="25">
        <v>8.1843025030218151</v>
      </c>
      <c r="CB64" s="25">
        <v>8.0832770772306404</v>
      </c>
      <c r="CC64" s="25">
        <v>7.9114900038511227</v>
      </c>
      <c r="CD64" s="25">
        <v>8.6786512831336324</v>
      </c>
      <c r="CE64" s="25">
        <v>7.9910746472499561</v>
      </c>
      <c r="CF64" s="25">
        <v>7.9471139462603952</v>
      </c>
      <c r="CG64" s="25">
        <v>7.6023365541472092</v>
      </c>
      <c r="CH64" s="25">
        <v>7.9693499472518443</v>
      </c>
      <c r="CI64" s="25">
        <v>8.3974549076947405</v>
      </c>
      <c r="CJ64" s="25">
        <v>7.1780376288008974</v>
      </c>
      <c r="CK64" s="25">
        <v>8.2472474785439047</v>
      </c>
      <c r="CL64" s="25">
        <v>7.6063330779702021</v>
      </c>
      <c r="CM64" s="25">
        <v>7.3586245008718416</v>
      </c>
      <c r="CN64" s="25">
        <v>8.0677301470150748</v>
      </c>
      <c r="CO64" s="25">
        <v>7.3880114514510415</v>
      </c>
      <c r="CP64" s="25">
        <v>7.6774524163460418</v>
      </c>
      <c r="CQ64" s="25">
        <v>7.3878737342819845</v>
      </c>
      <c r="CR64" s="25">
        <v>9.0259648826827732</v>
      </c>
      <c r="CS64" s="25">
        <v>8.4571388991455034</v>
      </c>
      <c r="CT64" s="25">
        <v>8.0950464660664014</v>
      </c>
      <c r="CU64" s="25">
        <v>8.1911779043365804</v>
      </c>
      <c r="CV64" s="25">
        <v>8.4285361341849772</v>
      </c>
      <c r="CW64" s="25">
        <v>8.1807445772213825</v>
      </c>
    </row>
    <row r="65" spans="1:101">
      <c r="B65" s="25">
        <v>2.5814754500437367</v>
      </c>
      <c r="C65" s="25">
        <v>3.3337300633719003</v>
      </c>
      <c r="D65" s="25">
        <v>2.9895548667839269</v>
      </c>
      <c r="E65" s="25">
        <v>3.0779619738618713</v>
      </c>
      <c r="F65" s="25">
        <v>2.8704941987017794</v>
      </c>
      <c r="G65" s="25">
        <v>1.9598802363235384</v>
      </c>
      <c r="H65" s="25">
        <v>2.8247996309843977</v>
      </c>
      <c r="I65" s="25">
        <v>3.2594834159587984</v>
      </c>
      <c r="J65" s="25">
        <v>3.1515213462338836</v>
      </c>
      <c r="K65" s="25">
        <v>2.6426791610566802</v>
      </c>
      <c r="L65" s="25">
        <v>3.1509925677957327</v>
      </c>
      <c r="M65" s="25">
        <v>4.2065168577397696</v>
      </c>
      <c r="N65" s="25">
        <v>2.7979399700594736</v>
      </c>
      <c r="O65" s="25">
        <v>2.4130823166762392</v>
      </c>
      <c r="P65" s="25">
        <v>3.9959728901241554</v>
      </c>
      <c r="Q65" s="25">
        <v>3.1578790525633957</v>
      </c>
      <c r="R65" s="25">
        <v>3.5387869379769494</v>
      </c>
      <c r="S65" s="25">
        <v>2.6247127091804892</v>
      </c>
      <c r="T65" s="25">
        <v>2.8448696369002557</v>
      </c>
      <c r="U65" s="25">
        <v>2.9193116298598989</v>
      </c>
      <c r="V65" s="25">
        <v>2.6856446084843557</v>
      </c>
      <c r="W65" s="25">
        <v>2.6288457486754768</v>
      </c>
      <c r="X65" s="25">
        <v>2.706883779774913</v>
      </c>
      <c r="Y65" s="25">
        <v>2.9731099329225725</v>
      </c>
      <c r="Z65" s="25">
        <v>3.33334412135039</v>
      </c>
      <c r="AA65" s="25">
        <v>2.8546391817491164</v>
      </c>
      <c r="AB65" s="25">
        <v>2.3956496144575259</v>
      </c>
      <c r="AC65" s="25">
        <v>3.6954829317723004</v>
      </c>
      <c r="AD65" s="25">
        <v>3.1058174486986023</v>
      </c>
      <c r="AE65" s="25">
        <v>2.9440653659776341</v>
      </c>
      <c r="AF65" s="25">
        <v>2.9695300636311339</v>
      </c>
      <c r="AG65" s="25">
        <v>2.518895547526014</v>
      </c>
      <c r="AH65" s="25">
        <v>3.0575669089209869</v>
      </c>
      <c r="AI65" s="25">
        <v>3.4439623789535601</v>
      </c>
      <c r="AJ65" s="25">
        <v>1.6635878949881966</v>
      </c>
      <c r="AK65" s="25">
        <v>2.1273607892525122</v>
      </c>
      <c r="AL65" s="25">
        <v>2.7661791790785162</v>
      </c>
      <c r="AM65" s="25">
        <v>2.6489332291035494</v>
      </c>
      <c r="AN65" s="25">
        <v>4.1412110064444301</v>
      </c>
      <c r="AO65" s="25">
        <v>3.2613650502878344</v>
      </c>
      <c r="AP65" s="25">
        <v>3.3167435749233962</v>
      </c>
      <c r="AQ65" s="25">
        <v>2.7821022099442674</v>
      </c>
      <c r="AR65" s="25">
        <v>3.7599089927879485</v>
      </c>
      <c r="AS65" s="25">
        <v>2.5119608869850021</v>
      </c>
      <c r="AT65" s="25">
        <v>3.9510788909900327</v>
      </c>
      <c r="AU65" s="25">
        <v>3.5249916843575861</v>
      </c>
      <c r="AV65" s="25">
        <v>3.3757701032681955</v>
      </c>
      <c r="AW65" s="25">
        <v>4.123489061028133</v>
      </c>
      <c r="AX65" s="25">
        <v>3.5955787825786096</v>
      </c>
      <c r="AY65" s="25">
        <v>3.5930095990640671</v>
      </c>
      <c r="AZ65" s="25">
        <v>3.0416511389773166</v>
      </c>
      <c r="BA65" s="25">
        <v>4.0176939201721558</v>
      </c>
      <c r="BB65" s="25">
        <v>2.1127168748276466</v>
      </c>
      <c r="BC65" s="25">
        <v>3.2244973369145971</v>
      </c>
      <c r="BD65" s="25">
        <v>3.5212352152955093</v>
      </c>
      <c r="BE65" s="25">
        <v>3.050006412229556</v>
      </c>
      <c r="BF65" s="25">
        <v>2.1544269730775851</v>
      </c>
      <c r="BG65" s="25">
        <v>2.9903238409143134</v>
      </c>
      <c r="BH65" s="25">
        <v>3.2283989960963138</v>
      </c>
      <c r="BI65" s="25">
        <v>2.1501282324940951</v>
      </c>
      <c r="BJ65" s="25">
        <v>2.7906253128477894</v>
      </c>
      <c r="BK65" s="25">
        <v>4.7896216016679407</v>
      </c>
      <c r="BL65" s="25">
        <v>3.6987841806856787</v>
      </c>
      <c r="BM65" s="25">
        <v>3.5442945533779948</v>
      </c>
      <c r="BN65" s="25">
        <v>2.8728963855317842</v>
      </c>
      <c r="BO65" s="25">
        <v>3.4542235472600686</v>
      </c>
      <c r="BP65" s="25">
        <v>3.743794327781921</v>
      </c>
      <c r="BQ65" s="25">
        <v>3.7883676673551037</v>
      </c>
      <c r="BR65" s="25">
        <v>2.5525571442072232</v>
      </c>
      <c r="BS65" s="25">
        <v>2.3715353809172917</v>
      </c>
      <c r="BT65" s="25">
        <v>3.0504384673469289</v>
      </c>
      <c r="BU65" s="25">
        <v>2.8193746346927444</v>
      </c>
      <c r="BV65" s="25">
        <v>3.7743149601926813</v>
      </c>
      <c r="BW65" s="25">
        <v>2.9165233802297679</v>
      </c>
      <c r="BX65" s="25">
        <v>3.8002830465893256</v>
      </c>
      <c r="BY65" s="25">
        <v>4.9273020632672235</v>
      </c>
      <c r="BZ65" s="25">
        <v>3.6291540791938606</v>
      </c>
      <c r="CA65" s="25">
        <v>3.7614827205202364</v>
      </c>
      <c r="CB65" s="25">
        <v>2.9525740473253528</v>
      </c>
      <c r="CC65" s="25">
        <v>2.9351011476157631</v>
      </c>
      <c r="CD65" s="25">
        <v>3.0556646435016019</v>
      </c>
      <c r="CE65" s="25">
        <v>3.4919105761804561</v>
      </c>
      <c r="CF65" s="25">
        <v>2.896808241598646</v>
      </c>
      <c r="CG65" s="25">
        <v>3.1280418919017645</v>
      </c>
      <c r="CH65" s="25">
        <v>2.0311602528276298</v>
      </c>
      <c r="CI65" s="25">
        <v>1.6481908243801768</v>
      </c>
      <c r="CJ65" s="25">
        <v>3.5076635734874215</v>
      </c>
      <c r="CK65" s="25">
        <v>2.6377406396819287</v>
      </c>
      <c r="CL65" s="25">
        <v>3.0092227589112737</v>
      </c>
      <c r="CM65" s="25">
        <v>2.2325645630723123</v>
      </c>
      <c r="CN65" s="25">
        <v>2.2413961456448162</v>
      </c>
      <c r="CO65" s="25">
        <v>3.3550330657381151</v>
      </c>
      <c r="CP65" s="25">
        <v>2.7878741926625215</v>
      </c>
      <c r="CQ65" s="25">
        <v>2.4456123880098999</v>
      </c>
      <c r="CR65" s="25">
        <v>2.0490553373422733</v>
      </c>
      <c r="CS65" s="25">
        <v>2.9616585918150555</v>
      </c>
      <c r="CT65" s="25">
        <v>3.1866565726397504</v>
      </c>
      <c r="CU65" s="25">
        <v>3.4271531145157033</v>
      </c>
      <c r="CV65" s="25">
        <v>2.2173741369161153</v>
      </c>
      <c r="CW65" s="25">
        <v>3.9346327849248919</v>
      </c>
    </row>
    <row r="66" spans="1:101">
      <c r="B66" s="25">
        <v>2.6822955889087909</v>
      </c>
      <c r="C66" s="25">
        <v>2.8035614577250563</v>
      </c>
      <c r="D66" s="25">
        <v>3.1488558045339392</v>
      </c>
      <c r="E66" s="25">
        <v>3.2365847479588434</v>
      </c>
      <c r="F66" s="25">
        <v>2.6898192551175404</v>
      </c>
      <c r="G66" s="25">
        <v>3.4217433619024193</v>
      </c>
      <c r="H66" s="25">
        <v>3.3204963257935476</v>
      </c>
      <c r="I66" s="25">
        <v>4.1349023635420572</v>
      </c>
      <c r="J66" s="25">
        <v>2.5313371377270286</v>
      </c>
      <c r="K66" s="25">
        <v>2.5529725785128745</v>
      </c>
      <c r="L66" s="25">
        <v>3.8745611243105187</v>
      </c>
      <c r="M66" s="25">
        <v>3.3437523066040602</v>
      </c>
      <c r="N66" s="25">
        <v>1.7593460923190745</v>
      </c>
      <c r="O66" s="25">
        <v>2.8970202106818683</v>
      </c>
      <c r="P66" s="25">
        <v>1.576906351105958</v>
      </c>
      <c r="Q66" s="25">
        <v>1.0791070849801399</v>
      </c>
      <c r="R66" s="25">
        <v>3.0422662682636723</v>
      </c>
      <c r="S66" s="25">
        <v>4.1164299907624082</v>
      </c>
      <c r="T66" s="25">
        <v>3.2784263179145388</v>
      </c>
      <c r="U66" s="25">
        <v>2.8910188610054668</v>
      </c>
      <c r="V66" s="25">
        <v>1.8020925874953535</v>
      </c>
      <c r="W66" s="25">
        <v>3.219799625419471</v>
      </c>
      <c r="X66" s="25">
        <v>3.377128794202751</v>
      </c>
      <c r="Y66" s="25">
        <v>3.0764660211327248</v>
      </c>
      <c r="Z66" s="25">
        <v>3.1519174170177768</v>
      </c>
      <c r="AA66" s="25">
        <v>3.0826012503803368</v>
      </c>
      <c r="AB66" s="25">
        <v>4.1096624552495875</v>
      </c>
      <c r="AC66" s="25">
        <v>2.2476333971117821</v>
      </c>
      <c r="AD66" s="25">
        <v>3.3723287673179851</v>
      </c>
      <c r="AE66" s="25">
        <v>3.7748650812453062</v>
      </c>
      <c r="AF66" s="25">
        <v>2.4553731935503769</v>
      </c>
      <c r="AG66" s="25">
        <v>3.0663674723576255</v>
      </c>
      <c r="AH66" s="25">
        <v>3.014707843742543</v>
      </c>
      <c r="AI66" s="25">
        <v>2.7291530977306442</v>
      </c>
      <c r="AJ66" s="25">
        <v>2.5982033067858152</v>
      </c>
      <c r="AK66" s="25">
        <v>3.4722324189610023</v>
      </c>
      <c r="AL66" s="25">
        <v>3.2077055829881171</v>
      </c>
      <c r="AM66" s="25">
        <v>2.8025693285256073</v>
      </c>
      <c r="AN66" s="25">
        <v>3.14143516954748</v>
      </c>
      <c r="AO66" s="25">
        <v>4.0875508887351346</v>
      </c>
      <c r="AP66" s="25">
        <v>4.1059107037523113</v>
      </c>
      <c r="AQ66" s="25">
        <v>3.1025673621135335</v>
      </c>
      <c r="AR66" s="25">
        <v>2.4256937397642351</v>
      </c>
      <c r="AS66" s="25">
        <v>3.5184566956682763</v>
      </c>
      <c r="AT66" s="25">
        <v>2.6314428804811985</v>
      </c>
      <c r="AU66" s="25">
        <v>4.4671557400374837</v>
      </c>
      <c r="AV66" s="25">
        <v>2.9398929563755023</v>
      </c>
      <c r="AW66" s="25">
        <v>2.6180411686284666</v>
      </c>
      <c r="AX66" s="25">
        <v>2.566151162835268</v>
      </c>
      <c r="AY66" s="25">
        <v>3.4742416036585455</v>
      </c>
      <c r="AZ66" s="25">
        <v>2.1781642217944208</v>
      </c>
      <c r="BA66" s="25">
        <v>4.3914324520046932</v>
      </c>
      <c r="BB66" s="25">
        <v>0.94411034698901908</v>
      </c>
      <c r="BC66" s="25">
        <v>3.8844186073759293</v>
      </c>
      <c r="BD66" s="25">
        <v>1.8810951192315553</v>
      </c>
      <c r="BE66" s="25">
        <v>2.0460845274812716</v>
      </c>
      <c r="BF66" s="25">
        <v>3.239413754836848</v>
      </c>
      <c r="BG66" s="25">
        <v>3.4862151941183299</v>
      </c>
      <c r="BH66" s="25">
        <v>3.4224572541590073</v>
      </c>
      <c r="BI66" s="25">
        <v>3.7145828822761899</v>
      </c>
      <c r="BJ66" s="25">
        <v>2.8905110569785184</v>
      </c>
      <c r="BK66" s="25">
        <v>2.5064959673396729</v>
      </c>
      <c r="BL66" s="25">
        <v>2.1364970207569298</v>
      </c>
      <c r="BM66" s="25">
        <v>1.1053273124986014</v>
      </c>
      <c r="BN66" s="25">
        <v>1.6982457179596941</v>
      </c>
      <c r="BO66" s="25">
        <v>3.4306714786328767</v>
      </c>
      <c r="BP66" s="25">
        <v>4.9846428730450176</v>
      </c>
      <c r="BQ66" s="25">
        <v>3.0169886283491145</v>
      </c>
      <c r="BR66" s="25">
        <v>3.229251290105267</v>
      </c>
      <c r="BS66" s="25">
        <v>3.3060045191166365</v>
      </c>
      <c r="BT66" s="25">
        <v>4.4537133404675426</v>
      </c>
      <c r="BU66" s="25">
        <v>3.0521503495775217</v>
      </c>
      <c r="BV66" s="25">
        <v>3.3457356573066273</v>
      </c>
      <c r="BW66" s="25">
        <v>3.8844773239743646</v>
      </c>
      <c r="BX66" s="25">
        <v>2.4720633145291511</v>
      </c>
      <c r="BY66" s="25">
        <v>2.7604497804468116</v>
      </c>
      <c r="BZ66" s="25">
        <v>3.5322468343958193</v>
      </c>
      <c r="CA66" s="25">
        <v>2.9763887115945944</v>
      </c>
      <c r="CB66" s="25">
        <v>0.95717806153081453</v>
      </c>
      <c r="CC66" s="25">
        <v>2.1383295064328816</v>
      </c>
      <c r="CD66" s="25">
        <v>3.3782533002382302</v>
      </c>
      <c r="CE66" s="25">
        <v>2.7619315575988965</v>
      </c>
      <c r="CF66" s="25">
        <v>3.1095192849674271</v>
      </c>
      <c r="CG66" s="25">
        <v>0.69967323183242147</v>
      </c>
      <c r="CH66" s="25">
        <v>4.1153782839381421</v>
      </c>
      <c r="CI66" s="25">
        <v>2.8322677730143919</v>
      </c>
      <c r="CJ66" s="25">
        <v>3.8702822937511385</v>
      </c>
      <c r="CK66" s="25">
        <v>4.1007770453242376</v>
      </c>
      <c r="CL66" s="25">
        <v>2.9319324355173846</v>
      </c>
      <c r="CM66" s="25">
        <v>3.7815794476843285</v>
      </c>
      <c r="CN66" s="25">
        <v>2.5465858955314538</v>
      </c>
      <c r="CO66" s="25">
        <v>3.4023516808467527</v>
      </c>
      <c r="CP66" s="25">
        <v>2.3320147949142958</v>
      </c>
      <c r="CQ66" s="25">
        <v>3.8216586778463162</v>
      </c>
      <c r="CR66" s="25">
        <v>3.8090310160496914</v>
      </c>
      <c r="CS66" s="25">
        <v>2.8893393822689504</v>
      </c>
      <c r="CT66" s="25">
        <v>3.1622280954572477</v>
      </c>
      <c r="CU66" s="25">
        <v>3.9697057408834286</v>
      </c>
      <c r="CV66" s="25">
        <v>1.0957295835833896</v>
      </c>
      <c r="CW66" s="25">
        <v>2.5520727407025019</v>
      </c>
    </row>
    <row r="67" spans="1:101">
      <c r="A67" t="s">
        <v>35</v>
      </c>
      <c r="B67" s="25">
        <v>1.6821544881032573</v>
      </c>
      <c r="C67" s="25">
        <v>2.2217038115532737</v>
      </c>
      <c r="D67" s="25">
        <v>3.5408379860805042</v>
      </c>
      <c r="E67" s="25">
        <v>3.4104621317882957</v>
      </c>
      <c r="F67" s="25">
        <v>3.1815030389790686</v>
      </c>
      <c r="G67" s="25">
        <v>3.9363437875276319</v>
      </c>
      <c r="H67" s="25">
        <v>2.9913641675278955</v>
      </c>
      <c r="I67" s="25">
        <v>1.8776968720215037</v>
      </c>
      <c r="J67" s="25">
        <v>4.961610843518387</v>
      </c>
      <c r="K67" s="25">
        <v>3.5047679911274678</v>
      </c>
      <c r="L67" s="25">
        <v>3.9352457195873964</v>
      </c>
      <c r="M67" s="25">
        <v>1.6480577717497957</v>
      </c>
      <c r="N67" s="25">
        <v>2.8127320462452858</v>
      </c>
      <c r="O67" s="25">
        <v>2.8630200104346617</v>
      </c>
      <c r="P67" s="25">
        <v>2.7686255413135363</v>
      </c>
      <c r="Q67" s="25">
        <v>3.1272164731133802</v>
      </c>
      <c r="R67" s="25">
        <v>3.5503691842671903</v>
      </c>
      <c r="S67" s="25">
        <v>2.1253755631138125</v>
      </c>
      <c r="T67" s="25">
        <v>3.1174283801183447</v>
      </c>
      <c r="U67" s="25">
        <v>4.215216581065544</v>
      </c>
      <c r="V67" s="25">
        <v>2.8427230862467332</v>
      </c>
      <c r="W67" s="25">
        <v>2.1054542573541526</v>
      </c>
      <c r="X67" s="25">
        <v>2.3392473961622708</v>
      </c>
      <c r="Y67" s="25">
        <v>4.5118569751851307</v>
      </c>
      <c r="Z67" s="25">
        <v>3.5461557414194349</v>
      </c>
      <c r="AA67" s="25">
        <v>3.6064801998350009</v>
      </c>
      <c r="AB67" s="25">
        <v>2.1006036733230169</v>
      </c>
      <c r="AC67" s="25">
        <v>1.8134404244932989</v>
      </c>
      <c r="AD67" s="25">
        <v>1.1984469501532846</v>
      </c>
      <c r="AE67" s="25">
        <v>4.7112958118647059</v>
      </c>
      <c r="AF67" s="25">
        <v>4.7602863509065863</v>
      </c>
      <c r="AG67" s="25">
        <v>3.0600787468698023</v>
      </c>
      <c r="AH67" s="25">
        <v>3.0432445045725451</v>
      </c>
      <c r="AI67" s="25">
        <v>1.5469131943636145</v>
      </c>
      <c r="AJ67" s="25">
        <v>3.2240746131151852</v>
      </c>
      <c r="AK67" s="25">
        <v>4.2940070894351825</v>
      </c>
      <c r="AL67" s="25">
        <v>0.54324708677407774</v>
      </c>
      <c r="AM67" s="25">
        <v>3.860241032580463</v>
      </c>
      <c r="AN67" s="25">
        <v>1.3835356081673127</v>
      </c>
      <c r="AO67" s="25">
        <v>1.4587864560032009</v>
      </c>
      <c r="AP67" s="25">
        <v>2.1779807067357835</v>
      </c>
      <c r="AQ67" s="25">
        <v>1.7728430464114509</v>
      </c>
      <c r="AR67" s="25">
        <v>3.8229582285618049</v>
      </c>
      <c r="AS67" s="25">
        <v>3.8566068380399692</v>
      </c>
      <c r="AT67" s="25">
        <v>2.9944657740837473</v>
      </c>
      <c r="AU67" s="25">
        <v>0.78457781939747173</v>
      </c>
      <c r="AV67" s="25">
        <v>3.6142202096574794</v>
      </c>
      <c r="AW67" s="25">
        <v>2.4574421188495115</v>
      </c>
      <c r="AX67" s="25">
        <v>3.6872488392427716</v>
      </c>
      <c r="AY67" s="25">
        <v>2.7854270753861283</v>
      </c>
      <c r="AZ67" s="25">
        <v>4.0739351104960102</v>
      </c>
      <c r="BA67" s="25">
        <v>4.5245079608513104</v>
      </c>
      <c r="BB67" s="25">
        <v>-2.3275810021456955E-3</v>
      </c>
      <c r="BC67" s="25">
        <v>2.3861183037123905</v>
      </c>
      <c r="BD67" s="25">
        <v>2.9901498683659855</v>
      </c>
      <c r="BE67" s="25">
        <v>3.8218493325578393</v>
      </c>
      <c r="BF67" s="25">
        <v>1.4571785256172334</v>
      </c>
      <c r="BG67" s="25">
        <v>2.7077298635091056</v>
      </c>
      <c r="BH67" s="25">
        <v>4.5961268723371678</v>
      </c>
      <c r="BI67" s="25">
        <v>4.6002983899875449</v>
      </c>
      <c r="BJ67" s="25">
        <v>2.7312659553226442</v>
      </c>
      <c r="BK67" s="25">
        <v>3.5536519252898673</v>
      </c>
      <c r="BL67" s="25">
        <v>3.0119588308342968</v>
      </c>
      <c r="BM67" s="25">
        <v>2.6674245379207444</v>
      </c>
      <c r="BN67" s="25">
        <v>3.8272909798256016</v>
      </c>
      <c r="BO67" s="25">
        <v>2.64041960738796</v>
      </c>
      <c r="BP67" s="25">
        <v>2.3491880377308991</v>
      </c>
      <c r="BQ67" s="25">
        <v>2.5569774052812049</v>
      </c>
      <c r="BR67" s="25">
        <v>2.3781329021029487</v>
      </c>
      <c r="BS67" s="25">
        <v>3.2321695041164329</v>
      </c>
      <c r="BT67" s="25">
        <v>2.0543315025199282</v>
      </c>
      <c r="BU67" s="25">
        <v>3.7737094510371803</v>
      </c>
      <c r="BV67" s="25">
        <v>2.4388772710496052</v>
      </c>
      <c r="BW67" s="25">
        <v>2.6968967281305067</v>
      </c>
      <c r="BX67" s="25">
        <v>3.4320009405104215</v>
      </c>
      <c r="BY67" s="25">
        <v>2.9819199730825718</v>
      </c>
      <c r="BZ67" s="25">
        <v>1.5793556906363417</v>
      </c>
      <c r="CA67" s="25">
        <v>4.2091699939120897</v>
      </c>
      <c r="CB67" s="25">
        <v>4.1278750200380401</v>
      </c>
      <c r="CC67" s="25">
        <v>4.2214363430711801</v>
      </c>
      <c r="CD67" s="25">
        <v>3.4112577437607121</v>
      </c>
      <c r="CE67" s="25">
        <v>2.7126925886796633</v>
      </c>
      <c r="CF67" s="25">
        <v>3.4779087505642301</v>
      </c>
      <c r="CG67" s="25">
        <v>4.2127268491686767</v>
      </c>
      <c r="CH67" s="25">
        <v>2.3162501152809614</v>
      </c>
      <c r="CI67" s="25">
        <v>3.2368472671180264</v>
      </c>
      <c r="CJ67" s="25">
        <v>3.2583490296466056</v>
      </c>
      <c r="CK67" s="25">
        <v>3.4693012239826264</v>
      </c>
      <c r="CL67" s="25">
        <v>1.980869134815737</v>
      </c>
      <c r="CM67" s="25">
        <v>2.3969629246234425</v>
      </c>
      <c r="CN67" s="25">
        <v>3.1294326959729375</v>
      </c>
      <c r="CO67" s="25">
        <v>2.9812006286842778</v>
      </c>
      <c r="CP67" s="25">
        <v>3.478454173468756</v>
      </c>
      <c r="CQ67" s="25">
        <v>2.0181919093034488</v>
      </c>
      <c r="CR67" s="25">
        <v>4.7848195558927662</v>
      </c>
      <c r="CS67" s="25">
        <v>2.0566776299913565</v>
      </c>
      <c r="CT67" s="25">
        <v>3.6083113815530328</v>
      </c>
      <c r="CU67" s="25">
        <v>3.6343715965655425</v>
      </c>
      <c r="CV67" s="25">
        <v>3.4644241655576176</v>
      </c>
      <c r="CW67" s="25">
        <v>2.3469126435759282</v>
      </c>
    </row>
    <row r="68" spans="1:101">
      <c r="B68" s="25">
        <v>1.038094236049917</v>
      </c>
      <c r="C68" s="25">
        <v>1.1320775174860847</v>
      </c>
      <c r="D68" s="25">
        <v>-0.68492646676227587</v>
      </c>
      <c r="E68" s="25">
        <v>-1.987848845511802</v>
      </c>
      <c r="F68" s="25">
        <v>6.0807898729061005E-2</v>
      </c>
      <c r="G68" s="25">
        <v>1.1921168700588585</v>
      </c>
      <c r="H68" s="25">
        <v>-1.7446199120534258</v>
      </c>
      <c r="I68" s="25">
        <v>4.6793443654038036E-2</v>
      </c>
      <c r="J68" s="25">
        <v>0.46997456811775329</v>
      </c>
      <c r="K68" s="25">
        <v>1.5496426480047893</v>
      </c>
      <c r="L68" s="25">
        <v>-0.61791199953958453</v>
      </c>
      <c r="M68" s="25">
        <v>-0.97850754534297346</v>
      </c>
      <c r="N68" s="25">
        <v>0.72463418123884593</v>
      </c>
      <c r="O68" s="25">
        <v>1.1136944268959541</v>
      </c>
      <c r="P68" s="25">
        <v>1.3920287254843056</v>
      </c>
      <c r="Q68" s="25">
        <v>1.3183993687390898</v>
      </c>
      <c r="R68" s="25">
        <v>2.5451743680387819</v>
      </c>
      <c r="S68" s="25">
        <v>0.3127527004995172</v>
      </c>
      <c r="T68" s="25">
        <v>0.53175742834472717</v>
      </c>
      <c r="U68" s="25">
        <v>2.9524170069571465</v>
      </c>
      <c r="V68" s="25">
        <v>1.0277860501072094</v>
      </c>
      <c r="W68" s="25">
        <v>2.3029405802600182</v>
      </c>
      <c r="X68" s="25">
        <v>3.6048924164407072</v>
      </c>
      <c r="Y68" s="25">
        <v>2.0300344462354722</v>
      </c>
      <c r="Z68" s="25">
        <v>1.2788757539029854</v>
      </c>
      <c r="AA68" s="25">
        <v>1.1335404538304432</v>
      </c>
      <c r="AB68" s="25">
        <v>1.469504803577709</v>
      </c>
      <c r="AC68" s="25">
        <v>-4.0990377233804942E-2</v>
      </c>
      <c r="AD68" s="25">
        <v>4.1947791631514129</v>
      </c>
      <c r="AE68" s="25">
        <v>-0.15206794205179808</v>
      </c>
      <c r="AF68" s="25">
        <v>1.4531293149811721</v>
      </c>
      <c r="AG68" s="25">
        <v>2.7001069157202466</v>
      </c>
      <c r="AH68" s="25">
        <v>-0.86166573912775535</v>
      </c>
      <c r="AI68" s="25">
        <v>1.5141459311572762</v>
      </c>
      <c r="AJ68" s="25">
        <v>1.9211928098481743</v>
      </c>
      <c r="AK68" s="25">
        <v>4.7694648286978758</v>
      </c>
      <c r="AL68" s="25">
        <v>2.1986455034372412</v>
      </c>
      <c r="AM68" s="25">
        <v>3.388222205222827</v>
      </c>
      <c r="AN68" s="25">
        <v>1.0588877418286327</v>
      </c>
      <c r="AO68" s="25">
        <v>0.9752706814950336</v>
      </c>
      <c r="AP68" s="25">
        <v>3.6090673220187108E-3</v>
      </c>
      <c r="AQ68" s="25">
        <v>2.5668244420368209</v>
      </c>
      <c r="AR68" s="25">
        <v>0.45234290339236427</v>
      </c>
      <c r="AS68" s="25">
        <v>0.52143493309017197</v>
      </c>
      <c r="AT68" s="25">
        <v>2.5406968406717558</v>
      </c>
      <c r="AU68" s="25">
        <v>1.1518079962829348</v>
      </c>
      <c r="AV68" s="25">
        <v>-9.1031871849013513E-2</v>
      </c>
      <c r="AW68" s="25">
        <v>1.4979240526048705</v>
      </c>
      <c r="AX68" s="25">
        <v>0.86689690459618363</v>
      </c>
      <c r="AY68" s="25">
        <v>-3.0889307060613547E-2</v>
      </c>
      <c r="AZ68" s="25">
        <v>1.0185072518510663</v>
      </c>
      <c r="BA68" s="25">
        <v>2.435409208341234</v>
      </c>
      <c r="BB68" s="25">
        <v>0.76382576585272155</v>
      </c>
      <c r="BC68" s="25">
        <v>-0.10394726054424241</v>
      </c>
      <c r="BD68" s="25">
        <v>1.2670543160292951</v>
      </c>
      <c r="BE68" s="25">
        <v>-0.17149496888213345</v>
      </c>
      <c r="BF68" s="25">
        <v>-0.92104258633926817</v>
      </c>
      <c r="BG68" s="25">
        <v>-0.45005804128621696</v>
      </c>
      <c r="BH68" s="25">
        <v>0.10226601622401077</v>
      </c>
      <c r="BI68" s="25">
        <v>3.0244785785038046</v>
      </c>
      <c r="BJ68" s="25">
        <v>1.6094544948391103</v>
      </c>
      <c r="BK68" s="25">
        <v>0.67798273186737323</v>
      </c>
      <c r="BL68" s="25">
        <v>4.2354283167623903</v>
      </c>
      <c r="BM68" s="25">
        <v>-9.0136169416147993E-2</v>
      </c>
      <c r="BN68" s="25">
        <v>-0.20581259715084377</v>
      </c>
      <c r="BO68" s="25">
        <v>0.80554480869297596</v>
      </c>
      <c r="BP68" s="25">
        <v>0.63433512651663437</v>
      </c>
      <c r="BQ68" s="25">
        <v>0.76583505697781162</v>
      </c>
      <c r="BR68" s="25">
        <v>0.68211401174594677</v>
      </c>
      <c r="BS68" s="25">
        <v>3.7840658828835174</v>
      </c>
      <c r="BT68" s="25">
        <v>0.31847093446752506</v>
      </c>
      <c r="BU68" s="25">
        <v>0.45336595002316882</v>
      </c>
      <c r="BV68" s="25">
        <v>0.61857185167275541</v>
      </c>
      <c r="BW68" s="25">
        <v>-0.7554715218257857</v>
      </c>
      <c r="BX68" s="25">
        <v>0.13920678423549571</v>
      </c>
      <c r="BY68" s="25">
        <v>1.2283064020354217</v>
      </c>
      <c r="BZ68" s="25">
        <v>-1.1700446786193104</v>
      </c>
      <c r="CA68" s="25">
        <v>0.31615355188368466</v>
      </c>
      <c r="CB68" s="25">
        <v>0.22020318158460372</v>
      </c>
      <c r="CC68" s="25">
        <v>0.54828658725438673</v>
      </c>
      <c r="CD68" s="25">
        <v>0.7184140076499419</v>
      </c>
      <c r="CE68" s="25">
        <v>0.21174782290623151</v>
      </c>
      <c r="CF68" s="25">
        <v>0.2570434171877316</v>
      </c>
      <c r="CG68" s="25">
        <v>1.4288201670099636</v>
      </c>
      <c r="CH68" s="25">
        <v>1.8679638327386754</v>
      </c>
      <c r="CI68" s="25">
        <v>2.1834812025791623</v>
      </c>
      <c r="CJ68" s="25">
        <v>1.3257014570611627</v>
      </c>
      <c r="CK68" s="25">
        <v>-0.30946147722283857</v>
      </c>
      <c r="CL68" s="25">
        <v>2.4604866502414642</v>
      </c>
      <c r="CM68" s="25">
        <v>3.3671459736306759</v>
      </c>
      <c r="CN68" s="25">
        <v>2.0764922905337659</v>
      </c>
      <c r="CO68" s="25">
        <v>-0.99371161778168027</v>
      </c>
      <c r="CP68" s="25">
        <v>0.69567179431772841</v>
      </c>
      <c r="CQ68" s="25">
        <v>0.23138517908001666</v>
      </c>
      <c r="CR68" s="25">
        <v>0.27527077997481364</v>
      </c>
      <c r="CS68" s="25">
        <v>2.3850229588084755</v>
      </c>
      <c r="CT68" s="25">
        <v>1.9321537136063061</v>
      </c>
      <c r="CU68" s="25">
        <v>1.6838649008052089</v>
      </c>
      <c r="CV68" s="25">
        <v>1.4490127103184443</v>
      </c>
      <c r="CW68" s="25">
        <v>2.5103726788698264</v>
      </c>
    </row>
    <row r="69" spans="1:101">
      <c r="B69" s="25">
        <v>2.2012442750873116</v>
      </c>
      <c r="C69" s="25">
        <v>0.67734932190750508</v>
      </c>
      <c r="D69" s="25">
        <v>5.5627828771711449</v>
      </c>
      <c r="E69" s="25">
        <v>3.5881700426162486</v>
      </c>
      <c r="F69" s="25">
        <v>1.8958108777821483</v>
      </c>
      <c r="G69" s="25">
        <v>3.724110427053787</v>
      </c>
      <c r="H69" s="25">
        <v>4.4509493618387515</v>
      </c>
      <c r="I69" s="25">
        <v>1.5144459737206031</v>
      </c>
      <c r="J69" s="25">
        <v>4.6130918979462567</v>
      </c>
      <c r="K69" s="25">
        <v>4.0137608036408245</v>
      </c>
      <c r="L69" s="25">
        <v>3.1529067366910297</v>
      </c>
      <c r="M69" s="25">
        <v>2.5414547937336578</v>
      </c>
      <c r="N69" s="25">
        <v>4.120489257854171</v>
      </c>
      <c r="O69" s="25">
        <v>4.2647871062248459</v>
      </c>
      <c r="P69" s="25">
        <v>3.8023302928060723</v>
      </c>
      <c r="Q69" s="25">
        <v>0.88369200349081112</v>
      </c>
      <c r="R69" s="25">
        <v>4.2629157879808828</v>
      </c>
      <c r="S69" s="25">
        <v>2.8462097464002594</v>
      </c>
      <c r="T69" s="25">
        <v>1.3640322022853983</v>
      </c>
      <c r="U69" s="25">
        <v>4.4966107239489022</v>
      </c>
      <c r="V69" s="25">
        <v>4.8936299555808471</v>
      </c>
      <c r="W69" s="25">
        <v>1.5758501527748978</v>
      </c>
      <c r="X69" s="25">
        <v>4.6390755133213322</v>
      </c>
      <c r="Y69" s="25">
        <v>2.0514274808999411</v>
      </c>
      <c r="Z69" s="25">
        <v>3.5117054156750389</v>
      </c>
      <c r="AA69" s="25">
        <v>3.5718700853666441</v>
      </c>
      <c r="AB69" s="25">
        <v>-0.15779619935458555</v>
      </c>
      <c r="AC69" s="25">
        <v>3.3149622693331171</v>
      </c>
      <c r="AD69" s="25">
        <v>2.9670650580444304</v>
      </c>
      <c r="AE69" s="25">
        <v>4.7944065196041414</v>
      </c>
      <c r="AF69" s="25">
        <v>3.7852810059569748</v>
      </c>
      <c r="AG69" s="25">
        <v>3.9562020317463733</v>
      </c>
      <c r="AH69" s="25">
        <v>4.0929169474675229</v>
      </c>
      <c r="AI69" s="25">
        <v>1.1212786038492517E-2</v>
      </c>
      <c r="AJ69" s="25">
        <v>0.48798935018768841</v>
      </c>
      <c r="AK69" s="25">
        <v>2.2230782815753862</v>
      </c>
      <c r="AL69" s="25">
        <v>0.74861021511726733</v>
      </c>
      <c r="AM69" s="25">
        <v>1.272284430782717</v>
      </c>
      <c r="AN69" s="25">
        <v>5.3773712803564901</v>
      </c>
      <c r="AO69" s="25">
        <v>2.908155186542877</v>
      </c>
      <c r="AP69" s="25">
        <v>3.1783001495458296</v>
      </c>
      <c r="AQ69" s="25">
        <v>2.0380648442740572</v>
      </c>
      <c r="AR69" s="25">
        <v>2.3728080998406207</v>
      </c>
      <c r="AS69" s="25">
        <v>3.932294982560534</v>
      </c>
      <c r="AT69" s="25">
        <v>3.9672170480029285</v>
      </c>
      <c r="AU69" s="25">
        <v>4.671709424630329</v>
      </c>
      <c r="AV69" s="25">
        <v>2.9558306142762754</v>
      </c>
      <c r="AW69" s="25">
        <v>2.293705700826818</v>
      </c>
      <c r="AX69" s="25">
        <v>3.0314250550904633</v>
      </c>
      <c r="AY69" s="25">
        <v>3.855636341868224</v>
      </c>
      <c r="AZ69" s="25">
        <v>3.0571271614989159</v>
      </c>
      <c r="BA69" s="25">
        <v>1.6660406413688378E-2</v>
      </c>
      <c r="BB69" s="25">
        <v>1.8873755162309096</v>
      </c>
      <c r="BC69" s="25">
        <v>2.0873994527803337</v>
      </c>
      <c r="BD69" s="25">
        <v>2.4172931568151523</v>
      </c>
      <c r="BE69" s="25">
        <v>5.6486803552239069</v>
      </c>
      <c r="BF69" s="25">
        <v>2.7567370168431404</v>
      </c>
      <c r="BG69" s="25">
        <v>1.6417577049744481</v>
      </c>
      <c r="BH69" s="25">
        <v>1.6715694222509341</v>
      </c>
      <c r="BI69" s="25">
        <v>1.3769704850037312</v>
      </c>
      <c r="BJ69" s="25">
        <v>5.0889594140370162</v>
      </c>
      <c r="BK69" s="25">
        <v>3.2448935090932665</v>
      </c>
      <c r="BL69" s="25">
        <v>4.9174055530608403</v>
      </c>
      <c r="BM69" s="25">
        <v>3.4458750921404531</v>
      </c>
      <c r="BN69" s="25">
        <v>3.3138916850131048</v>
      </c>
      <c r="BO69" s="25">
        <v>1.8882342539268051</v>
      </c>
      <c r="BP69" s="25">
        <v>4.7808500241503804</v>
      </c>
      <c r="BQ69" s="25">
        <v>3.8026735881920115</v>
      </c>
      <c r="BR69" s="25">
        <v>4.5386849706121035</v>
      </c>
      <c r="BS69" s="25">
        <v>2.152214855686668</v>
      </c>
      <c r="BT69" s="25">
        <v>2.9165399810150405</v>
      </c>
      <c r="BU69" s="25">
        <v>2.2727635437167977</v>
      </c>
      <c r="BV69" s="25">
        <v>4.3540432070862911</v>
      </c>
      <c r="BW69" s="25">
        <v>0.18777733619756898</v>
      </c>
      <c r="BX69" s="25">
        <v>1.3695898391479051</v>
      </c>
      <c r="BY69" s="25">
        <v>3.5477173589836184</v>
      </c>
      <c r="BZ69" s="25">
        <v>3.3567365872634682</v>
      </c>
      <c r="CA69" s="25">
        <v>3.1737083862138484</v>
      </c>
      <c r="CB69" s="25">
        <v>1.1368652140998026</v>
      </c>
      <c r="CC69" s="25">
        <v>2.9810695133409895</v>
      </c>
      <c r="CD69" s="25">
        <v>1.7495113388511268</v>
      </c>
      <c r="CE69" s="25">
        <v>2.4413763677803977</v>
      </c>
      <c r="CF69" s="25">
        <v>0.37895349840410786</v>
      </c>
      <c r="CG69" s="25">
        <v>0.95828044044972849</v>
      </c>
      <c r="CH69" s="25">
        <v>3.4692257387380501</v>
      </c>
      <c r="CI69" s="25">
        <v>2.5997845765912482</v>
      </c>
      <c r="CJ69" s="25">
        <v>6.663533434264048</v>
      </c>
      <c r="CK69" s="25">
        <v>3.2784473084599952</v>
      </c>
      <c r="CL69" s="25">
        <v>1.2788224083578046</v>
      </c>
      <c r="CM69" s="25">
        <v>4.1306418034424199</v>
      </c>
      <c r="CN69" s="25">
        <v>4.0103767789140283</v>
      </c>
      <c r="CO69" s="25">
        <v>5.3860049015575537</v>
      </c>
      <c r="CP69" s="25">
        <v>3.8946668788477261</v>
      </c>
      <c r="CQ69" s="25">
        <v>0.58992613781366732</v>
      </c>
      <c r="CR69" s="25">
        <v>2.5708747577952344</v>
      </c>
      <c r="CS69" s="25">
        <v>3.1671018756150464</v>
      </c>
      <c r="CT69" s="25">
        <v>0.54975398757598937</v>
      </c>
      <c r="CU69" s="25">
        <v>1.6773444302845073</v>
      </c>
      <c r="CV69" s="25">
        <v>2.9020595817273067</v>
      </c>
      <c r="CW69" s="25">
        <v>3.2690286775846431</v>
      </c>
    </row>
    <row r="70" spans="1:101">
      <c r="B70" s="25">
        <v>5.719707102229501</v>
      </c>
      <c r="C70" s="25">
        <v>5.1170199097730764</v>
      </c>
      <c r="D70" s="25">
        <v>4.7045212501922133</v>
      </c>
      <c r="E70" s="25">
        <v>3.7033648985049643</v>
      </c>
      <c r="F70" s="25">
        <v>4.0427024244394048</v>
      </c>
      <c r="G70" s="25">
        <v>6.5331663408207694</v>
      </c>
      <c r="H70" s="25">
        <v>5.5521473965049069</v>
      </c>
      <c r="I70" s="25">
        <v>5.3145634529616084</v>
      </c>
      <c r="J70" s="25">
        <v>3.8673603604092994</v>
      </c>
      <c r="K70" s="25">
        <v>4.585482254950521</v>
      </c>
      <c r="L70" s="25">
        <v>3.3634501254958487</v>
      </c>
      <c r="M70" s="25">
        <v>7.2017374953419164</v>
      </c>
      <c r="N70" s="25">
        <v>4.2135957596751172</v>
      </c>
      <c r="O70" s="25">
        <v>2.1645605208934642</v>
      </c>
      <c r="P70" s="25">
        <v>4.2394900465981031</v>
      </c>
      <c r="Q70" s="25">
        <v>6.6939593235759141</v>
      </c>
      <c r="R70" s="25">
        <v>4.6475581369959151</v>
      </c>
      <c r="S70" s="25">
        <v>6.3809371931306629</v>
      </c>
      <c r="T70" s="25">
        <v>6.0118312601202479</v>
      </c>
      <c r="U70" s="25">
        <v>5.2674582114641391</v>
      </c>
      <c r="V70" s="25">
        <v>4.0006862493566633</v>
      </c>
      <c r="W70" s="25">
        <v>3.5352397180609039</v>
      </c>
      <c r="X70" s="25">
        <v>6.5972841384266196</v>
      </c>
      <c r="Y70" s="25">
        <v>4.9127564031286077</v>
      </c>
      <c r="Z70" s="25">
        <v>4.8232840889449209</v>
      </c>
      <c r="AA70" s="25">
        <v>5.0218686016445666</v>
      </c>
      <c r="AB70" s="25">
        <v>4.8640004586416756</v>
      </c>
      <c r="AC70" s="25">
        <v>4.3521431126767451</v>
      </c>
      <c r="AD70" s="25">
        <v>4.937702405246184</v>
      </c>
      <c r="AE70" s="25">
        <v>5.9683081013277057</v>
      </c>
      <c r="AF70" s="25">
        <v>5.5843305085244896</v>
      </c>
      <c r="AG70" s="25">
        <v>4.6030350868263579</v>
      </c>
      <c r="AH70" s="25">
        <v>3.2155277986225599</v>
      </c>
      <c r="AI70" s="25">
        <v>4.0112480272396711</v>
      </c>
      <c r="AJ70" s="25">
        <v>5.2740983057089235</v>
      </c>
      <c r="AK70" s="25">
        <v>5.6185247170092296</v>
      </c>
      <c r="AL70" s="25">
        <v>4.0585482800841248</v>
      </c>
      <c r="AM70" s="25">
        <v>4.201655055496146</v>
      </c>
      <c r="AN70" s="25">
        <v>4.9703144302680746</v>
      </c>
      <c r="AO70" s="25">
        <v>4.9930318609616506</v>
      </c>
      <c r="AP70" s="25">
        <v>5.8496035316362818</v>
      </c>
      <c r="AQ70" s="25">
        <v>6.8224835249044435</v>
      </c>
      <c r="AR70" s="25">
        <v>4.614102907497208</v>
      </c>
      <c r="AS70" s="25">
        <v>6.1731811673927748</v>
      </c>
      <c r="AT70" s="25">
        <v>6.6688458183927555</v>
      </c>
      <c r="AU70" s="25">
        <v>4.6036202488533515</v>
      </c>
      <c r="AV70" s="25">
        <v>4.7412119369408909</v>
      </c>
      <c r="AW70" s="25">
        <v>4.4538151412758422</v>
      </c>
      <c r="AX70" s="25">
        <v>5.8438193989874865</v>
      </c>
      <c r="AY70" s="25">
        <v>4.5230557098421258</v>
      </c>
      <c r="AZ70" s="25">
        <v>5.4167212783803196</v>
      </c>
      <c r="BA70" s="25">
        <v>4.9140751782956746</v>
      </c>
      <c r="BB70" s="25">
        <v>3.6297763966386056</v>
      </c>
      <c r="BC70" s="25">
        <v>4.6756606125114875</v>
      </c>
      <c r="BD70" s="25">
        <v>5.7470187715917964</v>
      </c>
      <c r="BE70" s="25">
        <v>4.5942556503885363</v>
      </c>
      <c r="BF70" s="25">
        <v>5.6986488720825461</v>
      </c>
      <c r="BG70" s="25">
        <v>3.7214544012034576</v>
      </c>
      <c r="BH70" s="25">
        <v>4.2615139521363234</v>
      </c>
      <c r="BI70" s="25">
        <v>5.3556793304136283</v>
      </c>
      <c r="BJ70" s="25">
        <v>5.681386489934833</v>
      </c>
      <c r="BK70" s="25">
        <v>5.060212105744756</v>
      </c>
      <c r="BL70" s="25">
        <v>6.2810423690854353</v>
      </c>
      <c r="BM70" s="25">
        <v>5.2967237324659937</v>
      </c>
      <c r="BN70" s="25">
        <v>4.1178721096143613</v>
      </c>
      <c r="BO70" s="25">
        <v>5.4445805621479106</v>
      </c>
      <c r="BP70" s="25">
        <v>4.6077141926880447</v>
      </c>
      <c r="BQ70" s="25">
        <v>4.3863015514013348</v>
      </c>
      <c r="BR70" s="25">
        <v>5.0557146547382761</v>
      </c>
      <c r="BS70" s="25">
        <v>3.7152065422987359</v>
      </c>
      <c r="BT70" s="25">
        <v>4.1288274288741604</v>
      </c>
      <c r="BU70" s="25">
        <v>4.5900151927778587</v>
      </c>
      <c r="BV70" s="25">
        <v>4.7146268286760025</v>
      </c>
      <c r="BW70" s="25">
        <v>5.1138985260340979</v>
      </c>
      <c r="BX70" s="25">
        <v>3.7052465569032131</v>
      </c>
      <c r="BY70" s="25">
        <v>2.8768516157496435</v>
      </c>
      <c r="BZ70" s="25">
        <v>4.9757997155463904</v>
      </c>
      <c r="CA70" s="25">
        <v>5.6209257975618581</v>
      </c>
      <c r="CB70" s="25">
        <v>4.070323358379488</v>
      </c>
      <c r="CC70" s="25">
        <v>5.4374439247029018</v>
      </c>
      <c r="CD70" s="25">
        <v>4.9416022166178903</v>
      </c>
      <c r="CE70" s="25">
        <v>4.5437995412607508</v>
      </c>
      <c r="CF70" s="25">
        <v>5.7647682843778245</v>
      </c>
      <c r="CG70" s="25">
        <v>4.7420448906113215</v>
      </c>
      <c r="CH70" s="25">
        <v>3.2766313996019454</v>
      </c>
      <c r="CI70" s="25">
        <v>6.1913309924079716</v>
      </c>
      <c r="CJ70" s="25">
        <v>6.2928141745428725</v>
      </c>
      <c r="CK70" s="25">
        <v>2.8724618753299156</v>
      </c>
      <c r="CL70" s="25">
        <v>4.6290687123135097</v>
      </c>
      <c r="CM70" s="25">
        <v>3.9870772060561395</v>
      </c>
      <c r="CN70" s="25">
        <v>5.9019858950575532</v>
      </c>
      <c r="CO70" s="25">
        <v>5.6696921210405389</v>
      </c>
      <c r="CP70" s="25">
        <v>5.3022324401550041</v>
      </c>
      <c r="CQ70" s="25">
        <v>4.8600993932435168</v>
      </c>
      <c r="CR70" s="25">
        <v>4.3825391728503371</v>
      </c>
      <c r="CS70" s="25">
        <v>5.0073455570844931</v>
      </c>
      <c r="CT70" s="25">
        <v>3.5903423418604925</v>
      </c>
      <c r="CU70" s="25">
        <v>6.6139301548899114</v>
      </c>
      <c r="CV70" s="25">
        <v>5.8115412410748046</v>
      </c>
      <c r="CW70" s="25">
        <v>5.5204023883912807</v>
      </c>
    </row>
    <row r="71" spans="1:101">
      <c r="B71" s="25">
        <v>5.2603208901707736</v>
      </c>
      <c r="C71" s="25">
        <v>5.1364835815183589</v>
      </c>
      <c r="D71" s="25">
        <v>4.3514245958511069</v>
      </c>
      <c r="E71" s="25">
        <v>4.9515795751462628</v>
      </c>
      <c r="F71" s="25">
        <v>5.6250167533890201</v>
      </c>
      <c r="G71" s="25">
        <v>5.458537368987411</v>
      </c>
      <c r="H71" s="25">
        <v>4.7706813561346095</v>
      </c>
      <c r="I71" s="25">
        <v>4.975163262323794</v>
      </c>
      <c r="J71" s="25">
        <v>4.9723283346488047</v>
      </c>
      <c r="K71" s="25">
        <v>5.23967289635155</v>
      </c>
      <c r="L71" s="25">
        <v>5.4355411613502334</v>
      </c>
      <c r="M71" s="25">
        <v>4.8602325616730822</v>
      </c>
      <c r="N71" s="25">
        <v>4.6027821972114742</v>
      </c>
      <c r="O71" s="25">
        <v>5.41214862653006</v>
      </c>
      <c r="P71" s="25">
        <v>4.4999453948632135</v>
      </c>
      <c r="Q71" s="25">
        <v>5.0827301969999104</v>
      </c>
      <c r="R71" s="25">
        <v>5.2438693317333405</v>
      </c>
      <c r="S71" s="25">
        <v>5.4319120825243816</v>
      </c>
      <c r="T71" s="25">
        <v>4.7566172719788957</v>
      </c>
      <c r="U71" s="25">
        <v>4.7879982680044071</v>
      </c>
      <c r="V71" s="25">
        <v>5.0786607034114457</v>
      </c>
      <c r="W71" s="25">
        <v>4.4221497547517732</v>
      </c>
      <c r="X71" s="25">
        <v>4.9488794421946576</v>
      </c>
      <c r="Y71" s="25">
        <v>4.9326704599400424</v>
      </c>
      <c r="Z71" s="25">
        <v>4.6951742695361363</v>
      </c>
      <c r="AA71" s="25">
        <v>4.7949613143716157</v>
      </c>
      <c r="AB71" s="25">
        <v>4.9867758334488732</v>
      </c>
      <c r="AC71" s="25">
        <v>4.8762913799566521</v>
      </c>
      <c r="AD71" s="25">
        <v>4.6832546748003585</v>
      </c>
      <c r="AE71" s="25">
        <v>4.626897372141018</v>
      </c>
      <c r="AF71" s="25">
        <v>4.5941299034266994</v>
      </c>
      <c r="AG71" s="25">
        <v>4.8480287104972168</v>
      </c>
      <c r="AH71" s="25">
        <v>4.719109587109493</v>
      </c>
      <c r="AI71" s="25">
        <v>5.2910905040454494</v>
      </c>
      <c r="AJ71" s="25">
        <v>4.981615060380653</v>
      </c>
      <c r="AK71" s="25">
        <v>5.5368760680916367</v>
      </c>
      <c r="AL71" s="25">
        <v>5.28853517437497</v>
      </c>
      <c r="AM71" s="25">
        <v>4.9478920694484483</v>
      </c>
      <c r="AN71" s="25">
        <v>5.1901020462177989</v>
      </c>
      <c r="AO71" s="25">
        <v>4.4118352944751198</v>
      </c>
      <c r="AP71" s="25">
        <v>4.6215860174093999</v>
      </c>
      <c r="AQ71" s="25">
        <v>4.9606206467562437</v>
      </c>
      <c r="AR71" s="25">
        <v>5.2853823555340211</v>
      </c>
      <c r="AS71" s="25">
        <v>5.4136388868666145</v>
      </c>
      <c r="AT71" s="25">
        <v>5.2399868966864842</v>
      </c>
      <c r="AU71" s="25">
        <v>4.7865156591090319</v>
      </c>
      <c r="AV71" s="25">
        <v>4.7833572920991578</v>
      </c>
      <c r="AW71" s="25">
        <v>4.5925732934003136</v>
      </c>
      <c r="AX71" s="25">
        <v>4.9916053857471603</v>
      </c>
      <c r="AY71" s="25">
        <v>4.5986837234677678</v>
      </c>
      <c r="AZ71" s="25">
        <v>5.0820315717721529</v>
      </c>
      <c r="BA71" s="25">
        <v>4.5948494144033551</v>
      </c>
      <c r="BB71" s="25">
        <v>5.689000443204554</v>
      </c>
      <c r="BC71" s="25">
        <v>5.0715058339566319</v>
      </c>
      <c r="BD71" s="25">
        <v>5.0429499837413756</v>
      </c>
      <c r="BE71" s="25">
        <v>5.0438415708186719</v>
      </c>
      <c r="BF71" s="25">
        <v>5.4908867199031439</v>
      </c>
      <c r="BG71" s="25">
        <v>4.8057203740770271</v>
      </c>
      <c r="BH71" s="25">
        <v>5.1362655012302474</v>
      </c>
      <c r="BI71" s="25">
        <v>5.1906364171056598</v>
      </c>
      <c r="BJ71" s="25">
        <v>4.9629490009753718</v>
      </c>
      <c r="BK71" s="25">
        <v>4.5720004884261893</v>
      </c>
      <c r="BL71" s="25">
        <v>4.6438835940456711</v>
      </c>
      <c r="BM71" s="25">
        <v>4.9852450867327214</v>
      </c>
      <c r="BN71" s="25">
        <v>5.301999695915006</v>
      </c>
      <c r="BO71" s="25">
        <v>5.0405448385340392</v>
      </c>
      <c r="BP71" s="25">
        <v>5.5094664703754459</v>
      </c>
      <c r="BQ71" s="25">
        <v>5.1778769469800103</v>
      </c>
      <c r="BR71" s="25">
        <v>5.2903514939452352</v>
      </c>
      <c r="BS71" s="25">
        <v>4.7830247341390528</v>
      </c>
      <c r="BT71" s="25">
        <v>4.9341002577453201</v>
      </c>
      <c r="BU71" s="25">
        <v>4.8515455891217405</v>
      </c>
      <c r="BV71" s="25">
        <v>5.0176435323885409</v>
      </c>
      <c r="BW71" s="25">
        <v>5.0010396159470298</v>
      </c>
      <c r="BX71" s="25">
        <v>4.6901406795850376</v>
      </c>
      <c r="BY71" s="25">
        <v>5.0729870541150772</v>
      </c>
      <c r="BZ71" s="25">
        <v>5.1762830591734357</v>
      </c>
      <c r="CA71" s="25">
        <v>5.0196573181009851</v>
      </c>
      <c r="CB71" s="25">
        <v>5.2221144185953428</v>
      </c>
      <c r="CC71" s="25">
        <v>4.9327853940987216</v>
      </c>
      <c r="CD71" s="25">
        <v>5.0142952186155814</v>
      </c>
      <c r="CE71" s="25">
        <v>5.7867191058646554</v>
      </c>
      <c r="CF71" s="25">
        <v>5.098304340634507</v>
      </c>
      <c r="CG71" s="25">
        <v>5.4045571861348369</v>
      </c>
      <c r="CH71" s="25">
        <v>5.0611413440108892</v>
      </c>
      <c r="CI71" s="25">
        <v>4.7446354612357506</v>
      </c>
      <c r="CJ71" s="25">
        <v>5.0680779234737816</v>
      </c>
      <c r="CK71" s="25">
        <v>5.6240692307534133</v>
      </c>
      <c r="CL71" s="25">
        <v>4.9131263174489019</v>
      </c>
      <c r="CM71" s="25">
        <v>4.8205996920212133</v>
      </c>
      <c r="CN71" s="25">
        <v>5.2003315812243738</v>
      </c>
      <c r="CO71" s="25">
        <v>5.2020032974292896</v>
      </c>
      <c r="CP71" s="25">
        <v>5.6925942930512079</v>
      </c>
      <c r="CQ71" s="25">
        <v>5.0069535211546512</v>
      </c>
      <c r="CR71" s="25">
        <v>4.5221480896585877</v>
      </c>
      <c r="CS71" s="25">
        <v>5.5695523777776126</v>
      </c>
      <c r="CT71" s="25">
        <v>4.5571724446067741</v>
      </c>
      <c r="CU71" s="25">
        <v>5.3213647744188126</v>
      </c>
      <c r="CV71" s="25">
        <v>5.3997788040132013</v>
      </c>
      <c r="CW71" s="25">
        <v>5.1114683921103703</v>
      </c>
    </row>
    <row r="72" spans="1:101">
      <c r="B72" s="25">
        <v>3.9957689445166431</v>
      </c>
      <c r="C72" s="25">
        <v>5.7380170325140485</v>
      </c>
      <c r="D72" s="25">
        <v>7.04029828032927</v>
      </c>
      <c r="E72" s="25">
        <v>5.8329317733783821</v>
      </c>
      <c r="F72" s="25">
        <v>4.7953053172419819</v>
      </c>
      <c r="G72" s="25">
        <v>6.1376711793431999</v>
      </c>
      <c r="H72" s="25">
        <v>5.5317438799781744</v>
      </c>
      <c r="I72" s="25">
        <v>5.3979033213185854</v>
      </c>
      <c r="J72" s="25">
        <v>5.1313515420094431</v>
      </c>
      <c r="K72" s="25">
        <v>6.2389997865989608</v>
      </c>
      <c r="L72" s="25">
        <v>5.360529895053789</v>
      </c>
      <c r="M72" s="25">
        <v>4.9539884680999586</v>
      </c>
      <c r="N72" s="25">
        <v>4.6085921955937108</v>
      </c>
      <c r="O72" s="25">
        <v>4.952761171604906</v>
      </c>
      <c r="P72" s="25">
        <v>6.7979893618088365</v>
      </c>
      <c r="Q72" s="25">
        <v>5.9599175513887737</v>
      </c>
      <c r="R72" s="25">
        <v>6.1086790988486275</v>
      </c>
      <c r="S72" s="25">
        <v>5.4217017478491973</v>
      </c>
      <c r="T72" s="25">
        <v>4.2742086725252948</v>
      </c>
      <c r="U72" s="25">
        <v>3.4231573008025613</v>
      </c>
      <c r="V72" s="25">
        <v>4.7093567439484438</v>
      </c>
      <c r="W72" s="25">
        <v>4.9178800045666442</v>
      </c>
      <c r="X72" s="25">
        <v>6.3020994206320111</v>
      </c>
      <c r="Y72" s="25">
        <v>6.6781670362895662</v>
      </c>
      <c r="Z72" s="25">
        <v>3.7360553824021023</v>
      </c>
      <c r="AA72" s="25">
        <v>4.515080607923287</v>
      </c>
      <c r="AB72" s="25">
        <v>5.0678782016481074</v>
      </c>
      <c r="AC72" s="25">
        <v>5.6875656157081353</v>
      </c>
      <c r="AD72" s="25">
        <v>4.6308629590187991</v>
      </c>
      <c r="AE72" s="25">
        <v>4.9601474469556113</v>
      </c>
      <c r="AF72" s="25">
        <v>5.8471067681759443</v>
      </c>
      <c r="AG72" s="25">
        <v>3.5942080201366666</v>
      </c>
      <c r="AH72" s="25">
        <v>5.4794430003235606</v>
      </c>
      <c r="AI72" s="25">
        <v>5.1034553166663041</v>
      </c>
      <c r="AJ72" s="25">
        <v>5.6863613759090503</v>
      </c>
      <c r="AK72" s="25">
        <v>5.8581533009190281</v>
      </c>
      <c r="AL72" s="25">
        <v>4.6626579884678661</v>
      </c>
      <c r="AM72" s="25">
        <v>4.1468084713208073</v>
      </c>
      <c r="AN72" s="25">
        <v>6.4457258166498503</v>
      </c>
      <c r="AO72" s="25">
        <v>4.8678515983389881</v>
      </c>
      <c r="AP72" s="25">
        <v>5.1830271169869304</v>
      </c>
      <c r="AQ72" s="25">
        <v>5.3494878977556066</v>
      </c>
      <c r="AR72" s="25">
        <v>5.7714357509198244</v>
      </c>
      <c r="AS72" s="25">
        <v>4.7158958392847099</v>
      </c>
      <c r="AT72" s="25">
        <v>5.1161718610602103</v>
      </c>
      <c r="AU72" s="25">
        <v>5.7728995261268112</v>
      </c>
      <c r="AV72" s="25">
        <v>5.5894026860865598</v>
      </c>
      <c r="AW72" s="25">
        <v>4.7459254698316835</v>
      </c>
      <c r="AX72" s="25">
        <v>4.1914964622622444</v>
      </c>
      <c r="AY72" s="25">
        <v>5.1565083917318617</v>
      </c>
      <c r="AZ72" s="25">
        <v>5.0285950559926329</v>
      </c>
      <c r="BA72" s="25">
        <v>5.1159014375090281</v>
      </c>
      <c r="BB72" s="25">
        <v>5.3945038411873911</v>
      </c>
      <c r="BC72" s="25">
        <v>6.6175565468688031</v>
      </c>
      <c r="BD72" s="25">
        <v>4.24189258284422</v>
      </c>
      <c r="BE72" s="25">
        <v>4.4952186615831371</v>
      </c>
      <c r="BF72" s="25">
        <v>6.4502537569832565</v>
      </c>
      <c r="BG72" s="25">
        <v>4.7915412412634995</v>
      </c>
      <c r="BH72" s="25">
        <v>5.6426459307253385</v>
      </c>
      <c r="BI72" s="25">
        <v>6.1134925208106772</v>
      </c>
      <c r="BJ72" s="25">
        <v>6.0759568475999401</v>
      </c>
      <c r="BK72" s="25">
        <v>4.2854506551125784</v>
      </c>
      <c r="BL72" s="25">
        <v>5.3760934872937396</v>
      </c>
      <c r="BM72" s="25">
        <v>4.8242160388229687</v>
      </c>
      <c r="BN72" s="25">
        <v>4.8550733921146891</v>
      </c>
      <c r="BO72" s="25">
        <v>4.4629860005557731</v>
      </c>
      <c r="BP72" s="25">
        <v>5.6521280089606183</v>
      </c>
      <c r="BQ72" s="25">
        <v>4.4573361149342441</v>
      </c>
      <c r="BR72" s="25">
        <v>4.3777176728785161</v>
      </c>
      <c r="BS72" s="25">
        <v>5.0851643126162358</v>
      </c>
      <c r="BT72" s="25">
        <v>5.0027783441913956</v>
      </c>
      <c r="BU72" s="25">
        <v>6.1737107123227748</v>
      </c>
      <c r="BV72" s="25">
        <v>5.6757652418285804</v>
      </c>
      <c r="BW72" s="25">
        <v>4.9440813874253919</v>
      </c>
      <c r="BX72" s="25">
        <v>4.6905874228483437</v>
      </c>
      <c r="BY72" s="25">
        <v>3.8857088416624319</v>
      </c>
      <c r="BZ72" s="25">
        <v>5.367838738986034</v>
      </c>
      <c r="CA72" s="25">
        <v>7.0461421899985703</v>
      </c>
      <c r="CB72" s="25">
        <v>3.8388050769011182</v>
      </c>
      <c r="CC72" s="25">
        <v>5.7843351272856145</v>
      </c>
      <c r="CD72" s="25">
        <v>6.4417385320507918</v>
      </c>
      <c r="CE72" s="25">
        <v>4.3477530369251252</v>
      </c>
      <c r="CF72" s="25">
        <v>5.1807120217477021</v>
      </c>
      <c r="CG72" s="25">
        <v>4.0188143615851022</v>
      </c>
      <c r="CH72" s="25">
        <v>4.5810305182089408</v>
      </c>
      <c r="CI72" s="25">
        <v>5.8516529352926785</v>
      </c>
      <c r="CJ72" s="25">
        <v>4.830929887386799</v>
      </c>
      <c r="CK72" s="25">
        <v>4.7936540871349917</v>
      </c>
      <c r="CL72" s="25">
        <v>7.5535461689360996</v>
      </c>
      <c r="CM72" s="25">
        <v>5.2617127447381558</v>
      </c>
      <c r="CN72" s="25">
        <v>4.8200294001373623</v>
      </c>
      <c r="CO72" s="25">
        <v>6.7091035187305259</v>
      </c>
      <c r="CP72" s="25">
        <v>4.5244579708497694</v>
      </c>
      <c r="CQ72" s="25">
        <v>6.6162131644987294</v>
      </c>
      <c r="CR72" s="25">
        <v>5.9352487086422343</v>
      </c>
      <c r="CS72" s="25">
        <v>5.9076005955635225</v>
      </c>
      <c r="CT72" s="25">
        <v>4.3860077986749353</v>
      </c>
      <c r="CU72" s="25">
        <v>4.8922919844499466</v>
      </c>
      <c r="CV72" s="25">
        <v>5.8060788675671429</v>
      </c>
      <c r="CW72" s="25">
        <v>4.8126967303775654</v>
      </c>
    </row>
    <row r="73" spans="1:101">
      <c r="B73" s="25">
        <v>2.7180057458668014</v>
      </c>
      <c r="C73" s="25">
        <v>3.324140868732977</v>
      </c>
      <c r="D73" s="25">
        <v>2.7486312069163823</v>
      </c>
      <c r="E73" s="25">
        <v>2.9761110404463742</v>
      </c>
      <c r="F73" s="25">
        <v>2.8675983337521052</v>
      </c>
      <c r="G73" s="25">
        <v>3.2621640149746307</v>
      </c>
      <c r="H73" s="25">
        <v>2.8335275968445242</v>
      </c>
      <c r="I73" s="25">
        <v>3.5655539457488326</v>
      </c>
      <c r="J73" s="25">
        <v>2.9332422288533864</v>
      </c>
      <c r="K73" s="25">
        <v>2.9307575260496685</v>
      </c>
      <c r="L73" s="25">
        <v>3.0185435099366233</v>
      </c>
      <c r="M73" s="25">
        <v>3.3619147373868925</v>
      </c>
      <c r="N73" s="25">
        <v>3.2173111068125118</v>
      </c>
      <c r="O73" s="25">
        <v>2.7945085090724766</v>
      </c>
      <c r="P73" s="25">
        <v>2.995821716934552</v>
      </c>
      <c r="Q73" s="25">
        <v>2.960230970643758</v>
      </c>
      <c r="R73" s="25">
        <v>3.0386125006894504</v>
      </c>
      <c r="S73" s="25">
        <v>2.8983111062125815</v>
      </c>
      <c r="T73" s="25">
        <v>2.4444507518522611</v>
      </c>
      <c r="U73" s="25">
        <v>3.0613552897354954</v>
      </c>
      <c r="V73" s="25">
        <v>2.8331247291330288</v>
      </c>
      <c r="W73" s="25">
        <v>2.9476742440170582</v>
      </c>
      <c r="X73" s="25">
        <v>2.8735415836792364</v>
      </c>
      <c r="Y73" s="25">
        <v>2.8827795511534848</v>
      </c>
      <c r="Z73" s="25">
        <v>3.0732716045259054</v>
      </c>
      <c r="AA73" s="25">
        <v>2.6585201102906209</v>
      </c>
      <c r="AB73" s="25">
        <v>3.1582782638707942</v>
      </c>
      <c r="AC73" s="25">
        <v>3.1196369756369964</v>
      </c>
      <c r="AD73" s="25">
        <v>2.7515593953248825</v>
      </c>
      <c r="AE73" s="25">
        <v>3.646262498551625</v>
      </c>
      <c r="AF73" s="25">
        <v>3.1334360706093993</v>
      </c>
      <c r="AG73" s="25">
        <v>2.9798503905622371</v>
      </c>
      <c r="AH73" s="25">
        <v>2.9657333694849775</v>
      </c>
      <c r="AI73" s="25">
        <v>2.7102905487756743</v>
      </c>
      <c r="AJ73" s="25">
        <v>3.5962643970454735</v>
      </c>
      <c r="AK73" s="25">
        <v>2.3486516365231394</v>
      </c>
      <c r="AL73" s="25">
        <v>3.2507752846563154</v>
      </c>
      <c r="AM73" s="25">
        <v>3.0404271020931701</v>
      </c>
      <c r="AN73" s="25">
        <v>3.1701015338999707</v>
      </c>
      <c r="AO73" s="25">
        <v>2.0321125315921238</v>
      </c>
      <c r="AP73" s="25">
        <v>2.7647101852421976</v>
      </c>
      <c r="AQ73" s="25">
        <v>2.4929154918655252</v>
      </c>
      <c r="AR73" s="25">
        <v>2.764398650998606</v>
      </c>
      <c r="AS73" s="25">
        <v>3.0537657114913328</v>
      </c>
      <c r="AT73" s="25">
        <v>3.1909097226922034</v>
      </c>
      <c r="AU73" s="25">
        <v>2.8471667564704801</v>
      </c>
      <c r="AV73" s="25">
        <v>3.1603557434087048</v>
      </c>
      <c r="AW73" s="25">
        <v>3.1833075779437436</v>
      </c>
      <c r="AX73" s="25">
        <v>2.6583708332561895</v>
      </c>
      <c r="AY73" s="25">
        <v>2.807848395163087</v>
      </c>
      <c r="AZ73" s="25">
        <v>3.4550610997188786</v>
      </c>
      <c r="BA73" s="25">
        <v>3.1558516534342731</v>
      </c>
      <c r="BB73" s="25">
        <v>3.2639562359524628</v>
      </c>
      <c r="BC73" s="25">
        <v>2.9666724441042733</v>
      </c>
      <c r="BD73" s="25">
        <v>3.0743058008043844</v>
      </c>
      <c r="BE73" s="25">
        <v>2.6546494589470377</v>
      </c>
      <c r="BF73" s="25">
        <v>2.9109535010148355</v>
      </c>
      <c r="BG73" s="25">
        <v>3.2050887005482096</v>
      </c>
      <c r="BH73" s="25">
        <v>3.058446368005113</v>
      </c>
      <c r="BI73" s="25">
        <v>3.531851434003543</v>
      </c>
      <c r="BJ73" s="25">
        <v>3.087713181784868</v>
      </c>
      <c r="BK73" s="25">
        <v>3.2313428521773884</v>
      </c>
      <c r="BL73" s="25">
        <v>3.160721338396618</v>
      </c>
      <c r="BM73" s="25">
        <v>3.0740535569772414</v>
      </c>
      <c r="BN73" s="25">
        <v>2.3274350275425943</v>
      </c>
      <c r="BO73" s="25">
        <v>3.2518919210483577</v>
      </c>
      <c r="BP73" s="25">
        <v>3.26645677275368</v>
      </c>
      <c r="BQ73" s="25">
        <v>3.3051128881660108</v>
      </c>
      <c r="BR73" s="25">
        <v>2.8256704962795274</v>
      </c>
      <c r="BS73" s="25">
        <v>2.9223316414863731</v>
      </c>
      <c r="BT73" s="25">
        <v>3.6624434520706801</v>
      </c>
      <c r="BU73" s="25">
        <v>2.7477658825628097</v>
      </c>
      <c r="BV73" s="25">
        <v>3.0618428800833017</v>
      </c>
      <c r="BW73" s="25">
        <v>2.8534318897633253</v>
      </c>
      <c r="BX73" s="25">
        <v>2.7594761409355706</v>
      </c>
      <c r="BY73" s="25">
        <v>2.9653849938692916</v>
      </c>
      <c r="BZ73" s="25">
        <v>3.0289999811835515</v>
      </c>
      <c r="CA73" s="25">
        <v>2.2113994059609339</v>
      </c>
      <c r="CB73" s="25">
        <v>2.5654777084660916</v>
      </c>
      <c r="CC73" s="25">
        <v>3.0843017552456704</v>
      </c>
      <c r="CD73" s="25">
        <v>3.300237684299324</v>
      </c>
      <c r="CE73" s="25">
        <v>3.0147871596270939</v>
      </c>
      <c r="CF73" s="25">
        <v>3.019100843088931</v>
      </c>
      <c r="CG73" s="25">
        <v>2.8111633757704526</v>
      </c>
      <c r="CH73" s="25">
        <v>2.8418579768981291</v>
      </c>
      <c r="CI73" s="25">
        <v>3.2001243278195073</v>
      </c>
      <c r="CJ73" s="25">
        <v>3.0467250913514246</v>
      </c>
      <c r="CK73" s="25">
        <v>3.2231567370806427</v>
      </c>
      <c r="CL73" s="25">
        <v>3.4985398824148835</v>
      </c>
      <c r="CM73" s="25">
        <v>3.0666402593321478</v>
      </c>
      <c r="CN73" s="25">
        <v>2.9498183084508689</v>
      </c>
      <c r="CO73" s="25">
        <v>2.4602651364639891</v>
      </c>
      <c r="CP73" s="25">
        <v>3.00717806699009</v>
      </c>
      <c r="CQ73" s="25">
        <v>3.2299497467168732</v>
      </c>
      <c r="CR73" s="25">
        <v>2.9288551817041983</v>
      </c>
      <c r="CS73" s="25">
        <v>3.2095443155936789</v>
      </c>
      <c r="CT73" s="25">
        <v>2.7637976242718212</v>
      </c>
      <c r="CU73" s="25">
        <v>2.756865354321131</v>
      </c>
      <c r="CV73" s="25">
        <v>3.4805979564463323</v>
      </c>
      <c r="CW73" s="25">
        <v>2.8432335017218739</v>
      </c>
    </row>
    <row r="74" spans="1:101">
      <c r="B74" s="25">
        <v>7.5674029935484004</v>
      </c>
      <c r="C74" s="25">
        <v>8.535982742638101</v>
      </c>
      <c r="D74" s="25">
        <v>9.4742998294527698</v>
      </c>
      <c r="E74" s="25">
        <v>7.1230437652098777</v>
      </c>
      <c r="F74" s="25">
        <v>7.8239256579491521</v>
      </c>
      <c r="G74" s="25">
        <v>8.5305281580332455</v>
      </c>
      <c r="H74" s="25">
        <v>7.0842829621675385</v>
      </c>
      <c r="I74" s="25">
        <v>7.0356683595734424</v>
      </c>
      <c r="J74" s="25">
        <v>6.8858168530227033</v>
      </c>
      <c r="K74" s="25">
        <v>8.1723448571680652</v>
      </c>
      <c r="L74" s="25">
        <v>7.7059123448392866</v>
      </c>
      <c r="M74" s="25">
        <v>8.0588502693516819</v>
      </c>
      <c r="N74" s="25">
        <v>6.7895651469185196</v>
      </c>
      <c r="O74" s="25">
        <v>8.223048590360909</v>
      </c>
      <c r="P74" s="25">
        <v>6.6241321630296186</v>
      </c>
      <c r="Q74" s="25">
        <v>7.9449188161318007</v>
      </c>
      <c r="R74" s="25">
        <v>7.1954824699499484</v>
      </c>
      <c r="S74" s="25">
        <v>6.8417289198001754</v>
      </c>
      <c r="T74" s="25">
        <v>7.8352530222876169</v>
      </c>
      <c r="U74" s="25">
        <v>8.2089434330589324</v>
      </c>
      <c r="V74" s="25">
        <v>8.9726988977535242</v>
      </c>
      <c r="W74" s="25">
        <v>6.53582957162208</v>
      </c>
      <c r="X74" s="25">
        <v>7.9869195128069332</v>
      </c>
      <c r="Y74" s="25">
        <v>9.4374427684025033</v>
      </c>
      <c r="Z74" s="25">
        <v>7.3060718329230783</v>
      </c>
      <c r="AA74" s="25">
        <v>7.6356429375329133</v>
      </c>
      <c r="AB74" s="25">
        <v>6.7100645469034017</v>
      </c>
      <c r="AC74" s="25">
        <v>9.4640312083431688</v>
      </c>
      <c r="AD74" s="25">
        <v>7.5864574522126977</v>
      </c>
      <c r="AE74" s="25">
        <v>8.3920877049476363</v>
      </c>
      <c r="AF74" s="25">
        <v>8.1277777454352602</v>
      </c>
      <c r="AG74" s="25">
        <v>8.4051262799042927</v>
      </c>
      <c r="AH74" s="25">
        <v>6.9611545796273839</v>
      </c>
      <c r="AI74" s="25">
        <v>7.6155260301206216</v>
      </c>
      <c r="AJ74" s="25">
        <v>6.7524894004733991</v>
      </c>
      <c r="AK74" s="25">
        <v>6.8427228854611348</v>
      </c>
      <c r="AL74" s="25">
        <v>7.4727097811943484</v>
      </c>
      <c r="AM74" s="25">
        <v>7.7245036876762496</v>
      </c>
      <c r="AN74" s="25">
        <v>7.8777960188140614</v>
      </c>
      <c r="AO74" s="25">
        <v>7.5143918372020018</v>
      </c>
      <c r="AP74" s="25">
        <v>6.9747856669045305</v>
      </c>
      <c r="AQ74" s="25">
        <v>6.767951419550247</v>
      </c>
      <c r="AR74" s="25">
        <v>7.6369337443747574</v>
      </c>
      <c r="AS74" s="25">
        <v>8.4008483416573068</v>
      </c>
      <c r="AT74" s="25">
        <v>7.8433375934861456</v>
      </c>
      <c r="AU74" s="25">
        <v>8.1439224954006608</v>
      </c>
      <c r="AV74" s="25">
        <v>8.7188942009946171</v>
      </c>
      <c r="AW74" s="25">
        <v>9.6922374159530538</v>
      </c>
      <c r="AX74" s="25">
        <v>6.0815523628621424</v>
      </c>
      <c r="AY74" s="25">
        <v>7.4590373174941025</v>
      </c>
      <c r="AZ74" s="25">
        <v>6.3655424149633308</v>
      </c>
      <c r="BA74" s="25">
        <v>6.4715067094825693</v>
      </c>
      <c r="BB74" s="25">
        <v>8.0472977571057474</v>
      </c>
      <c r="BC74" s="25">
        <v>8.5918796166200035</v>
      </c>
      <c r="BD74" s="25">
        <v>7.9628448277609349</v>
      </c>
      <c r="BE74" s="25">
        <v>8.2168423402158872</v>
      </c>
      <c r="BF74" s="25">
        <v>7.5710111794665877</v>
      </c>
      <c r="BG74" s="25">
        <v>9.1729983630500112</v>
      </c>
      <c r="BH74" s="25">
        <v>7.3161715963059226</v>
      </c>
      <c r="BI74" s="25">
        <v>10.497616570476909</v>
      </c>
      <c r="BJ74" s="25">
        <v>9.0368010396544065</v>
      </c>
      <c r="BK74" s="25">
        <v>7.510234050606309</v>
      </c>
      <c r="BL74" s="25">
        <v>9.4597725376865629</v>
      </c>
      <c r="BM74" s="25">
        <v>8.6265976659336587</v>
      </c>
      <c r="BN74" s="25">
        <v>5.5830638018204333</v>
      </c>
      <c r="BO74" s="25">
        <v>8.488925942294717</v>
      </c>
      <c r="BP74" s="25">
        <v>7.2053614409765618</v>
      </c>
      <c r="BQ74" s="25">
        <v>8.0630165081672764</v>
      </c>
      <c r="BR74" s="25">
        <v>7.3438759811722436</v>
      </c>
      <c r="BS74" s="25">
        <v>8.7068487020229757</v>
      </c>
      <c r="BT74" s="25">
        <v>7.8645313159230641</v>
      </c>
      <c r="BU74" s="25">
        <v>7.2252227947841021</v>
      </c>
      <c r="BV74" s="25">
        <v>8.1319783229505109</v>
      </c>
      <c r="BW74" s="25">
        <v>8.0190564500128563</v>
      </c>
      <c r="BX74" s="25">
        <v>7.1390499853266984</v>
      </c>
      <c r="BY74" s="25">
        <v>7.0480539292183266</v>
      </c>
      <c r="BZ74" s="25">
        <v>8.3288122405782392</v>
      </c>
      <c r="CA74" s="25">
        <v>8.5859701757600568</v>
      </c>
      <c r="CB74" s="25">
        <v>7.2008644813876588</v>
      </c>
      <c r="CC74" s="25">
        <v>7.0414267752117841</v>
      </c>
      <c r="CD74" s="25">
        <v>7.9731483993472771</v>
      </c>
      <c r="CE74" s="25">
        <v>8.4155890321011597</v>
      </c>
      <c r="CF74" s="25">
        <v>8.0888882184552102</v>
      </c>
      <c r="CG74" s="25">
        <v>9.431691139616369</v>
      </c>
      <c r="CH74" s="25">
        <v>8.9500192061037875</v>
      </c>
      <c r="CI74" s="25">
        <v>8.0001505878165187</v>
      </c>
      <c r="CJ74" s="25">
        <v>7.6242483770191241</v>
      </c>
      <c r="CK74" s="25">
        <v>8.2215827766578506</v>
      </c>
      <c r="CL74" s="25">
        <v>7.7467668539598602</v>
      </c>
      <c r="CM74" s="25">
        <v>8.8526554009472189</v>
      </c>
      <c r="CN74" s="25">
        <v>7.3893765180127193</v>
      </c>
      <c r="CO74" s="25">
        <v>8.7245465368221424</v>
      </c>
      <c r="CP74" s="25">
        <v>8.9848683283594681</v>
      </c>
      <c r="CQ74" s="25">
        <v>9.3049411319538144</v>
      </c>
      <c r="CR74" s="25">
        <v>7.0534292018331044</v>
      </c>
      <c r="CS74" s="25">
        <v>9.414241755200889</v>
      </c>
      <c r="CT74" s="25">
        <v>8.1724011878022811</v>
      </c>
      <c r="CU74" s="25">
        <v>7.1849923524317854</v>
      </c>
      <c r="CV74" s="25">
        <v>8.1965132950089572</v>
      </c>
      <c r="CW74" s="25">
        <v>9.1928110279402464</v>
      </c>
    </row>
    <row r="75" spans="1:101">
      <c r="B75" s="25">
        <v>2.9525359676022327</v>
      </c>
      <c r="C75" s="25">
        <v>2.9594236168278005</v>
      </c>
      <c r="D75" s="25">
        <v>3.3045503565897558</v>
      </c>
      <c r="E75" s="25">
        <v>3.1164775305958234</v>
      </c>
      <c r="F75" s="25">
        <v>2.9072282944869579</v>
      </c>
      <c r="G75" s="25">
        <v>3.134213387360949</v>
      </c>
      <c r="H75" s="25">
        <v>3.0700054081894059</v>
      </c>
      <c r="I75" s="25">
        <v>3.0965386577314167</v>
      </c>
      <c r="J75" s="25">
        <v>2.9771371501876636</v>
      </c>
      <c r="K75" s="25">
        <v>2.9427218592867237</v>
      </c>
      <c r="L75" s="25">
        <v>2.9492118592827579</v>
      </c>
      <c r="M75" s="25">
        <v>2.8416852069363685</v>
      </c>
      <c r="N75" s="25">
        <v>2.96627998518241</v>
      </c>
      <c r="O75" s="25">
        <v>2.6527498008727668</v>
      </c>
      <c r="P75" s="25">
        <v>2.9936128426807032</v>
      </c>
      <c r="Q75" s="25">
        <v>2.9063616844132842</v>
      </c>
      <c r="R75" s="25">
        <v>3.3030241452332656</v>
      </c>
      <c r="S75" s="25">
        <v>3.0699420672714184</v>
      </c>
      <c r="T75" s="25">
        <v>2.5935996890468438</v>
      </c>
      <c r="U75" s="25">
        <v>2.7823124582496206</v>
      </c>
      <c r="V75" s="25">
        <v>3.0022810632683439</v>
      </c>
      <c r="W75" s="25">
        <v>2.8367721810148097</v>
      </c>
      <c r="X75" s="25">
        <v>2.8281517227188728</v>
      </c>
      <c r="Y75" s="25">
        <v>2.9572028960965646</v>
      </c>
      <c r="Z75" s="25">
        <v>2.996827561162442</v>
      </c>
      <c r="AA75" s="25">
        <v>3.1033049254583087</v>
      </c>
      <c r="AB75" s="25">
        <v>2.5091425453299858</v>
      </c>
      <c r="AC75" s="25">
        <v>2.6316545872580965</v>
      </c>
      <c r="AD75" s="25">
        <v>2.9860400168777326</v>
      </c>
      <c r="AE75" s="25">
        <v>2.9634536305135319</v>
      </c>
      <c r="AF75" s="25">
        <v>2.8025805730168387</v>
      </c>
      <c r="AG75" s="25">
        <v>2.9229849850779255</v>
      </c>
      <c r="AH75" s="25">
        <v>3.0616539645780199</v>
      </c>
      <c r="AI75" s="25">
        <v>2.8046837288513493</v>
      </c>
      <c r="AJ75" s="25">
        <v>2.8072528450264307</v>
      </c>
      <c r="AK75" s="25">
        <v>3.0716237795700536</v>
      </c>
      <c r="AL75" s="25">
        <v>2.9818526483073109</v>
      </c>
      <c r="AM75" s="25">
        <v>3.0905795797940772</v>
      </c>
      <c r="AN75" s="25">
        <v>2.6554074333188162</v>
      </c>
      <c r="AO75" s="25">
        <v>3.2956105612302453</v>
      </c>
      <c r="AP75" s="25">
        <v>2.9507348382011682</v>
      </c>
      <c r="AQ75" s="25">
        <v>3.4105874746199767</v>
      </c>
      <c r="AR75" s="25">
        <v>2.9735675599673836</v>
      </c>
      <c r="AS75" s="25">
        <v>2.9784763996493897</v>
      </c>
      <c r="AT75" s="25">
        <v>3.0459811816956655</v>
      </c>
      <c r="AU75" s="25">
        <v>3.0359366080119341</v>
      </c>
      <c r="AV75" s="25">
        <v>2.7670820258249966</v>
      </c>
      <c r="AW75" s="25">
        <v>2.7695679521170962</v>
      </c>
      <c r="AX75" s="25">
        <v>2.7428837095465943</v>
      </c>
      <c r="AY75" s="25">
        <v>2.9025894395139877</v>
      </c>
      <c r="AZ75" s="25">
        <v>3.246462167331126</v>
      </c>
      <c r="BA75" s="25">
        <v>2.9486010760710721</v>
      </c>
      <c r="BB75" s="25">
        <v>2.9075275401177048</v>
      </c>
      <c r="BC75" s="25">
        <v>2.6053524537964261</v>
      </c>
      <c r="BD75" s="25">
        <v>3.0548858698136261</v>
      </c>
      <c r="BE75" s="25">
        <v>2.9396831209149554</v>
      </c>
      <c r="BF75" s="25">
        <v>2.9105156046553655</v>
      </c>
      <c r="BG75" s="25">
        <v>2.922340830979107</v>
      </c>
      <c r="BH75" s="25">
        <v>2.8061496070391878</v>
      </c>
      <c r="BI75" s="25">
        <v>2.7392930434907745</v>
      </c>
      <c r="BJ75" s="25">
        <v>3.2928563073113986</v>
      </c>
      <c r="BK75" s="25">
        <v>2.7632202820288594</v>
      </c>
      <c r="BL75" s="25">
        <v>2.9816205436220828</v>
      </c>
      <c r="BM75" s="25">
        <v>3.0293679589736393</v>
      </c>
      <c r="BN75" s="25">
        <v>2.9541774530577545</v>
      </c>
      <c r="BO75" s="25">
        <v>3.1973182851649979</v>
      </c>
      <c r="BP75" s="25">
        <v>3.2060354022679167</v>
      </c>
      <c r="BQ75" s="25">
        <v>2.8784856471199847</v>
      </c>
      <c r="BR75" s="25">
        <v>3.0869957301405395</v>
      </c>
      <c r="BS75" s="25">
        <v>3.0764416002712238</v>
      </c>
      <c r="BT75" s="25">
        <v>2.9523617810831846</v>
      </c>
      <c r="BU75" s="25">
        <v>3.322836152179093</v>
      </c>
      <c r="BV75" s="25">
        <v>2.9192686609158014</v>
      </c>
      <c r="BW75" s="25">
        <v>2.7541767630463387</v>
      </c>
      <c r="BX75" s="25">
        <v>3.1632978905663109</v>
      </c>
      <c r="BY75" s="25">
        <v>3.3063826960010654</v>
      </c>
      <c r="BZ75" s="25">
        <v>3.1780438363304571</v>
      </c>
      <c r="CA75" s="25">
        <v>2.9036376933370089</v>
      </c>
      <c r="CB75" s="25">
        <v>2.7513401197427472</v>
      </c>
      <c r="CC75" s="25">
        <v>3.3549646520242757</v>
      </c>
      <c r="CD75" s="25">
        <v>3.1426092054451313</v>
      </c>
      <c r="CE75" s="25">
        <v>3.2574071941215017</v>
      </c>
      <c r="CF75" s="25">
        <v>2.9423732435318093</v>
      </c>
      <c r="CG75" s="25">
        <v>2.9949002081089779</v>
      </c>
      <c r="CH75" s="25">
        <v>3.1528969592281313</v>
      </c>
      <c r="CI75" s="25">
        <v>2.6696068937887087</v>
      </c>
      <c r="CJ75" s="25">
        <v>3.110690845471018</v>
      </c>
      <c r="CK75" s="25">
        <v>3.0272988872702959</v>
      </c>
      <c r="CL75" s="25">
        <v>2.8192306553459412</v>
      </c>
      <c r="CM75" s="25">
        <v>3.2454142705494351</v>
      </c>
      <c r="CN75" s="25">
        <v>3.0342835670379458</v>
      </c>
      <c r="CO75" s="25">
        <v>2.6597743612842475</v>
      </c>
      <c r="CP75" s="25">
        <v>2.9634602485298425</v>
      </c>
      <c r="CQ75" s="25">
        <v>2.7061774831792693</v>
      </c>
      <c r="CR75" s="25">
        <v>2.743281144189702</v>
      </c>
      <c r="CS75" s="25">
        <v>3.140314164794531</v>
      </c>
      <c r="CT75" s="25">
        <v>3.1084597623018202</v>
      </c>
      <c r="CU75" s="25">
        <v>2.3676701138047958</v>
      </c>
      <c r="CV75" s="25">
        <v>2.8473943529985695</v>
      </c>
      <c r="CW75" s="25">
        <v>3.1591302132871588</v>
      </c>
    </row>
    <row r="76" spans="1:101">
      <c r="B76" s="25">
        <v>4.9648680704134911</v>
      </c>
      <c r="C76" s="25">
        <v>5.1534671581179756</v>
      </c>
      <c r="D76" s="25">
        <v>5.016233292001675</v>
      </c>
      <c r="E76" s="25">
        <v>5.0940161015252237</v>
      </c>
      <c r="F76" s="25">
        <v>5.040689071678023</v>
      </c>
      <c r="G76" s="25">
        <v>5.0552807441873187</v>
      </c>
      <c r="H76" s="25">
        <v>5.0008142570761267</v>
      </c>
      <c r="I76" s="25">
        <v>5.0286236627064529</v>
      </c>
      <c r="J76" s="25">
        <v>4.9172040496250364</v>
      </c>
      <c r="K76" s="25">
        <v>5.2550577419136486</v>
      </c>
      <c r="L76" s="25">
        <v>4.9040648757699481</v>
      </c>
      <c r="M76" s="25">
        <v>5.0088491236526442</v>
      </c>
      <c r="N76" s="25">
        <v>5.0383407710337886</v>
      </c>
      <c r="O76" s="25">
        <v>5.0009409178681228</v>
      </c>
      <c r="P76" s="25">
        <v>5.0588626068029736</v>
      </c>
      <c r="Q76" s="25">
        <v>4.8314250243807413</v>
      </c>
      <c r="R76" s="25">
        <v>4.9430051503179255</v>
      </c>
      <c r="S76" s="25">
        <v>5.0436751012237719</v>
      </c>
      <c r="T76" s="25">
        <v>5.0589919208154868</v>
      </c>
      <c r="U76" s="25">
        <v>5.080381364435075</v>
      </c>
      <c r="V76" s="25">
        <v>5.0169145794368424</v>
      </c>
      <c r="W76" s="25">
        <v>5.1883117746089775</v>
      </c>
      <c r="X76" s="25">
        <v>5.1186906090018578</v>
      </c>
      <c r="Y76" s="25">
        <v>4.9898000201372996</v>
      </c>
      <c r="Z76" s="25">
        <v>5.0319516727952491</v>
      </c>
      <c r="AA76" s="25">
        <v>5.0106776614435429</v>
      </c>
      <c r="AB76" s="25">
        <v>5.0835131308002159</v>
      </c>
      <c r="AC76" s="25">
        <v>4.93953119547544</v>
      </c>
      <c r="AD76" s="25">
        <v>4.9717368411390179</v>
      </c>
      <c r="AE76" s="25">
        <v>5.12826736978539</v>
      </c>
      <c r="AF76" s="25">
        <v>4.9235468869825914</v>
      </c>
      <c r="AG76" s="25">
        <v>4.9245955015007592</v>
      </c>
      <c r="AH76" s="25">
        <v>5.0721225723936518</v>
      </c>
      <c r="AI76" s="25">
        <v>5.0459033612241386</v>
      </c>
      <c r="AJ76" s="25">
        <v>4.9912755003065348</v>
      </c>
      <c r="AK76" s="25">
        <v>5.2742431161917036</v>
      </c>
      <c r="AL76" s="25">
        <v>5.0602861499479896</v>
      </c>
      <c r="AM76" s="25">
        <v>4.8768110422365094</v>
      </c>
      <c r="AN76" s="25">
        <v>4.9628141164671735</v>
      </c>
      <c r="AO76" s="25">
        <v>5.1964282278220919</v>
      </c>
      <c r="AP76" s="25">
        <v>5.0730829608181862</v>
      </c>
      <c r="AQ76" s="25">
        <v>5.0562865735506044</v>
      </c>
      <c r="AR76" s="25">
        <v>4.9813981727785075</v>
      </c>
      <c r="AS76" s="25">
        <v>5.0432930595766896</v>
      </c>
      <c r="AT76" s="25">
        <v>4.9922514462480878</v>
      </c>
      <c r="AU76" s="25">
        <v>5.1426177807207534</v>
      </c>
      <c r="AV76" s="25">
        <v>5.1204834846387888</v>
      </c>
      <c r="AW76" s="25">
        <v>4.9285955794674932</v>
      </c>
      <c r="AX76" s="25">
        <v>4.9032986713282716</v>
      </c>
      <c r="AY76" s="25">
        <v>5.2054789438594558</v>
      </c>
      <c r="AZ76" s="25">
        <v>4.981222831303489</v>
      </c>
      <c r="BA76" s="25">
        <v>5.0799642862477254</v>
      </c>
      <c r="BB76" s="25">
        <v>5.0165092718582907</v>
      </c>
      <c r="BC76" s="25">
        <v>5.062309497015625</v>
      </c>
      <c r="BD76" s="25">
        <v>4.9595240358996904</v>
      </c>
      <c r="BE76" s="25">
        <v>5.0244273613415009</v>
      </c>
      <c r="BF76" s="25">
        <v>4.8813279311985829</v>
      </c>
      <c r="BG76" s="25">
        <v>5.124256592220366</v>
      </c>
      <c r="BH76" s="25">
        <v>4.8795349845487053</v>
      </c>
      <c r="BI76" s="25">
        <v>4.8748090863765832</v>
      </c>
      <c r="BJ76" s="25">
        <v>4.7763237459950547</v>
      </c>
      <c r="BK76" s="25">
        <v>4.9084391502617777</v>
      </c>
      <c r="BL76" s="25">
        <v>5.0368328108620739</v>
      </c>
      <c r="BM76" s="25">
        <v>4.9708227771314952</v>
      </c>
      <c r="BN76" s="25">
        <v>4.9277705239789942</v>
      </c>
      <c r="BO76" s="25">
        <v>5.1751677183503366</v>
      </c>
      <c r="BP76" s="25">
        <v>5.0467667207856044</v>
      </c>
      <c r="BQ76" s="25">
        <v>4.8560378591243145</v>
      </c>
      <c r="BR76" s="25">
        <v>5.0930750620513381</v>
      </c>
      <c r="BS76" s="25">
        <v>4.9750966738652318</v>
      </c>
      <c r="BT76" s="25">
        <v>5.0058863547113051</v>
      </c>
      <c r="BU76" s="25">
        <v>5.0612201466053355</v>
      </c>
      <c r="BV76" s="25">
        <v>4.8492894989107693</v>
      </c>
      <c r="BW76" s="25">
        <v>5.0296322366219801</v>
      </c>
      <c r="BX76" s="25">
        <v>5.0203819481966034</v>
      </c>
      <c r="BY76" s="25">
        <v>4.9426311216024086</v>
      </c>
      <c r="BZ76" s="25">
        <v>5.0608626076482395</v>
      </c>
      <c r="CA76" s="25">
        <v>4.891728957680237</v>
      </c>
      <c r="CB76" s="25">
        <v>5.0366704579536652</v>
      </c>
      <c r="CC76" s="25">
        <v>5.0443098987382919</v>
      </c>
      <c r="CD76" s="25">
        <v>5.0652000965832862</v>
      </c>
      <c r="CE76" s="25">
        <v>4.9856042367541606</v>
      </c>
      <c r="CF76" s="25">
        <v>5.076767050097958</v>
      </c>
      <c r="CG76" s="25">
        <v>4.9568830037526022</v>
      </c>
      <c r="CH76" s="25">
        <v>5.15067950358078</v>
      </c>
      <c r="CI76" s="25">
        <v>5.130203525117051</v>
      </c>
      <c r="CJ76" s="25">
        <v>4.9551378572576628</v>
      </c>
      <c r="CK76" s="25">
        <v>4.9751571711236684</v>
      </c>
      <c r="CL76" s="25">
        <v>5.1466532059774961</v>
      </c>
      <c r="CM76" s="25">
        <v>5.191211618662277</v>
      </c>
      <c r="CN76" s="25">
        <v>5.0555048322029474</v>
      </c>
      <c r="CO76" s="25">
        <v>4.9164620449829775</v>
      </c>
      <c r="CP76" s="25">
        <v>4.7956986604074023</v>
      </c>
      <c r="CQ76" s="25">
        <v>4.8965594438135271</v>
      </c>
      <c r="CR76" s="25">
        <v>4.9178474842862956</v>
      </c>
      <c r="CS76" s="25">
        <v>4.9870646601349797</v>
      </c>
      <c r="CT76" s="25">
        <v>5.1211607278915743</v>
      </c>
      <c r="CU76" s="25">
        <v>4.8535741319416514</v>
      </c>
      <c r="CV76" s="25">
        <v>5.1118643203861645</v>
      </c>
      <c r="CW76" s="25">
        <v>4.9455519601001283</v>
      </c>
    </row>
    <row r="77" spans="1:101">
      <c r="B77" s="25">
        <v>8.9053280738658707</v>
      </c>
      <c r="C77" s="25">
        <v>9.0765009841869713</v>
      </c>
      <c r="D77" s="25">
        <v>9.0282906824158466</v>
      </c>
      <c r="E77" s="25">
        <v>8.9998476400836385</v>
      </c>
      <c r="F77" s="25">
        <v>8.9990667820494785</v>
      </c>
      <c r="G77" s="25">
        <v>9.0691974463675056</v>
      </c>
      <c r="H77" s="25">
        <v>8.9345544625736064</v>
      </c>
      <c r="I77" s="25">
        <v>8.9866939009924849</v>
      </c>
      <c r="J77" s="25">
        <v>8.926787185813966</v>
      </c>
      <c r="K77" s="25">
        <v>9.0535308425315737</v>
      </c>
      <c r="L77" s="25">
        <v>8.99291082873218</v>
      </c>
      <c r="M77" s="25">
        <v>9.0123222111546504</v>
      </c>
      <c r="N77" s="25">
        <v>9.0214998959940331</v>
      </c>
      <c r="O77" s="25">
        <v>9.1196484164749858</v>
      </c>
      <c r="P77" s="25">
        <v>8.9053606680922552</v>
      </c>
      <c r="Q77" s="25">
        <v>9.0837146221667524</v>
      </c>
      <c r="R77" s="25">
        <v>8.9314949209132042</v>
      </c>
      <c r="S77" s="25">
        <v>9.0361605944923724</v>
      </c>
      <c r="T77" s="25">
        <v>8.9398076486087348</v>
      </c>
      <c r="U77" s="25">
        <v>9.0383509140789311</v>
      </c>
      <c r="V77" s="25">
        <v>9.0962926704099356</v>
      </c>
      <c r="W77" s="25">
        <v>9.1295572238736575</v>
      </c>
      <c r="X77" s="25">
        <v>8.8686144039002972</v>
      </c>
      <c r="Y77" s="25">
        <v>8.9893269408281711</v>
      </c>
      <c r="Z77" s="25">
        <v>8.9984401545542365</v>
      </c>
      <c r="AA77" s="25">
        <v>9.0102611903531447</v>
      </c>
      <c r="AB77" s="25">
        <v>8.9782708481366598</v>
      </c>
      <c r="AC77" s="25">
        <v>8.6807093968452591</v>
      </c>
      <c r="AD77" s="25">
        <v>9.0787377565323748</v>
      </c>
      <c r="AE77" s="25">
        <v>9.0228947701696995</v>
      </c>
      <c r="AF77" s="25">
        <v>9.0805233700028971</v>
      </c>
      <c r="AG77" s="25">
        <v>9.1144619582266877</v>
      </c>
      <c r="AH77" s="25">
        <v>8.9428948198274867</v>
      </c>
      <c r="AI77" s="25">
        <v>9.1043955076379994</v>
      </c>
      <c r="AJ77" s="25">
        <v>8.8447013700915935</v>
      </c>
      <c r="AK77" s="25">
        <v>8.9610187714533254</v>
      </c>
      <c r="AL77" s="25">
        <v>8.8986285855020935</v>
      </c>
      <c r="AM77" s="25">
        <v>8.9248407527661797</v>
      </c>
      <c r="AN77" s="25">
        <v>8.9488833533219108</v>
      </c>
      <c r="AO77" s="25">
        <v>9.0404108029128007</v>
      </c>
      <c r="AP77" s="25">
        <v>9.1342199217262046</v>
      </c>
      <c r="AQ77" s="25">
        <v>9.1103006061472662</v>
      </c>
      <c r="AR77" s="25">
        <v>9.0117601411636823</v>
      </c>
      <c r="AS77" s="25">
        <v>8.8922796846196679</v>
      </c>
      <c r="AT77" s="25">
        <v>9.1523043232637527</v>
      </c>
      <c r="AU77" s="25">
        <v>9.0625020194611245</v>
      </c>
      <c r="AV77" s="25">
        <v>8.9467242288537303</v>
      </c>
      <c r="AW77" s="25">
        <v>9.0055212871106249</v>
      </c>
      <c r="AX77" s="25">
        <v>9.0962882651967458</v>
      </c>
      <c r="AY77" s="25">
        <v>9.173130523158731</v>
      </c>
      <c r="AZ77" s="25">
        <v>8.9644496135427936</v>
      </c>
      <c r="BA77" s="25">
        <v>8.8156435975534571</v>
      </c>
      <c r="BB77" s="25">
        <v>8.6939029995043562</v>
      </c>
      <c r="BC77" s="25">
        <v>9.0063198499432637</v>
      </c>
      <c r="BD77" s="25">
        <v>9.0174783321034173</v>
      </c>
      <c r="BE77" s="25">
        <v>8.9926041146845002</v>
      </c>
      <c r="BF77" s="25">
        <v>8.8284412110664459</v>
      </c>
      <c r="BG77" s="25">
        <v>9.1338361771541425</v>
      </c>
      <c r="BH77" s="25">
        <v>9.1130177141934379</v>
      </c>
      <c r="BI77" s="25">
        <v>8.9577084106186504</v>
      </c>
      <c r="BJ77" s="25">
        <v>9.1099821619809465</v>
      </c>
      <c r="BK77" s="25">
        <v>8.9548747600197416</v>
      </c>
      <c r="BL77" s="25">
        <v>9.1792074259096434</v>
      </c>
      <c r="BM77" s="25">
        <v>9.038547629207871</v>
      </c>
      <c r="BN77" s="25">
        <v>8.9995857771392096</v>
      </c>
      <c r="BO77" s="25">
        <v>8.7804322174690963</v>
      </c>
      <c r="BP77" s="25">
        <v>9.0126874398274186</v>
      </c>
      <c r="BQ77" s="25">
        <v>8.8669090969313338</v>
      </c>
      <c r="BR77" s="25">
        <v>9.0564719980274848</v>
      </c>
      <c r="BS77" s="25">
        <v>9.0674435310962824</v>
      </c>
      <c r="BT77" s="25">
        <v>8.9671946904128141</v>
      </c>
      <c r="BU77" s="25">
        <v>9.0377545023245531</v>
      </c>
      <c r="BV77" s="25">
        <v>9.0191927911089529</v>
      </c>
      <c r="BW77" s="25">
        <v>9.1734304920758891</v>
      </c>
      <c r="BX77" s="25">
        <v>9.0650143118863884</v>
      </c>
      <c r="BY77" s="25">
        <v>9.0024711430576332</v>
      </c>
      <c r="BZ77" s="25">
        <v>8.985922138693887</v>
      </c>
      <c r="CA77" s="25">
        <v>9.0087377278930738</v>
      </c>
      <c r="CB77" s="25">
        <v>9.2144832637575309</v>
      </c>
      <c r="CC77" s="25">
        <v>9.2352887921208016</v>
      </c>
      <c r="CD77" s="25">
        <v>8.9581240759615515</v>
      </c>
      <c r="CE77" s="25">
        <v>8.9895450204831171</v>
      </c>
      <c r="CF77" s="25">
        <v>8.8886345008950158</v>
      </c>
      <c r="CG77" s="25">
        <v>8.9787205872061655</v>
      </c>
      <c r="CH77" s="25">
        <v>9.1662198036423437</v>
      </c>
      <c r="CI77" s="25">
        <v>9.0155745339206526</v>
      </c>
      <c r="CJ77" s="25">
        <v>8.8748592206676626</v>
      </c>
      <c r="CK77" s="25">
        <v>9.0774832617145638</v>
      </c>
      <c r="CL77" s="25">
        <v>9.1976165732739208</v>
      </c>
      <c r="CM77" s="25">
        <v>8.9691375695497761</v>
      </c>
      <c r="CN77" s="25">
        <v>9.0398215050139115</v>
      </c>
      <c r="CO77" s="25">
        <v>8.9412647480451461</v>
      </c>
      <c r="CP77" s="25">
        <v>9.007567751968276</v>
      </c>
      <c r="CQ77" s="25">
        <v>8.8421296150378073</v>
      </c>
      <c r="CR77" s="25">
        <v>8.9005034150234614</v>
      </c>
      <c r="CS77" s="25">
        <v>9.0323637835540449</v>
      </c>
      <c r="CT77" s="25">
        <v>9.011757283347503</v>
      </c>
      <c r="CU77" s="25">
        <v>9.151269255707664</v>
      </c>
      <c r="CV77" s="25">
        <v>9.0137276649256304</v>
      </c>
      <c r="CW77" s="25">
        <v>8.8796114999755336</v>
      </c>
    </row>
    <row r="79" spans="1:101">
      <c r="A79" s="5" t="s">
        <v>69</v>
      </c>
      <c r="B79" s="70">
        <f>SUMPRODUCT($C$6:$C$16,B34:B44)/$C$21</f>
        <v>0</v>
      </c>
      <c r="C79" s="70">
        <f t="shared" ref="C79:BN79" si="9">SUMPRODUCT($C$6:$C$16,C34:C44)/$C$21</f>
        <v>0</v>
      </c>
      <c r="D79" s="70">
        <f t="shared" si="9"/>
        <v>0</v>
      </c>
      <c r="E79" s="70">
        <f t="shared" si="9"/>
        <v>0</v>
      </c>
      <c r="F79" s="70">
        <f t="shared" si="9"/>
        <v>0</v>
      </c>
      <c r="G79" s="70">
        <f t="shared" si="9"/>
        <v>0</v>
      </c>
      <c r="H79" s="70">
        <f t="shared" si="9"/>
        <v>0</v>
      </c>
      <c r="I79" s="70">
        <f t="shared" si="9"/>
        <v>0</v>
      </c>
      <c r="J79" s="70">
        <f t="shared" si="9"/>
        <v>0</v>
      </c>
      <c r="K79" s="70">
        <f t="shared" si="9"/>
        <v>0</v>
      </c>
      <c r="L79" s="70">
        <f t="shared" si="9"/>
        <v>0</v>
      </c>
      <c r="M79" s="70">
        <f t="shared" si="9"/>
        <v>0</v>
      </c>
      <c r="N79" s="70">
        <f t="shared" si="9"/>
        <v>0</v>
      </c>
      <c r="O79" s="70">
        <f t="shared" si="9"/>
        <v>0</v>
      </c>
      <c r="P79" s="70">
        <f t="shared" si="9"/>
        <v>0</v>
      </c>
      <c r="Q79" s="70">
        <f t="shared" si="9"/>
        <v>0</v>
      </c>
      <c r="R79" s="70">
        <f t="shared" si="9"/>
        <v>0</v>
      </c>
      <c r="S79" s="70">
        <f t="shared" si="9"/>
        <v>0</v>
      </c>
      <c r="T79" s="70">
        <f t="shared" si="9"/>
        <v>0</v>
      </c>
      <c r="U79" s="70">
        <f t="shared" si="9"/>
        <v>0</v>
      </c>
      <c r="V79" s="70">
        <f t="shared" si="9"/>
        <v>0</v>
      </c>
      <c r="W79" s="70">
        <f t="shared" si="9"/>
        <v>0</v>
      </c>
      <c r="X79" s="70">
        <f t="shared" si="9"/>
        <v>0</v>
      </c>
      <c r="Y79" s="70">
        <f t="shared" si="9"/>
        <v>0</v>
      </c>
      <c r="Z79" s="70">
        <f t="shared" si="9"/>
        <v>0</v>
      </c>
      <c r="AA79" s="70">
        <f t="shared" si="9"/>
        <v>0</v>
      </c>
      <c r="AB79" s="70">
        <f t="shared" si="9"/>
        <v>0</v>
      </c>
      <c r="AC79" s="70">
        <f t="shared" si="9"/>
        <v>0</v>
      </c>
      <c r="AD79" s="70">
        <f t="shared" si="9"/>
        <v>0</v>
      </c>
      <c r="AE79" s="70">
        <f t="shared" si="9"/>
        <v>0</v>
      </c>
      <c r="AF79" s="70">
        <f t="shared" si="9"/>
        <v>0</v>
      </c>
      <c r="AG79" s="70">
        <f t="shared" si="9"/>
        <v>0</v>
      </c>
      <c r="AH79" s="70">
        <f t="shared" si="9"/>
        <v>0</v>
      </c>
      <c r="AI79" s="70">
        <f t="shared" si="9"/>
        <v>0</v>
      </c>
      <c r="AJ79" s="70">
        <f t="shared" si="9"/>
        <v>0</v>
      </c>
      <c r="AK79" s="70">
        <f t="shared" si="9"/>
        <v>0</v>
      </c>
      <c r="AL79" s="70">
        <f t="shared" si="9"/>
        <v>0</v>
      </c>
      <c r="AM79" s="70">
        <f t="shared" si="9"/>
        <v>0</v>
      </c>
      <c r="AN79" s="70">
        <f t="shared" si="9"/>
        <v>0</v>
      </c>
      <c r="AO79" s="70">
        <f t="shared" si="9"/>
        <v>0</v>
      </c>
      <c r="AP79" s="70">
        <f t="shared" si="9"/>
        <v>0</v>
      </c>
      <c r="AQ79" s="70">
        <f t="shared" si="9"/>
        <v>0</v>
      </c>
      <c r="AR79" s="70">
        <f t="shared" si="9"/>
        <v>0</v>
      </c>
      <c r="AS79" s="70">
        <f t="shared" si="9"/>
        <v>0</v>
      </c>
      <c r="AT79" s="70">
        <f t="shared" si="9"/>
        <v>0</v>
      </c>
      <c r="AU79" s="70">
        <f t="shared" si="9"/>
        <v>0</v>
      </c>
      <c r="AV79" s="70">
        <f t="shared" si="9"/>
        <v>0</v>
      </c>
      <c r="AW79" s="70">
        <f t="shared" si="9"/>
        <v>0</v>
      </c>
      <c r="AX79" s="70">
        <f t="shared" si="9"/>
        <v>0</v>
      </c>
      <c r="AY79" s="70">
        <f t="shared" si="9"/>
        <v>0</v>
      </c>
      <c r="AZ79" s="70">
        <f t="shared" si="9"/>
        <v>0</v>
      </c>
      <c r="BA79" s="70">
        <f t="shared" si="9"/>
        <v>0</v>
      </c>
      <c r="BB79" s="70">
        <f t="shared" si="9"/>
        <v>0</v>
      </c>
      <c r="BC79" s="70">
        <f t="shared" si="9"/>
        <v>0</v>
      </c>
      <c r="BD79" s="70">
        <f t="shared" si="9"/>
        <v>0</v>
      </c>
      <c r="BE79" s="70">
        <f t="shared" si="9"/>
        <v>0</v>
      </c>
      <c r="BF79" s="70">
        <f t="shared" si="9"/>
        <v>0</v>
      </c>
      <c r="BG79" s="70">
        <f t="shared" si="9"/>
        <v>0</v>
      </c>
      <c r="BH79" s="70">
        <f t="shared" si="9"/>
        <v>0</v>
      </c>
      <c r="BI79" s="70">
        <f t="shared" si="9"/>
        <v>0</v>
      </c>
      <c r="BJ79" s="70">
        <f t="shared" si="9"/>
        <v>0</v>
      </c>
      <c r="BK79" s="70">
        <f t="shared" si="9"/>
        <v>0</v>
      </c>
      <c r="BL79" s="70">
        <f t="shared" si="9"/>
        <v>0</v>
      </c>
      <c r="BM79" s="70">
        <f t="shared" si="9"/>
        <v>0</v>
      </c>
      <c r="BN79" s="70">
        <f t="shared" si="9"/>
        <v>0</v>
      </c>
      <c r="BO79" s="70">
        <f t="shared" ref="BO79:CV79" si="10">SUMPRODUCT($C$6:$C$16,BO34:BO44)/$C$21</f>
        <v>0</v>
      </c>
      <c r="BP79" s="70">
        <f t="shared" si="10"/>
        <v>0</v>
      </c>
      <c r="BQ79" s="70">
        <f t="shared" si="10"/>
        <v>0</v>
      </c>
      <c r="BR79" s="70">
        <f t="shared" si="10"/>
        <v>0</v>
      </c>
      <c r="BS79" s="70">
        <f t="shared" si="10"/>
        <v>0</v>
      </c>
      <c r="BT79" s="70">
        <f t="shared" si="10"/>
        <v>0</v>
      </c>
      <c r="BU79" s="70">
        <f t="shared" si="10"/>
        <v>0</v>
      </c>
      <c r="BV79" s="70">
        <f t="shared" si="10"/>
        <v>0</v>
      </c>
      <c r="BW79" s="70">
        <f t="shared" si="10"/>
        <v>0</v>
      </c>
      <c r="BX79" s="70">
        <f t="shared" si="10"/>
        <v>0</v>
      </c>
      <c r="BY79" s="70">
        <f t="shared" si="10"/>
        <v>0</v>
      </c>
      <c r="BZ79" s="70">
        <f t="shared" si="10"/>
        <v>0</v>
      </c>
      <c r="CA79" s="70">
        <f t="shared" si="10"/>
        <v>0</v>
      </c>
      <c r="CB79" s="70">
        <f t="shared" si="10"/>
        <v>0</v>
      </c>
      <c r="CC79" s="70">
        <f t="shared" si="10"/>
        <v>0</v>
      </c>
      <c r="CD79" s="70">
        <f t="shared" si="10"/>
        <v>0</v>
      </c>
      <c r="CE79" s="70">
        <f t="shared" si="10"/>
        <v>0</v>
      </c>
      <c r="CF79" s="70">
        <f t="shared" si="10"/>
        <v>0</v>
      </c>
      <c r="CG79" s="70">
        <f t="shared" si="10"/>
        <v>0</v>
      </c>
      <c r="CH79" s="70">
        <f t="shared" si="10"/>
        <v>0</v>
      </c>
      <c r="CI79" s="70">
        <f t="shared" si="10"/>
        <v>0</v>
      </c>
      <c r="CJ79" s="70">
        <f t="shared" si="10"/>
        <v>0</v>
      </c>
      <c r="CK79" s="70">
        <f t="shared" si="10"/>
        <v>0</v>
      </c>
      <c r="CL79" s="70">
        <f t="shared" si="10"/>
        <v>0</v>
      </c>
      <c r="CM79" s="70">
        <f t="shared" si="10"/>
        <v>0</v>
      </c>
      <c r="CN79" s="70">
        <f t="shared" si="10"/>
        <v>0</v>
      </c>
      <c r="CO79" s="70">
        <f t="shared" si="10"/>
        <v>0</v>
      </c>
      <c r="CP79" s="70">
        <f t="shared" si="10"/>
        <v>0</v>
      </c>
      <c r="CQ79" s="70">
        <f t="shared" si="10"/>
        <v>0</v>
      </c>
      <c r="CR79" s="70">
        <f t="shared" si="10"/>
        <v>0</v>
      </c>
      <c r="CS79" s="70">
        <f t="shared" si="10"/>
        <v>0</v>
      </c>
      <c r="CT79" s="70">
        <f t="shared" si="10"/>
        <v>0</v>
      </c>
      <c r="CU79" s="70">
        <f t="shared" si="10"/>
        <v>0</v>
      </c>
      <c r="CV79" s="70">
        <f t="shared" si="10"/>
        <v>0</v>
      </c>
      <c r="CW79" s="70">
        <f t="shared" ref="CW79" si="11">SUMPRODUCT($C$6:$C$16,CW34:CW44)/$C$21</f>
        <v>0</v>
      </c>
    </row>
    <row r="80" spans="1:101">
      <c r="A80" s="5" t="s">
        <v>70</v>
      </c>
      <c r="B80" s="70">
        <f>SUMPRODUCT($D$6:$D$16,B34:B44)/$D$21</f>
        <v>0</v>
      </c>
      <c r="C80" s="70">
        <f t="shared" ref="C80:BN80" si="12">SUMPRODUCT($D$6:$D$16,C34:C44)/$D$21</f>
        <v>0</v>
      </c>
      <c r="D80" s="70">
        <f t="shared" si="12"/>
        <v>0</v>
      </c>
      <c r="E80" s="70">
        <f t="shared" si="12"/>
        <v>0</v>
      </c>
      <c r="F80" s="70">
        <f t="shared" si="12"/>
        <v>0</v>
      </c>
      <c r="G80" s="70">
        <f t="shared" si="12"/>
        <v>0</v>
      </c>
      <c r="H80" s="70">
        <f t="shared" si="12"/>
        <v>0</v>
      </c>
      <c r="I80" s="70">
        <f t="shared" si="12"/>
        <v>0</v>
      </c>
      <c r="J80" s="70">
        <f t="shared" si="12"/>
        <v>0</v>
      </c>
      <c r="K80" s="70">
        <f t="shared" si="12"/>
        <v>0</v>
      </c>
      <c r="L80" s="70">
        <f t="shared" si="12"/>
        <v>0</v>
      </c>
      <c r="M80" s="70">
        <f t="shared" si="12"/>
        <v>0</v>
      </c>
      <c r="N80" s="70">
        <f t="shared" si="12"/>
        <v>0</v>
      </c>
      <c r="O80" s="70">
        <f t="shared" si="12"/>
        <v>0</v>
      </c>
      <c r="P80" s="70">
        <f t="shared" si="12"/>
        <v>0</v>
      </c>
      <c r="Q80" s="70">
        <f t="shared" si="12"/>
        <v>0</v>
      </c>
      <c r="R80" s="70">
        <f t="shared" si="12"/>
        <v>0</v>
      </c>
      <c r="S80" s="70">
        <f t="shared" si="12"/>
        <v>0</v>
      </c>
      <c r="T80" s="70">
        <f t="shared" si="12"/>
        <v>0</v>
      </c>
      <c r="U80" s="70">
        <f t="shared" si="12"/>
        <v>0</v>
      </c>
      <c r="V80" s="70">
        <f t="shared" si="12"/>
        <v>0</v>
      </c>
      <c r="W80" s="70">
        <f t="shared" si="12"/>
        <v>0</v>
      </c>
      <c r="X80" s="70">
        <f t="shared" si="12"/>
        <v>0</v>
      </c>
      <c r="Y80" s="70">
        <f t="shared" si="12"/>
        <v>0</v>
      </c>
      <c r="Z80" s="70">
        <f t="shared" si="12"/>
        <v>0</v>
      </c>
      <c r="AA80" s="70">
        <f t="shared" si="12"/>
        <v>0</v>
      </c>
      <c r="AB80" s="70">
        <f t="shared" si="12"/>
        <v>0</v>
      </c>
      <c r="AC80" s="70">
        <f t="shared" si="12"/>
        <v>0</v>
      </c>
      <c r="AD80" s="70">
        <f t="shared" si="12"/>
        <v>0</v>
      </c>
      <c r="AE80" s="70">
        <f t="shared" si="12"/>
        <v>0</v>
      </c>
      <c r="AF80" s="70">
        <f t="shared" si="12"/>
        <v>0</v>
      </c>
      <c r="AG80" s="70">
        <f t="shared" si="12"/>
        <v>0</v>
      </c>
      <c r="AH80" s="70">
        <f t="shared" si="12"/>
        <v>0</v>
      </c>
      <c r="AI80" s="70">
        <f t="shared" si="12"/>
        <v>0</v>
      </c>
      <c r="AJ80" s="70">
        <f t="shared" si="12"/>
        <v>0</v>
      </c>
      <c r="AK80" s="70">
        <f t="shared" si="12"/>
        <v>0</v>
      </c>
      <c r="AL80" s="70">
        <f t="shared" si="12"/>
        <v>0</v>
      </c>
      <c r="AM80" s="70">
        <f t="shared" si="12"/>
        <v>0</v>
      </c>
      <c r="AN80" s="70">
        <f t="shared" si="12"/>
        <v>0</v>
      </c>
      <c r="AO80" s="70">
        <f t="shared" si="12"/>
        <v>0</v>
      </c>
      <c r="AP80" s="70">
        <f t="shared" si="12"/>
        <v>0</v>
      </c>
      <c r="AQ80" s="70">
        <f t="shared" si="12"/>
        <v>0</v>
      </c>
      <c r="AR80" s="70">
        <f t="shared" si="12"/>
        <v>0</v>
      </c>
      <c r="AS80" s="70">
        <f t="shared" si="12"/>
        <v>0</v>
      </c>
      <c r="AT80" s="70">
        <f t="shared" si="12"/>
        <v>0</v>
      </c>
      <c r="AU80" s="70">
        <f t="shared" si="12"/>
        <v>0</v>
      </c>
      <c r="AV80" s="70">
        <f t="shared" si="12"/>
        <v>0</v>
      </c>
      <c r="AW80" s="70">
        <f t="shared" si="12"/>
        <v>0</v>
      </c>
      <c r="AX80" s="70">
        <f t="shared" si="12"/>
        <v>0</v>
      </c>
      <c r="AY80" s="70">
        <f t="shared" si="12"/>
        <v>0</v>
      </c>
      <c r="AZ80" s="70">
        <f t="shared" si="12"/>
        <v>0</v>
      </c>
      <c r="BA80" s="70">
        <f t="shared" si="12"/>
        <v>0</v>
      </c>
      <c r="BB80" s="70">
        <f t="shared" si="12"/>
        <v>0</v>
      </c>
      <c r="BC80" s="70">
        <f t="shared" si="12"/>
        <v>0</v>
      </c>
      <c r="BD80" s="70">
        <f t="shared" si="12"/>
        <v>0</v>
      </c>
      <c r="BE80" s="70">
        <f t="shared" si="12"/>
        <v>0</v>
      </c>
      <c r="BF80" s="70">
        <f t="shared" si="12"/>
        <v>0</v>
      </c>
      <c r="BG80" s="70">
        <f t="shared" si="12"/>
        <v>0</v>
      </c>
      <c r="BH80" s="70">
        <f t="shared" si="12"/>
        <v>0</v>
      </c>
      <c r="BI80" s="70">
        <f t="shared" si="12"/>
        <v>0</v>
      </c>
      <c r="BJ80" s="70">
        <f t="shared" si="12"/>
        <v>0</v>
      </c>
      <c r="BK80" s="70">
        <f t="shared" si="12"/>
        <v>0</v>
      </c>
      <c r="BL80" s="70">
        <f t="shared" si="12"/>
        <v>0</v>
      </c>
      <c r="BM80" s="70">
        <f t="shared" si="12"/>
        <v>0</v>
      </c>
      <c r="BN80" s="70">
        <f t="shared" si="12"/>
        <v>0</v>
      </c>
      <c r="BO80" s="70">
        <f t="shared" ref="BO80:CV80" si="13">SUMPRODUCT($D$6:$D$16,BO34:BO44)/$D$21</f>
        <v>0</v>
      </c>
      <c r="BP80" s="70">
        <f t="shared" si="13"/>
        <v>0</v>
      </c>
      <c r="BQ80" s="70">
        <f t="shared" si="13"/>
        <v>0</v>
      </c>
      <c r="BR80" s="70">
        <f t="shared" si="13"/>
        <v>0</v>
      </c>
      <c r="BS80" s="70">
        <f t="shared" si="13"/>
        <v>0</v>
      </c>
      <c r="BT80" s="70">
        <f t="shared" si="13"/>
        <v>0</v>
      </c>
      <c r="BU80" s="70">
        <f t="shared" si="13"/>
        <v>0</v>
      </c>
      <c r="BV80" s="70">
        <f t="shared" si="13"/>
        <v>0</v>
      </c>
      <c r="BW80" s="70">
        <f t="shared" si="13"/>
        <v>0</v>
      </c>
      <c r="BX80" s="70">
        <f t="shared" si="13"/>
        <v>0</v>
      </c>
      <c r="BY80" s="70">
        <f t="shared" si="13"/>
        <v>0</v>
      </c>
      <c r="BZ80" s="70">
        <f t="shared" si="13"/>
        <v>0</v>
      </c>
      <c r="CA80" s="70">
        <f t="shared" si="13"/>
        <v>0</v>
      </c>
      <c r="CB80" s="70">
        <f t="shared" si="13"/>
        <v>0</v>
      </c>
      <c r="CC80" s="70">
        <f t="shared" si="13"/>
        <v>0</v>
      </c>
      <c r="CD80" s="70">
        <f t="shared" si="13"/>
        <v>0</v>
      </c>
      <c r="CE80" s="70">
        <f t="shared" si="13"/>
        <v>0</v>
      </c>
      <c r="CF80" s="70">
        <f t="shared" si="13"/>
        <v>0</v>
      </c>
      <c r="CG80" s="70">
        <f t="shared" si="13"/>
        <v>0</v>
      </c>
      <c r="CH80" s="70">
        <f t="shared" si="13"/>
        <v>0</v>
      </c>
      <c r="CI80" s="70">
        <f t="shared" si="13"/>
        <v>0</v>
      </c>
      <c r="CJ80" s="70">
        <f t="shared" si="13"/>
        <v>0</v>
      </c>
      <c r="CK80" s="70">
        <f t="shared" si="13"/>
        <v>0</v>
      </c>
      <c r="CL80" s="70">
        <f t="shared" si="13"/>
        <v>0</v>
      </c>
      <c r="CM80" s="70">
        <f t="shared" si="13"/>
        <v>0</v>
      </c>
      <c r="CN80" s="70">
        <f t="shared" si="13"/>
        <v>0</v>
      </c>
      <c r="CO80" s="70">
        <f t="shared" si="13"/>
        <v>0</v>
      </c>
      <c r="CP80" s="70">
        <f t="shared" si="13"/>
        <v>0</v>
      </c>
      <c r="CQ80" s="70">
        <f t="shared" si="13"/>
        <v>0</v>
      </c>
      <c r="CR80" s="70">
        <f t="shared" si="13"/>
        <v>0</v>
      </c>
      <c r="CS80" s="70">
        <f t="shared" si="13"/>
        <v>0</v>
      </c>
      <c r="CT80" s="70">
        <f t="shared" si="13"/>
        <v>0</v>
      </c>
      <c r="CU80" s="70">
        <f t="shared" si="13"/>
        <v>0</v>
      </c>
      <c r="CV80" s="70">
        <f t="shared" si="13"/>
        <v>0</v>
      </c>
      <c r="CW80" s="70">
        <f t="shared" ref="CW80" si="14">SUMPRODUCT($D$6:$D$16,CW34:CW44)/$D$21</f>
        <v>0</v>
      </c>
    </row>
    <row r="81" spans="1:101">
      <c r="A81" s="5" t="s">
        <v>71</v>
      </c>
      <c r="B81" s="70">
        <f>SUMPRODUCT($E$6:$E$16,B34:B44)/$E$21</f>
        <v>0</v>
      </c>
      <c r="C81" s="70">
        <f t="shared" ref="C81:BN81" si="15">SUMPRODUCT($E$6:$E$16,C34:C44)/$E$21</f>
        <v>0</v>
      </c>
      <c r="D81" s="70">
        <f t="shared" si="15"/>
        <v>0</v>
      </c>
      <c r="E81" s="70">
        <f t="shared" si="15"/>
        <v>0</v>
      </c>
      <c r="F81" s="70">
        <f t="shared" si="15"/>
        <v>0</v>
      </c>
      <c r="G81" s="70">
        <f t="shared" si="15"/>
        <v>0</v>
      </c>
      <c r="H81" s="70">
        <f t="shared" si="15"/>
        <v>0</v>
      </c>
      <c r="I81" s="70">
        <f t="shared" si="15"/>
        <v>0</v>
      </c>
      <c r="J81" s="70">
        <f t="shared" si="15"/>
        <v>0</v>
      </c>
      <c r="K81" s="70">
        <f t="shared" si="15"/>
        <v>0</v>
      </c>
      <c r="L81" s="70">
        <f t="shared" si="15"/>
        <v>0</v>
      </c>
      <c r="M81" s="70">
        <f t="shared" si="15"/>
        <v>0</v>
      </c>
      <c r="N81" s="70">
        <f t="shared" si="15"/>
        <v>0</v>
      </c>
      <c r="O81" s="70">
        <f t="shared" si="15"/>
        <v>0</v>
      </c>
      <c r="P81" s="70">
        <f t="shared" si="15"/>
        <v>0</v>
      </c>
      <c r="Q81" s="70">
        <f t="shared" si="15"/>
        <v>0</v>
      </c>
      <c r="R81" s="70">
        <f t="shared" si="15"/>
        <v>0</v>
      </c>
      <c r="S81" s="70">
        <f t="shared" si="15"/>
        <v>0</v>
      </c>
      <c r="T81" s="70">
        <f t="shared" si="15"/>
        <v>0</v>
      </c>
      <c r="U81" s="70">
        <f t="shared" si="15"/>
        <v>0</v>
      </c>
      <c r="V81" s="70">
        <f t="shared" si="15"/>
        <v>0</v>
      </c>
      <c r="W81" s="70">
        <f t="shared" si="15"/>
        <v>0</v>
      </c>
      <c r="X81" s="70">
        <f t="shared" si="15"/>
        <v>0</v>
      </c>
      <c r="Y81" s="70">
        <f t="shared" si="15"/>
        <v>0</v>
      </c>
      <c r="Z81" s="70">
        <f t="shared" si="15"/>
        <v>0</v>
      </c>
      <c r="AA81" s="70">
        <f t="shared" si="15"/>
        <v>0</v>
      </c>
      <c r="AB81" s="70">
        <f t="shared" si="15"/>
        <v>0</v>
      </c>
      <c r="AC81" s="70">
        <f t="shared" si="15"/>
        <v>0</v>
      </c>
      <c r="AD81" s="70">
        <f t="shared" si="15"/>
        <v>0</v>
      </c>
      <c r="AE81" s="70">
        <f t="shared" si="15"/>
        <v>0</v>
      </c>
      <c r="AF81" s="70">
        <f t="shared" si="15"/>
        <v>0</v>
      </c>
      <c r="AG81" s="70">
        <f t="shared" si="15"/>
        <v>0</v>
      </c>
      <c r="AH81" s="70">
        <f t="shared" si="15"/>
        <v>0</v>
      </c>
      <c r="AI81" s="70">
        <f t="shared" si="15"/>
        <v>0</v>
      </c>
      <c r="AJ81" s="70">
        <f t="shared" si="15"/>
        <v>0</v>
      </c>
      <c r="AK81" s="70">
        <f t="shared" si="15"/>
        <v>0</v>
      </c>
      <c r="AL81" s="70">
        <f t="shared" si="15"/>
        <v>0</v>
      </c>
      <c r="AM81" s="70">
        <f t="shared" si="15"/>
        <v>0</v>
      </c>
      <c r="AN81" s="70">
        <f t="shared" si="15"/>
        <v>0</v>
      </c>
      <c r="AO81" s="70">
        <f t="shared" si="15"/>
        <v>0</v>
      </c>
      <c r="AP81" s="70">
        <f t="shared" si="15"/>
        <v>0</v>
      </c>
      <c r="AQ81" s="70">
        <f t="shared" si="15"/>
        <v>0</v>
      </c>
      <c r="AR81" s="70">
        <f t="shared" si="15"/>
        <v>0</v>
      </c>
      <c r="AS81" s="70">
        <f t="shared" si="15"/>
        <v>0</v>
      </c>
      <c r="AT81" s="70">
        <f t="shared" si="15"/>
        <v>0</v>
      </c>
      <c r="AU81" s="70">
        <f t="shared" si="15"/>
        <v>0</v>
      </c>
      <c r="AV81" s="70">
        <f t="shared" si="15"/>
        <v>0</v>
      </c>
      <c r="AW81" s="70">
        <f t="shared" si="15"/>
        <v>0</v>
      </c>
      <c r="AX81" s="70">
        <f t="shared" si="15"/>
        <v>0</v>
      </c>
      <c r="AY81" s="70">
        <f t="shared" si="15"/>
        <v>0</v>
      </c>
      <c r="AZ81" s="70">
        <f t="shared" si="15"/>
        <v>0</v>
      </c>
      <c r="BA81" s="70">
        <f t="shared" si="15"/>
        <v>0</v>
      </c>
      <c r="BB81" s="70">
        <f t="shared" si="15"/>
        <v>0</v>
      </c>
      <c r="BC81" s="70">
        <f t="shared" si="15"/>
        <v>0</v>
      </c>
      <c r="BD81" s="70">
        <f t="shared" si="15"/>
        <v>0</v>
      </c>
      <c r="BE81" s="70">
        <f t="shared" si="15"/>
        <v>0</v>
      </c>
      <c r="BF81" s="70">
        <f t="shared" si="15"/>
        <v>0</v>
      </c>
      <c r="BG81" s="70">
        <f t="shared" si="15"/>
        <v>0</v>
      </c>
      <c r="BH81" s="70">
        <f t="shared" si="15"/>
        <v>0</v>
      </c>
      <c r="BI81" s="70">
        <f t="shared" si="15"/>
        <v>0</v>
      </c>
      <c r="BJ81" s="70">
        <f t="shared" si="15"/>
        <v>0</v>
      </c>
      <c r="BK81" s="70">
        <f t="shared" si="15"/>
        <v>0</v>
      </c>
      <c r="BL81" s="70">
        <f t="shared" si="15"/>
        <v>0</v>
      </c>
      <c r="BM81" s="70">
        <f t="shared" si="15"/>
        <v>0</v>
      </c>
      <c r="BN81" s="70">
        <f t="shared" si="15"/>
        <v>0</v>
      </c>
      <c r="BO81" s="70">
        <f t="shared" ref="BO81:CV81" si="16">SUMPRODUCT($E$6:$E$16,BO34:BO44)/$E$21</f>
        <v>0</v>
      </c>
      <c r="BP81" s="70">
        <f t="shared" si="16"/>
        <v>0</v>
      </c>
      <c r="BQ81" s="70">
        <f t="shared" si="16"/>
        <v>0</v>
      </c>
      <c r="BR81" s="70">
        <f t="shared" si="16"/>
        <v>0</v>
      </c>
      <c r="BS81" s="70">
        <f t="shared" si="16"/>
        <v>0</v>
      </c>
      <c r="BT81" s="70">
        <f t="shared" si="16"/>
        <v>0</v>
      </c>
      <c r="BU81" s="70">
        <f t="shared" si="16"/>
        <v>0</v>
      </c>
      <c r="BV81" s="70">
        <f t="shared" si="16"/>
        <v>0</v>
      </c>
      <c r="BW81" s="70">
        <f t="shared" si="16"/>
        <v>0</v>
      </c>
      <c r="BX81" s="70">
        <f t="shared" si="16"/>
        <v>0</v>
      </c>
      <c r="BY81" s="70">
        <f t="shared" si="16"/>
        <v>0</v>
      </c>
      <c r="BZ81" s="70">
        <f t="shared" si="16"/>
        <v>0</v>
      </c>
      <c r="CA81" s="70">
        <f t="shared" si="16"/>
        <v>0</v>
      </c>
      <c r="CB81" s="70">
        <f t="shared" si="16"/>
        <v>0</v>
      </c>
      <c r="CC81" s="70">
        <f t="shared" si="16"/>
        <v>0</v>
      </c>
      <c r="CD81" s="70">
        <f t="shared" si="16"/>
        <v>0</v>
      </c>
      <c r="CE81" s="70">
        <f t="shared" si="16"/>
        <v>0</v>
      </c>
      <c r="CF81" s="70">
        <f t="shared" si="16"/>
        <v>0</v>
      </c>
      <c r="CG81" s="70">
        <f t="shared" si="16"/>
        <v>0</v>
      </c>
      <c r="CH81" s="70">
        <f t="shared" si="16"/>
        <v>0</v>
      </c>
      <c r="CI81" s="70">
        <f t="shared" si="16"/>
        <v>0</v>
      </c>
      <c r="CJ81" s="70">
        <f t="shared" si="16"/>
        <v>0</v>
      </c>
      <c r="CK81" s="70">
        <f t="shared" si="16"/>
        <v>0</v>
      </c>
      <c r="CL81" s="70">
        <f t="shared" si="16"/>
        <v>0</v>
      </c>
      <c r="CM81" s="70">
        <f t="shared" si="16"/>
        <v>0</v>
      </c>
      <c r="CN81" s="70">
        <f t="shared" si="16"/>
        <v>0</v>
      </c>
      <c r="CO81" s="70">
        <f t="shared" si="16"/>
        <v>0</v>
      </c>
      <c r="CP81" s="70">
        <f t="shared" si="16"/>
        <v>0</v>
      </c>
      <c r="CQ81" s="70">
        <f t="shared" si="16"/>
        <v>0</v>
      </c>
      <c r="CR81" s="70">
        <f t="shared" si="16"/>
        <v>0</v>
      </c>
      <c r="CS81" s="70">
        <f t="shared" si="16"/>
        <v>0</v>
      </c>
      <c r="CT81" s="70">
        <f t="shared" si="16"/>
        <v>0</v>
      </c>
      <c r="CU81" s="70">
        <f t="shared" si="16"/>
        <v>0</v>
      </c>
      <c r="CV81" s="70">
        <f t="shared" si="16"/>
        <v>0</v>
      </c>
      <c r="CW81" s="70">
        <f t="shared" ref="CW81" si="17">SUMPRODUCT($E$6:$E$16,CW34:CW44)/$E$21</f>
        <v>0</v>
      </c>
    </row>
    <row r="82" spans="1:101">
      <c r="A82" s="5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>
      <c r="A83" s="5" t="s">
        <v>72</v>
      </c>
      <c r="B83" s="70">
        <f>SUMPRODUCT($D$6:$D$16,B45:B55)/$D$21</f>
        <v>0</v>
      </c>
      <c r="C83" s="70">
        <f t="shared" ref="C83:BN83" si="18">SUMPRODUCT($D$6:$D$16,C45:C55)/$D$21</f>
        <v>0</v>
      </c>
      <c r="D83" s="70">
        <f t="shared" si="18"/>
        <v>0</v>
      </c>
      <c r="E83" s="70">
        <f t="shared" si="18"/>
        <v>0</v>
      </c>
      <c r="F83" s="70">
        <f t="shared" si="18"/>
        <v>0</v>
      </c>
      <c r="G83" s="70">
        <f t="shared" si="18"/>
        <v>0</v>
      </c>
      <c r="H83" s="70">
        <f t="shared" si="18"/>
        <v>0</v>
      </c>
      <c r="I83" s="70">
        <f t="shared" si="18"/>
        <v>0</v>
      </c>
      <c r="J83" s="70">
        <f t="shared" si="18"/>
        <v>0</v>
      </c>
      <c r="K83" s="70">
        <f t="shared" si="18"/>
        <v>0</v>
      </c>
      <c r="L83" s="70">
        <f t="shared" si="18"/>
        <v>0</v>
      </c>
      <c r="M83" s="70">
        <f t="shared" si="18"/>
        <v>0</v>
      </c>
      <c r="N83" s="70">
        <f t="shared" si="18"/>
        <v>0</v>
      </c>
      <c r="O83" s="70">
        <f t="shared" si="18"/>
        <v>0</v>
      </c>
      <c r="P83" s="70">
        <f t="shared" si="18"/>
        <v>0</v>
      </c>
      <c r="Q83" s="70">
        <f t="shared" si="18"/>
        <v>0</v>
      </c>
      <c r="R83" s="70">
        <f t="shared" si="18"/>
        <v>0</v>
      </c>
      <c r="S83" s="70">
        <f t="shared" si="18"/>
        <v>0</v>
      </c>
      <c r="T83" s="70">
        <f t="shared" si="18"/>
        <v>0</v>
      </c>
      <c r="U83" s="70">
        <f t="shared" si="18"/>
        <v>0</v>
      </c>
      <c r="V83" s="70">
        <f t="shared" si="18"/>
        <v>0</v>
      </c>
      <c r="W83" s="70">
        <f t="shared" si="18"/>
        <v>0</v>
      </c>
      <c r="X83" s="70">
        <f t="shared" si="18"/>
        <v>0</v>
      </c>
      <c r="Y83" s="70">
        <f t="shared" si="18"/>
        <v>0</v>
      </c>
      <c r="Z83" s="70">
        <f t="shared" si="18"/>
        <v>0</v>
      </c>
      <c r="AA83" s="70">
        <f t="shared" si="18"/>
        <v>0</v>
      </c>
      <c r="AB83" s="70">
        <f t="shared" si="18"/>
        <v>0</v>
      </c>
      <c r="AC83" s="70">
        <f t="shared" si="18"/>
        <v>0</v>
      </c>
      <c r="AD83" s="70">
        <f t="shared" si="18"/>
        <v>0</v>
      </c>
      <c r="AE83" s="70">
        <f t="shared" si="18"/>
        <v>0</v>
      </c>
      <c r="AF83" s="70">
        <f t="shared" si="18"/>
        <v>0</v>
      </c>
      <c r="AG83" s="70">
        <f t="shared" si="18"/>
        <v>0</v>
      </c>
      <c r="AH83" s="70">
        <f t="shared" si="18"/>
        <v>0</v>
      </c>
      <c r="AI83" s="70">
        <f t="shared" si="18"/>
        <v>0</v>
      </c>
      <c r="AJ83" s="70">
        <f t="shared" si="18"/>
        <v>0</v>
      </c>
      <c r="AK83" s="70">
        <f t="shared" si="18"/>
        <v>0</v>
      </c>
      <c r="AL83" s="70">
        <f t="shared" si="18"/>
        <v>0</v>
      </c>
      <c r="AM83" s="70">
        <f t="shared" si="18"/>
        <v>0</v>
      </c>
      <c r="AN83" s="70">
        <f t="shared" si="18"/>
        <v>0</v>
      </c>
      <c r="AO83" s="70">
        <f t="shared" si="18"/>
        <v>0</v>
      </c>
      <c r="AP83" s="70">
        <f t="shared" si="18"/>
        <v>0</v>
      </c>
      <c r="AQ83" s="70">
        <f t="shared" si="18"/>
        <v>0</v>
      </c>
      <c r="AR83" s="70">
        <f t="shared" si="18"/>
        <v>0</v>
      </c>
      <c r="AS83" s="70">
        <f t="shared" si="18"/>
        <v>0</v>
      </c>
      <c r="AT83" s="70">
        <f t="shared" si="18"/>
        <v>0</v>
      </c>
      <c r="AU83" s="70">
        <f t="shared" si="18"/>
        <v>0</v>
      </c>
      <c r="AV83" s="70">
        <f t="shared" si="18"/>
        <v>0</v>
      </c>
      <c r="AW83" s="70">
        <f t="shared" si="18"/>
        <v>0</v>
      </c>
      <c r="AX83" s="70">
        <f t="shared" si="18"/>
        <v>0</v>
      </c>
      <c r="AY83" s="70">
        <f t="shared" si="18"/>
        <v>0</v>
      </c>
      <c r="AZ83" s="70">
        <f t="shared" si="18"/>
        <v>0</v>
      </c>
      <c r="BA83" s="70">
        <f t="shared" si="18"/>
        <v>0</v>
      </c>
      <c r="BB83" s="70">
        <f t="shared" si="18"/>
        <v>0</v>
      </c>
      <c r="BC83" s="70">
        <f t="shared" si="18"/>
        <v>0</v>
      </c>
      <c r="BD83" s="70">
        <f t="shared" si="18"/>
        <v>0</v>
      </c>
      <c r="BE83" s="70">
        <f t="shared" si="18"/>
        <v>0</v>
      </c>
      <c r="BF83" s="70">
        <f t="shared" si="18"/>
        <v>0</v>
      </c>
      <c r="BG83" s="70">
        <f t="shared" si="18"/>
        <v>0</v>
      </c>
      <c r="BH83" s="70">
        <f t="shared" si="18"/>
        <v>0</v>
      </c>
      <c r="BI83" s="70">
        <f t="shared" si="18"/>
        <v>0</v>
      </c>
      <c r="BJ83" s="70">
        <f t="shared" si="18"/>
        <v>0</v>
      </c>
      <c r="BK83" s="70">
        <f t="shared" si="18"/>
        <v>0</v>
      </c>
      <c r="BL83" s="70">
        <f t="shared" si="18"/>
        <v>0</v>
      </c>
      <c r="BM83" s="70">
        <f t="shared" si="18"/>
        <v>0</v>
      </c>
      <c r="BN83" s="70">
        <f t="shared" si="18"/>
        <v>0</v>
      </c>
      <c r="BO83" s="70">
        <f t="shared" ref="BO83:CV83" si="19">SUMPRODUCT($D$6:$D$16,BO45:BO55)/$D$21</f>
        <v>0</v>
      </c>
      <c r="BP83" s="70">
        <f t="shared" si="19"/>
        <v>0</v>
      </c>
      <c r="BQ83" s="70">
        <f t="shared" si="19"/>
        <v>0</v>
      </c>
      <c r="BR83" s="70">
        <f t="shared" si="19"/>
        <v>0</v>
      </c>
      <c r="BS83" s="70">
        <f t="shared" si="19"/>
        <v>0</v>
      </c>
      <c r="BT83" s="70">
        <f t="shared" si="19"/>
        <v>0</v>
      </c>
      <c r="BU83" s="70">
        <f t="shared" si="19"/>
        <v>0</v>
      </c>
      <c r="BV83" s="70">
        <f t="shared" si="19"/>
        <v>0</v>
      </c>
      <c r="BW83" s="70">
        <f t="shared" si="19"/>
        <v>0</v>
      </c>
      <c r="BX83" s="70">
        <f t="shared" si="19"/>
        <v>0</v>
      </c>
      <c r="BY83" s="70">
        <f t="shared" si="19"/>
        <v>0</v>
      </c>
      <c r="BZ83" s="70">
        <f t="shared" si="19"/>
        <v>0</v>
      </c>
      <c r="CA83" s="70">
        <f t="shared" si="19"/>
        <v>0</v>
      </c>
      <c r="CB83" s="70">
        <f t="shared" si="19"/>
        <v>0</v>
      </c>
      <c r="CC83" s="70">
        <f t="shared" si="19"/>
        <v>0</v>
      </c>
      <c r="CD83" s="70">
        <f t="shared" si="19"/>
        <v>0</v>
      </c>
      <c r="CE83" s="70">
        <f t="shared" si="19"/>
        <v>0</v>
      </c>
      <c r="CF83" s="70">
        <f t="shared" si="19"/>
        <v>0</v>
      </c>
      <c r="CG83" s="70">
        <f t="shared" si="19"/>
        <v>0</v>
      </c>
      <c r="CH83" s="70">
        <f t="shared" si="19"/>
        <v>0</v>
      </c>
      <c r="CI83" s="70">
        <f t="shared" si="19"/>
        <v>0</v>
      </c>
      <c r="CJ83" s="70">
        <f t="shared" si="19"/>
        <v>0</v>
      </c>
      <c r="CK83" s="70">
        <f t="shared" si="19"/>
        <v>0</v>
      </c>
      <c r="CL83" s="70">
        <f t="shared" si="19"/>
        <v>0</v>
      </c>
      <c r="CM83" s="70">
        <f t="shared" si="19"/>
        <v>0</v>
      </c>
      <c r="CN83" s="70">
        <f t="shared" si="19"/>
        <v>0</v>
      </c>
      <c r="CO83" s="70">
        <f t="shared" si="19"/>
        <v>0</v>
      </c>
      <c r="CP83" s="70">
        <f t="shared" si="19"/>
        <v>0</v>
      </c>
      <c r="CQ83" s="70">
        <f t="shared" si="19"/>
        <v>0</v>
      </c>
      <c r="CR83" s="70">
        <f t="shared" si="19"/>
        <v>0</v>
      </c>
      <c r="CS83" s="70">
        <f t="shared" si="19"/>
        <v>0</v>
      </c>
      <c r="CT83" s="70">
        <f t="shared" si="19"/>
        <v>0</v>
      </c>
      <c r="CU83" s="70">
        <f t="shared" si="19"/>
        <v>0</v>
      </c>
      <c r="CV83" s="70">
        <f t="shared" si="19"/>
        <v>0</v>
      </c>
      <c r="CW83" s="70">
        <f t="shared" ref="CW83" si="20">SUMPRODUCT($D$6:$D$16,CW45:CW55)/$D$21</f>
        <v>0</v>
      </c>
    </row>
    <row r="84" spans="1:101">
      <c r="A84" s="5" t="s">
        <v>73</v>
      </c>
      <c r="B84" s="70">
        <f>SUMPRODUCT($C$6:$C$16,B45:B55)/$C$21</f>
        <v>0</v>
      </c>
      <c r="C84" s="70">
        <f t="shared" ref="C84:BN84" si="21">SUMPRODUCT($C$6:$C$16,C45:C55)/$C$21</f>
        <v>0</v>
      </c>
      <c r="D84" s="70">
        <f t="shared" si="21"/>
        <v>0</v>
      </c>
      <c r="E84" s="70">
        <f t="shared" si="21"/>
        <v>0</v>
      </c>
      <c r="F84" s="70">
        <f t="shared" si="21"/>
        <v>0</v>
      </c>
      <c r="G84" s="70">
        <f t="shared" si="21"/>
        <v>0</v>
      </c>
      <c r="H84" s="70">
        <f t="shared" si="21"/>
        <v>0</v>
      </c>
      <c r="I84" s="70">
        <f t="shared" si="21"/>
        <v>0</v>
      </c>
      <c r="J84" s="70">
        <f t="shared" si="21"/>
        <v>0</v>
      </c>
      <c r="K84" s="70">
        <f t="shared" si="21"/>
        <v>0</v>
      </c>
      <c r="L84" s="70">
        <f t="shared" si="21"/>
        <v>0</v>
      </c>
      <c r="M84" s="70">
        <f t="shared" si="21"/>
        <v>0</v>
      </c>
      <c r="N84" s="70">
        <f t="shared" si="21"/>
        <v>0</v>
      </c>
      <c r="O84" s="70">
        <f t="shared" si="21"/>
        <v>0</v>
      </c>
      <c r="P84" s="70">
        <f t="shared" si="21"/>
        <v>0</v>
      </c>
      <c r="Q84" s="70">
        <f t="shared" si="21"/>
        <v>0</v>
      </c>
      <c r="R84" s="70">
        <f t="shared" si="21"/>
        <v>0</v>
      </c>
      <c r="S84" s="70">
        <f t="shared" si="21"/>
        <v>0</v>
      </c>
      <c r="T84" s="70">
        <f t="shared" si="21"/>
        <v>0</v>
      </c>
      <c r="U84" s="70">
        <f t="shared" si="21"/>
        <v>0</v>
      </c>
      <c r="V84" s="70">
        <f t="shared" si="21"/>
        <v>0</v>
      </c>
      <c r="W84" s="70">
        <f t="shared" si="21"/>
        <v>0</v>
      </c>
      <c r="X84" s="70">
        <f t="shared" si="21"/>
        <v>0</v>
      </c>
      <c r="Y84" s="70">
        <f t="shared" si="21"/>
        <v>0</v>
      </c>
      <c r="Z84" s="70">
        <f t="shared" si="21"/>
        <v>0</v>
      </c>
      <c r="AA84" s="70">
        <f t="shared" si="21"/>
        <v>0</v>
      </c>
      <c r="AB84" s="70">
        <f t="shared" si="21"/>
        <v>0</v>
      </c>
      <c r="AC84" s="70">
        <f t="shared" si="21"/>
        <v>0</v>
      </c>
      <c r="AD84" s="70">
        <f t="shared" si="21"/>
        <v>0</v>
      </c>
      <c r="AE84" s="70">
        <f t="shared" si="21"/>
        <v>0</v>
      </c>
      <c r="AF84" s="70">
        <f t="shared" si="21"/>
        <v>0</v>
      </c>
      <c r="AG84" s="70">
        <f t="shared" si="21"/>
        <v>0</v>
      </c>
      <c r="AH84" s="70">
        <f t="shared" si="21"/>
        <v>0</v>
      </c>
      <c r="AI84" s="70">
        <f t="shared" si="21"/>
        <v>0</v>
      </c>
      <c r="AJ84" s="70">
        <f t="shared" si="21"/>
        <v>0</v>
      </c>
      <c r="AK84" s="70">
        <f t="shared" si="21"/>
        <v>0</v>
      </c>
      <c r="AL84" s="70">
        <f t="shared" si="21"/>
        <v>0</v>
      </c>
      <c r="AM84" s="70">
        <f t="shared" si="21"/>
        <v>0</v>
      </c>
      <c r="AN84" s="70">
        <f t="shared" si="21"/>
        <v>0</v>
      </c>
      <c r="AO84" s="70">
        <f t="shared" si="21"/>
        <v>0</v>
      </c>
      <c r="AP84" s="70">
        <f t="shared" si="21"/>
        <v>0</v>
      </c>
      <c r="AQ84" s="70">
        <f t="shared" si="21"/>
        <v>0</v>
      </c>
      <c r="AR84" s="70">
        <f t="shared" si="21"/>
        <v>0</v>
      </c>
      <c r="AS84" s="70">
        <f t="shared" si="21"/>
        <v>0</v>
      </c>
      <c r="AT84" s="70">
        <f t="shared" si="21"/>
        <v>0</v>
      </c>
      <c r="AU84" s="70">
        <f t="shared" si="21"/>
        <v>0</v>
      </c>
      <c r="AV84" s="70">
        <f t="shared" si="21"/>
        <v>0</v>
      </c>
      <c r="AW84" s="70">
        <f t="shared" si="21"/>
        <v>0</v>
      </c>
      <c r="AX84" s="70">
        <f t="shared" si="21"/>
        <v>0</v>
      </c>
      <c r="AY84" s="70">
        <f t="shared" si="21"/>
        <v>0</v>
      </c>
      <c r="AZ84" s="70">
        <f t="shared" si="21"/>
        <v>0</v>
      </c>
      <c r="BA84" s="70">
        <f t="shared" si="21"/>
        <v>0</v>
      </c>
      <c r="BB84" s="70">
        <f t="shared" si="21"/>
        <v>0</v>
      </c>
      <c r="BC84" s="70">
        <f t="shared" si="21"/>
        <v>0</v>
      </c>
      <c r="BD84" s="70">
        <f t="shared" si="21"/>
        <v>0</v>
      </c>
      <c r="BE84" s="70">
        <f t="shared" si="21"/>
        <v>0</v>
      </c>
      <c r="BF84" s="70">
        <f t="shared" si="21"/>
        <v>0</v>
      </c>
      <c r="BG84" s="70">
        <f t="shared" si="21"/>
        <v>0</v>
      </c>
      <c r="BH84" s="70">
        <f t="shared" si="21"/>
        <v>0</v>
      </c>
      <c r="BI84" s="70">
        <f t="shared" si="21"/>
        <v>0</v>
      </c>
      <c r="BJ84" s="70">
        <f t="shared" si="21"/>
        <v>0</v>
      </c>
      <c r="BK84" s="70">
        <f t="shared" si="21"/>
        <v>0</v>
      </c>
      <c r="BL84" s="70">
        <f t="shared" si="21"/>
        <v>0</v>
      </c>
      <c r="BM84" s="70">
        <f t="shared" si="21"/>
        <v>0</v>
      </c>
      <c r="BN84" s="70">
        <f t="shared" si="21"/>
        <v>0</v>
      </c>
      <c r="BO84" s="70">
        <f t="shared" ref="BO84:CV84" si="22">SUMPRODUCT($C$6:$C$16,BO45:BO55)/$C$21</f>
        <v>0</v>
      </c>
      <c r="BP84" s="70">
        <f t="shared" si="22"/>
        <v>0</v>
      </c>
      <c r="BQ84" s="70">
        <f t="shared" si="22"/>
        <v>0</v>
      </c>
      <c r="BR84" s="70">
        <f t="shared" si="22"/>
        <v>0</v>
      </c>
      <c r="BS84" s="70">
        <f t="shared" si="22"/>
        <v>0</v>
      </c>
      <c r="BT84" s="70">
        <f t="shared" si="22"/>
        <v>0</v>
      </c>
      <c r="BU84" s="70">
        <f t="shared" si="22"/>
        <v>0</v>
      </c>
      <c r="BV84" s="70">
        <f t="shared" si="22"/>
        <v>0</v>
      </c>
      <c r="BW84" s="70">
        <f t="shared" si="22"/>
        <v>0</v>
      </c>
      <c r="BX84" s="70">
        <f t="shared" si="22"/>
        <v>0</v>
      </c>
      <c r="BY84" s="70">
        <f t="shared" si="22"/>
        <v>0</v>
      </c>
      <c r="BZ84" s="70">
        <f t="shared" si="22"/>
        <v>0</v>
      </c>
      <c r="CA84" s="70">
        <f t="shared" si="22"/>
        <v>0</v>
      </c>
      <c r="CB84" s="70">
        <f t="shared" si="22"/>
        <v>0</v>
      </c>
      <c r="CC84" s="70">
        <f t="shared" si="22"/>
        <v>0</v>
      </c>
      <c r="CD84" s="70">
        <f t="shared" si="22"/>
        <v>0</v>
      </c>
      <c r="CE84" s="70">
        <f t="shared" si="22"/>
        <v>0</v>
      </c>
      <c r="CF84" s="70">
        <f t="shared" si="22"/>
        <v>0</v>
      </c>
      <c r="CG84" s="70">
        <f t="shared" si="22"/>
        <v>0</v>
      </c>
      <c r="CH84" s="70">
        <f t="shared" si="22"/>
        <v>0</v>
      </c>
      <c r="CI84" s="70">
        <f t="shared" si="22"/>
        <v>0</v>
      </c>
      <c r="CJ84" s="70">
        <f t="shared" si="22"/>
        <v>0</v>
      </c>
      <c r="CK84" s="70">
        <f t="shared" si="22"/>
        <v>0</v>
      </c>
      <c r="CL84" s="70">
        <f t="shared" si="22"/>
        <v>0</v>
      </c>
      <c r="CM84" s="70">
        <f t="shared" si="22"/>
        <v>0</v>
      </c>
      <c r="CN84" s="70">
        <f t="shared" si="22"/>
        <v>0</v>
      </c>
      <c r="CO84" s="70">
        <f t="shared" si="22"/>
        <v>0</v>
      </c>
      <c r="CP84" s="70">
        <f t="shared" si="22"/>
        <v>0</v>
      </c>
      <c r="CQ84" s="70">
        <f t="shared" si="22"/>
        <v>0</v>
      </c>
      <c r="CR84" s="70">
        <f t="shared" si="22"/>
        <v>0</v>
      </c>
      <c r="CS84" s="70">
        <f t="shared" si="22"/>
        <v>0</v>
      </c>
      <c r="CT84" s="70">
        <f t="shared" si="22"/>
        <v>0</v>
      </c>
      <c r="CU84" s="70">
        <f t="shared" si="22"/>
        <v>0</v>
      </c>
      <c r="CV84" s="70">
        <f t="shared" si="22"/>
        <v>0</v>
      </c>
      <c r="CW84" s="70">
        <f t="shared" ref="CW84" si="23">SUMPRODUCT($C$6:$C$16,CW45:CW55)/$C$21</f>
        <v>0</v>
      </c>
    </row>
    <row r="85" spans="1:101">
      <c r="A85" s="5" t="s">
        <v>74</v>
      </c>
      <c r="B85" s="70">
        <f>SUMPRODUCT($E$6:$E$16,B45:B55)/$E$21</f>
        <v>0</v>
      </c>
      <c r="C85" s="70">
        <f t="shared" ref="C85:BN85" si="24">SUMPRODUCT($E$6:$E$16,C45:C55)/$E$21</f>
        <v>0</v>
      </c>
      <c r="D85" s="70">
        <f t="shared" si="24"/>
        <v>0</v>
      </c>
      <c r="E85" s="70">
        <f t="shared" si="24"/>
        <v>0</v>
      </c>
      <c r="F85" s="70">
        <f t="shared" si="24"/>
        <v>0</v>
      </c>
      <c r="G85" s="70">
        <f t="shared" si="24"/>
        <v>0</v>
      </c>
      <c r="H85" s="70">
        <f t="shared" si="24"/>
        <v>0</v>
      </c>
      <c r="I85" s="70">
        <f t="shared" si="24"/>
        <v>0</v>
      </c>
      <c r="J85" s="70">
        <f t="shared" si="24"/>
        <v>0</v>
      </c>
      <c r="K85" s="70">
        <f t="shared" si="24"/>
        <v>0</v>
      </c>
      <c r="L85" s="70">
        <f t="shared" si="24"/>
        <v>0</v>
      </c>
      <c r="M85" s="70">
        <f t="shared" si="24"/>
        <v>0</v>
      </c>
      <c r="N85" s="70">
        <f t="shared" si="24"/>
        <v>0</v>
      </c>
      <c r="O85" s="70">
        <f t="shared" si="24"/>
        <v>0</v>
      </c>
      <c r="P85" s="70">
        <f t="shared" si="24"/>
        <v>0</v>
      </c>
      <c r="Q85" s="70">
        <f t="shared" si="24"/>
        <v>0</v>
      </c>
      <c r="R85" s="70">
        <f t="shared" si="24"/>
        <v>0</v>
      </c>
      <c r="S85" s="70">
        <f t="shared" si="24"/>
        <v>0</v>
      </c>
      <c r="T85" s="70">
        <f t="shared" si="24"/>
        <v>0</v>
      </c>
      <c r="U85" s="70">
        <f t="shared" si="24"/>
        <v>0</v>
      </c>
      <c r="V85" s="70">
        <f t="shared" si="24"/>
        <v>0</v>
      </c>
      <c r="W85" s="70">
        <f t="shared" si="24"/>
        <v>0</v>
      </c>
      <c r="X85" s="70">
        <f t="shared" si="24"/>
        <v>0</v>
      </c>
      <c r="Y85" s="70">
        <f t="shared" si="24"/>
        <v>0</v>
      </c>
      <c r="Z85" s="70">
        <f t="shared" si="24"/>
        <v>0</v>
      </c>
      <c r="AA85" s="70">
        <f t="shared" si="24"/>
        <v>0</v>
      </c>
      <c r="AB85" s="70">
        <f t="shared" si="24"/>
        <v>0</v>
      </c>
      <c r="AC85" s="70">
        <f t="shared" si="24"/>
        <v>0</v>
      </c>
      <c r="AD85" s="70">
        <f t="shared" si="24"/>
        <v>0</v>
      </c>
      <c r="AE85" s="70">
        <f t="shared" si="24"/>
        <v>0</v>
      </c>
      <c r="AF85" s="70">
        <f t="shared" si="24"/>
        <v>0</v>
      </c>
      <c r="AG85" s="70">
        <f t="shared" si="24"/>
        <v>0</v>
      </c>
      <c r="AH85" s="70">
        <f t="shared" si="24"/>
        <v>0</v>
      </c>
      <c r="AI85" s="70">
        <f t="shared" si="24"/>
        <v>0</v>
      </c>
      <c r="AJ85" s="70">
        <f t="shared" si="24"/>
        <v>0</v>
      </c>
      <c r="AK85" s="70">
        <f t="shared" si="24"/>
        <v>0</v>
      </c>
      <c r="AL85" s="70">
        <f t="shared" si="24"/>
        <v>0</v>
      </c>
      <c r="AM85" s="70">
        <f t="shared" si="24"/>
        <v>0</v>
      </c>
      <c r="AN85" s="70">
        <f t="shared" si="24"/>
        <v>0</v>
      </c>
      <c r="AO85" s="70">
        <f t="shared" si="24"/>
        <v>0</v>
      </c>
      <c r="AP85" s="70">
        <f t="shared" si="24"/>
        <v>0</v>
      </c>
      <c r="AQ85" s="70">
        <f t="shared" si="24"/>
        <v>0</v>
      </c>
      <c r="AR85" s="70">
        <f t="shared" si="24"/>
        <v>0</v>
      </c>
      <c r="AS85" s="70">
        <f t="shared" si="24"/>
        <v>0</v>
      </c>
      <c r="AT85" s="70">
        <f t="shared" si="24"/>
        <v>0</v>
      </c>
      <c r="AU85" s="70">
        <f t="shared" si="24"/>
        <v>0</v>
      </c>
      <c r="AV85" s="70">
        <f t="shared" si="24"/>
        <v>0</v>
      </c>
      <c r="AW85" s="70">
        <f t="shared" si="24"/>
        <v>0</v>
      </c>
      <c r="AX85" s="70">
        <f t="shared" si="24"/>
        <v>0</v>
      </c>
      <c r="AY85" s="70">
        <f t="shared" si="24"/>
        <v>0</v>
      </c>
      <c r="AZ85" s="70">
        <f t="shared" si="24"/>
        <v>0</v>
      </c>
      <c r="BA85" s="70">
        <f t="shared" si="24"/>
        <v>0</v>
      </c>
      <c r="BB85" s="70">
        <f t="shared" si="24"/>
        <v>0</v>
      </c>
      <c r="BC85" s="70">
        <f t="shared" si="24"/>
        <v>0</v>
      </c>
      <c r="BD85" s="70">
        <f t="shared" si="24"/>
        <v>0</v>
      </c>
      <c r="BE85" s="70">
        <f t="shared" si="24"/>
        <v>0</v>
      </c>
      <c r="BF85" s="70">
        <f t="shared" si="24"/>
        <v>0</v>
      </c>
      <c r="BG85" s="70">
        <f t="shared" si="24"/>
        <v>0</v>
      </c>
      <c r="BH85" s="70">
        <f t="shared" si="24"/>
        <v>0</v>
      </c>
      <c r="BI85" s="70">
        <f t="shared" si="24"/>
        <v>0</v>
      </c>
      <c r="BJ85" s="70">
        <f t="shared" si="24"/>
        <v>0</v>
      </c>
      <c r="BK85" s="70">
        <f t="shared" si="24"/>
        <v>0</v>
      </c>
      <c r="BL85" s="70">
        <f t="shared" si="24"/>
        <v>0</v>
      </c>
      <c r="BM85" s="70">
        <f t="shared" si="24"/>
        <v>0</v>
      </c>
      <c r="BN85" s="70">
        <f t="shared" si="24"/>
        <v>0</v>
      </c>
      <c r="BO85" s="70">
        <f t="shared" ref="BO85:CV85" si="25">SUMPRODUCT($E$6:$E$16,BO45:BO55)/$E$21</f>
        <v>0</v>
      </c>
      <c r="BP85" s="70">
        <f t="shared" si="25"/>
        <v>0</v>
      </c>
      <c r="BQ85" s="70">
        <f t="shared" si="25"/>
        <v>0</v>
      </c>
      <c r="BR85" s="70">
        <f t="shared" si="25"/>
        <v>0</v>
      </c>
      <c r="BS85" s="70">
        <f t="shared" si="25"/>
        <v>0</v>
      </c>
      <c r="BT85" s="70">
        <f t="shared" si="25"/>
        <v>0</v>
      </c>
      <c r="BU85" s="70">
        <f t="shared" si="25"/>
        <v>0</v>
      </c>
      <c r="BV85" s="70">
        <f t="shared" si="25"/>
        <v>0</v>
      </c>
      <c r="BW85" s="70">
        <f t="shared" si="25"/>
        <v>0</v>
      </c>
      <c r="BX85" s="70">
        <f t="shared" si="25"/>
        <v>0</v>
      </c>
      <c r="BY85" s="70">
        <f t="shared" si="25"/>
        <v>0</v>
      </c>
      <c r="BZ85" s="70">
        <f t="shared" si="25"/>
        <v>0</v>
      </c>
      <c r="CA85" s="70">
        <f t="shared" si="25"/>
        <v>0</v>
      </c>
      <c r="CB85" s="70">
        <f t="shared" si="25"/>
        <v>0</v>
      </c>
      <c r="CC85" s="70">
        <f t="shared" si="25"/>
        <v>0</v>
      </c>
      <c r="CD85" s="70">
        <f t="shared" si="25"/>
        <v>0</v>
      </c>
      <c r="CE85" s="70">
        <f t="shared" si="25"/>
        <v>0</v>
      </c>
      <c r="CF85" s="70">
        <f t="shared" si="25"/>
        <v>0</v>
      </c>
      <c r="CG85" s="70">
        <f t="shared" si="25"/>
        <v>0</v>
      </c>
      <c r="CH85" s="70">
        <f t="shared" si="25"/>
        <v>0</v>
      </c>
      <c r="CI85" s="70">
        <f t="shared" si="25"/>
        <v>0</v>
      </c>
      <c r="CJ85" s="70">
        <f t="shared" si="25"/>
        <v>0</v>
      </c>
      <c r="CK85" s="70">
        <f t="shared" si="25"/>
        <v>0</v>
      </c>
      <c r="CL85" s="70">
        <f t="shared" si="25"/>
        <v>0</v>
      </c>
      <c r="CM85" s="70">
        <f t="shared" si="25"/>
        <v>0</v>
      </c>
      <c r="CN85" s="70">
        <f t="shared" si="25"/>
        <v>0</v>
      </c>
      <c r="CO85" s="70">
        <f t="shared" si="25"/>
        <v>0</v>
      </c>
      <c r="CP85" s="70">
        <f t="shared" si="25"/>
        <v>0</v>
      </c>
      <c r="CQ85" s="70">
        <f t="shared" si="25"/>
        <v>0</v>
      </c>
      <c r="CR85" s="70">
        <f t="shared" si="25"/>
        <v>0</v>
      </c>
      <c r="CS85" s="70">
        <f t="shared" si="25"/>
        <v>0</v>
      </c>
      <c r="CT85" s="70">
        <f t="shared" si="25"/>
        <v>0</v>
      </c>
      <c r="CU85" s="70">
        <f t="shared" si="25"/>
        <v>0</v>
      </c>
      <c r="CV85" s="70">
        <f t="shared" si="25"/>
        <v>0</v>
      </c>
      <c r="CW85" s="70">
        <f t="shared" ref="CW85" si="26">SUMPRODUCT($E$6:$E$16,CW45:CW55)/$E$21</f>
        <v>0</v>
      </c>
    </row>
    <row r="86" spans="1:101">
      <c r="A86" s="5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>
      <c r="A87" s="5" t="s">
        <v>75</v>
      </c>
      <c r="B87" s="70">
        <f>SUMPRODUCT($C$6:$C$16,B56:B66)/$C$21</f>
        <v>0</v>
      </c>
      <c r="C87" s="70">
        <f t="shared" ref="C87:BN87" si="27">SUMPRODUCT($C$6:$C$16,C56:C66)/$C$21</f>
        <v>0</v>
      </c>
      <c r="D87" s="70">
        <f t="shared" si="27"/>
        <v>0</v>
      </c>
      <c r="E87" s="70">
        <f t="shared" si="27"/>
        <v>0</v>
      </c>
      <c r="F87" s="70">
        <f t="shared" si="27"/>
        <v>0</v>
      </c>
      <c r="G87" s="70">
        <f t="shared" si="27"/>
        <v>0</v>
      </c>
      <c r="H87" s="70">
        <f t="shared" si="27"/>
        <v>0</v>
      </c>
      <c r="I87" s="70">
        <f t="shared" si="27"/>
        <v>0</v>
      </c>
      <c r="J87" s="70">
        <f t="shared" si="27"/>
        <v>0</v>
      </c>
      <c r="K87" s="70">
        <f t="shared" si="27"/>
        <v>0</v>
      </c>
      <c r="L87" s="70">
        <f t="shared" si="27"/>
        <v>0</v>
      </c>
      <c r="M87" s="70">
        <f t="shared" si="27"/>
        <v>0</v>
      </c>
      <c r="N87" s="70">
        <f t="shared" si="27"/>
        <v>0</v>
      </c>
      <c r="O87" s="70">
        <f t="shared" si="27"/>
        <v>0</v>
      </c>
      <c r="P87" s="70">
        <f t="shared" si="27"/>
        <v>0</v>
      </c>
      <c r="Q87" s="70">
        <f t="shared" si="27"/>
        <v>0</v>
      </c>
      <c r="R87" s="70">
        <f t="shared" si="27"/>
        <v>0</v>
      </c>
      <c r="S87" s="70">
        <f t="shared" si="27"/>
        <v>0</v>
      </c>
      <c r="T87" s="70">
        <f t="shared" si="27"/>
        <v>0</v>
      </c>
      <c r="U87" s="70">
        <f t="shared" si="27"/>
        <v>0</v>
      </c>
      <c r="V87" s="70">
        <f t="shared" si="27"/>
        <v>0</v>
      </c>
      <c r="W87" s="70">
        <f t="shared" si="27"/>
        <v>0</v>
      </c>
      <c r="X87" s="70">
        <f t="shared" si="27"/>
        <v>0</v>
      </c>
      <c r="Y87" s="70">
        <f t="shared" si="27"/>
        <v>0</v>
      </c>
      <c r="Z87" s="70">
        <f t="shared" si="27"/>
        <v>0</v>
      </c>
      <c r="AA87" s="70">
        <f t="shared" si="27"/>
        <v>0</v>
      </c>
      <c r="AB87" s="70">
        <f t="shared" si="27"/>
        <v>0</v>
      </c>
      <c r="AC87" s="70">
        <f t="shared" si="27"/>
        <v>0</v>
      </c>
      <c r="AD87" s="70">
        <f t="shared" si="27"/>
        <v>0</v>
      </c>
      <c r="AE87" s="70">
        <f t="shared" si="27"/>
        <v>0</v>
      </c>
      <c r="AF87" s="70">
        <f t="shared" si="27"/>
        <v>0</v>
      </c>
      <c r="AG87" s="70">
        <f t="shared" si="27"/>
        <v>0</v>
      </c>
      <c r="AH87" s="70">
        <f t="shared" si="27"/>
        <v>0</v>
      </c>
      <c r="AI87" s="70">
        <f t="shared" si="27"/>
        <v>0</v>
      </c>
      <c r="AJ87" s="70">
        <f t="shared" si="27"/>
        <v>0</v>
      </c>
      <c r="AK87" s="70">
        <f t="shared" si="27"/>
        <v>0</v>
      </c>
      <c r="AL87" s="70">
        <f t="shared" si="27"/>
        <v>0</v>
      </c>
      <c r="AM87" s="70">
        <f t="shared" si="27"/>
        <v>0</v>
      </c>
      <c r="AN87" s="70">
        <f t="shared" si="27"/>
        <v>0</v>
      </c>
      <c r="AO87" s="70">
        <f t="shared" si="27"/>
        <v>0</v>
      </c>
      <c r="AP87" s="70">
        <f t="shared" si="27"/>
        <v>0</v>
      </c>
      <c r="AQ87" s="70">
        <f t="shared" si="27"/>
        <v>0</v>
      </c>
      <c r="AR87" s="70">
        <f t="shared" si="27"/>
        <v>0</v>
      </c>
      <c r="AS87" s="70">
        <f t="shared" si="27"/>
        <v>0</v>
      </c>
      <c r="AT87" s="70">
        <f t="shared" si="27"/>
        <v>0</v>
      </c>
      <c r="AU87" s="70">
        <f t="shared" si="27"/>
        <v>0</v>
      </c>
      <c r="AV87" s="70">
        <f t="shared" si="27"/>
        <v>0</v>
      </c>
      <c r="AW87" s="70">
        <f t="shared" si="27"/>
        <v>0</v>
      </c>
      <c r="AX87" s="70">
        <f t="shared" si="27"/>
        <v>0</v>
      </c>
      <c r="AY87" s="70">
        <f t="shared" si="27"/>
        <v>0</v>
      </c>
      <c r="AZ87" s="70">
        <f t="shared" si="27"/>
        <v>0</v>
      </c>
      <c r="BA87" s="70">
        <f t="shared" si="27"/>
        <v>0</v>
      </c>
      <c r="BB87" s="70">
        <f t="shared" si="27"/>
        <v>0</v>
      </c>
      <c r="BC87" s="70">
        <f t="shared" si="27"/>
        <v>0</v>
      </c>
      <c r="BD87" s="70">
        <f t="shared" si="27"/>
        <v>0</v>
      </c>
      <c r="BE87" s="70">
        <f t="shared" si="27"/>
        <v>0</v>
      </c>
      <c r="BF87" s="70">
        <f t="shared" si="27"/>
        <v>0</v>
      </c>
      <c r="BG87" s="70">
        <f t="shared" si="27"/>
        <v>0</v>
      </c>
      <c r="BH87" s="70">
        <f t="shared" si="27"/>
        <v>0</v>
      </c>
      <c r="BI87" s="70">
        <f t="shared" si="27"/>
        <v>0</v>
      </c>
      <c r="BJ87" s="70">
        <f t="shared" si="27"/>
        <v>0</v>
      </c>
      <c r="BK87" s="70">
        <f t="shared" si="27"/>
        <v>0</v>
      </c>
      <c r="BL87" s="70">
        <f t="shared" si="27"/>
        <v>0</v>
      </c>
      <c r="BM87" s="70">
        <f t="shared" si="27"/>
        <v>0</v>
      </c>
      <c r="BN87" s="70">
        <f t="shared" si="27"/>
        <v>0</v>
      </c>
      <c r="BO87" s="70">
        <f t="shared" ref="BO87:CV87" si="28">SUMPRODUCT($C$6:$C$16,BO56:BO66)/$C$21</f>
        <v>0</v>
      </c>
      <c r="BP87" s="70">
        <f t="shared" si="28"/>
        <v>0</v>
      </c>
      <c r="BQ87" s="70">
        <f t="shared" si="28"/>
        <v>0</v>
      </c>
      <c r="BR87" s="70">
        <f t="shared" si="28"/>
        <v>0</v>
      </c>
      <c r="BS87" s="70">
        <f t="shared" si="28"/>
        <v>0</v>
      </c>
      <c r="BT87" s="70">
        <f t="shared" si="28"/>
        <v>0</v>
      </c>
      <c r="BU87" s="70">
        <f t="shared" si="28"/>
        <v>0</v>
      </c>
      <c r="BV87" s="70">
        <f t="shared" si="28"/>
        <v>0</v>
      </c>
      <c r="BW87" s="70">
        <f t="shared" si="28"/>
        <v>0</v>
      </c>
      <c r="BX87" s="70">
        <f t="shared" si="28"/>
        <v>0</v>
      </c>
      <c r="BY87" s="70">
        <f t="shared" si="28"/>
        <v>0</v>
      </c>
      <c r="BZ87" s="70">
        <f t="shared" si="28"/>
        <v>0</v>
      </c>
      <c r="CA87" s="70">
        <f t="shared" si="28"/>
        <v>0</v>
      </c>
      <c r="CB87" s="70">
        <f t="shared" si="28"/>
        <v>0</v>
      </c>
      <c r="CC87" s="70">
        <f t="shared" si="28"/>
        <v>0</v>
      </c>
      <c r="CD87" s="70">
        <f t="shared" si="28"/>
        <v>0</v>
      </c>
      <c r="CE87" s="70">
        <f t="shared" si="28"/>
        <v>0</v>
      </c>
      <c r="CF87" s="70">
        <f t="shared" si="28"/>
        <v>0</v>
      </c>
      <c r="CG87" s="70">
        <f t="shared" si="28"/>
        <v>0</v>
      </c>
      <c r="CH87" s="70">
        <f t="shared" si="28"/>
        <v>0</v>
      </c>
      <c r="CI87" s="70">
        <f t="shared" si="28"/>
        <v>0</v>
      </c>
      <c r="CJ87" s="70">
        <f t="shared" si="28"/>
        <v>0</v>
      </c>
      <c r="CK87" s="70">
        <f t="shared" si="28"/>
        <v>0</v>
      </c>
      <c r="CL87" s="70">
        <f t="shared" si="28"/>
        <v>0</v>
      </c>
      <c r="CM87" s="70">
        <f t="shared" si="28"/>
        <v>0</v>
      </c>
      <c r="CN87" s="70">
        <f t="shared" si="28"/>
        <v>0</v>
      </c>
      <c r="CO87" s="70">
        <f t="shared" si="28"/>
        <v>0</v>
      </c>
      <c r="CP87" s="70">
        <f t="shared" si="28"/>
        <v>0</v>
      </c>
      <c r="CQ87" s="70">
        <f t="shared" si="28"/>
        <v>0</v>
      </c>
      <c r="CR87" s="70">
        <f t="shared" si="28"/>
        <v>0</v>
      </c>
      <c r="CS87" s="70">
        <f t="shared" si="28"/>
        <v>0</v>
      </c>
      <c r="CT87" s="70">
        <f t="shared" si="28"/>
        <v>0</v>
      </c>
      <c r="CU87" s="70">
        <f t="shared" si="28"/>
        <v>0</v>
      </c>
      <c r="CV87" s="70">
        <f t="shared" si="28"/>
        <v>0</v>
      </c>
      <c r="CW87" s="70">
        <f t="shared" ref="CW87" si="29">SUMPRODUCT($C$6:$C$16,CW56:CW66)/$C$21</f>
        <v>0</v>
      </c>
    </row>
    <row r="88" spans="1:101">
      <c r="A88" s="5" t="s">
        <v>76</v>
      </c>
      <c r="B88" s="70">
        <f>SUMPRODUCT($D$6:$D$16,B56:B66)/$D$21</f>
        <v>0</v>
      </c>
      <c r="C88" s="70">
        <f t="shared" ref="C88:BN88" si="30">SUMPRODUCT($D$6:$D$16,C56:C66)/$D$21</f>
        <v>0</v>
      </c>
      <c r="D88" s="70">
        <f t="shared" si="30"/>
        <v>0</v>
      </c>
      <c r="E88" s="70">
        <f t="shared" si="30"/>
        <v>0</v>
      </c>
      <c r="F88" s="70">
        <f t="shared" si="30"/>
        <v>0</v>
      </c>
      <c r="G88" s="70">
        <f t="shared" si="30"/>
        <v>0</v>
      </c>
      <c r="H88" s="70">
        <f t="shared" si="30"/>
        <v>0</v>
      </c>
      <c r="I88" s="70">
        <f t="shared" si="30"/>
        <v>0</v>
      </c>
      <c r="J88" s="70">
        <f t="shared" si="30"/>
        <v>0</v>
      </c>
      <c r="K88" s="70">
        <f t="shared" si="30"/>
        <v>0</v>
      </c>
      <c r="L88" s="70">
        <f t="shared" si="30"/>
        <v>0</v>
      </c>
      <c r="M88" s="70">
        <f t="shared" si="30"/>
        <v>0</v>
      </c>
      <c r="N88" s="70">
        <f t="shared" si="30"/>
        <v>0</v>
      </c>
      <c r="O88" s="70">
        <f t="shared" si="30"/>
        <v>0</v>
      </c>
      <c r="P88" s="70">
        <f t="shared" si="30"/>
        <v>0</v>
      </c>
      <c r="Q88" s="70">
        <f t="shared" si="30"/>
        <v>0</v>
      </c>
      <c r="R88" s="70">
        <f t="shared" si="30"/>
        <v>0</v>
      </c>
      <c r="S88" s="70">
        <f t="shared" si="30"/>
        <v>0</v>
      </c>
      <c r="T88" s="70">
        <f t="shared" si="30"/>
        <v>0</v>
      </c>
      <c r="U88" s="70">
        <f t="shared" si="30"/>
        <v>0</v>
      </c>
      <c r="V88" s="70">
        <f t="shared" si="30"/>
        <v>0</v>
      </c>
      <c r="W88" s="70">
        <f t="shared" si="30"/>
        <v>0</v>
      </c>
      <c r="X88" s="70">
        <f t="shared" si="30"/>
        <v>0</v>
      </c>
      <c r="Y88" s="70">
        <f t="shared" si="30"/>
        <v>0</v>
      </c>
      <c r="Z88" s="70">
        <f t="shared" si="30"/>
        <v>0</v>
      </c>
      <c r="AA88" s="70">
        <f t="shared" si="30"/>
        <v>0</v>
      </c>
      <c r="AB88" s="70">
        <f t="shared" si="30"/>
        <v>0</v>
      </c>
      <c r="AC88" s="70">
        <f t="shared" si="30"/>
        <v>0</v>
      </c>
      <c r="AD88" s="70">
        <f t="shared" si="30"/>
        <v>0</v>
      </c>
      <c r="AE88" s="70">
        <f t="shared" si="30"/>
        <v>0</v>
      </c>
      <c r="AF88" s="70">
        <f t="shared" si="30"/>
        <v>0</v>
      </c>
      <c r="AG88" s="70">
        <f t="shared" si="30"/>
        <v>0</v>
      </c>
      <c r="AH88" s="70">
        <f t="shared" si="30"/>
        <v>0</v>
      </c>
      <c r="AI88" s="70">
        <f t="shared" si="30"/>
        <v>0</v>
      </c>
      <c r="AJ88" s="70">
        <f t="shared" si="30"/>
        <v>0</v>
      </c>
      <c r="AK88" s="70">
        <f t="shared" si="30"/>
        <v>0</v>
      </c>
      <c r="AL88" s="70">
        <f t="shared" si="30"/>
        <v>0</v>
      </c>
      <c r="AM88" s="70">
        <f t="shared" si="30"/>
        <v>0</v>
      </c>
      <c r="AN88" s="70">
        <f t="shared" si="30"/>
        <v>0</v>
      </c>
      <c r="AO88" s="70">
        <f t="shared" si="30"/>
        <v>0</v>
      </c>
      <c r="AP88" s="70">
        <f t="shared" si="30"/>
        <v>0</v>
      </c>
      <c r="AQ88" s="70">
        <f t="shared" si="30"/>
        <v>0</v>
      </c>
      <c r="AR88" s="70">
        <f t="shared" si="30"/>
        <v>0</v>
      </c>
      <c r="AS88" s="70">
        <f t="shared" si="30"/>
        <v>0</v>
      </c>
      <c r="AT88" s="70">
        <f t="shared" si="30"/>
        <v>0</v>
      </c>
      <c r="AU88" s="70">
        <f t="shared" si="30"/>
        <v>0</v>
      </c>
      <c r="AV88" s="70">
        <f t="shared" si="30"/>
        <v>0</v>
      </c>
      <c r="AW88" s="70">
        <f t="shared" si="30"/>
        <v>0</v>
      </c>
      <c r="AX88" s="70">
        <f t="shared" si="30"/>
        <v>0</v>
      </c>
      <c r="AY88" s="70">
        <f t="shared" si="30"/>
        <v>0</v>
      </c>
      <c r="AZ88" s="70">
        <f t="shared" si="30"/>
        <v>0</v>
      </c>
      <c r="BA88" s="70">
        <f t="shared" si="30"/>
        <v>0</v>
      </c>
      <c r="BB88" s="70">
        <f t="shared" si="30"/>
        <v>0</v>
      </c>
      <c r="BC88" s="70">
        <f t="shared" si="30"/>
        <v>0</v>
      </c>
      <c r="BD88" s="70">
        <f t="shared" si="30"/>
        <v>0</v>
      </c>
      <c r="BE88" s="70">
        <f t="shared" si="30"/>
        <v>0</v>
      </c>
      <c r="BF88" s="70">
        <f t="shared" si="30"/>
        <v>0</v>
      </c>
      <c r="BG88" s="70">
        <f t="shared" si="30"/>
        <v>0</v>
      </c>
      <c r="BH88" s="70">
        <f t="shared" si="30"/>
        <v>0</v>
      </c>
      <c r="BI88" s="70">
        <f t="shared" si="30"/>
        <v>0</v>
      </c>
      <c r="BJ88" s="70">
        <f t="shared" si="30"/>
        <v>0</v>
      </c>
      <c r="BK88" s="70">
        <f t="shared" si="30"/>
        <v>0</v>
      </c>
      <c r="BL88" s="70">
        <f t="shared" si="30"/>
        <v>0</v>
      </c>
      <c r="BM88" s="70">
        <f t="shared" si="30"/>
        <v>0</v>
      </c>
      <c r="BN88" s="70">
        <f t="shared" si="30"/>
        <v>0</v>
      </c>
      <c r="BO88" s="70">
        <f t="shared" ref="BO88:CV88" si="31">SUMPRODUCT($D$6:$D$16,BO56:BO66)/$D$21</f>
        <v>0</v>
      </c>
      <c r="BP88" s="70">
        <f t="shared" si="31"/>
        <v>0</v>
      </c>
      <c r="BQ88" s="70">
        <f t="shared" si="31"/>
        <v>0</v>
      </c>
      <c r="BR88" s="70">
        <f t="shared" si="31"/>
        <v>0</v>
      </c>
      <c r="BS88" s="70">
        <f t="shared" si="31"/>
        <v>0</v>
      </c>
      <c r="BT88" s="70">
        <f t="shared" si="31"/>
        <v>0</v>
      </c>
      <c r="BU88" s="70">
        <f t="shared" si="31"/>
        <v>0</v>
      </c>
      <c r="BV88" s="70">
        <f t="shared" si="31"/>
        <v>0</v>
      </c>
      <c r="BW88" s="70">
        <f t="shared" si="31"/>
        <v>0</v>
      </c>
      <c r="BX88" s="70">
        <f t="shared" si="31"/>
        <v>0</v>
      </c>
      <c r="BY88" s="70">
        <f t="shared" si="31"/>
        <v>0</v>
      </c>
      <c r="BZ88" s="70">
        <f t="shared" si="31"/>
        <v>0</v>
      </c>
      <c r="CA88" s="70">
        <f t="shared" si="31"/>
        <v>0</v>
      </c>
      <c r="CB88" s="70">
        <f t="shared" si="31"/>
        <v>0</v>
      </c>
      <c r="CC88" s="70">
        <f t="shared" si="31"/>
        <v>0</v>
      </c>
      <c r="CD88" s="70">
        <f t="shared" si="31"/>
        <v>0</v>
      </c>
      <c r="CE88" s="70">
        <f t="shared" si="31"/>
        <v>0</v>
      </c>
      <c r="CF88" s="70">
        <f t="shared" si="31"/>
        <v>0</v>
      </c>
      <c r="CG88" s="70">
        <f t="shared" si="31"/>
        <v>0</v>
      </c>
      <c r="CH88" s="70">
        <f t="shared" si="31"/>
        <v>0</v>
      </c>
      <c r="CI88" s="70">
        <f t="shared" si="31"/>
        <v>0</v>
      </c>
      <c r="CJ88" s="70">
        <f t="shared" si="31"/>
        <v>0</v>
      </c>
      <c r="CK88" s="70">
        <f t="shared" si="31"/>
        <v>0</v>
      </c>
      <c r="CL88" s="70">
        <f t="shared" si="31"/>
        <v>0</v>
      </c>
      <c r="CM88" s="70">
        <f t="shared" si="31"/>
        <v>0</v>
      </c>
      <c r="CN88" s="70">
        <f t="shared" si="31"/>
        <v>0</v>
      </c>
      <c r="CO88" s="70">
        <f t="shared" si="31"/>
        <v>0</v>
      </c>
      <c r="CP88" s="70">
        <f t="shared" si="31"/>
        <v>0</v>
      </c>
      <c r="CQ88" s="70">
        <f t="shared" si="31"/>
        <v>0</v>
      </c>
      <c r="CR88" s="70">
        <f t="shared" si="31"/>
        <v>0</v>
      </c>
      <c r="CS88" s="70">
        <f t="shared" si="31"/>
        <v>0</v>
      </c>
      <c r="CT88" s="70">
        <f t="shared" si="31"/>
        <v>0</v>
      </c>
      <c r="CU88" s="70">
        <f t="shared" si="31"/>
        <v>0</v>
      </c>
      <c r="CV88" s="70">
        <f t="shared" si="31"/>
        <v>0</v>
      </c>
      <c r="CW88" s="70">
        <f t="shared" ref="CW88" si="32">SUMPRODUCT($D$6:$D$16,CW56:CW66)/$D$21</f>
        <v>0</v>
      </c>
    </row>
    <row r="89" spans="1:101">
      <c r="A89" s="5" t="s">
        <v>77</v>
      </c>
      <c r="B89" s="70">
        <f>SUMPRODUCT($E$6:$E$16,B56:B66)/$E$21</f>
        <v>0</v>
      </c>
      <c r="C89" s="70">
        <f t="shared" ref="C89:BN89" si="33">SUMPRODUCT($E$6:$E$16,C56:C66)/$E$21</f>
        <v>0</v>
      </c>
      <c r="D89" s="70">
        <f t="shared" si="33"/>
        <v>0</v>
      </c>
      <c r="E89" s="70">
        <f t="shared" si="33"/>
        <v>0</v>
      </c>
      <c r="F89" s="70">
        <f t="shared" si="33"/>
        <v>0</v>
      </c>
      <c r="G89" s="70">
        <f t="shared" si="33"/>
        <v>0</v>
      </c>
      <c r="H89" s="70">
        <f t="shared" si="33"/>
        <v>0</v>
      </c>
      <c r="I89" s="70">
        <f t="shared" si="33"/>
        <v>0</v>
      </c>
      <c r="J89" s="70">
        <f t="shared" si="33"/>
        <v>0</v>
      </c>
      <c r="K89" s="70">
        <f t="shared" si="33"/>
        <v>0</v>
      </c>
      <c r="L89" s="70">
        <f t="shared" si="33"/>
        <v>0</v>
      </c>
      <c r="M89" s="70">
        <f t="shared" si="33"/>
        <v>0</v>
      </c>
      <c r="N89" s="70">
        <f t="shared" si="33"/>
        <v>0</v>
      </c>
      <c r="O89" s="70">
        <f t="shared" si="33"/>
        <v>0</v>
      </c>
      <c r="P89" s="70">
        <f t="shared" si="33"/>
        <v>0</v>
      </c>
      <c r="Q89" s="70">
        <f t="shared" si="33"/>
        <v>0</v>
      </c>
      <c r="R89" s="70">
        <f t="shared" si="33"/>
        <v>0</v>
      </c>
      <c r="S89" s="70">
        <f t="shared" si="33"/>
        <v>0</v>
      </c>
      <c r="T89" s="70">
        <f t="shared" si="33"/>
        <v>0</v>
      </c>
      <c r="U89" s="70">
        <f t="shared" si="33"/>
        <v>0</v>
      </c>
      <c r="V89" s="70">
        <f t="shared" si="33"/>
        <v>0</v>
      </c>
      <c r="W89" s="70">
        <f t="shared" si="33"/>
        <v>0</v>
      </c>
      <c r="X89" s="70">
        <f t="shared" si="33"/>
        <v>0</v>
      </c>
      <c r="Y89" s="70">
        <f t="shared" si="33"/>
        <v>0</v>
      </c>
      <c r="Z89" s="70">
        <f t="shared" si="33"/>
        <v>0</v>
      </c>
      <c r="AA89" s="70">
        <f t="shared" si="33"/>
        <v>0</v>
      </c>
      <c r="AB89" s="70">
        <f t="shared" si="33"/>
        <v>0</v>
      </c>
      <c r="AC89" s="70">
        <f t="shared" si="33"/>
        <v>0</v>
      </c>
      <c r="AD89" s="70">
        <f t="shared" si="33"/>
        <v>0</v>
      </c>
      <c r="AE89" s="70">
        <f t="shared" si="33"/>
        <v>0</v>
      </c>
      <c r="AF89" s="70">
        <f t="shared" si="33"/>
        <v>0</v>
      </c>
      <c r="AG89" s="70">
        <f t="shared" si="33"/>
        <v>0</v>
      </c>
      <c r="AH89" s="70">
        <f t="shared" si="33"/>
        <v>0</v>
      </c>
      <c r="AI89" s="70">
        <f t="shared" si="33"/>
        <v>0</v>
      </c>
      <c r="AJ89" s="70">
        <f t="shared" si="33"/>
        <v>0</v>
      </c>
      <c r="AK89" s="70">
        <f t="shared" si="33"/>
        <v>0</v>
      </c>
      <c r="AL89" s="70">
        <f t="shared" si="33"/>
        <v>0</v>
      </c>
      <c r="AM89" s="70">
        <f t="shared" si="33"/>
        <v>0</v>
      </c>
      <c r="AN89" s="70">
        <f t="shared" si="33"/>
        <v>0</v>
      </c>
      <c r="AO89" s="70">
        <f t="shared" si="33"/>
        <v>0</v>
      </c>
      <c r="AP89" s="70">
        <f t="shared" si="33"/>
        <v>0</v>
      </c>
      <c r="AQ89" s="70">
        <f t="shared" si="33"/>
        <v>0</v>
      </c>
      <c r="AR89" s="70">
        <f t="shared" si="33"/>
        <v>0</v>
      </c>
      <c r="AS89" s="70">
        <f t="shared" si="33"/>
        <v>0</v>
      </c>
      <c r="AT89" s="70">
        <f t="shared" si="33"/>
        <v>0</v>
      </c>
      <c r="AU89" s="70">
        <f t="shared" si="33"/>
        <v>0</v>
      </c>
      <c r="AV89" s="70">
        <f t="shared" si="33"/>
        <v>0</v>
      </c>
      <c r="AW89" s="70">
        <f t="shared" si="33"/>
        <v>0</v>
      </c>
      <c r="AX89" s="70">
        <f t="shared" si="33"/>
        <v>0</v>
      </c>
      <c r="AY89" s="70">
        <f t="shared" si="33"/>
        <v>0</v>
      </c>
      <c r="AZ89" s="70">
        <f t="shared" si="33"/>
        <v>0</v>
      </c>
      <c r="BA89" s="70">
        <f t="shared" si="33"/>
        <v>0</v>
      </c>
      <c r="BB89" s="70">
        <f t="shared" si="33"/>
        <v>0</v>
      </c>
      <c r="BC89" s="70">
        <f t="shared" si="33"/>
        <v>0</v>
      </c>
      <c r="BD89" s="70">
        <f t="shared" si="33"/>
        <v>0</v>
      </c>
      <c r="BE89" s="70">
        <f t="shared" si="33"/>
        <v>0</v>
      </c>
      <c r="BF89" s="70">
        <f t="shared" si="33"/>
        <v>0</v>
      </c>
      <c r="BG89" s="70">
        <f t="shared" si="33"/>
        <v>0</v>
      </c>
      <c r="BH89" s="70">
        <f t="shared" si="33"/>
        <v>0</v>
      </c>
      <c r="BI89" s="70">
        <f t="shared" si="33"/>
        <v>0</v>
      </c>
      <c r="BJ89" s="70">
        <f t="shared" si="33"/>
        <v>0</v>
      </c>
      <c r="BK89" s="70">
        <f t="shared" si="33"/>
        <v>0</v>
      </c>
      <c r="BL89" s="70">
        <f t="shared" si="33"/>
        <v>0</v>
      </c>
      <c r="BM89" s="70">
        <f t="shared" si="33"/>
        <v>0</v>
      </c>
      <c r="BN89" s="70">
        <f t="shared" si="33"/>
        <v>0</v>
      </c>
      <c r="BO89" s="70">
        <f t="shared" ref="BO89:CV89" si="34">SUMPRODUCT($E$6:$E$16,BO56:BO66)/$E$21</f>
        <v>0</v>
      </c>
      <c r="BP89" s="70">
        <f t="shared" si="34"/>
        <v>0</v>
      </c>
      <c r="BQ89" s="70">
        <f t="shared" si="34"/>
        <v>0</v>
      </c>
      <c r="BR89" s="70">
        <f t="shared" si="34"/>
        <v>0</v>
      </c>
      <c r="BS89" s="70">
        <f t="shared" si="34"/>
        <v>0</v>
      </c>
      <c r="BT89" s="70">
        <f t="shared" si="34"/>
        <v>0</v>
      </c>
      <c r="BU89" s="70">
        <f t="shared" si="34"/>
        <v>0</v>
      </c>
      <c r="BV89" s="70">
        <f t="shared" si="34"/>
        <v>0</v>
      </c>
      <c r="BW89" s="70">
        <f t="shared" si="34"/>
        <v>0</v>
      </c>
      <c r="BX89" s="70">
        <f t="shared" si="34"/>
        <v>0</v>
      </c>
      <c r="BY89" s="70">
        <f t="shared" si="34"/>
        <v>0</v>
      </c>
      <c r="BZ89" s="70">
        <f t="shared" si="34"/>
        <v>0</v>
      </c>
      <c r="CA89" s="70">
        <f t="shared" si="34"/>
        <v>0</v>
      </c>
      <c r="CB89" s="70">
        <f t="shared" si="34"/>
        <v>0</v>
      </c>
      <c r="CC89" s="70">
        <f t="shared" si="34"/>
        <v>0</v>
      </c>
      <c r="CD89" s="70">
        <f t="shared" si="34"/>
        <v>0</v>
      </c>
      <c r="CE89" s="70">
        <f t="shared" si="34"/>
        <v>0</v>
      </c>
      <c r="CF89" s="70">
        <f t="shared" si="34"/>
        <v>0</v>
      </c>
      <c r="CG89" s="70">
        <f t="shared" si="34"/>
        <v>0</v>
      </c>
      <c r="CH89" s="70">
        <f t="shared" si="34"/>
        <v>0</v>
      </c>
      <c r="CI89" s="70">
        <f t="shared" si="34"/>
        <v>0</v>
      </c>
      <c r="CJ89" s="70">
        <f t="shared" si="34"/>
        <v>0</v>
      </c>
      <c r="CK89" s="70">
        <f t="shared" si="34"/>
        <v>0</v>
      </c>
      <c r="CL89" s="70">
        <f t="shared" si="34"/>
        <v>0</v>
      </c>
      <c r="CM89" s="70">
        <f t="shared" si="34"/>
        <v>0</v>
      </c>
      <c r="CN89" s="70">
        <f t="shared" si="34"/>
        <v>0</v>
      </c>
      <c r="CO89" s="70">
        <f t="shared" si="34"/>
        <v>0</v>
      </c>
      <c r="CP89" s="70">
        <f t="shared" si="34"/>
        <v>0</v>
      </c>
      <c r="CQ89" s="70">
        <f t="shared" si="34"/>
        <v>0</v>
      </c>
      <c r="CR89" s="70">
        <f t="shared" si="34"/>
        <v>0</v>
      </c>
      <c r="CS89" s="70">
        <f t="shared" si="34"/>
        <v>0</v>
      </c>
      <c r="CT89" s="70">
        <f t="shared" si="34"/>
        <v>0</v>
      </c>
      <c r="CU89" s="70">
        <f t="shared" si="34"/>
        <v>0</v>
      </c>
      <c r="CV89" s="70">
        <f t="shared" si="34"/>
        <v>0</v>
      </c>
      <c r="CW89" s="70">
        <f t="shared" ref="CW89" si="35">SUMPRODUCT($E$6:$E$16,CW56:CW66)/$E$21</f>
        <v>0</v>
      </c>
    </row>
    <row r="90" spans="1:101">
      <c r="A90" s="5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  <c r="CS90" s="70"/>
      <c r="CT90" s="70"/>
      <c r="CU90" s="70"/>
      <c r="CV90" s="70"/>
      <c r="CW90" s="70"/>
    </row>
    <row r="91" spans="1:101">
      <c r="A91" s="5" t="s">
        <v>78</v>
      </c>
      <c r="B91" s="70">
        <f>SUMPRODUCT($C$6:$C$16,B67:B77)/$C$21</f>
        <v>0</v>
      </c>
      <c r="C91" s="70">
        <f t="shared" ref="C91:BN91" si="36">SUMPRODUCT($C$6:$C$16,C67:C77)/$C$21</f>
        <v>0</v>
      </c>
      <c r="D91" s="70">
        <f t="shared" si="36"/>
        <v>0</v>
      </c>
      <c r="E91" s="70">
        <f t="shared" si="36"/>
        <v>0</v>
      </c>
      <c r="F91" s="70">
        <f t="shared" si="36"/>
        <v>0</v>
      </c>
      <c r="G91" s="70">
        <f t="shared" si="36"/>
        <v>0</v>
      </c>
      <c r="H91" s="70">
        <f t="shared" si="36"/>
        <v>0</v>
      </c>
      <c r="I91" s="70">
        <f t="shared" si="36"/>
        <v>0</v>
      </c>
      <c r="J91" s="70">
        <f t="shared" si="36"/>
        <v>0</v>
      </c>
      <c r="K91" s="70">
        <f t="shared" si="36"/>
        <v>0</v>
      </c>
      <c r="L91" s="70">
        <f t="shared" si="36"/>
        <v>0</v>
      </c>
      <c r="M91" s="70">
        <f t="shared" si="36"/>
        <v>0</v>
      </c>
      <c r="N91" s="70">
        <f t="shared" si="36"/>
        <v>0</v>
      </c>
      <c r="O91" s="70">
        <f t="shared" si="36"/>
        <v>0</v>
      </c>
      <c r="P91" s="70">
        <f t="shared" si="36"/>
        <v>0</v>
      </c>
      <c r="Q91" s="70">
        <f t="shared" si="36"/>
        <v>0</v>
      </c>
      <c r="R91" s="70">
        <f t="shared" si="36"/>
        <v>0</v>
      </c>
      <c r="S91" s="70">
        <f t="shared" si="36"/>
        <v>0</v>
      </c>
      <c r="T91" s="70">
        <f t="shared" si="36"/>
        <v>0</v>
      </c>
      <c r="U91" s="70">
        <f t="shared" si="36"/>
        <v>0</v>
      </c>
      <c r="V91" s="70">
        <f t="shared" si="36"/>
        <v>0</v>
      </c>
      <c r="W91" s="70">
        <f t="shared" si="36"/>
        <v>0</v>
      </c>
      <c r="X91" s="70">
        <f t="shared" si="36"/>
        <v>0</v>
      </c>
      <c r="Y91" s="70">
        <f t="shared" si="36"/>
        <v>0</v>
      </c>
      <c r="Z91" s="70">
        <f t="shared" si="36"/>
        <v>0</v>
      </c>
      <c r="AA91" s="70">
        <f t="shared" si="36"/>
        <v>0</v>
      </c>
      <c r="AB91" s="70">
        <f t="shared" si="36"/>
        <v>0</v>
      </c>
      <c r="AC91" s="70">
        <f t="shared" si="36"/>
        <v>0</v>
      </c>
      <c r="AD91" s="70">
        <f t="shared" si="36"/>
        <v>0</v>
      </c>
      <c r="AE91" s="70">
        <f t="shared" si="36"/>
        <v>0</v>
      </c>
      <c r="AF91" s="70">
        <f t="shared" si="36"/>
        <v>0</v>
      </c>
      <c r="AG91" s="70">
        <f t="shared" si="36"/>
        <v>0</v>
      </c>
      <c r="AH91" s="70">
        <f t="shared" si="36"/>
        <v>0</v>
      </c>
      <c r="AI91" s="70">
        <f t="shared" si="36"/>
        <v>0</v>
      </c>
      <c r="AJ91" s="70">
        <f t="shared" si="36"/>
        <v>0</v>
      </c>
      <c r="AK91" s="70">
        <f t="shared" si="36"/>
        <v>0</v>
      </c>
      <c r="AL91" s="70">
        <f t="shared" si="36"/>
        <v>0</v>
      </c>
      <c r="AM91" s="70">
        <f t="shared" si="36"/>
        <v>0</v>
      </c>
      <c r="AN91" s="70">
        <f t="shared" si="36"/>
        <v>0</v>
      </c>
      <c r="AO91" s="70">
        <f t="shared" si="36"/>
        <v>0</v>
      </c>
      <c r="AP91" s="70">
        <f t="shared" si="36"/>
        <v>0</v>
      </c>
      <c r="AQ91" s="70">
        <f t="shared" si="36"/>
        <v>0</v>
      </c>
      <c r="AR91" s="70">
        <f t="shared" si="36"/>
        <v>0</v>
      </c>
      <c r="AS91" s="70">
        <f t="shared" si="36"/>
        <v>0</v>
      </c>
      <c r="AT91" s="70">
        <f t="shared" si="36"/>
        <v>0</v>
      </c>
      <c r="AU91" s="70">
        <f t="shared" si="36"/>
        <v>0</v>
      </c>
      <c r="AV91" s="70">
        <f t="shared" si="36"/>
        <v>0</v>
      </c>
      <c r="AW91" s="70">
        <f t="shared" si="36"/>
        <v>0</v>
      </c>
      <c r="AX91" s="70">
        <f t="shared" si="36"/>
        <v>0</v>
      </c>
      <c r="AY91" s="70">
        <f t="shared" si="36"/>
        <v>0</v>
      </c>
      <c r="AZ91" s="70">
        <f t="shared" si="36"/>
        <v>0</v>
      </c>
      <c r="BA91" s="70">
        <f t="shared" si="36"/>
        <v>0</v>
      </c>
      <c r="BB91" s="70">
        <f t="shared" si="36"/>
        <v>0</v>
      </c>
      <c r="BC91" s="70">
        <f t="shared" si="36"/>
        <v>0</v>
      </c>
      <c r="BD91" s="70">
        <f t="shared" si="36"/>
        <v>0</v>
      </c>
      <c r="BE91" s="70">
        <f t="shared" si="36"/>
        <v>0</v>
      </c>
      <c r="BF91" s="70">
        <f t="shared" si="36"/>
        <v>0</v>
      </c>
      <c r="BG91" s="70">
        <f t="shared" si="36"/>
        <v>0</v>
      </c>
      <c r="BH91" s="70">
        <f t="shared" si="36"/>
        <v>0</v>
      </c>
      <c r="BI91" s="70">
        <f t="shared" si="36"/>
        <v>0</v>
      </c>
      <c r="BJ91" s="70">
        <f t="shared" si="36"/>
        <v>0</v>
      </c>
      <c r="BK91" s="70">
        <f t="shared" si="36"/>
        <v>0</v>
      </c>
      <c r="BL91" s="70">
        <f t="shared" si="36"/>
        <v>0</v>
      </c>
      <c r="BM91" s="70">
        <f t="shared" si="36"/>
        <v>0</v>
      </c>
      <c r="BN91" s="70">
        <f t="shared" si="36"/>
        <v>0</v>
      </c>
      <c r="BO91" s="70">
        <f t="shared" ref="BO91:CV91" si="37">SUMPRODUCT($C$6:$C$16,BO67:BO77)/$C$21</f>
        <v>0</v>
      </c>
      <c r="BP91" s="70">
        <f t="shared" si="37"/>
        <v>0</v>
      </c>
      <c r="BQ91" s="70">
        <f t="shared" si="37"/>
        <v>0</v>
      </c>
      <c r="BR91" s="70">
        <f t="shared" si="37"/>
        <v>0</v>
      </c>
      <c r="BS91" s="70">
        <f t="shared" si="37"/>
        <v>0</v>
      </c>
      <c r="BT91" s="70">
        <f t="shared" si="37"/>
        <v>0</v>
      </c>
      <c r="BU91" s="70">
        <f t="shared" si="37"/>
        <v>0</v>
      </c>
      <c r="BV91" s="70">
        <f t="shared" si="37"/>
        <v>0</v>
      </c>
      <c r="BW91" s="70">
        <f t="shared" si="37"/>
        <v>0</v>
      </c>
      <c r="BX91" s="70">
        <f t="shared" si="37"/>
        <v>0</v>
      </c>
      <c r="BY91" s="70">
        <f t="shared" si="37"/>
        <v>0</v>
      </c>
      <c r="BZ91" s="70">
        <f t="shared" si="37"/>
        <v>0</v>
      </c>
      <c r="CA91" s="70">
        <f t="shared" si="37"/>
        <v>0</v>
      </c>
      <c r="CB91" s="70">
        <f t="shared" si="37"/>
        <v>0</v>
      </c>
      <c r="CC91" s="70">
        <f t="shared" si="37"/>
        <v>0</v>
      </c>
      <c r="CD91" s="70">
        <f t="shared" si="37"/>
        <v>0</v>
      </c>
      <c r="CE91" s="70">
        <f t="shared" si="37"/>
        <v>0</v>
      </c>
      <c r="CF91" s="70">
        <f t="shared" si="37"/>
        <v>0</v>
      </c>
      <c r="CG91" s="70">
        <f t="shared" si="37"/>
        <v>0</v>
      </c>
      <c r="CH91" s="70">
        <f t="shared" si="37"/>
        <v>0</v>
      </c>
      <c r="CI91" s="70">
        <f t="shared" si="37"/>
        <v>0</v>
      </c>
      <c r="CJ91" s="70">
        <f t="shared" si="37"/>
        <v>0</v>
      </c>
      <c r="CK91" s="70">
        <f t="shared" si="37"/>
        <v>0</v>
      </c>
      <c r="CL91" s="70">
        <f t="shared" si="37"/>
        <v>0</v>
      </c>
      <c r="CM91" s="70">
        <f t="shared" si="37"/>
        <v>0</v>
      </c>
      <c r="CN91" s="70">
        <f t="shared" si="37"/>
        <v>0</v>
      </c>
      <c r="CO91" s="70">
        <f t="shared" si="37"/>
        <v>0</v>
      </c>
      <c r="CP91" s="70">
        <f t="shared" si="37"/>
        <v>0</v>
      </c>
      <c r="CQ91" s="70">
        <f t="shared" si="37"/>
        <v>0</v>
      </c>
      <c r="CR91" s="70">
        <f t="shared" si="37"/>
        <v>0</v>
      </c>
      <c r="CS91" s="70">
        <f t="shared" si="37"/>
        <v>0</v>
      </c>
      <c r="CT91" s="70">
        <f t="shared" si="37"/>
        <v>0</v>
      </c>
      <c r="CU91" s="70">
        <f t="shared" si="37"/>
        <v>0</v>
      </c>
      <c r="CV91" s="70">
        <f t="shared" si="37"/>
        <v>0</v>
      </c>
      <c r="CW91" s="70">
        <f t="shared" ref="CW91" si="38">SUMPRODUCT($C$6:$C$16,CW67:CW77)/$C$21</f>
        <v>0</v>
      </c>
    </row>
    <row r="92" spans="1:101">
      <c r="A92" s="5" t="s">
        <v>79</v>
      </c>
      <c r="B92" s="70">
        <f>SUMPRODUCT($D$6:$D$16,B67:B77)/$D$21</f>
        <v>0</v>
      </c>
      <c r="C92" s="70">
        <f t="shared" ref="C92:BN92" si="39">SUMPRODUCT($D$6:$D$16,C67:C77)/$D$21</f>
        <v>0</v>
      </c>
      <c r="D92" s="70">
        <f t="shared" si="39"/>
        <v>0</v>
      </c>
      <c r="E92" s="70">
        <f t="shared" si="39"/>
        <v>0</v>
      </c>
      <c r="F92" s="70">
        <f t="shared" si="39"/>
        <v>0</v>
      </c>
      <c r="G92" s="70">
        <f t="shared" si="39"/>
        <v>0</v>
      </c>
      <c r="H92" s="70">
        <f t="shared" si="39"/>
        <v>0</v>
      </c>
      <c r="I92" s="70">
        <f t="shared" si="39"/>
        <v>0</v>
      </c>
      <c r="J92" s="70">
        <f t="shared" si="39"/>
        <v>0</v>
      </c>
      <c r="K92" s="70">
        <f t="shared" si="39"/>
        <v>0</v>
      </c>
      <c r="L92" s="70">
        <f t="shared" si="39"/>
        <v>0</v>
      </c>
      <c r="M92" s="70">
        <f t="shared" si="39"/>
        <v>0</v>
      </c>
      <c r="N92" s="70">
        <f t="shared" si="39"/>
        <v>0</v>
      </c>
      <c r="O92" s="70">
        <f t="shared" si="39"/>
        <v>0</v>
      </c>
      <c r="P92" s="70">
        <f t="shared" si="39"/>
        <v>0</v>
      </c>
      <c r="Q92" s="70">
        <f t="shared" si="39"/>
        <v>0</v>
      </c>
      <c r="R92" s="70">
        <f t="shared" si="39"/>
        <v>0</v>
      </c>
      <c r="S92" s="70">
        <f t="shared" si="39"/>
        <v>0</v>
      </c>
      <c r="T92" s="70">
        <f t="shared" si="39"/>
        <v>0</v>
      </c>
      <c r="U92" s="70">
        <f t="shared" si="39"/>
        <v>0</v>
      </c>
      <c r="V92" s="70">
        <f t="shared" si="39"/>
        <v>0</v>
      </c>
      <c r="W92" s="70">
        <f t="shared" si="39"/>
        <v>0</v>
      </c>
      <c r="X92" s="70">
        <f t="shared" si="39"/>
        <v>0</v>
      </c>
      <c r="Y92" s="70">
        <f t="shared" si="39"/>
        <v>0</v>
      </c>
      <c r="Z92" s="70">
        <f t="shared" si="39"/>
        <v>0</v>
      </c>
      <c r="AA92" s="70">
        <f t="shared" si="39"/>
        <v>0</v>
      </c>
      <c r="AB92" s="70">
        <f t="shared" si="39"/>
        <v>0</v>
      </c>
      <c r="AC92" s="70">
        <f t="shared" si="39"/>
        <v>0</v>
      </c>
      <c r="AD92" s="70">
        <f t="shared" si="39"/>
        <v>0</v>
      </c>
      <c r="AE92" s="70">
        <f t="shared" si="39"/>
        <v>0</v>
      </c>
      <c r="AF92" s="70">
        <f t="shared" si="39"/>
        <v>0</v>
      </c>
      <c r="AG92" s="70">
        <f t="shared" si="39"/>
        <v>0</v>
      </c>
      <c r="AH92" s="70">
        <f t="shared" si="39"/>
        <v>0</v>
      </c>
      <c r="AI92" s="70">
        <f t="shared" si="39"/>
        <v>0</v>
      </c>
      <c r="AJ92" s="70">
        <f t="shared" si="39"/>
        <v>0</v>
      </c>
      <c r="AK92" s="70">
        <f t="shared" si="39"/>
        <v>0</v>
      </c>
      <c r="AL92" s="70">
        <f t="shared" si="39"/>
        <v>0</v>
      </c>
      <c r="AM92" s="70">
        <f t="shared" si="39"/>
        <v>0</v>
      </c>
      <c r="AN92" s="70">
        <f t="shared" si="39"/>
        <v>0</v>
      </c>
      <c r="AO92" s="70">
        <f t="shared" si="39"/>
        <v>0</v>
      </c>
      <c r="AP92" s="70">
        <f t="shared" si="39"/>
        <v>0</v>
      </c>
      <c r="AQ92" s="70">
        <f t="shared" si="39"/>
        <v>0</v>
      </c>
      <c r="AR92" s="70">
        <f t="shared" si="39"/>
        <v>0</v>
      </c>
      <c r="AS92" s="70">
        <f t="shared" si="39"/>
        <v>0</v>
      </c>
      <c r="AT92" s="70">
        <f t="shared" si="39"/>
        <v>0</v>
      </c>
      <c r="AU92" s="70">
        <f t="shared" si="39"/>
        <v>0</v>
      </c>
      <c r="AV92" s="70">
        <f t="shared" si="39"/>
        <v>0</v>
      </c>
      <c r="AW92" s="70">
        <f t="shared" si="39"/>
        <v>0</v>
      </c>
      <c r="AX92" s="70">
        <f t="shared" si="39"/>
        <v>0</v>
      </c>
      <c r="AY92" s="70">
        <f t="shared" si="39"/>
        <v>0</v>
      </c>
      <c r="AZ92" s="70">
        <f t="shared" si="39"/>
        <v>0</v>
      </c>
      <c r="BA92" s="70">
        <f t="shared" si="39"/>
        <v>0</v>
      </c>
      <c r="BB92" s="70">
        <f t="shared" si="39"/>
        <v>0</v>
      </c>
      <c r="BC92" s="70">
        <f t="shared" si="39"/>
        <v>0</v>
      </c>
      <c r="BD92" s="70">
        <f t="shared" si="39"/>
        <v>0</v>
      </c>
      <c r="BE92" s="70">
        <f t="shared" si="39"/>
        <v>0</v>
      </c>
      <c r="BF92" s="70">
        <f t="shared" si="39"/>
        <v>0</v>
      </c>
      <c r="BG92" s="70">
        <f t="shared" si="39"/>
        <v>0</v>
      </c>
      <c r="BH92" s="70">
        <f t="shared" si="39"/>
        <v>0</v>
      </c>
      <c r="BI92" s="70">
        <f t="shared" si="39"/>
        <v>0</v>
      </c>
      <c r="BJ92" s="70">
        <f t="shared" si="39"/>
        <v>0</v>
      </c>
      <c r="BK92" s="70">
        <f t="shared" si="39"/>
        <v>0</v>
      </c>
      <c r="BL92" s="70">
        <f t="shared" si="39"/>
        <v>0</v>
      </c>
      <c r="BM92" s="70">
        <f t="shared" si="39"/>
        <v>0</v>
      </c>
      <c r="BN92" s="70">
        <f t="shared" si="39"/>
        <v>0</v>
      </c>
      <c r="BO92" s="70">
        <f t="shared" ref="BO92:CV92" si="40">SUMPRODUCT($D$6:$D$16,BO67:BO77)/$D$21</f>
        <v>0</v>
      </c>
      <c r="BP92" s="70">
        <f t="shared" si="40"/>
        <v>0</v>
      </c>
      <c r="BQ92" s="70">
        <f t="shared" si="40"/>
        <v>0</v>
      </c>
      <c r="BR92" s="70">
        <f t="shared" si="40"/>
        <v>0</v>
      </c>
      <c r="BS92" s="70">
        <f t="shared" si="40"/>
        <v>0</v>
      </c>
      <c r="BT92" s="70">
        <f t="shared" si="40"/>
        <v>0</v>
      </c>
      <c r="BU92" s="70">
        <f t="shared" si="40"/>
        <v>0</v>
      </c>
      <c r="BV92" s="70">
        <f t="shared" si="40"/>
        <v>0</v>
      </c>
      <c r="BW92" s="70">
        <f t="shared" si="40"/>
        <v>0</v>
      </c>
      <c r="BX92" s="70">
        <f t="shared" si="40"/>
        <v>0</v>
      </c>
      <c r="BY92" s="70">
        <f t="shared" si="40"/>
        <v>0</v>
      </c>
      <c r="BZ92" s="70">
        <f t="shared" si="40"/>
        <v>0</v>
      </c>
      <c r="CA92" s="70">
        <f t="shared" si="40"/>
        <v>0</v>
      </c>
      <c r="CB92" s="70">
        <f t="shared" si="40"/>
        <v>0</v>
      </c>
      <c r="CC92" s="70">
        <f t="shared" si="40"/>
        <v>0</v>
      </c>
      <c r="CD92" s="70">
        <f t="shared" si="40"/>
        <v>0</v>
      </c>
      <c r="CE92" s="70">
        <f t="shared" si="40"/>
        <v>0</v>
      </c>
      <c r="CF92" s="70">
        <f t="shared" si="40"/>
        <v>0</v>
      </c>
      <c r="CG92" s="70">
        <f t="shared" si="40"/>
        <v>0</v>
      </c>
      <c r="CH92" s="70">
        <f t="shared" si="40"/>
        <v>0</v>
      </c>
      <c r="CI92" s="70">
        <f t="shared" si="40"/>
        <v>0</v>
      </c>
      <c r="CJ92" s="70">
        <f t="shared" si="40"/>
        <v>0</v>
      </c>
      <c r="CK92" s="70">
        <f t="shared" si="40"/>
        <v>0</v>
      </c>
      <c r="CL92" s="70">
        <f t="shared" si="40"/>
        <v>0</v>
      </c>
      <c r="CM92" s="70">
        <f t="shared" si="40"/>
        <v>0</v>
      </c>
      <c r="CN92" s="70">
        <f t="shared" si="40"/>
        <v>0</v>
      </c>
      <c r="CO92" s="70">
        <f t="shared" si="40"/>
        <v>0</v>
      </c>
      <c r="CP92" s="70">
        <f t="shared" si="40"/>
        <v>0</v>
      </c>
      <c r="CQ92" s="70">
        <f t="shared" si="40"/>
        <v>0</v>
      </c>
      <c r="CR92" s="70">
        <f t="shared" si="40"/>
        <v>0</v>
      </c>
      <c r="CS92" s="70">
        <f t="shared" si="40"/>
        <v>0</v>
      </c>
      <c r="CT92" s="70">
        <f t="shared" si="40"/>
        <v>0</v>
      </c>
      <c r="CU92" s="70">
        <f t="shared" si="40"/>
        <v>0</v>
      </c>
      <c r="CV92" s="70">
        <f t="shared" si="40"/>
        <v>0</v>
      </c>
      <c r="CW92" s="70">
        <f t="shared" ref="CW92" si="41">SUMPRODUCT($D$6:$D$16,CW67:CW77)/$D$21</f>
        <v>0</v>
      </c>
    </row>
    <row r="93" spans="1:101">
      <c r="A93" s="5" t="s">
        <v>80</v>
      </c>
      <c r="B93" s="70">
        <f>SUMPRODUCT($E$6:$E$16,B67:B77)/$E$21</f>
        <v>0</v>
      </c>
      <c r="C93" s="70">
        <f t="shared" ref="C93:BN93" si="42">SUMPRODUCT($E$6:$E$16,C67:C77)/$E$21</f>
        <v>0</v>
      </c>
      <c r="D93" s="70">
        <f t="shared" si="42"/>
        <v>0</v>
      </c>
      <c r="E93" s="70">
        <f t="shared" si="42"/>
        <v>0</v>
      </c>
      <c r="F93" s="70">
        <f t="shared" si="42"/>
        <v>0</v>
      </c>
      <c r="G93" s="70">
        <f t="shared" si="42"/>
        <v>0</v>
      </c>
      <c r="H93" s="70">
        <f t="shared" si="42"/>
        <v>0</v>
      </c>
      <c r="I93" s="70">
        <f t="shared" si="42"/>
        <v>0</v>
      </c>
      <c r="J93" s="70">
        <f t="shared" si="42"/>
        <v>0</v>
      </c>
      <c r="K93" s="70">
        <f t="shared" si="42"/>
        <v>0</v>
      </c>
      <c r="L93" s="70">
        <f t="shared" si="42"/>
        <v>0</v>
      </c>
      <c r="M93" s="70">
        <f t="shared" si="42"/>
        <v>0</v>
      </c>
      <c r="N93" s="70">
        <f t="shared" si="42"/>
        <v>0</v>
      </c>
      <c r="O93" s="70">
        <f t="shared" si="42"/>
        <v>0</v>
      </c>
      <c r="P93" s="70">
        <f t="shared" si="42"/>
        <v>0</v>
      </c>
      <c r="Q93" s="70">
        <f t="shared" si="42"/>
        <v>0</v>
      </c>
      <c r="R93" s="70">
        <f t="shared" si="42"/>
        <v>0</v>
      </c>
      <c r="S93" s="70">
        <f t="shared" si="42"/>
        <v>0</v>
      </c>
      <c r="T93" s="70">
        <f t="shared" si="42"/>
        <v>0</v>
      </c>
      <c r="U93" s="70">
        <f t="shared" si="42"/>
        <v>0</v>
      </c>
      <c r="V93" s="70">
        <f t="shared" si="42"/>
        <v>0</v>
      </c>
      <c r="W93" s="70">
        <f t="shared" si="42"/>
        <v>0</v>
      </c>
      <c r="X93" s="70">
        <f t="shared" si="42"/>
        <v>0</v>
      </c>
      <c r="Y93" s="70">
        <f t="shared" si="42"/>
        <v>0</v>
      </c>
      <c r="Z93" s="70">
        <f t="shared" si="42"/>
        <v>0</v>
      </c>
      <c r="AA93" s="70">
        <f t="shared" si="42"/>
        <v>0</v>
      </c>
      <c r="AB93" s="70">
        <f t="shared" si="42"/>
        <v>0</v>
      </c>
      <c r="AC93" s="70">
        <f t="shared" si="42"/>
        <v>0</v>
      </c>
      <c r="AD93" s="70">
        <f t="shared" si="42"/>
        <v>0</v>
      </c>
      <c r="AE93" s="70">
        <f t="shared" si="42"/>
        <v>0</v>
      </c>
      <c r="AF93" s="70">
        <f t="shared" si="42"/>
        <v>0</v>
      </c>
      <c r="AG93" s="70">
        <f t="shared" si="42"/>
        <v>0</v>
      </c>
      <c r="AH93" s="70">
        <f t="shared" si="42"/>
        <v>0</v>
      </c>
      <c r="AI93" s="70">
        <f t="shared" si="42"/>
        <v>0</v>
      </c>
      <c r="AJ93" s="70">
        <f t="shared" si="42"/>
        <v>0</v>
      </c>
      <c r="AK93" s="70">
        <f t="shared" si="42"/>
        <v>0</v>
      </c>
      <c r="AL93" s="70">
        <f t="shared" si="42"/>
        <v>0</v>
      </c>
      <c r="AM93" s="70">
        <f t="shared" si="42"/>
        <v>0</v>
      </c>
      <c r="AN93" s="70">
        <f t="shared" si="42"/>
        <v>0</v>
      </c>
      <c r="AO93" s="70">
        <f t="shared" si="42"/>
        <v>0</v>
      </c>
      <c r="AP93" s="70">
        <f t="shared" si="42"/>
        <v>0</v>
      </c>
      <c r="AQ93" s="70">
        <f t="shared" si="42"/>
        <v>0</v>
      </c>
      <c r="AR93" s="70">
        <f t="shared" si="42"/>
        <v>0</v>
      </c>
      <c r="AS93" s="70">
        <f t="shared" si="42"/>
        <v>0</v>
      </c>
      <c r="AT93" s="70">
        <f t="shared" si="42"/>
        <v>0</v>
      </c>
      <c r="AU93" s="70">
        <f t="shared" si="42"/>
        <v>0</v>
      </c>
      <c r="AV93" s="70">
        <f t="shared" si="42"/>
        <v>0</v>
      </c>
      <c r="AW93" s="70">
        <f t="shared" si="42"/>
        <v>0</v>
      </c>
      <c r="AX93" s="70">
        <f t="shared" si="42"/>
        <v>0</v>
      </c>
      <c r="AY93" s="70">
        <f t="shared" si="42"/>
        <v>0</v>
      </c>
      <c r="AZ93" s="70">
        <f t="shared" si="42"/>
        <v>0</v>
      </c>
      <c r="BA93" s="70">
        <f t="shared" si="42"/>
        <v>0</v>
      </c>
      <c r="BB93" s="70">
        <f t="shared" si="42"/>
        <v>0</v>
      </c>
      <c r="BC93" s="70">
        <f t="shared" si="42"/>
        <v>0</v>
      </c>
      <c r="BD93" s="70">
        <f t="shared" si="42"/>
        <v>0</v>
      </c>
      <c r="BE93" s="70">
        <f t="shared" si="42"/>
        <v>0</v>
      </c>
      <c r="BF93" s="70">
        <f t="shared" si="42"/>
        <v>0</v>
      </c>
      <c r="BG93" s="70">
        <f t="shared" si="42"/>
        <v>0</v>
      </c>
      <c r="BH93" s="70">
        <f t="shared" si="42"/>
        <v>0</v>
      </c>
      <c r="BI93" s="70">
        <f t="shared" si="42"/>
        <v>0</v>
      </c>
      <c r="BJ93" s="70">
        <f t="shared" si="42"/>
        <v>0</v>
      </c>
      <c r="BK93" s="70">
        <f t="shared" si="42"/>
        <v>0</v>
      </c>
      <c r="BL93" s="70">
        <f t="shared" si="42"/>
        <v>0</v>
      </c>
      <c r="BM93" s="70">
        <f t="shared" si="42"/>
        <v>0</v>
      </c>
      <c r="BN93" s="70">
        <f t="shared" si="42"/>
        <v>0</v>
      </c>
      <c r="BO93" s="70">
        <f t="shared" ref="BO93:CV93" si="43">SUMPRODUCT($E$6:$E$16,BO67:BO77)/$E$21</f>
        <v>0</v>
      </c>
      <c r="BP93" s="70">
        <f t="shared" si="43"/>
        <v>0</v>
      </c>
      <c r="BQ93" s="70">
        <f t="shared" si="43"/>
        <v>0</v>
      </c>
      <c r="BR93" s="70">
        <f t="shared" si="43"/>
        <v>0</v>
      </c>
      <c r="BS93" s="70">
        <f t="shared" si="43"/>
        <v>0</v>
      </c>
      <c r="BT93" s="70">
        <f t="shared" si="43"/>
        <v>0</v>
      </c>
      <c r="BU93" s="70">
        <f t="shared" si="43"/>
        <v>0</v>
      </c>
      <c r="BV93" s="70">
        <f t="shared" si="43"/>
        <v>0</v>
      </c>
      <c r="BW93" s="70">
        <f t="shared" si="43"/>
        <v>0</v>
      </c>
      <c r="BX93" s="70">
        <f t="shared" si="43"/>
        <v>0</v>
      </c>
      <c r="BY93" s="70">
        <f t="shared" si="43"/>
        <v>0</v>
      </c>
      <c r="BZ93" s="70">
        <f t="shared" si="43"/>
        <v>0</v>
      </c>
      <c r="CA93" s="70">
        <f t="shared" si="43"/>
        <v>0</v>
      </c>
      <c r="CB93" s="70">
        <f t="shared" si="43"/>
        <v>0</v>
      </c>
      <c r="CC93" s="70">
        <f t="shared" si="43"/>
        <v>0</v>
      </c>
      <c r="CD93" s="70">
        <f t="shared" si="43"/>
        <v>0</v>
      </c>
      <c r="CE93" s="70">
        <f t="shared" si="43"/>
        <v>0</v>
      </c>
      <c r="CF93" s="70">
        <f t="shared" si="43"/>
        <v>0</v>
      </c>
      <c r="CG93" s="70">
        <f t="shared" si="43"/>
        <v>0</v>
      </c>
      <c r="CH93" s="70">
        <f t="shared" si="43"/>
        <v>0</v>
      </c>
      <c r="CI93" s="70">
        <f t="shared" si="43"/>
        <v>0</v>
      </c>
      <c r="CJ93" s="70">
        <f t="shared" si="43"/>
        <v>0</v>
      </c>
      <c r="CK93" s="70">
        <f t="shared" si="43"/>
        <v>0</v>
      </c>
      <c r="CL93" s="70">
        <f t="shared" si="43"/>
        <v>0</v>
      </c>
      <c r="CM93" s="70">
        <f t="shared" si="43"/>
        <v>0</v>
      </c>
      <c r="CN93" s="70">
        <f t="shared" si="43"/>
        <v>0</v>
      </c>
      <c r="CO93" s="70">
        <f t="shared" si="43"/>
        <v>0</v>
      </c>
      <c r="CP93" s="70">
        <f t="shared" si="43"/>
        <v>0</v>
      </c>
      <c r="CQ93" s="70">
        <f t="shared" si="43"/>
        <v>0</v>
      </c>
      <c r="CR93" s="70">
        <f t="shared" si="43"/>
        <v>0</v>
      </c>
      <c r="CS93" s="70">
        <f t="shared" si="43"/>
        <v>0</v>
      </c>
      <c r="CT93" s="70">
        <f t="shared" si="43"/>
        <v>0</v>
      </c>
      <c r="CU93" s="70">
        <f t="shared" si="43"/>
        <v>0</v>
      </c>
      <c r="CV93" s="70">
        <f t="shared" si="43"/>
        <v>0</v>
      </c>
      <c r="CW93" s="70">
        <f t="shared" ref="CW93" si="44">SUMPRODUCT($E$6:$E$16,CW67:CW77)/$E$21</f>
        <v>0</v>
      </c>
    </row>
  </sheetData>
  <conditionalFormatting sqref="C6:E1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B93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3"/>
  <sheetViews>
    <sheetView tabSelected="1" topLeftCell="A68" workbookViewId="0">
      <selection activeCell="C93" sqref="C93"/>
    </sheetView>
  </sheetViews>
  <sheetFormatPr baseColWidth="10" defaultRowHeight="15" x14ac:dyDescent="0"/>
  <cols>
    <col min="1" max="1" width="19.1640625" bestFit="1" customWidth="1"/>
    <col min="2" max="2" width="12.5" bestFit="1" customWidth="1"/>
    <col min="3" max="3" width="12.83203125" customWidth="1"/>
    <col min="4" max="4" width="17.1640625" bestFit="1" customWidth="1"/>
    <col min="5" max="5" width="13" customWidth="1"/>
    <col min="6" max="6" width="12.6640625" bestFit="1" customWidth="1"/>
    <col min="7" max="8" width="10.83203125" customWidth="1"/>
    <col min="9" max="9" width="9.5" customWidth="1"/>
    <col min="10" max="10" width="10.83203125" customWidth="1"/>
    <col min="11" max="12" width="10.1640625" customWidth="1"/>
    <col min="13" max="13" width="9" bestFit="1" customWidth="1"/>
  </cols>
  <sheetData>
    <row r="1" spans="1:17">
      <c r="A1" t="s">
        <v>51</v>
      </c>
      <c r="B1" t="s">
        <v>52</v>
      </c>
      <c r="D1" t="s">
        <v>54</v>
      </c>
      <c r="G1" s="37"/>
      <c r="H1" s="37"/>
      <c r="I1" s="37"/>
      <c r="J1" s="37"/>
      <c r="K1" s="37"/>
      <c r="L1" s="37"/>
      <c r="M1" s="37"/>
    </row>
    <row r="2" spans="1:17">
      <c r="A2" s="54">
        <f>SUM(C17:E18)</f>
        <v>1227025.4244688076</v>
      </c>
      <c r="B2" s="26">
        <v>1170000</v>
      </c>
      <c r="D2" s="72">
        <v>0</v>
      </c>
      <c r="F2" s="7"/>
      <c r="G2" s="37"/>
      <c r="H2" s="37"/>
      <c r="I2" s="37"/>
      <c r="J2" s="37"/>
      <c r="K2" s="37"/>
      <c r="L2" s="37"/>
      <c r="M2" s="37"/>
    </row>
    <row r="3" spans="1:17">
      <c r="G3" s="37"/>
      <c r="H3" s="37"/>
      <c r="I3" s="37"/>
      <c r="J3" s="37"/>
      <c r="K3" s="37"/>
      <c r="L3" s="37"/>
      <c r="M3" s="37"/>
    </row>
    <row r="4" spans="1:17">
      <c r="A4" t="s">
        <v>37</v>
      </c>
      <c r="G4" s="39" t="s">
        <v>49</v>
      </c>
      <c r="H4" s="40"/>
      <c r="I4" s="40"/>
      <c r="J4" s="40"/>
      <c r="K4" s="40"/>
      <c r="L4" s="40"/>
      <c r="M4" s="75"/>
      <c r="N4" s="39" t="s">
        <v>66</v>
      </c>
      <c r="O4" s="40"/>
      <c r="P4" s="40"/>
      <c r="Q4" s="75"/>
    </row>
    <row r="5" spans="1:17" ht="29" customHeight="1">
      <c r="A5" s="3" t="s">
        <v>27</v>
      </c>
      <c r="B5" s="3" t="s">
        <v>28</v>
      </c>
      <c r="C5" s="4" t="s">
        <v>29</v>
      </c>
      <c r="D5" s="3" t="s">
        <v>31</v>
      </c>
      <c r="E5" s="3" t="s">
        <v>30</v>
      </c>
      <c r="F5" s="7" t="s">
        <v>43</v>
      </c>
      <c r="G5" s="78" t="s">
        <v>22</v>
      </c>
      <c r="H5" s="79" t="s">
        <v>23</v>
      </c>
      <c r="I5" s="79" t="s">
        <v>24</v>
      </c>
      <c r="J5" s="79" t="s">
        <v>33</v>
      </c>
      <c r="K5" s="79" t="s">
        <v>32</v>
      </c>
      <c r="L5" s="79" t="s">
        <v>36</v>
      </c>
      <c r="M5" s="80" t="s">
        <v>26</v>
      </c>
      <c r="N5" s="78" t="s">
        <v>23</v>
      </c>
      <c r="O5" s="79" t="s">
        <v>24</v>
      </c>
      <c r="P5" s="79" t="s">
        <v>33</v>
      </c>
      <c r="Q5" s="80" t="s">
        <v>32</v>
      </c>
    </row>
    <row r="6" spans="1:17">
      <c r="A6" t="s">
        <v>9</v>
      </c>
      <c r="B6" t="s">
        <v>1</v>
      </c>
      <c r="C6" s="10">
        <v>2.7771386374507479E-13</v>
      </c>
      <c r="D6" s="11">
        <v>2.3140401819119238E-12</v>
      </c>
      <c r="E6" s="11">
        <v>2.2154087223733064E-13</v>
      </c>
      <c r="F6" s="30">
        <f>SUM(C6:E6)</f>
        <v>2.8132949178943291E-12</v>
      </c>
      <c r="G6" s="44">
        <v>672</v>
      </c>
      <c r="H6" s="45">
        <v>10.5</v>
      </c>
      <c r="I6" s="46">
        <v>6.0000000000000001E-3</v>
      </c>
      <c r="J6" s="45">
        <v>3</v>
      </c>
      <c r="K6" s="45">
        <v>3</v>
      </c>
      <c r="L6" s="66">
        <v>500</v>
      </c>
      <c r="M6" s="67">
        <v>100</v>
      </c>
      <c r="N6" s="44">
        <v>2</v>
      </c>
      <c r="O6" s="46">
        <v>1.1999999999999999E-3</v>
      </c>
      <c r="P6" s="45">
        <v>0.7</v>
      </c>
      <c r="Q6" s="76">
        <v>1</v>
      </c>
    </row>
    <row r="7" spans="1:17">
      <c r="A7" t="s">
        <v>15</v>
      </c>
      <c r="B7" t="s">
        <v>2</v>
      </c>
      <c r="C7" s="8">
        <v>1.0208795260393893E-12</v>
      </c>
      <c r="D7" s="13">
        <v>73.833317163093227</v>
      </c>
      <c r="E7" s="13">
        <v>-93.606044435823748</v>
      </c>
      <c r="F7" s="31">
        <f t="shared" ref="F7:F16" si="0">SUM(C7:E7)</f>
        <v>-19.772727272729497</v>
      </c>
      <c r="G7" s="44">
        <v>400</v>
      </c>
      <c r="H7" s="45">
        <v>6.5</v>
      </c>
      <c r="I7" s="46">
        <v>1.4E-2</v>
      </c>
      <c r="J7" s="45">
        <v>7</v>
      </c>
      <c r="K7" s="45">
        <v>1</v>
      </c>
      <c r="L7" s="66">
        <v>310</v>
      </c>
      <c r="M7" s="67">
        <v>150</v>
      </c>
      <c r="N7" s="44">
        <v>1.1000000000000001</v>
      </c>
      <c r="O7" s="46">
        <v>8.9999999999999998E-4</v>
      </c>
      <c r="P7" s="45">
        <v>0.05</v>
      </c>
      <c r="Q7" s="76">
        <v>1.3</v>
      </c>
    </row>
    <row r="8" spans="1:17">
      <c r="A8" t="s">
        <v>0</v>
      </c>
      <c r="B8" t="s">
        <v>18</v>
      </c>
      <c r="C8" s="8">
        <v>240.00000000000003</v>
      </c>
      <c r="D8" s="13">
        <v>239.99999999999758</v>
      </c>
      <c r="E8" s="13">
        <v>280.00000000000011</v>
      </c>
      <c r="F8" s="31">
        <f t="shared" si="0"/>
        <v>759.99999999999773</v>
      </c>
      <c r="G8" s="44">
        <v>1200</v>
      </c>
      <c r="H8" s="45">
        <v>12</v>
      </c>
      <c r="I8" s="46">
        <v>9.4999999999999998E-3</v>
      </c>
      <c r="J8" s="45">
        <v>3</v>
      </c>
      <c r="K8" s="45">
        <v>3</v>
      </c>
      <c r="L8" s="66">
        <v>750</v>
      </c>
      <c r="M8" s="67">
        <v>0</v>
      </c>
      <c r="N8" s="44">
        <v>0.2</v>
      </c>
      <c r="O8" s="46">
        <v>1.9E-3</v>
      </c>
      <c r="P8" s="45">
        <v>0.7</v>
      </c>
      <c r="Q8" s="76">
        <v>1.4</v>
      </c>
    </row>
    <row r="9" spans="1:17">
      <c r="A9" t="s">
        <v>9</v>
      </c>
      <c r="B9" t="s">
        <v>21</v>
      </c>
      <c r="C9" s="8">
        <v>-3.8813100332146787E-12</v>
      </c>
      <c r="D9" s="13">
        <v>-2.6705893388743915E-12</v>
      </c>
      <c r="E9" s="13">
        <v>113.53230814011189</v>
      </c>
      <c r="F9" s="31">
        <f t="shared" si="0"/>
        <v>113.53230814010534</v>
      </c>
      <c r="G9" s="44">
        <v>168</v>
      </c>
      <c r="H9" s="45">
        <v>11</v>
      </c>
      <c r="I9" s="46">
        <v>0.01</v>
      </c>
      <c r="J9" s="45">
        <v>3</v>
      </c>
      <c r="K9" s="45">
        <v>5</v>
      </c>
      <c r="L9" s="66">
        <v>600</v>
      </c>
      <c r="M9" s="67">
        <v>60</v>
      </c>
      <c r="N9" s="44">
        <v>1</v>
      </c>
      <c r="O9" s="46">
        <v>1.8E-3</v>
      </c>
      <c r="P9" s="45">
        <v>0.9</v>
      </c>
      <c r="Q9" s="76">
        <v>0.9</v>
      </c>
    </row>
    <row r="10" spans="1:17">
      <c r="A10" t="s">
        <v>13</v>
      </c>
      <c r="B10" t="s">
        <v>20</v>
      </c>
      <c r="C10" s="8">
        <v>0</v>
      </c>
      <c r="D10" s="13">
        <v>-5.8937064067910986E-13</v>
      </c>
      <c r="E10" s="13">
        <v>0</v>
      </c>
      <c r="F10" s="31">
        <f t="shared" si="0"/>
        <v>-5.8937064067910986E-13</v>
      </c>
      <c r="G10" s="44">
        <v>84</v>
      </c>
      <c r="H10" s="45">
        <v>12</v>
      </c>
      <c r="I10" s="46">
        <v>7.0000000000000001E-3</v>
      </c>
      <c r="J10" s="45">
        <v>1</v>
      </c>
      <c r="K10" s="45">
        <v>5</v>
      </c>
      <c r="L10" s="66">
        <v>600</v>
      </c>
      <c r="M10" s="67">
        <v>75</v>
      </c>
      <c r="N10" s="44">
        <v>1.3</v>
      </c>
      <c r="O10" s="46">
        <v>1.2999999999999999E-3</v>
      </c>
      <c r="P10" s="45">
        <v>0.6</v>
      </c>
      <c r="Q10" s="76">
        <v>0.3</v>
      </c>
    </row>
    <row r="11" spans="1:17">
      <c r="A11" t="s">
        <v>14</v>
      </c>
      <c r="B11" t="s">
        <v>19</v>
      </c>
      <c r="C11" s="8">
        <v>173.18181818181853</v>
      </c>
      <c r="D11" s="13">
        <v>0</v>
      </c>
      <c r="E11" s="13">
        <v>-51.486853594649226</v>
      </c>
      <c r="F11" s="31">
        <f t="shared" si="0"/>
        <v>121.6949645871693</v>
      </c>
      <c r="G11" s="44">
        <v>210</v>
      </c>
      <c r="H11" s="45">
        <v>10</v>
      </c>
      <c r="I11" s="46">
        <v>7.0000000000000001E-3</v>
      </c>
      <c r="J11" s="45">
        <v>1</v>
      </c>
      <c r="K11" s="45">
        <v>5</v>
      </c>
      <c r="L11" s="66">
        <v>625</v>
      </c>
      <c r="M11" s="67">
        <v>50</v>
      </c>
      <c r="N11" s="44">
        <v>1.4</v>
      </c>
      <c r="O11" s="46">
        <v>8.9999999999999998E-4</v>
      </c>
      <c r="P11" s="45">
        <v>0.4</v>
      </c>
      <c r="Q11" s="76">
        <v>1</v>
      </c>
    </row>
    <row r="12" spans="1:17">
      <c r="A12" t="s">
        <v>17</v>
      </c>
      <c r="B12" t="s">
        <v>3</v>
      </c>
      <c r="C12" s="8">
        <v>66.545454545454206</v>
      </c>
      <c r="D12" s="13">
        <v>-1.8680574519368343E-14</v>
      </c>
      <c r="E12" s="13">
        <v>0</v>
      </c>
      <c r="F12" s="31">
        <f t="shared" si="0"/>
        <v>66.545454545454191</v>
      </c>
      <c r="G12" s="44">
        <v>588</v>
      </c>
      <c r="H12" s="45">
        <v>9</v>
      </c>
      <c r="I12" s="46">
        <v>1.35E-2</v>
      </c>
      <c r="J12" s="45">
        <v>7</v>
      </c>
      <c r="K12" s="45">
        <v>3</v>
      </c>
      <c r="L12" s="66">
        <v>440</v>
      </c>
      <c r="M12" s="67">
        <v>120</v>
      </c>
      <c r="N12" s="44">
        <v>0.3</v>
      </c>
      <c r="O12" s="46">
        <v>1.9E-3</v>
      </c>
      <c r="P12" s="45">
        <v>0.2</v>
      </c>
      <c r="Q12" s="76">
        <v>0.3</v>
      </c>
    </row>
    <row r="13" spans="1:17">
      <c r="A13" t="s">
        <v>11</v>
      </c>
      <c r="B13" t="s">
        <v>5</v>
      </c>
      <c r="C13" s="8">
        <v>168.00000000000159</v>
      </c>
      <c r="D13" s="13">
        <v>76.520811099254288</v>
      </c>
      <c r="E13" s="13">
        <v>-76.520811099255411</v>
      </c>
      <c r="F13" s="31">
        <f t="shared" si="0"/>
        <v>168.00000000000045</v>
      </c>
      <c r="G13" s="44">
        <v>168</v>
      </c>
      <c r="H13" s="45">
        <v>15</v>
      </c>
      <c r="I13" s="46">
        <v>1.0999999999999999E-2</v>
      </c>
      <c r="J13" s="45">
        <v>4</v>
      </c>
      <c r="K13" s="45">
        <v>8</v>
      </c>
      <c r="L13" s="66">
        <v>600</v>
      </c>
      <c r="M13" s="67">
        <v>110</v>
      </c>
      <c r="N13" s="44">
        <v>0.8</v>
      </c>
      <c r="O13" s="46">
        <v>1.1999999999999999E-3</v>
      </c>
      <c r="P13" s="45">
        <v>0.4</v>
      </c>
      <c r="Q13" s="76">
        <v>0.9</v>
      </c>
    </row>
    <row r="14" spans="1:17">
      <c r="A14" t="s">
        <v>16</v>
      </c>
      <c r="B14" t="s">
        <v>4</v>
      </c>
      <c r="C14" s="8">
        <v>2.0773139822051596E-12</v>
      </c>
      <c r="D14" s="13">
        <v>45.629184049673448</v>
      </c>
      <c r="E14" s="13">
        <v>254.37081595032504</v>
      </c>
      <c r="F14" s="31">
        <f t="shared" si="0"/>
        <v>300.00000000000057</v>
      </c>
      <c r="G14" s="44">
        <v>300</v>
      </c>
      <c r="H14" s="45">
        <v>8</v>
      </c>
      <c r="I14" s="46">
        <v>1.2999999999999999E-2</v>
      </c>
      <c r="J14" s="45">
        <v>8</v>
      </c>
      <c r="K14" s="45">
        <v>3</v>
      </c>
      <c r="L14" s="66">
        <v>300</v>
      </c>
      <c r="M14" s="67">
        <v>90</v>
      </c>
      <c r="N14" s="44">
        <v>1</v>
      </c>
      <c r="O14" s="46">
        <v>1.6999999999999999E-3</v>
      </c>
      <c r="P14" s="45">
        <v>0.5</v>
      </c>
      <c r="Q14" s="76">
        <v>0.2</v>
      </c>
    </row>
    <row r="15" spans="1:17">
      <c r="A15" t="s">
        <v>12</v>
      </c>
      <c r="B15" t="s">
        <v>6</v>
      </c>
      <c r="C15" s="8">
        <v>-7.1054273576010019E-15</v>
      </c>
      <c r="D15" s="13">
        <v>79.759386824489866</v>
      </c>
      <c r="E15" s="13">
        <v>130.24061317551005</v>
      </c>
      <c r="F15" s="31">
        <f t="shared" si="0"/>
        <v>209.99999999999991</v>
      </c>
      <c r="G15" s="44">
        <v>210</v>
      </c>
      <c r="H15" s="45">
        <v>13</v>
      </c>
      <c r="I15" s="46">
        <v>1.2999999999999999E-2</v>
      </c>
      <c r="J15" s="45">
        <v>3</v>
      </c>
      <c r="K15" s="45">
        <v>5</v>
      </c>
      <c r="L15" s="66">
        <v>460</v>
      </c>
      <c r="M15" s="67">
        <v>130</v>
      </c>
      <c r="N15" s="44">
        <v>0.9</v>
      </c>
      <c r="O15" s="46">
        <v>1.6999999999999999E-3</v>
      </c>
      <c r="P15" s="45">
        <v>0.7</v>
      </c>
      <c r="Q15" s="76">
        <v>0.1</v>
      </c>
    </row>
    <row r="16" spans="1:17" ht="16" thickBot="1">
      <c r="A16" s="18" t="s">
        <v>10</v>
      </c>
      <c r="B16" s="18" t="s">
        <v>7</v>
      </c>
      <c r="C16" s="19">
        <v>-47.727272727272393</v>
      </c>
      <c r="D16" s="20">
        <v>84.257300863491665</v>
      </c>
      <c r="E16" s="20">
        <v>143.46997186378081</v>
      </c>
      <c r="F16" s="32">
        <f t="shared" si="0"/>
        <v>180.00000000000009</v>
      </c>
      <c r="G16" s="49">
        <v>180</v>
      </c>
      <c r="H16" s="50">
        <v>14</v>
      </c>
      <c r="I16" s="51">
        <v>5.0000000000000001E-3</v>
      </c>
      <c r="J16" s="50">
        <v>3</v>
      </c>
      <c r="K16" s="50">
        <v>9</v>
      </c>
      <c r="L16" s="68">
        <v>505</v>
      </c>
      <c r="M16" s="69">
        <v>115</v>
      </c>
      <c r="N16" s="49">
        <v>0.6</v>
      </c>
      <c r="O16" s="51">
        <v>6.9999999999999999E-4</v>
      </c>
      <c r="P16" s="50">
        <v>0.9</v>
      </c>
      <c r="Q16" s="77">
        <v>0.1</v>
      </c>
    </row>
    <row r="17" spans="1:9">
      <c r="A17" s="7" t="s">
        <v>39</v>
      </c>
      <c r="B17" t="s">
        <v>25</v>
      </c>
      <c r="C17" s="21">
        <f>SUMPRODUCT(C6:C16,L6:L16)</f>
        <v>394216.36363636365</v>
      </c>
      <c r="D17" s="22">
        <f>SUMPRODUCT(D6:D16,L6:L16)</f>
        <v>341728.82507033955</v>
      </c>
      <c r="E17" s="22">
        <f>SUMPRODUCT(E6:E16,L6:L16)</f>
        <v>379684.00358979439</v>
      </c>
      <c r="F17" s="8"/>
      <c r="G17" s="5"/>
    </row>
    <row r="18" spans="1:9">
      <c r="B18" t="s">
        <v>26</v>
      </c>
      <c r="C18" s="23">
        <f>SUMPRODUCT(C6:C16,M6:M16)</f>
        <v>29635.909090909423</v>
      </c>
      <c r="D18" s="24">
        <f>SUMPRODUCT(D6:D16,M6:M16)</f>
        <v>43657.223246337817</v>
      </c>
      <c r="E18" s="24">
        <f>SUMPRODUCT(E6:E16,M6:M16)</f>
        <v>38103.099835062974</v>
      </c>
      <c r="F18" s="8"/>
      <c r="G18" s="5"/>
    </row>
    <row r="19" spans="1:9">
      <c r="B19" s="5"/>
      <c r="F19" s="5"/>
    </row>
    <row r="20" spans="1:9">
      <c r="A20" t="s">
        <v>43</v>
      </c>
      <c r="C20" s="10">
        <f>SUM(C6:C16)</f>
        <v>600.00000000000148</v>
      </c>
      <c r="D20" s="11">
        <f t="shared" ref="D20:E20" si="1">SUM(D6:D16)</f>
        <v>599.99999999999909</v>
      </c>
      <c r="E20" s="12">
        <f t="shared" si="1"/>
        <v>699.99999999999977</v>
      </c>
    </row>
    <row r="21" spans="1:9">
      <c r="A21" t="s">
        <v>44</v>
      </c>
      <c r="C21" s="4">
        <v>600</v>
      </c>
      <c r="D21" s="3">
        <v>600</v>
      </c>
      <c r="E21" s="6">
        <v>700</v>
      </c>
    </row>
    <row r="23" spans="1:9">
      <c r="A23" t="s">
        <v>47</v>
      </c>
      <c r="C23" s="10">
        <f>C8</f>
        <v>240.00000000000003</v>
      </c>
      <c r="D23" s="11">
        <f t="shared" ref="D23:E23" si="2">D8</f>
        <v>239.99999999999758</v>
      </c>
      <c r="E23" s="12">
        <f t="shared" si="2"/>
        <v>280.00000000000011</v>
      </c>
    </row>
    <row r="24" spans="1:9">
      <c r="A24" t="s">
        <v>48</v>
      </c>
      <c r="C24" s="4">
        <f>0.4*C21</f>
        <v>240</v>
      </c>
      <c r="D24" s="3">
        <f t="shared" ref="D24:E24" si="3">0.4*D21</f>
        <v>240</v>
      </c>
      <c r="E24" s="6">
        <f t="shared" si="3"/>
        <v>280</v>
      </c>
    </row>
    <row r="26" spans="1:9">
      <c r="A26" s="3" t="s">
        <v>65</v>
      </c>
      <c r="B26" s="3" t="s">
        <v>45</v>
      </c>
      <c r="C26" s="3">
        <v>0</v>
      </c>
      <c r="D26" s="3">
        <v>0</v>
      </c>
      <c r="E26" s="3">
        <v>0.99999999999999922</v>
      </c>
      <c r="F26" s="3" t="s">
        <v>46</v>
      </c>
      <c r="G26" t="s">
        <v>50</v>
      </c>
      <c r="H26" t="s">
        <v>45</v>
      </c>
      <c r="I26" t="s">
        <v>46</v>
      </c>
    </row>
    <row r="27" spans="1:9">
      <c r="A27" t="s">
        <v>34</v>
      </c>
      <c r="B27" s="27">
        <f>H27-G27*(I27-H27)</f>
        <v>11.5</v>
      </c>
      <c r="C27" s="33">
        <v>0</v>
      </c>
      <c r="D27" s="34">
        <v>1</v>
      </c>
      <c r="E27" s="35">
        <v>0</v>
      </c>
      <c r="F27" s="27">
        <f>I27+G27*(I27-H27)</f>
        <v>12.5</v>
      </c>
      <c r="G27" s="27">
        <v>0</v>
      </c>
      <c r="H27" s="33">
        <v>11.5</v>
      </c>
      <c r="I27" s="35">
        <v>12.5</v>
      </c>
    </row>
    <row r="28" spans="1:9">
      <c r="A28" t="s">
        <v>40</v>
      </c>
      <c r="B28" s="28">
        <f t="shared" ref="B28:B30" si="4">H28-G28*(I28-H28)</f>
        <v>7.4999999999999997E-3</v>
      </c>
      <c r="C28" s="2">
        <v>-9.0975146263622087E-17</v>
      </c>
      <c r="D28" s="5">
        <v>0</v>
      </c>
      <c r="E28" s="36">
        <v>0</v>
      </c>
      <c r="F28" s="28">
        <f t="shared" ref="F28:F30" si="5">I28+G28*(I28-H28)</f>
        <v>0.01</v>
      </c>
      <c r="G28" s="28">
        <v>0</v>
      </c>
      <c r="H28" s="2">
        <v>7.4999999999999997E-3</v>
      </c>
      <c r="I28" s="36">
        <v>0.01</v>
      </c>
    </row>
    <row r="29" spans="1:9">
      <c r="A29" t="s">
        <v>42</v>
      </c>
      <c r="B29" s="28">
        <f t="shared" si="4"/>
        <v>0</v>
      </c>
      <c r="C29" s="2">
        <v>0</v>
      </c>
      <c r="D29" s="5">
        <v>0</v>
      </c>
      <c r="E29" s="36">
        <v>0</v>
      </c>
      <c r="F29" s="28">
        <f t="shared" si="5"/>
        <v>4</v>
      </c>
      <c r="G29" s="28">
        <v>0</v>
      </c>
      <c r="H29" s="2">
        <v>0</v>
      </c>
      <c r="I29" s="36">
        <v>4</v>
      </c>
    </row>
    <row r="30" spans="1:9">
      <c r="A30" s="6" t="s">
        <v>41</v>
      </c>
      <c r="B30" s="29">
        <f t="shared" si="4"/>
        <v>4.5</v>
      </c>
      <c r="C30" s="4">
        <v>1.0000000000000002</v>
      </c>
      <c r="D30" s="3">
        <v>0</v>
      </c>
      <c r="E30" s="6">
        <v>0</v>
      </c>
      <c r="F30" s="29">
        <f t="shared" si="5"/>
        <v>5.5</v>
      </c>
      <c r="G30" s="29">
        <v>0</v>
      </c>
      <c r="H30" s="4">
        <v>4.5</v>
      </c>
      <c r="I30" s="6">
        <v>5.5</v>
      </c>
    </row>
    <row r="33" spans="1:101">
      <c r="A33" t="s">
        <v>92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</row>
    <row r="34" spans="1:101">
      <c r="A34" t="s">
        <v>34</v>
      </c>
      <c r="B34">
        <v>17.85066397364335</v>
      </c>
      <c r="C34">
        <v>11.247488016173946</v>
      </c>
      <c r="D34">
        <v>10.937651314327715</v>
      </c>
      <c r="E34">
        <v>8.7559047331805644</v>
      </c>
      <c r="F34">
        <v>8.7748504103590417</v>
      </c>
      <c r="G34">
        <v>11.324090387405203</v>
      </c>
      <c r="H34">
        <v>8.2624674023341349</v>
      </c>
      <c r="I34">
        <v>8.8551685358463139</v>
      </c>
      <c r="J34">
        <v>8.467220484987191</v>
      </c>
      <c r="K34">
        <v>10.517027790059956</v>
      </c>
      <c r="L34">
        <v>13.935091583756805</v>
      </c>
      <c r="M34">
        <v>13.406428848487604</v>
      </c>
      <c r="N34">
        <v>9.7163955688832893</v>
      </c>
      <c r="O34">
        <v>11.007439832448286</v>
      </c>
      <c r="P34">
        <v>7.1513810736262649</v>
      </c>
      <c r="Q34">
        <v>10.761069056551975</v>
      </c>
      <c r="R34">
        <v>10.061714525569439</v>
      </c>
      <c r="S34">
        <v>14.86390609269673</v>
      </c>
      <c r="T34">
        <v>9.5861128338699348</v>
      </c>
      <c r="U34">
        <v>11.269051048248013</v>
      </c>
      <c r="V34">
        <v>8.0949071303395677</v>
      </c>
      <c r="W34">
        <v>9.8454320400109445</v>
      </c>
      <c r="X34">
        <v>10.126114136066098</v>
      </c>
      <c r="Y34">
        <v>7.404038555472237</v>
      </c>
      <c r="Z34">
        <v>10.296416517160111</v>
      </c>
      <c r="AA34">
        <v>7.7611248326386617</v>
      </c>
      <c r="AB34">
        <v>11.427884367718208</v>
      </c>
      <c r="AC34">
        <v>12.41211161954851</v>
      </c>
      <c r="AD34">
        <v>10.278097594953586</v>
      </c>
      <c r="AE34">
        <v>9.8197510335708955</v>
      </c>
      <c r="AF34">
        <v>10.226082574931747</v>
      </c>
      <c r="AG34">
        <v>8.9878851041042847</v>
      </c>
      <c r="AH34">
        <v>10.965820317747374</v>
      </c>
      <c r="AI34">
        <v>6.6370560929824443</v>
      </c>
      <c r="AJ34">
        <v>9.2883993015196396</v>
      </c>
      <c r="AK34">
        <v>13.104775086419815</v>
      </c>
      <c r="AL34">
        <v>11.135826278327654</v>
      </c>
      <c r="AM34">
        <v>7.1657465036888643</v>
      </c>
      <c r="AN34">
        <v>11.004201802835061</v>
      </c>
      <c r="AO34">
        <v>9.8958326122763189</v>
      </c>
      <c r="AP34">
        <v>10.287892429748194</v>
      </c>
      <c r="AQ34">
        <v>11.534484827365281</v>
      </c>
      <c r="AR34">
        <v>12.46224670882696</v>
      </c>
      <c r="AS34">
        <v>10.732957787371415</v>
      </c>
      <c r="AT34">
        <v>12.789460950080048</v>
      </c>
      <c r="AU34">
        <v>11.835684249399716</v>
      </c>
      <c r="AV34">
        <v>11.733879612725726</v>
      </c>
      <c r="AW34">
        <v>8.7716729665589881</v>
      </c>
      <c r="AX34">
        <v>10.793856861628319</v>
      </c>
      <c r="AY34">
        <v>10.758636198024771</v>
      </c>
      <c r="AZ34">
        <v>11.759912937638303</v>
      </c>
      <c r="BA34">
        <v>11.020060434727073</v>
      </c>
      <c r="BB34">
        <v>12.609375382307249</v>
      </c>
      <c r="BC34">
        <v>13.912580248861458</v>
      </c>
      <c r="BD34">
        <v>10.197850707919892</v>
      </c>
      <c r="BE34">
        <v>13.519521896729124</v>
      </c>
      <c r="BF34">
        <v>10.970128738267807</v>
      </c>
      <c r="BG34">
        <v>10.753666831936512</v>
      </c>
      <c r="BH34">
        <v>10.992684424014445</v>
      </c>
      <c r="BI34">
        <v>10.597223303569537</v>
      </c>
      <c r="BJ34">
        <v>13.695557135953589</v>
      </c>
      <c r="BK34">
        <v>9.5406865303208015</v>
      </c>
      <c r="BL34">
        <v>9.6737537804818832</v>
      </c>
      <c r="BM34">
        <v>9.8193405638286038</v>
      </c>
      <c r="BN34">
        <v>8.855028210383443</v>
      </c>
      <c r="BO34">
        <v>10.795314439732708</v>
      </c>
      <c r="BP34">
        <v>7.6827812864158194</v>
      </c>
      <c r="BQ34">
        <v>8.8078732498020234</v>
      </c>
      <c r="BR34">
        <v>10.942576711475246</v>
      </c>
      <c r="BS34">
        <v>10.657563873661763</v>
      </c>
      <c r="BT34">
        <v>12.178524379686637</v>
      </c>
      <c r="BU34">
        <v>8.9765285965486346</v>
      </c>
      <c r="BV34">
        <v>7.5200378163325414</v>
      </c>
      <c r="BW34">
        <v>9.769856855950021</v>
      </c>
      <c r="BX34">
        <v>10.154331377548734</v>
      </c>
      <c r="BY34">
        <v>11.624342177271467</v>
      </c>
      <c r="BZ34">
        <v>14.670306218511993</v>
      </c>
      <c r="CA34">
        <v>10.776931494647391</v>
      </c>
      <c r="CB34">
        <v>8.5307995470967093</v>
      </c>
      <c r="CC34">
        <v>10.14195947167682</v>
      </c>
      <c r="CD34">
        <v>9.3363748598444349</v>
      </c>
      <c r="CE34">
        <v>11.207850617827043</v>
      </c>
      <c r="CF34">
        <v>13.451849936279668</v>
      </c>
      <c r="CG34">
        <v>8.3230230543969288</v>
      </c>
      <c r="CH34">
        <v>7.5620975063854985</v>
      </c>
      <c r="CI34">
        <v>11.628468219090264</v>
      </c>
      <c r="CJ34">
        <v>10.168945749871561</v>
      </c>
      <c r="CK34">
        <v>12.323230370174102</v>
      </c>
      <c r="CL34">
        <v>9.7621391115751646</v>
      </c>
      <c r="CM34">
        <v>4.8448440486642639</v>
      </c>
      <c r="CN34">
        <v>10.790822361950211</v>
      </c>
      <c r="CO34">
        <v>12.110049700280038</v>
      </c>
      <c r="CP34">
        <v>10.062499954436863</v>
      </c>
      <c r="CQ34">
        <v>7.4865038994674613</v>
      </c>
      <c r="CR34">
        <v>13.161952782456382</v>
      </c>
      <c r="CS34">
        <v>11.872114774695582</v>
      </c>
      <c r="CT34">
        <v>12.88498258664319</v>
      </c>
      <c r="CU34">
        <v>11.471426664871293</v>
      </c>
      <c r="CV34">
        <v>12.180621713573162</v>
      </c>
      <c r="CW34">
        <v>11.84187898354676</v>
      </c>
    </row>
    <row r="35" spans="1:101">
      <c r="B35">
        <v>6.4551129776321012</v>
      </c>
      <c r="C35">
        <v>6.128379466721964</v>
      </c>
      <c r="D35">
        <v>5.355116111152717</v>
      </c>
      <c r="E35">
        <v>6.625511524193108</v>
      </c>
      <c r="F35">
        <v>5.5324589794156935</v>
      </c>
      <c r="G35">
        <v>6.1034246027115833</v>
      </c>
      <c r="H35">
        <v>6.0950718663970207</v>
      </c>
      <c r="I35">
        <v>8.7495721052042228</v>
      </c>
      <c r="J35">
        <v>4.4147424823442503</v>
      </c>
      <c r="K35">
        <v>7.0440574357454446</v>
      </c>
      <c r="L35">
        <v>6.9686825577926008</v>
      </c>
      <c r="M35">
        <v>6.5045867518249247</v>
      </c>
      <c r="N35">
        <v>6.3868215337618999</v>
      </c>
      <c r="O35">
        <v>5.2967687303191155</v>
      </c>
      <c r="P35">
        <v>6.5780668008646535</v>
      </c>
      <c r="Q35">
        <v>7.5880113270503786</v>
      </c>
      <c r="R35">
        <v>4.1364061764830469</v>
      </c>
      <c r="S35">
        <v>6.5679763673131433</v>
      </c>
      <c r="T35">
        <v>5.8958648939998657</v>
      </c>
      <c r="U35">
        <v>6.8242576487593256</v>
      </c>
      <c r="V35">
        <v>5.8645745082555987</v>
      </c>
      <c r="W35">
        <v>8.3439772007990687</v>
      </c>
      <c r="X35">
        <v>5.8038195393180185</v>
      </c>
      <c r="Y35">
        <v>7.2302639378614586</v>
      </c>
      <c r="Z35">
        <v>7.5362383106603321</v>
      </c>
      <c r="AA35">
        <v>5.6254562624550406</v>
      </c>
      <c r="AB35">
        <v>5.9575171083446099</v>
      </c>
      <c r="AC35">
        <v>7.4894301821373741</v>
      </c>
      <c r="AD35">
        <v>6.4576231365051493</v>
      </c>
      <c r="AE35">
        <v>5.163881986606687</v>
      </c>
      <c r="AF35">
        <v>5.6586352782998031</v>
      </c>
      <c r="AG35">
        <v>6.5722339509326293</v>
      </c>
      <c r="AH35">
        <v>5.7546399171978999</v>
      </c>
      <c r="AI35">
        <v>5.985934986107396</v>
      </c>
      <c r="AJ35">
        <v>7.2069265888814042</v>
      </c>
      <c r="AK35">
        <v>6.7196766314559708</v>
      </c>
      <c r="AL35">
        <v>8.252671050501295</v>
      </c>
      <c r="AM35">
        <v>5.1667425359500001</v>
      </c>
      <c r="AN35">
        <v>5.567015516453</v>
      </c>
      <c r="AO35">
        <v>6.8654544012626353</v>
      </c>
      <c r="AP35">
        <v>6.8696542004698831</v>
      </c>
      <c r="AQ35">
        <v>5.2640538871486608</v>
      </c>
      <c r="AR35">
        <v>5.1814112050354701</v>
      </c>
      <c r="AS35">
        <v>6.0343566904695205</v>
      </c>
      <c r="AT35">
        <v>6.2297900480265236</v>
      </c>
      <c r="AU35">
        <v>5.7128799542876987</v>
      </c>
      <c r="AV35">
        <v>5.0013924090759572</v>
      </c>
      <c r="AW35">
        <v>5.4825881632947144</v>
      </c>
      <c r="AX35">
        <v>7.6922867231829795</v>
      </c>
      <c r="AY35">
        <v>6.5026847832366999</v>
      </c>
      <c r="AZ35">
        <v>4.478103697954932</v>
      </c>
      <c r="BA35">
        <v>6.0107200832526182</v>
      </c>
      <c r="BB35">
        <v>7.2712700140164914</v>
      </c>
      <c r="BC35">
        <v>6.9071308304118144</v>
      </c>
      <c r="BD35">
        <v>5.9166530856770683</v>
      </c>
      <c r="BE35">
        <v>8.4139794593058177</v>
      </c>
      <c r="BF35">
        <v>6.7887366275635941</v>
      </c>
      <c r="BG35">
        <v>5.6245883827266079</v>
      </c>
      <c r="BH35">
        <v>7.3276498298651527</v>
      </c>
      <c r="BI35">
        <v>6.3624309796413634</v>
      </c>
      <c r="BJ35">
        <v>5.4070953554544072</v>
      </c>
      <c r="BK35">
        <v>6.015288139662454</v>
      </c>
      <c r="BL35">
        <v>8.7207009268547893</v>
      </c>
      <c r="BM35">
        <v>6.6924296116797759</v>
      </c>
      <c r="BN35">
        <v>4.8998508498246967</v>
      </c>
      <c r="BO35">
        <v>8.998190112086295</v>
      </c>
      <c r="BP35">
        <v>5.0477195882314678</v>
      </c>
      <c r="BQ35">
        <v>7.1642262744291365</v>
      </c>
      <c r="BR35">
        <v>8.7410663966084883</v>
      </c>
      <c r="BS35">
        <v>6.3031612506021597</v>
      </c>
      <c r="BT35">
        <v>8.3046765972491077</v>
      </c>
      <c r="BU35">
        <v>7.4089493858708533</v>
      </c>
      <c r="BV35">
        <v>5.0534111041794487</v>
      </c>
      <c r="BW35">
        <v>7.6580335667698858</v>
      </c>
      <c r="BX35">
        <v>5.42491750398211</v>
      </c>
      <c r="BY35">
        <v>7.9663497753107162</v>
      </c>
      <c r="BZ35">
        <v>7.2970840955306766</v>
      </c>
      <c r="CA35">
        <v>6.0070334052918506</v>
      </c>
      <c r="CB35">
        <v>6.0260531235372543</v>
      </c>
      <c r="CC35">
        <v>5.9027110640453433</v>
      </c>
      <c r="CD35">
        <v>6.6912412384790407</v>
      </c>
      <c r="CE35">
        <v>4.57716739400193</v>
      </c>
      <c r="CF35">
        <v>7.6499698816831874</v>
      </c>
      <c r="CG35">
        <v>5.8339023691883192</v>
      </c>
      <c r="CH35">
        <v>7.0786744449409591</v>
      </c>
      <c r="CI35">
        <v>7.6715076942151672</v>
      </c>
      <c r="CJ35">
        <v>6.2947400689091193</v>
      </c>
      <c r="CK35">
        <v>6.9660069063510743</v>
      </c>
      <c r="CL35">
        <v>8.3853434098282005</v>
      </c>
      <c r="CM35">
        <v>5.2779477996535249</v>
      </c>
      <c r="CN35">
        <v>8.3180596991468807</v>
      </c>
      <c r="CO35">
        <v>7.3689758628072939</v>
      </c>
      <c r="CP35">
        <v>6.08974365020826</v>
      </c>
      <c r="CQ35">
        <v>5.9249390681498619</v>
      </c>
      <c r="CR35">
        <v>7.4894306984758545</v>
      </c>
      <c r="CS35">
        <v>6.712473490454995</v>
      </c>
      <c r="CT35">
        <v>5.7974762820140535</v>
      </c>
      <c r="CU35">
        <v>5.9122251619476032</v>
      </c>
      <c r="CV35">
        <v>6.808195259941356</v>
      </c>
      <c r="CW35">
        <v>6.7518783304808352</v>
      </c>
    </row>
    <row r="36" spans="1:101">
      <c r="B36">
        <v>12.045997387110766</v>
      </c>
      <c r="C36">
        <v>12.210063280914115</v>
      </c>
      <c r="D36">
        <v>11.716385908922774</v>
      </c>
      <c r="E36">
        <v>11.978246179230583</v>
      </c>
      <c r="F36">
        <v>12.143854371363968</v>
      </c>
      <c r="G36">
        <v>11.942680869424809</v>
      </c>
      <c r="H36">
        <v>11.763748992544613</v>
      </c>
      <c r="I36">
        <v>11.82763288600942</v>
      </c>
      <c r="J36">
        <v>12.037693252374929</v>
      </c>
      <c r="K36">
        <v>12.252828625171771</v>
      </c>
      <c r="L36">
        <v>12.448599054002178</v>
      </c>
      <c r="M36">
        <v>12.35388620427592</v>
      </c>
      <c r="N36">
        <v>12.142614724209059</v>
      </c>
      <c r="O36">
        <v>12.326150513979165</v>
      </c>
      <c r="P36">
        <v>11.981773161342634</v>
      </c>
      <c r="Q36">
        <v>11.902703044518985</v>
      </c>
      <c r="R36">
        <v>11.990112342564268</v>
      </c>
      <c r="S36">
        <v>12.149900789725246</v>
      </c>
      <c r="T36">
        <v>12.370595505335716</v>
      </c>
      <c r="U36">
        <v>11.915031660653005</v>
      </c>
      <c r="V36">
        <v>11.989890978475456</v>
      </c>
      <c r="W36">
        <v>11.598969704255016</v>
      </c>
      <c r="X36">
        <v>11.788807033711494</v>
      </c>
      <c r="Y36">
        <v>12.089525561984221</v>
      </c>
      <c r="Z36">
        <v>11.84796685958103</v>
      </c>
      <c r="AA36">
        <v>12.176037848282547</v>
      </c>
      <c r="AB36">
        <v>11.894865151807945</v>
      </c>
      <c r="AC36">
        <v>12.05216251763505</v>
      </c>
      <c r="AD36">
        <v>11.499932192752381</v>
      </c>
      <c r="AE36">
        <v>12.102674814007656</v>
      </c>
      <c r="AF36">
        <v>12.246080394823732</v>
      </c>
      <c r="AG36">
        <v>12.038799712571745</v>
      </c>
      <c r="AH36">
        <v>11.703517959935976</v>
      </c>
      <c r="AI36">
        <v>12.134374327195333</v>
      </c>
      <c r="AJ36">
        <v>12.238625506319751</v>
      </c>
      <c r="AK36">
        <v>11.916046103192594</v>
      </c>
      <c r="AL36">
        <v>12.278840897748315</v>
      </c>
      <c r="AM36">
        <v>11.875359112782222</v>
      </c>
      <c r="AN36">
        <v>12.00609552324191</v>
      </c>
      <c r="AO36">
        <v>12.297079419223799</v>
      </c>
      <c r="AP36">
        <v>11.978933180608163</v>
      </c>
      <c r="AQ36">
        <v>12.106736268771007</v>
      </c>
      <c r="AR36">
        <v>12.048956364351003</v>
      </c>
      <c r="AS36">
        <v>11.873345383106367</v>
      </c>
      <c r="AT36">
        <v>12.024686664846486</v>
      </c>
      <c r="AU36">
        <v>11.967549189945714</v>
      </c>
      <c r="AV36">
        <v>11.904351601994909</v>
      </c>
      <c r="AW36">
        <v>12.110178172315313</v>
      </c>
      <c r="AX36">
        <v>12.071173584712403</v>
      </c>
      <c r="AY36">
        <v>11.774589581756203</v>
      </c>
      <c r="AZ36">
        <v>11.940411499948556</v>
      </c>
      <c r="BA36">
        <v>12.171646263982909</v>
      </c>
      <c r="BB36">
        <v>12.30225977608708</v>
      </c>
      <c r="BC36">
        <v>12.129391175291529</v>
      </c>
      <c r="BD36">
        <v>11.887388802197295</v>
      </c>
      <c r="BE36">
        <v>11.788193379067987</v>
      </c>
      <c r="BF36">
        <v>12.191629331084769</v>
      </c>
      <c r="BG36">
        <v>12.084975509079449</v>
      </c>
      <c r="BH36">
        <v>11.810150739483699</v>
      </c>
      <c r="BI36">
        <v>11.830872635471907</v>
      </c>
      <c r="BJ36">
        <v>12.124807095653297</v>
      </c>
      <c r="BK36">
        <v>12.100440902811959</v>
      </c>
      <c r="BL36">
        <v>11.764022703346846</v>
      </c>
      <c r="BM36">
        <v>11.92768500538055</v>
      </c>
      <c r="BN36">
        <v>12.079095877772954</v>
      </c>
      <c r="BO36">
        <v>12.2364614545957</v>
      </c>
      <c r="BP36">
        <v>12.130221267920104</v>
      </c>
      <c r="BQ36">
        <v>12.337789580613252</v>
      </c>
      <c r="BR36">
        <v>11.917255715715827</v>
      </c>
      <c r="BS36">
        <v>12.021725156784989</v>
      </c>
      <c r="BT36">
        <v>11.697923871819881</v>
      </c>
      <c r="BU36">
        <v>11.836349402943684</v>
      </c>
      <c r="BV36">
        <v>11.878439641930056</v>
      </c>
      <c r="BW36">
        <v>12.263561687532087</v>
      </c>
      <c r="BX36">
        <v>12.287196961233576</v>
      </c>
      <c r="BY36">
        <v>11.925559088618654</v>
      </c>
      <c r="BZ36">
        <v>11.962226828705271</v>
      </c>
      <c r="CA36">
        <v>12.168028467935233</v>
      </c>
      <c r="CB36">
        <v>11.620445306229687</v>
      </c>
      <c r="CC36">
        <v>12.226964363640461</v>
      </c>
      <c r="CD36">
        <v>12.163894554674366</v>
      </c>
      <c r="CE36">
        <v>12.120516589068618</v>
      </c>
      <c r="CF36">
        <v>11.931076781000213</v>
      </c>
      <c r="CG36">
        <v>11.891318460508582</v>
      </c>
      <c r="CH36">
        <v>12.113952309177359</v>
      </c>
      <c r="CI36">
        <v>11.741316251745623</v>
      </c>
      <c r="CJ36">
        <v>11.388356689873346</v>
      </c>
      <c r="CK36">
        <v>11.602943311521431</v>
      </c>
      <c r="CL36">
        <v>11.894049478236326</v>
      </c>
      <c r="CM36">
        <v>11.789883504719771</v>
      </c>
      <c r="CN36">
        <v>11.79598887164285</v>
      </c>
      <c r="CO36">
        <v>11.41402780436411</v>
      </c>
      <c r="CP36">
        <v>12.231282174425703</v>
      </c>
      <c r="CQ36">
        <v>12.244588029063932</v>
      </c>
      <c r="CR36">
        <v>11.89408769551892</v>
      </c>
      <c r="CS36">
        <v>12.152981497469842</v>
      </c>
      <c r="CT36">
        <v>12.055480734285785</v>
      </c>
      <c r="CU36">
        <v>11.969751733270517</v>
      </c>
      <c r="CV36">
        <v>11.828684159422982</v>
      </c>
      <c r="CW36">
        <v>12.172443119585633</v>
      </c>
    </row>
    <row r="37" spans="1:101">
      <c r="B37">
        <v>9.1730591302885891</v>
      </c>
      <c r="C37">
        <v>11.09410754526567</v>
      </c>
      <c r="D37">
        <v>9.3618882767576608</v>
      </c>
      <c r="E37">
        <v>9.2074835782648528</v>
      </c>
      <c r="F37">
        <v>11.985951147362822</v>
      </c>
      <c r="G37">
        <v>10.023279445213465</v>
      </c>
      <c r="H37">
        <v>11.293576923181545</v>
      </c>
      <c r="I37">
        <v>10.836855554384853</v>
      </c>
      <c r="J37">
        <v>11.417615333951385</v>
      </c>
      <c r="K37">
        <v>10.775888670824655</v>
      </c>
      <c r="L37">
        <v>10.96074234662359</v>
      </c>
      <c r="M37">
        <v>12.32164789737157</v>
      </c>
      <c r="N37">
        <v>10.759984559338026</v>
      </c>
      <c r="O37">
        <v>8.9906100059264329</v>
      </c>
      <c r="P37">
        <v>10.617615113871031</v>
      </c>
      <c r="Q37">
        <v>11.080942878394037</v>
      </c>
      <c r="R37">
        <v>10.757605542263059</v>
      </c>
      <c r="S37">
        <v>9.3646831480356898</v>
      </c>
      <c r="T37">
        <v>11.239067562593691</v>
      </c>
      <c r="U37">
        <v>10.577280905750467</v>
      </c>
      <c r="V37">
        <v>11.763514808864672</v>
      </c>
      <c r="W37">
        <v>10.851676663299777</v>
      </c>
      <c r="X37">
        <v>11.22311758171548</v>
      </c>
      <c r="Y37">
        <v>11.650040407663134</v>
      </c>
      <c r="Z37">
        <v>10.1743293511246</v>
      </c>
      <c r="AA37">
        <v>9.9055413094718503</v>
      </c>
      <c r="AB37">
        <v>11.885404688655242</v>
      </c>
      <c r="AC37">
        <v>11.048486304867156</v>
      </c>
      <c r="AD37">
        <v>10.383337421998517</v>
      </c>
      <c r="AE37">
        <v>12.226201525074721</v>
      </c>
      <c r="AF37">
        <v>11.760269082817665</v>
      </c>
      <c r="AG37">
        <v>10.263453146244432</v>
      </c>
      <c r="AH37">
        <v>10.365642265105629</v>
      </c>
      <c r="AI37">
        <v>12.149438319929818</v>
      </c>
      <c r="AJ37">
        <v>11.644439240713293</v>
      </c>
      <c r="AK37">
        <v>10.624073679900812</v>
      </c>
      <c r="AL37">
        <v>11.963486361101076</v>
      </c>
      <c r="AM37">
        <v>10.572387463039844</v>
      </c>
      <c r="AN37">
        <v>11.03461914992609</v>
      </c>
      <c r="AO37">
        <v>12.130293384825883</v>
      </c>
      <c r="AP37">
        <v>11.426902197229401</v>
      </c>
      <c r="AQ37">
        <v>10.080824189712425</v>
      </c>
      <c r="AR37">
        <v>10.588874438741644</v>
      </c>
      <c r="AS37">
        <v>9.5603397564273553</v>
      </c>
      <c r="AT37">
        <v>9.736754638653931</v>
      </c>
      <c r="AU37">
        <v>11.147704104126523</v>
      </c>
      <c r="AV37">
        <v>12.437275762568149</v>
      </c>
      <c r="AW37">
        <v>11.378215305762454</v>
      </c>
      <c r="AX37">
        <v>11.65905961760294</v>
      </c>
      <c r="AY37">
        <v>11.537864265791889</v>
      </c>
      <c r="AZ37">
        <v>12.473180033783906</v>
      </c>
      <c r="BA37">
        <v>12.374110936933221</v>
      </c>
      <c r="BB37">
        <v>11.103522641824293</v>
      </c>
      <c r="BC37">
        <v>11.652963092237975</v>
      </c>
      <c r="BD37">
        <v>11.096351293418971</v>
      </c>
      <c r="BE37">
        <v>10.127929891654034</v>
      </c>
      <c r="BF37">
        <v>10.328563433328894</v>
      </c>
      <c r="BG37">
        <v>13.199658601923163</v>
      </c>
      <c r="BH37">
        <v>11.636150182967981</v>
      </c>
      <c r="BI37">
        <v>10.146033972975687</v>
      </c>
      <c r="BJ37">
        <v>11.675985815340528</v>
      </c>
      <c r="BK37">
        <v>10.586959529434798</v>
      </c>
      <c r="BL37">
        <v>11.307853338644637</v>
      </c>
      <c r="BM37">
        <v>11.818094640409903</v>
      </c>
      <c r="BN37">
        <v>10.911740321778673</v>
      </c>
      <c r="BO37">
        <v>9.7754689835829289</v>
      </c>
      <c r="BP37">
        <v>10.051939393924734</v>
      </c>
      <c r="BQ37">
        <v>10.636143541757276</v>
      </c>
      <c r="BR37">
        <v>8.9984259108896776</v>
      </c>
      <c r="BS37">
        <v>11.610912825511734</v>
      </c>
      <c r="BT37">
        <v>12.708908982037117</v>
      </c>
      <c r="BU37">
        <v>11.674641112123606</v>
      </c>
      <c r="BV37">
        <v>12.515509336751016</v>
      </c>
      <c r="BW37">
        <v>10.942563776426907</v>
      </c>
      <c r="BX37">
        <v>10.241082241854174</v>
      </c>
      <c r="BY37">
        <v>10.363458424999989</v>
      </c>
      <c r="BZ37">
        <v>12.406712856050039</v>
      </c>
      <c r="CA37">
        <v>10.879468293560235</v>
      </c>
      <c r="CB37">
        <v>10.951002346538985</v>
      </c>
      <c r="CC37">
        <v>10.063114895695788</v>
      </c>
      <c r="CD37">
        <v>11.222845466543534</v>
      </c>
      <c r="CE37">
        <v>9.5630868456017328</v>
      </c>
      <c r="CF37">
        <v>9.9816854560839854</v>
      </c>
      <c r="CG37">
        <v>9.7826879280440693</v>
      </c>
      <c r="CH37">
        <v>11.554818873378753</v>
      </c>
      <c r="CI37">
        <v>10.113559114157855</v>
      </c>
      <c r="CJ37">
        <v>11.58521617303219</v>
      </c>
      <c r="CK37">
        <v>11.165143871443236</v>
      </c>
      <c r="CL37">
        <v>12.098846385745484</v>
      </c>
      <c r="CM37">
        <v>11.59071229864697</v>
      </c>
      <c r="CN37">
        <v>10.396560357233742</v>
      </c>
      <c r="CO37">
        <v>11.527189228860983</v>
      </c>
      <c r="CP37">
        <v>10.429988388021679</v>
      </c>
      <c r="CQ37">
        <v>9.7701770374676293</v>
      </c>
      <c r="CR37">
        <v>10.93820633485929</v>
      </c>
      <c r="CS37">
        <v>10.681670405501535</v>
      </c>
      <c r="CT37">
        <v>13.668974235502418</v>
      </c>
      <c r="CU37">
        <v>10.823360493630751</v>
      </c>
      <c r="CV37">
        <v>8.7533060844989912</v>
      </c>
      <c r="CW37">
        <v>11.247501085793196</v>
      </c>
    </row>
    <row r="38" spans="1:101">
      <c r="B38">
        <v>9.9504643788747309</v>
      </c>
      <c r="C38">
        <v>10.570712815304535</v>
      </c>
      <c r="D38">
        <v>11.610797075209936</v>
      </c>
      <c r="E38">
        <v>10.66002638017042</v>
      </c>
      <c r="F38">
        <v>12.843354693994728</v>
      </c>
      <c r="G38">
        <v>11.623744178457192</v>
      </c>
      <c r="H38">
        <v>9.3488618244382451</v>
      </c>
      <c r="I38">
        <v>12.826023978368855</v>
      </c>
      <c r="J38">
        <v>12.979387097804823</v>
      </c>
      <c r="K38">
        <v>11.859117731857662</v>
      </c>
      <c r="L38">
        <v>12.199046093309306</v>
      </c>
      <c r="M38">
        <v>9.5142563778100744</v>
      </c>
      <c r="N38">
        <v>12.742304268200765</v>
      </c>
      <c r="O38">
        <v>14.691542744167362</v>
      </c>
      <c r="P38">
        <v>13.494960831256268</v>
      </c>
      <c r="Q38">
        <v>10.353038602311688</v>
      </c>
      <c r="R38">
        <v>10.389701500572867</v>
      </c>
      <c r="S38">
        <v>12.465183052333918</v>
      </c>
      <c r="T38">
        <v>11.014392813169412</v>
      </c>
      <c r="U38">
        <v>12.13034590661349</v>
      </c>
      <c r="V38">
        <v>10.557731147087662</v>
      </c>
      <c r="W38">
        <v>11.821437209459818</v>
      </c>
      <c r="X38">
        <v>12.758920160699574</v>
      </c>
      <c r="Y38">
        <v>13.397550372612901</v>
      </c>
      <c r="Z38">
        <v>12.866216753735902</v>
      </c>
      <c r="AA38">
        <v>12.634879449903133</v>
      </c>
      <c r="AB38">
        <v>11.247411377710481</v>
      </c>
      <c r="AC38">
        <v>13.705469844659564</v>
      </c>
      <c r="AD38">
        <v>11.256572706771227</v>
      </c>
      <c r="AE38">
        <v>13.601333818817354</v>
      </c>
      <c r="AF38">
        <v>11.883276874459799</v>
      </c>
      <c r="AG38">
        <v>12.777610770284198</v>
      </c>
      <c r="AH38">
        <v>14.220895082557263</v>
      </c>
      <c r="AI38">
        <v>13.02648869285218</v>
      </c>
      <c r="AJ38">
        <v>10.620740450994392</v>
      </c>
      <c r="AK38">
        <v>11.331107525493589</v>
      </c>
      <c r="AL38">
        <v>11.446298603304262</v>
      </c>
      <c r="AM38">
        <v>11.254909608581631</v>
      </c>
      <c r="AN38">
        <v>12.132112649301243</v>
      </c>
      <c r="AO38">
        <v>12.963868696416139</v>
      </c>
      <c r="AP38">
        <v>9.5025359962894775</v>
      </c>
      <c r="AQ38">
        <v>11.239172706192551</v>
      </c>
      <c r="AR38">
        <v>9.5275280439313708</v>
      </c>
      <c r="AS38">
        <v>11.25120774379176</v>
      </c>
      <c r="AT38">
        <v>13.162882761456366</v>
      </c>
      <c r="AU38">
        <v>11.634403157628402</v>
      </c>
      <c r="AV38">
        <v>10.843548882857217</v>
      </c>
      <c r="AW38">
        <v>12.536419990342496</v>
      </c>
      <c r="AX38">
        <v>12.781746239409966</v>
      </c>
      <c r="AY38">
        <v>12.554918817991258</v>
      </c>
      <c r="AZ38">
        <v>12.881286718180371</v>
      </c>
      <c r="BA38">
        <v>10.754361616689366</v>
      </c>
      <c r="BB38">
        <v>12.228301915984144</v>
      </c>
      <c r="BC38">
        <v>12.712765882308327</v>
      </c>
      <c r="BD38">
        <v>9.3136071003730692</v>
      </c>
      <c r="BE38">
        <v>13.70217528476396</v>
      </c>
      <c r="BF38">
        <v>13.679393373400405</v>
      </c>
      <c r="BG38">
        <v>11.592454294128544</v>
      </c>
      <c r="BH38">
        <v>8.9065362537840276</v>
      </c>
      <c r="BI38">
        <v>12.585815879941821</v>
      </c>
      <c r="BJ38">
        <v>11.950425973189086</v>
      </c>
      <c r="BK38">
        <v>12.463986925169859</v>
      </c>
      <c r="BL38">
        <v>13.712459745835501</v>
      </c>
      <c r="BM38">
        <v>13.620912547683851</v>
      </c>
      <c r="BN38">
        <v>11.248709744894548</v>
      </c>
      <c r="BO38">
        <v>12.125142218420041</v>
      </c>
      <c r="BP38">
        <v>12.710922442571228</v>
      </c>
      <c r="BQ38">
        <v>12.228328324104025</v>
      </c>
      <c r="BR38">
        <v>14.594035515595193</v>
      </c>
      <c r="BS38">
        <v>11.412933518222182</v>
      </c>
      <c r="BT38">
        <v>12.463408032220366</v>
      </c>
      <c r="BU38">
        <v>13.045080642498515</v>
      </c>
      <c r="BV38">
        <v>11.954166251443652</v>
      </c>
      <c r="BW38">
        <v>10.281059649510059</v>
      </c>
      <c r="BX38">
        <v>13.496117699182633</v>
      </c>
      <c r="BY38">
        <v>13.385158016403219</v>
      </c>
      <c r="BZ38">
        <v>10.100758193687005</v>
      </c>
      <c r="CA38">
        <v>13.166575647296645</v>
      </c>
      <c r="CB38">
        <v>11.763132715861866</v>
      </c>
      <c r="CC38">
        <v>13.797174403215747</v>
      </c>
      <c r="CD38">
        <v>11.144865159745564</v>
      </c>
      <c r="CE38">
        <v>12.924097389738291</v>
      </c>
      <c r="CF38">
        <v>10.864783183646564</v>
      </c>
      <c r="CG38">
        <v>11.228364280952777</v>
      </c>
      <c r="CH38">
        <v>11.311805376826653</v>
      </c>
      <c r="CI38">
        <v>10.761792091595662</v>
      </c>
      <c r="CJ38">
        <v>13.345349286198124</v>
      </c>
      <c r="CK38">
        <v>12.698669860764477</v>
      </c>
      <c r="CL38">
        <v>11.106949480576002</v>
      </c>
      <c r="CM38">
        <v>12.067174173738943</v>
      </c>
      <c r="CN38">
        <v>12.915041344891003</v>
      </c>
      <c r="CO38">
        <v>12.348221228704134</v>
      </c>
      <c r="CP38">
        <v>13.120795318548232</v>
      </c>
      <c r="CQ38">
        <v>13.175248632468074</v>
      </c>
      <c r="CR38">
        <v>9.4701043711004118</v>
      </c>
      <c r="CS38">
        <v>12.107622532466285</v>
      </c>
      <c r="CT38">
        <v>10.965077809079972</v>
      </c>
      <c r="CU38">
        <v>11.75054903491397</v>
      </c>
      <c r="CV38">
        <v>11.513232352897504</v>
      </c>
      <c r="CW38">
        <v>12.183802944178804</v>
      </c>
    </row>
    <row r="39" spans="1:101">
      <c r="B39">
        <v>8.92393975487402</v>
      </c>
      <c r="C39">
        <v>9.8325375575139624</v>
      </c>
      <c r="D39">
        <v>8.6760636102067483</v>
      </c>
      <c r="E39">
        <v>11.295933356141992</v>
      </c>
      <c r="F39">
        <v>10.230508084222709</v>
      </c>
      <c r="G39">
        <v>10.130538763090907</v>
      </c>
      <c r="H39">
        <v>8.5052163495710662</v>
      </c>
      <c r="I39">
        <v>9.711882493150183</v>
      </c>
      <c r="J39">
        <v>6.6928843511127756</v>
      </c>
      <c r="K39">
        <v>10.156052919170879</v>
      </c>
      <c r="L39">
        <v>8.7470988991852163</v>
      </c>
      <c r="M39">
        <v>9.036144068646152</v>
      </c>
      <c r="N39">
        <v>10.461829963909507</v>
      </c>
      <c r="O39">
        <v>10.208881965208153</v>
      </c>
      <c r="P39">
        <v>11.998110354948595</v>
      </c>
      <c r="Q39">
        <v>10.079092626466794</v>
      </c>
      <c r="R39">
        <v>10.694651932848258</v>
      </c>
      <c r="S39">
        <v>9.6983670538350175</v>
      </c>
      <c r="T39">
        <v>10.636330220325087</v>
      </c>
      <c r="U39">
        <v>9.9070020571730346</v>
      </c>
      <c r="V39">
        <v>9.7339713418422136</v>
      </c>
      <c r="W39">
        <v>10.348873339843227</v>
      </c>
      <c r="X39">
        <v>8.4894401517225528</v>
      </c>
      <c r="Y39">
        <v>10.210687717856477</v>
      </c>
      <c r="Z39">
        <v>10.591622616155444</v>
      </c>
      <c r="AA39">
        <v>11.597605417647021</v>
      </c>
      <c r="AB39">
        <v>12.032717044193063</v>
      </c>
      <c r="AC39">
        <v>11.449662366083682</v>
      </c>
      <c r="AD39">
        <v>12.029463774224224</v>
      </c>
      <c r="AE39">
        <v>10.58660729567471</v>
      </c>
      <c r="AF39">
        <v>11.382148626946918</v>
      </c>
      <c r="AG39">
        <v>8.9082647055212458</v>
      </c>
      <c r="AH39">
        <v>9.7200289027875915</v>
      </c>
      <c r="AI39">
        <v>10.479208816254049</v>
      </c>
      <c r="AJ39">
        <v>9.6719238245263721</v>
      </c>
      <c r="AK39">
        <v>8.7044530517702441</v>
      </c>
      <c r="AL39">
        <v>9.2580137756473206</v>
      </c>
      <c r="AM39">
        <v>9.3452318179195668</v>
      </c>
      <c r="AN39">
        <v>11.245820535653879</v>
      </c>
      <c r="AO39">
        <v>9.9000797642625962</v>
      </c>
      <c r="AP39">
        <v>8.2645856213234659</v>
      </c>
      <c r="AQ39">
        <v>9.4929305747566559</v>
      </c>
      <c r="AR39">
        <v>11.094688052611478</v>
      </c>
      <c r="AS39">
        <v>12.575505668357383</v>
      </c>
      <c r="AT39">
        <v>8.6886492203917101</v>
      </c>
      <c r="AU39">
        <v>9.0020891973101662</v>
      </c>
      <c r="AV39">
        <v>11.877773943298488</v>
      </c>
      <c r="AW39">
        <v>11.305849274482629</v>
      </c>
      <c r="AX39">
        <v>10.15174003557752</v>
      </c>
      <c r="AY39">
        <v>8.6484000806644712</v>
      </c>
      <c r="AZ39">
        <v>9.3018582919013504</v>
      </c>
      <c r="BA39">
        <v>10.247062373506528</v>
      </c>
      <c r="BB39">
        <v>9.4772942652313237</v>
      </c>
      <c r="BC39">
        <v>8.5228395350605517</v>
      </c>
      <c r="BD39">
        <v>9.5509089736037538</v>
      </c>
      <c r="BE39">
        <v>9.1664093733872303</v>
      </c>
      <c r="BF39">
        <v>12.220492678447904</v>
      </c>
      <c r="BG39">
        <v>8.9434326759134901</v>
      </c>
      <c r="BH39">
        <v>11.376171186796149</v>
      </c>
      <c r="BI39">
        <v>11.353941062838864</v>
      </c>
      <c r="BJ39">
        <v>9.3002569042096397</v>
      </c>
      <c r="BK39">
        <v>8.147193604537609</v>
      </c>
      <c r="BL39">
        <v>9.7221415997656102</v>
      </c>
      <c r="BM39">
        <v>8.5622762792447418</v>
      </c>
      <c r="BN39">
        <v>12.118572721032852</v>
      </c>
      <c r="BO39">
        <v>8.6339257129337295</v>
      </c>
      <c r="BP39">
        <v>10.458807750438197</v>
      </c>
      <c r="BQ39">
        <v>10.192045099682584</v>
      </c>
      <c r="BR39">
        <v>10.893392418255429</v>
      </c>
      <c r="BS39">
        <v>7.9407756341234101</v>
      </c>
      <c r="BT39">
        <v>9.9089366612397729</v>
      </c>
      <c r="BU39">
        <v>9.8968332798207364</v>
      </c>
      <c r="BV39">
        <v>12.191380656581829</v>
      </c>
      <c r="BW39">
        <v>11.084649714640022</v>
      </c>
      <c r="BX39">
        <v>9.52979686136967</v>
      </c>
      <c r="BY39">
        <v>9.6516974843423196</v>
      </c>
      <c r="BZ39">
        <v>7.9069628048463727</v>
      </c>
      <c r="CA39">
        <v>8.5330563763630582</v>
      </c>
      <c r="CB39">
        <v>10.59720746901862</v>
      </c>
      <c r="CC39">
        <v>7.285391425488104</v>
      </c>
      <c r="CD39">
        <v>8.7413924798663096</v>
      </c>
      <c r="CE39">
        <v>9.1064121988225324</v>
      </c>
      <c r="CF39">
        <v>9.5499134775416259</v>
      </c>
      <c r="CG39">
        <v>9.2668751359872488</v>
      </c>
      <c r="CH39">
        <v>7.8924560527481589</v>
      </c>
      <c r="CI39">
        <v>8.1605437029145538</v>
      </c>
      <c r="CJ39">
        <v>8.0870080304476168</v>
      </c>
      <c r="CK39">
        <v>9.7981455035960536</v>
      </c>
      <c r="CL39">
        <v>10.761838816272135</v>
      </c>
      <c r="CM39">
        <v>10.975477709312477</v>
      </c>
      <c r="CN39">
        <v>11.010139972508766</v>
      </c>
      <c r="CO39">
        <v>9.3430172152144895</v>
      </c>
      <c r="CP39">
        <v>8.838840220899403</v>
      </c>
      <c r="CQ39">
        <v>9.3323947162054406</v>
      </c>
      <c r="CR39">
        <v>10.698889685268252</v>
      </c>
      <c r="CS39">
        <v>11.491274937393726</v>
      </c>
      <c r="CT39">
        <v>10.143156546479482</v>
      </c>
      <c r="CU39">
        <v>11.724858394620181</v>
      </c>
      <c r="CV39">
        <v>9.2502309311692326</v>
      </c>
      <c r="CW39">
        <v>9.5715213892062305</v>
      </c>
    </row>
    <row r="40" spans="1:101">
      <c r="B40">
        <v>8.7082195959150042</v>
      </c>
      <c r="C40">
        <v>9.0120800379634893</v>
      </c>
      <c r="D40">
        <v>8.7676939019090447</v>
      </c>
      <c r="E40">
        <v>8.7499197581332524</v>
      </c>
      <c r="F40">
        <v>8.8424833813922312</v>
      </c>
      <c r="G40">
        <v>8.9992449462178268</v>
      </c>
      <c r="H40">
        <v>9.3135672818778978</v>
      </c>
      <c r="I40">
        <v>9.1751891698790526</v>
      </c>
      <c r="J40">
        <v>9.4096703358396816</v>
      </c>
      <c r="K40">
        <v>9.037523433318059</v>
      </c>
      <c r="L40">
        <v>8.5566979597955317</v>
      </c>
      <c r="M40">
        <v>8.8649120895755011</v>
      </c>
      <c r="N40">
        <v>8.8689689507309399</v>
      </c>
      <c r="O40">
        <v>9.393192742360803</v>
      </c>
      <c r="P40">
        <v>9.1629991843762681</v>
      </c>
      <c r="Q40">
        <v>8.6237992605699905</v>
      </c>
      <c r="R40">
        <v>9.0230800563344022</v>
      </c>
      <c r="S40">
        <v>9.1701138886210423</v>
      </c>
      <c r="T40">
        <v>9.6308036996042841</v>
      </c>
      <c r="U40">
        <v>8.8281284989116422</v>
      </c>
      <c r="V40">
        <v>9.2434457469737232</v>
      </c>
      <c r="W40">
        <v>9.1307383467703378</v>
      </c>
      <c r="X40">
        <v>9.4317907070854528</v>
      </c>
      <c r="Y40">
        <v>9.4871029069991817</v>
      </c>
      <c r="Z40">
        <v>9.34117521953881</v>
      </c>
      <c r="AA40">
        <v>9.5530394736018476</v>
      </c>
      <c r="AB40">
        <v>9.3018694295850342</v>
      </c>
      <c r="AC40">
        <v>9.1236143365150522</v>
      </c>
      <c r="AD40">
        <v>8.961705826079772</v>
      </c>
      <c r="AE40">
        <v>8.2200892540093804</v>
      </c>
      <c r="AF40">
        <v>9.5493879810102698</v>
      </c>
      <c r="AG40">
        <v>8.5783026370594531</v>
      </c>
      <c r="AH40">
        <v>8.568863943041956</v>
      </c>
      <c r="AI40">
        <v>8.8375611278249853</v>
      </c>
      <c r="AJ40">
        <v>8.5738956386325444</v>
      </c>
      <c r="AK40">
        <v>8.5498714216413898</v>
      </c>
      <c r="AL40">
        <v>9.45240252722005</v>
      </c>
      <c r="AM40">
        <v>9.4567843810162593</v>
      </c>
      <c r="AN40">
        <v>8.3531297755838114</v>
      </c>
      <c r="AO40">
        <v>8.9750766763326038</v>
      </c>
      <c r="AP40">
        <v>8.9359741037415503</v>
      </c>
      <c r="AQ40">
        <v>8.6246387741473125</v>
      </c>
      <c r="AR40">
        <v>8.9806117591675889</v>
      </c>
      <c r="AS40">
        <v>8.802027527325551</v>
      </c>
      <c r="AT40">
        <v>9.0085564583078526</v>
      </c>
      <c r="AU40">
        <v>9.1543410562813268</v>
      </c>
      <c r="AV40">
        <v>9.1030975119537452</v>
      </c>
      <c r="AW40">
        <v>8.987673956035529</v>
      </c>
      <c r="AX40">
        <v>8.8062977541621148</v>
      </c>
      <c r="AY40">
        <v>8.5201055432083059</v>
      </c>
      <c r="AZ40">
        <v>9.3485264665064403</v>
      </c>
      <c r="BA40">
        <v>8.9462995983082187</v>
      </c>
      <c r="BB40">
        <v>8.4338967017474413</v>
      </c>
      <c r="BC40">
        <v>9.3360041805431369</v>
      </c>
      <c r="BD40">
        <v>9.15619878835337</v>
      </c>
      <c r="BE40">
        <v>8.7549708191265232</v>
      </c>
      <c r="BF40">
        <v>8.7803912768001133</v>
      </c>
      <c r="BG40">
        <v>8.7775066997813926</v>
      </c>
      <c r="BH40">
        <v>8.6390831562648405</v>
      </c>
      <c r="BI40">
        <v>8.7918178005074399</v>
      </c>
      <c r="BJ40">
        <v>8.61979626713409</v>
      </c>
      <c r="BK40">
        <v>9.2893226664938471</v>
      </c>
      <c r="BL40">
        <v>8.7616452869006185</v>
      </c>
      <c r="BM40">
        <v>9.1287279060300808</v>
      </c>
      <c r="BN40">
        <v>9.2086293639906955</v>
      </c>
      <c r="BO40">
        <v>8.8333049461009843</v>
      </c>
      <c r="BP40">
        <v>8.9005120234028734</v>
      </c>
      <c r="BQ40">
        <v>8.9472051927933762</v>
      </c>
      <c r="BR40">
        <v>8.7319731951458532</v>
      </c>
      <c r="BS40">
        <v>8.975361205158686</v>
      </c>
      <c r="BT40">
        <v>8.697082343306386</v>
      </c>
      <c r="BU40">
        <v>8.3185851757063922</v>
      </c>
      <c r="BV40">
        <v>8.9494249985705565</v>
      </c>
      <c r="BW40">
        <v>8.9847535939824326</v>
      </c>
      <c r="BX40">
        <v>8.4156644397863669</v>
      </c>
      <c r="BY40">
        <v>8.7715045233010471</v>
      </c>
      <c r="BZ40">
        <v>8.249373430321068</v>
      </c>
      <c r="CA40">
        <v>8.805639568460327</v>
      </c>
      <c r="CB40">
        <v>8.9150987198787668</v>
      </c>
      <c r="CC40">
        <v>8.8216692633863882</v>
      </c>
      <c r="CD40">
        <v>8.3162311442695067</v>
      </c>
      <c r="CE40">
        <v>8.9310186010314716</v>
      </c>
      <c r="CF40">
        <v>9.4314050822981059</v>
      </c>
      <c r="CG40">
        <v>8.9433643981795274</v>
      </c>
      <c r="CH40">
        <v>8.7313711824049687</v>
      </c>
      <c r="CI40">
        <v>9.1644824150811193</v>
      </c>
      <c r="CJ40">
        <v>8.8636876819530208</v>
      </c>
      <c r="CK40">
        <v>8.9737949163773045</v>
      </c>
      <c r="CL40">
        <v>8.7009494083930701</v>
      </c>
      <c r="CM40">
        <v>9.3127866394254237</v>
      </c>
      <c r="CN40">
        <v>8.7803152704585088</v>
      </c>
      <c r="CO40">
        <v>8.6550174896516943</v>
      </c>
      <c r="CP40">
        <v>8.4912584901268851</v>
      </c>
      <c r="CQ40">
        <v>9.2396889244286342</v>
      </c>
      <c r="CR40">
        <v>8.8630770940768144</v>
      </c>
      <c r="CS40">
        <v>9.2200772868795795</v>
      </c>
      <c r="CT40">
        <v>8.6267850867929781</v>
      </c>
      <c r="CU40">
        <v>9.0355236310052707</v>
      </c>
      <c r="CV40">
        <v>8.4998471782082099</v>
      </c>
      <c r="CW40">
        <v>9.3845939444762347</v>
      </c>
    </row>
    <row r="41" spans="1:101">
      <c r="B41">
        <v>15.052208406639611</v>
      </c>
      <c r="C41">
        <v>14.590707218991314</v>
      </c>
      <c r="D41">
        <v>14.941394754535132</v>
      </c>
      <c r="E41">
        <v>14.824013112275189</v>
      </c>
      <c r="F41">
        <v>16.404331303249435</v>
      </c>
      <c r="G41">
        <v>15.7168028202318</v>
      </c>
      <c r="H41">
        <v>14.655483252207754</v>
      </c>
      <c r="I41">
        <v>14.459794338685342</v>
      </c>
      <c r="J41">
        <v>15.287135897185442</v>
      </c>
      <c r="K41">
        <v>16.454714600373066</v>
      </c>
      <c r="L41">
        <v>15.714621293967799</v>
      </c>
      <c r="M41">
        <v>16.135678437843492</v>
      </c>
      <c r="N41">
        <v>14.322395430598609</v>
      </c>
      <c r="O41">
        <v>15.340456555878671</v>
      </c>
      <c r="P41">
        <v>15.51517232627584</v>
      </c>
      <c r="Q41">
        <v>15.018736959595348</v>
      </c>
      <c r="R41">
        <v>14.51049959090431</v>
      </c>
      <c r="S41">
        <v>16.909583867526891</v>
      </c>
      <c r="T41">
        <v>14.763034423175259</v>
      </c>
      <c r="U41">
        <v>15.809373389679408</v>
      </c>
      <c r="V41">
        <v>16.605494935270155</v>
      </c>
      <c r="W41">
        <v>15.542217662730504</v>
      </c>
      <c r="X41">
        <v>15.363226349899316</v>
      </c>
      <c r="Y41">
        <v>15.155096535837853</v>
      </c>
      <c r="Z41">
        <v>14.403552008981935</v>
      </c>
      <c r="AA41">
        <v>15.413185988081699</v>
      </c>
      <c r="AB41">
        <v>15.33583121562129</v>
      </c>
      <c r="AC41">
        <v>14.255439022302275</v>
      </c>
      <c r="AD41">
        <v>13.943896840826095</v>
      </c>
      <c r="AE41">
        <v>14.355111238328632</v>
      </c>
      <c r="AF41">
        <v>14.224952341115108</v>
      </c>
      <c r="AG41">
        <v>15.133914073217444</v>
      </c>
      <c r="AH41">
        <v>14.666963552307795</v>
      </c>
      <c r="AI41">
        <v>14.635422347305655</v>
      </c>
      <c r="AJ41">
        <v>16.94676340858782</v>
      </c>
      <c r="AK41">
        <v>15.978161990315566</v>
      </c>
      <c r="AL41">
        <v>16.116290938523044</v>
      </c>
      <c r="AM41">
        <v>13.687662238377161</v>
      </c>
      <c r="AN41">
        <v>13.501076705063056</v>
      </c>
      <c r="AO41">
        <v>12.789899059353331</v>
      </c>
      <c r="AP41">
        <v>14.768463195112444</v>
      </c>
      <c r="AQ41">
        <v>15.294135293958798</v>
      </c>
      <c r="AR41">
        <v>15.070650828923464</v>
      </c>
      <c r="AS41">
        <v>15.476566659066808</v>
      </c>
      <c r="AT41">
        <v>16.217940699051724</v>
      </c>
      <c r="AU41">
        <v>15.050076567178261</v>
      </c>
      <c r="AV41">
        <v>16.361633953991234</v>
      </c>
      <c r="AW41">
        <v>14.283996120197527</v>
      </c>
      <c r="AX41">
        <v>14.791364151996259</v>
      </c>
      <c r="AY41">
        <v>14.784651248280232</v>
      </c>
      <c r="AZ41">
        <v>14.225953547320692</v>
      </c>
      <c r="BA41">
        <v>15.634590872487957</v>
      </c>
      <c r="BB41">
        <v>13.978912620688217</v>
      </c>
      <c r="BC41">
        <v>14.77779164897146</v>
      </c>
      <c r="BD41">
        <v>13.436846556033988</v>
      </c>
      <c r="BE41">
        <v>15.288272620759638</v>
      </c>
      <c r="BF41">
        <v>14.10443307675385</v>
      </c>
      <c r="BG41">
        <v>14.250847978914212</v>
      </c>
      <c r="BH41">
        <v>16.783561013360067</v>
      </c>
      <c r="BI41">
        <v>13.554105267829799</v>
      </c>
      <c r="BJ41">
        <v>14.96508166809822</v>
      </c>
      <c r="BK41">
        <v>13.829144007525104</v>
      </c>
      <c r="BL41">
        <v>15.601704546775643</v>
      </c>
      <c r="BM41">
        <v>15.086835068015938</v>
      </c>
      <c r="BN41">
        <v>16.230323962137625</v>
      </c>
      <c r="BO41">
        <v>13.772150720585161</v>
      </c>
      <c r="BP41">
        <v>15.503901102244255</v>
      </c>
      <c r="BQ41">
        <v>14.936327821205994</v>
      </c>
      <c r="BR41">
        <v>14.416988989027946</v>
      </c>
      <c r="BS41">
        <v>13.293863688862043</v>
      </c>
      <c r="BT41">
        <v>15.864519671020222</v>
      </c>
      <c r="BU41">
        <v>15.026713077260982</v>
      </c>
      <c r="BV41">
        <v>15.460848726250159</v>
      </c>
      <c r="BW41">
        <v>15.429493034140242</v>
      </c>
      <c r="BX41">
        <v>15.517087120510286</v>
      </c>
      <c r="BY41">
        <v>15.138399480685372</v>
      </c>
      <c r="BZ41">
        <v>15.159689528040758</v>
      </c>
      <c r="CA41">
        <v>12.692135392912409</v>
      </c>
      <c r="CB41">
        <v>13.954683457326896</v>
      </c>
      <c r="CC41">
        <v>14.43014998434751</v>
      </c>
      <c r="CD41">
        <v>13.578809512998886</v>
      </c>
      <c r="CE41">
        <v>13.350564303548261</v>
      </c>
      <c r="CF41">
        <v>15.580805525623713</v>
      </c>
      <c r="CG41">
        <v>14.473092835351226</v>
      </c>
      <c r="CH41">
        <v>14.876875082315761</v>
      </c>
      <c r="CI41">
        <v>15.574297272422548</v>
      </c>
      <c r="CJ41">
        <v>13.425649400281563</v>
      </c>
      <c r="CK41">
        <v>16.601624183253584</v>
      </c>
      <c r="CL41">
        <v>15.891695431772968</v>
      </c>
      <c r="CM41">
        <v>15.36765709160696</v>
      </c>
      <c r="CN41">
        <v>14.933616134104566</v>
      </c>
      <c r="CO41">
        <v>14.673422757332842</v>
      </c>
      <c r="CP41">
        <v>13.580194777558681</v>
      </c>
      <c r="CQ41">
        <v>15.898854972210234</v>
      </c>
      <c r="CR41">
        <v>15.503519927742881</v>
      </c>
      <c r="CS41">
        <v>15.32328349053329</v>
      </c>
      <c r="CT41">
        <v>15.220093839472918</v>
      </c>
      <c r="CU41">
        <v>15.948675912828229</v>
      </c>
      <c r="CV41">
        <v>15.299555661176006</v>
      </c>
      <c r="CW41">
        <v>14.797711102241934</v>
      </c>
    </row>
    <row r="42" spans="1:101">
      <c r="B42">
        <v>5.1622773389994849</v>
      </c>
      <c r="C42">
        <v>9.7030317427758721</v>
      </c>
      <c r="D42">
        <v>8.0973096244386795</v>
      </c>
      <c r="E42">
        <v>7.911283653140603</v>
      </c>
      <c r="F42">
        <v>8.0459432968389528</v>
      </c>
      <c r="G42">
        <v>7.8033805362722246</v>
      </c>
      <c r="H42">
        <v>5.5266300150064058</v>
      </c>
      <c r="I42">
        <v>6.7050084035404165</v>
      </c>
      <c r="J42">
        <v>7.7559414304201315</v>
      </c>
      <c r="K42">
        <v>7.8526183758448385</v>
      </c>
      <c r="L42">
        <v>7.6971752141301897</v>
      </c>
      <c r="M42">
        <v>9.2561833828751823</v>
      </c>
      <c r="N42">
        <v>8.5764001456797043</v>
      </c>
      <c r="O42">
        <v>8.2791039770768684</v>
      </c>
      <c r="P42">
        <v>7.3460499872537248</v>
      </c>
      <c r="Q42">
        <v>7.2036211534200589</v>
      </c>
      <c r="R42">
        <v>8.8861646947692883</v>
      </c>
      <c r="S42">
        <v>7.9489496505487249</v>
      </c>
      <c r="T42">
        <v>8.2873551515476116</v>
      </c>
      <c r="U42">
        <v>7.4632379942637037</v>
      </c>
      <c r="V42">
        <v>8.3076540594496535</v>
      </c>
      <c r="W42">
        <v>8.4292109766204995</v>
      </c>
      <c r="X42">
        <v>9.3367561276473729</v>
      </c>
      <c r="Y42">
        <v>7.6307240252161943</v>
      </c>
      <c r="Z42">
        <v>10.031355415652719</v>
      </c>
      <c r="AA42">
        <v>9.1119847624176842</v>
      </c>
      <c r="AB42">
        <v>8.068707490538447</v>
      </c>
      <c r="AC42">
        <v>7.8901770814583028</v>
      </c>
      <c r="AD42">
        <v>8.3501326759123415</v>
      </c>
      <c r="AE42">
        <v>8.2801471619944067</v>
      </c>
      <c r="AF42">
        <v>7.2546433696627854</v>
      </c>
      <c r="AG42">
        <v>8.8030306964955791</v>
      </c>
      <c r="AH42">
        <v>8.4641859841490561</v>
      </c>
      <c r="AI42">
        <v>7.3973438537776639</v>
      </c>
      <c r="AJ42">
        <v>7.6547258642019145</v>
      </c>
      <c r="AK42">
        <v>8.7513683337656936</v>
      </c>
      <c r="AL42">
        <v>7.4788592302011256</v>
      </c>
      <c r="AM42">
        <v>5.5633402428581196</v>
      </c>
      <c r="AN42">
        <v>9.0196624367669482</v>
      </c>
      <c r="AO42">
        <v>9.2671864881557351</v>
      </c>
      <c r="AP42">
        <v>9.1168330084865303</v>
      </c>
      <c r="AQ42">
        <v>9.2640458176681619</v>
      </c>
      <c r="AR42">
        <v>8.2377243881885907</v>
      </c>
      <c r="AS42">
        <v>7.7382686664515044</v>
      </c>
      <c r="AT42">
        <v>7.8614676930255207</v>
      </c>
      <c r="AU42">
        <v>6.4043952562054232</v>
      </c>
      <c r="AV42">
        <v>8.0359499777710273</v>
      </c>
      <c r="AW42">
        <v>8.0402502113615455</v>
      </c>
      <c r="AX42">
        <v>6.7397772063097454</v>
      </c>
      <c r="AY42">
        <v>9.643673974828852</v>
      </c>
      <c r="AZ42">
        <v>8.6077090127462803</v>
      </c>
      <c r="BA42">
        <v>7.9728548125788858</v>
      </c>
      <c r="BB42">
        <v>7.4581928341458585</v>
      </c>
      <c r="BC42">
        <v>5.5631220402000503</v>
      </c>
      <c r="BD42">
        <v>6.0691708661996167</v>
      </c>
      <c r="BE42">
        <v>8.8986580241592694</v>
      </c>
      <c r="BF42">
        <v>9.3002285925927914</v>
      </c>
      <c r="BG42">
        <v>7.7419575157318024</v>
      </c>
      <c r="BH42">
        <v>8.2994403411771103</v>
      </c>
      <c r="BI42">
        <v>7.9938931130682542</v>
      </c>
      <c r="BJ42">
        <v>6.8522917741222589</v>
      </c>
      <c r="BK42">
        <v>7.9732891704236106</v>
      </c>
      <c r="BL42">
        <v>7.7221522475676423</v>
      </c>
      <c r="BM42">
        <v>6.479597378798581</v>
      </c>
      <c r="BN42">
        <v>8.7797723411541728</v>
      </c>
      <c r="BO42">
        <v>5.6723292642100915</v>
      </c>
      <c r="BP42">
        <v>9.6963838145277848</v>
      </c>
      <c r="BQ42">
        <v>7.9547960588050524</v>
      </c>
      <c r="BR42">
        <v>6.2342167547476395</v>
      </c>
      <c r="BS42">
        <v>7.9693141637673577</v>
      </c>
      <c r="BT42">
        <v>7.4805444204728504</v>
      </c>
      <c r="BU42">
        <v>7.084535624692899</v>
      </c>
      <c r="BV42">
        <v>7.4722670987753599</v>
      </c>
      <c r="BW42">
        <v>7.2339770274047073</v>
      </c>
      <c r="BX42">
        <v>5.9075676246384461</v>
      </c>
      <c r="BY42">
        <v>8.0122169203531239</v>
      </c>
      <c r="BZ42">
        <v>7.9316814545927778</v>
      </c>
      <c r="CA42">
        <v>8.6170392903835751</v>
      </c>
      <c r="CB42">
        <v>7.0581088073758362</v>
      </c>
      <c r="CC42">
        <v>7.8708491157536491</v>
      </c>
      <c r="CD42">
        <v>8.1750500890985887</v>
      </c>
      <c r="CE42">
        <v>8.3653148431463293</v>
      </c>
      <c r="CF42">
        <v>7.2249026150026197</v>
      </c>
      <c r="CG42">
        <v>7.8915118071191159</v>
      </c>
      <c r="CH42">
        <v>8.5426297817854113</v>
      </c>
      <c r="CI42">
        <v>6.1079116528114685</v>
      </c>
      <c r="CJ42">
        <v>8.9718626750165953</v>
      </c>
      <c r="CK42">
        <v>7.46599237665367</v>
      </c>
      <c r="CL42">
        <v>4.0748177361269313</v>
      </c>
      <c r="CM42">
        <v>9.0446590285485264</v>
      </c>
      <c r="CN42">
        <v>7.2272017697773974</v>
      </c>
      <c r="CO42">
        <v>7.6735843868531015</v>
      </c>
      <c r="CP42">
        <v>10.683273068937117</v>
      </c>
      <c r="CQ42">
        <v>7.6161971978659002</v>
      </c>
      <c r="CR42">
        <v>9.459802928320709</v>
      </c>
      <c r="CS42">
        <v>6.638552624034455</v>
      </c>
      <c r="CT42">
        <v>10.025293359598209</v>
      </c>
      <c r="CU42">
        <v>10.123446027718543</v>
      </c>
      <c r="CV42">
        <v>9.2422540560519266</v>
      </c>
      <c r="CW42">
        <v>7.4457395729689804</v>
      </c>
    </row>
    <row r="43" spans="1:101">
      <c r="B43">
        <v>12.287425233905072</v>
      </c>
      <c r="C43">
        <v>13.598106825270229</v>
      </c>
      <c r="D43">
        <v>12.178000702877386</v>
      </c>
      <c r="E43">
        <v>14.794454666838522</v>
      </c>
      <c r="F43">
        <v>13.608620431140707</v>
      </c>
      <c r="G43">
        <v>12.972565723759057</v>
      </c>
      <c r="H43">
        <v>13.420345459791227</v>
      </c>
      <c r="I43">
        <v>13.095905548060564</v>
      </c>
      <c r="J43">
        <v>14.077943494868313</v>
      </c>
      <c r="K43">
        <v>13.887626446220269</v>
      </c>
      <c r="L43">
        <v>13.391366073015369</v>
      </c>
      <c r="M43">
        <v>14.684276090049773</v>
      </c>
      <c r="N43">
        <v>13.002355977509835</v>
      </c>
      <c r="O43">
        <v>13.036146089361173</v>
      </c>
      <c r="P43">
        <v>13.507604850031612</v>
      </c>
      <c r="Q43">
        <v>13.335016163503198</v>
      </c>
      <c r="R43">
        <v>12.916376584472955</v>
      </c>
      <c r="S43">
        <v>13.325152430990183</v>
      </c>
      <c r="T43">
        <v>14.319707060752439</v>
      </c>
      <c r="U43">
        <v>12.572661682061963</v>
      </c>
      <c r="V43">
        <v>13.134659220301046</v>
      </c>
      <c r="W43">
        <v>13.164647505370271</v>
      </c>
      <c r="X43">
        <v>11.629476715862799</v>
      </c>
      <c r="Y43">
        <v>13.055818511553584</v>
      </c>
      <c r="Z43">
        <v>14.596074136661722</v>
      </c>
      <c r="AA43">
        <v>13.148777812206871</v>
      </c>
      <c r="AB43">
        <v>13.238599648717148</v>
      </c>
      <c r="AC43">
        <v>12.24017479838075</v>
      </c>
      <c r="AD43">
        <v>12.658402411822511</v>
      </c>
      <c r="AE43">
        <v>12.991993223669821</v>
      </c>
      <c r="AF43">
        <v>12.66964190501105</v>
      </c>
      <c r="AG43">
        <v>11.904006063915277</v>
      </c>
      <c r="AH43">
        <v>13.036921313840601</v>
      </c>
      <c r="AI43">
        <v>14.617509837682462</v>
      </c>
      <c r="AJ43">
        <v>11.406836002995608</v>
      </c>
      <c r="AK43">
        <v>13.483554670100288</v>
      </c>
      <c r="AL43">
        <v>13.696419356542794</v>
      </c>
      <c r="AM43">
        <v>13.511134942028232</v>
      </c>
      <c r="AN43">
        <v>12.323032023396157</v>
      </c>
      <c r="AO43">
        <v>13.457226269113816</v>
      </c>
      <c r="AP43">
        <v>13.336658501684616</v>
      </c>
      <c r="AQ43">
        <v>11.864874479843833</v>
      </c>
      <c r="AR43">
        <v>13.365859401578863</v>
      </c>
      <c r="AS43">
        <v>12.428675902067491</v>
      </c>
      <c r="AT43">
        <v>12.482402741291722</v>
      </c>
      <c r="AU43">
        <v>11.41723308154234</v>
      </c>
      <c r="AV43">
        <v>14.705095230894958</v>
      </c>
      <c r="AW43">
        <v>13.264310562975597</v>
      </c>
      <c r="AX43">
        <v>12.104606178650817</v>
      </c>
      <c r="AY43">
        <v>12.113643448093898</v>
      </c>
      <c r="AZ43">
        <v>12.83098266277884</v>
      </c>
      <c r="BA43">
        <v>13.251937944714555</v>
      </c>
      <c r="BB43">
        <v>11.646347110399327</v>
      </c>
      <c r="BC43">
        <v>13.725228955809042</v>
      </c>
      <c r="BD43">
        <v>11.80630862971411</v>
      </c>
      <c r="BE43">
        <v>12.82654841340517</v>
      </c>
      <c r="BF43">
        <v>12.834479887228943</v>
      </c>
      <c r="BG43">
        <v>13.977013959434943</v>
      </c>
      <c r="BH43">
        <v>11.490321377067387</v>
      </c>
      <c r="BI43">
        <v>13.754440011156801</v>
      </c>
      <c r="BJ43">
        <v>12.929651771230954</v>
      </c>
      <c r="BK43">
        <v>13.075179450448655</v>
      </c>
      <c r="BL43">
        <v>11.969447891225702</v>
      </c>
      <c r="BM43">
        <v>13.756123271952687</v>
      </c>
      <c r="BN43">
        <v>11.889981500256082</v>
      </c>
      <c r="BO43">
        <v>13.239792211907366</v>
      </c>
      <c r="BP43">
        <v>11.129864097509021</v>
      </c>
      <c r="BQ43">
        <v>13.117381856212633</v>
      </c>
      <c r="BR43">
        <v>13.525254386810154</v>
      </c>
      <c r="BS43">
        <v>12.707985350305584</v>
      </c>
      <c r="BT43">
        <v>13.357855257092183</v>
      </c>
      <c r="BU43">
        <v>12.660370117688204</v>
      </c>
      <c r="BV43">
        <v>13.257645743992976</v>
      </c>
      <c r="BW43">
        <v>11.391785826069444</v>
      </c>
      <c r="BX43">
        <v>12.585326710294179</v>
      </c>
      <c r="BY43">
        <v>14.26315156716144</v>
      </c>
      <c r="BZ43">
        <v>12.924177809364533</v>
      </c>
      <c r="CA43">
        <v>13.401397552558464</v>
      </c>
      <c r="CB43">
        <v>13.455869871435805</v>
      </c>
      <c r="CC43">
        <v>12.949885355172139</v>
      </c>
      <c r="CD43">
        <v>12.74114134630029</v>
      </c>
      <c r="CE43">
        <v>12.578232063180277</v>
      </c>
      <c r="CF43">
        <v>13.218601072998744</v>
      </c>
      <c r="CG43">
        <v>11.516274324847105</v>
      </c>
      <c r="CH43">
        <v>13.116731731808978</v>
      </c>
      <c r="CI43">
        <v>13.056452407611756</v>
      </c>
      <c r="CJ43">
        <v>13.189814398627476</v>
      </c>
      <c r="CK43">
        <v>12.147041810930412</v>
      </c>
      <c r="CL43">
        <v>13.519619741569461</v>
      </c>
      <c r="CM43">
        <v>12.688074396389096</v>
      </c>
      <c r="CN43">
        <v>13.117934493411695</v>
      </c>
      <c r="CO43">
        <v>12.872245933313559</v>
      </c>
      <c r="CP43">
        <v>13.850619577644826</v>
      </c>
      <c r="CQ43">
        <v>13.479159274375814</v>
      </c>
      <c r="CR43">
        <v>11.673888915435391</v>
      </c>
      <c r="CS43">
        <v>11.196503182858301</v>
      </c>
      <c r="CT43">
        <v>13.722293874730685</v>
      </c>
      <c r="CU43">
        <v>13.553531122372192</v>
      </c>
      <c r="CV43">
        <v>12.808493910494862</v>
      </c>
      <c r="CW43">
        <v>13.18147451865684</v>
      </c>
    </row>
    <row r="44" spans="1:101" ht="16" thickBot="1">
      <c r="A44" s="18"/>
      <c r="B44">
        <v>13.466446861157264</v>
      </c>
      <c r="C44">
        <v>14.683575872945818</v>
      </c>
      <c r="D44">
        <v>13.711107756191613</v>
      </c>
      <c r="E44">
        <v>14.221012438912688</v>
      </c>
      <c r="F44">
        <v>13.576350841719472</v>
      </c>
      <c r="G44">
        <v>14.31676241249594</v>
      </c>
      <c r="H44">
        <v>15.214831433282706</v>
      </c>
      <c r="I44">
        <v>13.885883251374111</v>
      </c>
      <c r="J44">
        <v>14.101002008676065</v>
      </c>
      <c r="K44">
        <v>13.414753991418225</v>
      </c>
      <c r="L44">
        <v>13.858236179628637</v>
      </c>
      <c r="M44">
        <v>13.796548503154378</v>
      </c>
      <c r="N44">
        <v>14.222103486356065</v>
      </c>
      <c r="O44">
        <v>13.175217931581876</v>
      </c>
      <c r="P44">
        <v>14.450198872464332</v>
      </c>
      <c r="Q44">
        <v>14.579536699964258</v>
      </c>
      <c r="R44">
        <v>14.017679258927602</v>
      </c>
      <c r="S44">
        <v>13.348901258328016</v>
      </c>
      <c r="T44">
        <v>13.683040006068673</v>
      </c>
      <c r="U44">
        <v>13.919288565302111</v>
      </c>
      <c r="V44">
        <v>14.736131406183874</v>
      </c>
      <c r="W44">
        <v>14.676018387859312</v>
      </c>
      <c r="X44">
        <v>13.66427469166595</v>
      </c>
      <c r="Y44">
        <v>14.80368893596906</v>
      </c>
      <c r="Z44">
        <v>14.404427912019694</v>
      </c>
      <c r="AA44">
        <v>13.804515561597054</v>
      </c>
      <c r="AB44">
        <v>13.646127020851909</v>
      </c>
      <c r="AC44">
        <v>14.802631659465899</v>
      </c>
      <c r="AD44">
        <v>13.649660797088776</v>
      </c>
      <c r="AE44">
        <v>14.193934035306269</v>
      </c>
      <c r="AF44">
        <v>14.18463325165933</v>
      </c>
      <c r="AG44">
        <v>13.468338502410658</v>
      </c>
      <c r="AH44">
        <v>14.407590194872693</v>
      </c>
      <c r="AI44">
        <v>14.002888158716516</v>
      </c>
      <c r="AJ44">
        <v>13.194839612304767</v>
      </c>
      <c r="AK44">
        <v>14.453205067506294</v>
      </c>
      <c r="AL44">
        <v>14.698225087729378</v>
      </c>
      <c r="AM44">
        <v>13.422725543167598</v>
      </c>
      <c r="AN44">
        <v>14.11539172503775</v>
      </c>
      <c r="AO44">
        <v>13.188971833591145</v>
      </c>
      <c r="AP44">
        <v>14.577004186445196</v>
      </c>
      <c r="AQ44">
        <v>13.530249829823818</v>
      </c>
      <c r="AR44">
        <v>14.602244880675817</v>
      </c>
      <c r="AS44">
        <v>14.365233222283676</v>
      </c>
      <c r="AT44">
        <v>13.974391215125859</v>
      </c>
      <c r="AU44">
        <v>12.954128632920471</v>
      </c>
      <c r="AV44">
        <v>14.31081215126169</v>
      </c>
      <c r="AW44">
        <v>14.011382756106459</v>
      </c>
      <c r="AX44">
        <v>14.391908987370329</v>
      </c>
      <c r="AY44">
        <v>14.064074462417711</v>
      </c>
      <c r="AZ44">
        <v>14.465554085475404</v>
      </c>
      <c r="BA44">
        <v>13.69024757764207</v>
      </c>
      <c r="BB44">
        <v>13.640329614087531</v>
      </c>
      <c r="BC44">
        <v>13.325201447262369</v>
      </c>
      <c r="BD44">
        <v>14.833542976746338</v>
      </c>
      <c r="BE44">
        <v>13.825321845662581</v>
      </c>
      <c r="BF44">
        <v>13.632053670242973</v>
      </c>
      <c r="BG44">
        <v>13.502986712821647</v>
      </c>
      <c r="BH44">
        <v>13.184525362728428</v>
      </c>
      <c r="BI44">
        <v>14.569615648590061</v>
      </c>
      <c r="BJ44">
        <v>14.04294869221402</v>
      </c>
      <c r="BK44">
        <v>13.674755415922069</v>
      </c>
      <c r="BL44">
        <v>13.566109895044677</v>
      </c>
      <c r="BM44">
        <v>13.506653240538734</v>
      </c>
      <c r="BN44">
        <v>14.320569377146679</v>
      </c>
      <c r="BO44">
        <v>13.998310006939716</v>
      </c>
      <c r="BP44">
        <v>13.36048962767002</v>
      </c>
      <c r="BQ44">
        <v>13.058507971456942</v>
      </c>
      <c r="BR44">
        <v>14.747549264792225</v>
      </c>
      <c r="BS44">
        <v>14.849311604610133</v>
      </c>
      <c r="BT44">
        <v>14.392076643708256</v>
      </c>
      <c r="BU44">
        <v>13.088638029658206</v>
      </c>
      <c r="BV44">
        <v>15.210307869574965</v>
      </c>
      <c r="BW44">
        <v>13.302670509686068</v>
      </c>
      <c r="BX44">
        <v>13.847387093192214</v>
      </c>
      <c r="BY44">
        <v>13.908421440238781</v>
      </c>
      <c r="BZ44">
        <v>12.650660892745766</v>
      </c>
      <c r="CA44">
        <v>12.995629143141874</v>
      </c>
      <c r="CB44">
        <v>14.406971871102742</v>
      </c>
      <c r="CC44">
        <v>13.855158199589846</v>
      </c>
      <c r="CD44">
        <v>14.719771488425774</v>
      </c>
      <c r="CE44">
        <v>14.463054485163278</v>
      </c>
      <c r="CF44">
        <v>14.020188660533837</v>
      </c>
      <c r="CG44">
        <v>13.685150397905183</v>
      </c>
      <c r="CH44">
        <v>13.997583998836825</v>
      </c>
      <c r="CI44">
        <v>14.284697064342959</v>
      </c>
      <c r="CJ44">
        <v>14.024680164668194</v>
      </c>
      <c r="CK44">
        <v>14.442158557930084</v>
      </c>
      <c r="CL44">
        <v>13.478987232937437</v>
      </c>
      <c r="CM44">
        <v>13.904532818192816</v>
      </c>
      <c r="CN44">
        <v>14.315587512058421</v>
      </c>
      <c r="CO44">
        <v>14.155203979408387</v>
      </c>
      <c r="CP44">
        <v>14.343280074165497</v>
      </c>
      <c r="CQ44">
        <v>13.73115128777728</v>
      </c>
      <c r="CR44">
        <v>13.630131463342552</v>
      </c>
      <c r="CS44">
        <v>13.638511252455336</v>
      </c>
      <c r="CT44">
        <v>14.887522328174827</v>
      </c>
      <c r="CU44">
        <v>14.528077501331497</v>
      </c>
      <c r="CV44">
        <v>14.190848514144593</v>
      </c>
      <c r="CW44">
        <v>12.628326058521196</v>
      </c>
    </row>
    <row r="45" spans="1:101">
      <c r="A45" t="s">
        <v>8</v>
      </c>
      <c r="B45">
        <v>6.3639972483918832E-3</v>
      </c>
      <c r="C45">
        <v>6.3151249631943334E-3</v>
      </c>
      <c r="D45">
        <v>6.1554773686788066E-3</v>
      </c>
      <c r="E45">
        <v>2.6814197310961346E-3</v>
      </c>
      <c r="F45">
        <v>7.1502877999603306E-3</v>
      </c>
      <c r="G45">
        <v>6.8265919020623969E-3</v>
      </c>
      <c r="H45">
        <v>6.8442193761110506E-3</v>
      </c>
      <c r="I45">
        <v>6.3085461671156546E-3</v>
      </c>
      <c r="J45">
        <v>7.252223506108259E-3</v>
      </c>
      <c r="K45">
        <v>5.5232319638294945E-3</v>
      </c>
      <c r="L45">
        <v>6.6948898826945831E-3</v>
      </c>
      <c r="M45">
        <v>4.5317231654719388E-3</v>
      </c>
      <c r="N45">
        <v>7.2100270583874927E-3</v>
      </c>
      <c r="O45">
        <v>5.3139520236554823E-3</v>
      </c>
      <c r="P45">
        <v>5.0601994947651885E-3</v>
      </c>
      <c r="Q45">
        <v>6.1359510412078667E-3</v>
      </c>
      <c r="R45">
        <v>5.3691346313874712E-3</v>
      </c>
      <c r="S45">
        <v>5.2645518091628887E-3</v>
      </c>
      <c r="T45">
        <v>5.4752520132751214E-3</v>
      </c>
      <c r="U45">
        <v>7.1933672968554577E-3</v>
      </c>
      <c r="V45">
        <v>5.9998897559446953E-3</v>
      </c>
      <c r="W45">
        <v>5.8171593543323869E-3</v>
      </c>
      <c r="X45">
        <v>5.4628357163057899E-3</v>
      </c>
      <c r="Y45">
        <v>4.8277741472170918E-3</v>
      </c>
      <c r="Z45">
        <v>6.6891389504602468E-3</v>
      </c>
      <c r="AA45">
        <v>7.0231056074487371E-3</v>
      </c>
      <c r="AB45">
        <v>3.3524824374272207E-3</v>
      </c>
      <c r="AC45">
        <v>5.1863727755598514E-3</v>
      </c>
      <c r="AD45">
        <v>7.1000120764777384E-3</v>
      </c>
      <c r="AE45">
        <v>6.8219364697373998E-3</v>
      </c>
      <c r="AF45">
        <v>6.4632279441526894E-3</v>
      </c>
      <c r="AG45">
        <v>3.995079838130515E-3</v>
      </c>
      <c r="AH45">
        <v>7.9126034287375045E-3</v>
      </c>
      <c r="AI45">
        <v>6.1518134900227237E-3</v>
      </c>
      <c r="AJ45">
        <v>4.3626883433108528E-3</v>
      </c>
      <c r="AK45">
        <v>6.0337271846035764E-3</v>
      </c>
      <c r="AL45">
        <v>5.6002531661299001E-3</v>
      </c>
      <c r="AM45">
        <v>8.5088346167608402E-3</v>
      </c>
      <c r="AN45">
        <v>5.2082340536241311E-3</v>
      </c>
      <c r="AO45">
        <v>6.886983790365753E-3</v>
      </c>
      <c r="AP45">
        <v>2.7891932934407918E-3</v>
      </c>
      <c r="AQ45">
        <v>6.4682525287026206E-3</v>
      </c>
      <c r="AR45">
        <v>5.9885436436847087E-3</v>
      </c>
      <c r="AS45">
        <v>6.0371161052015475E-3</v>
      </c>
      <c r="AT45">
        <v>6.6187233611918481E-3</v>
      </c>
      <c r="AU45">
        <v>4.73445557856105E-3</v>
      </c>
      <c r="AV45">
        <v>5.4591928814838025E-3</v>
      </c>
      <c r="AW45">
        <v>4.6946973321590341E-3</v>
      </c>
      <c r="AX45">
        <v>4.3580495892706055E-3</v>
      </c>
      <c r="AY45">
        <v>4.0143681713926327E-3</v>
      </c>
      <c r="AZ45">
        <v>4.6599183098435092E-3</v>
      </c>
      <c r="BA45">
        <v>5.3003037871325633E-3</v>
      </c>
      <c r="BB45">
        <v>5.9090632496604295E-3</v>
      </c>
      <c r="BC45">
        <v>7.6454206351872214E-3</v>
      </c>
      <c r="BD45">
        <v>6.7185540572684927E-3</v>
      </c>
      <c r="BE45">
        <v>6.4365517779659143E-3</v>
      </c>
      <c r="BF45">
        <v>4.1965955577242487E-3</v>
      </c>
      <c r="BG45">
        <v>7.6357721526190336E-3</v>
      </c>
      <c r="BH45">
        <v>6.182677012318144E-3</v>
      </c>
      <c r="BI45">
        <v>3.8951828746767608E-3</v>
      </c>
      <c r="BJ45">
        <v>6.7754196325576404E-3</v>
      </c>
      <c r="BK45">
        <v>6.2351656664555426E-3</v>
      </c>
      <c r="BL45">
        <v>4.5741166032784433E-3</v>
      </c>
      <c r="BM45">
        <v>6.5912090132768629E-3</v>
      </c>
      <c r="BN45">
        <v>6.4705207556609041E-3</v>
      </c>
      <c r="BO45">
        <v>6.7587639024604892E-3</v>
      </c>
      <c r="BP45">
        <v>8.4778015981086391E-3</v>
      </c>
      <c r="BQ45">
        <v>6.8616651314193236E-3</v>
      </c>
      <c r="BR45">
        <v>7.1124954906083993E-3</v>
      </c>
      <c r="BS45">
        <v>5.9376339432458489E-3</v>
      </c>
      <c r="BT45">
        <v>7.0544354092949412E-3</v>
      </c>
      <c r="BU45">
        <v>6.0308501877291473E-3</v>
      </c>
      <c r="BV45">
        <v>9.4582443185153471E-3</v>
      </c>
      <c r="BW45">
        <v>7.0510412614997993E-3</v>
      </c>
      <c r="BX45">
        <v>6.3567280514487279E-3</v>
      </c>
      <c r="BY45">
        <v>7.2495849957282497E-3</v>
      </c>
      <c r="BZ45">
        <v>3.9403431985228134E-3</v>
      </c>
      <c r="CA45">
        <v>6.573083416070844E-3</v>
      </c>
      <c r="CB45">
        <v>7.3131045473143145E-3</v>
      </c>
      <c r="CC45">
        <v>6.8710623372496534E-3</v>
      </c>
      <c r="CD45">
        <v>6.4756147423781123E-3</v>
      </c>
      <c r="CE45">
        <v>5.6794891253243805E-3</v>
      </c>
      <c r="CF45">
        <v>5.323472018229628E-3</v>
      </c>
      <c r="CG45">
        <v>6.9964710581261677E-3</v>
      </c>
      <c r="CH45">
        <v>6.2950036883157633E-3</v>
      </c>
      <c r="CI45">
        <v>6.9090967300755651E-3</v>
      </c>
      <c r="CJ45">
        <v>7.2638027540405737E-3</v>
      </c>
      <c r="CK45">
        <v>6.5546111573492995E-3</v>
      </c>
      <c r="CL45">
        <v>6.7675423056974843E-3</v>
      </c>
      <c r="CM45">
        <v>4.8461451010343905E-3</v>
      </c>
      <c r="CN45">
        <v>5.7159934083976047E-3</v>
      </c>
      <c r="CO45">
        <v>4.7934704185591181E-3</v>
      </c>
      <c r="CP45">
        <v>5.8943476003699875E-3</v>
      </c>
      <c r="CQ45">
        <v>5.8670489094646942E-3</v>
      </c>
      <c r="CR45">
        <v>3.9262069001720704E-3</v>
      </c>
      <c r="CS45">
        <v>8.169614511307325E-3</v>
      </c>
      <c r="CT45">
        <v>7.4527384925104868E-3</v>
      </c>
      <c r="CU45">
        <v>6.1024251889394135E-3</v>
      </c>
      <c r="CV45">
        <v>5.7669426090925019E-3</v>
      </c>
      <c r="CW45">
        <v>2.7835645170213273E-3</v>
      </c>
    </row>
    <row r="46" spans="1:101">
      <c r="B46">
        <v>1.3039833391916498E-2</v>
      </c>
      <c r="C46">
        <v>1.4485246614578626E-2</v>
      </c>
      <c r="D46">
        <v>1.4697946408872085E-2</v>
      </c>
      <c r="E46">
        <v>1.4547216333769576E-2</v>
      </c>
      <c r="F46">
        <v>1.4712989111107471E-2</v>
      </c>
      <c r="G46">
        <v>1.3788725315570472E-2</v>
      </c>
      <c r="H46">
        <v>1.4420926854311913E-2</v>
      </c>
      <c r="I46">
        <v>1.4119506326564826E-2</v>
      </c>
      <c r="J46">
        <v>1.3247899422535273E-2</v>
      </c>
      <c r="K46">
        <v>1.255607404714694E-2</v>
      </c>
      <c r="L46">
        <v>1.4761092344405684E-2</v>
      </c>
      <c r="M46">
        <v>1.4471229605208389E-2</v>
      </c>
      <c r="N46">
        <v>1.4566153214077379E-2</v>
      </c>
      <c r="O46">
        <v>1.5761866047712729E-2</v>
      </c>
      <c r="P46">
        <v>1.4560676949125355E-2</v>
      </c>
      <c r="Q46">
        <v>1.5642494287554914E-2</v>
      </c>
      <c r="R46">
        <v>1.4495028926831742E-2</v>
      </c>
      <c r="S46">
        <v>1.3710015582198282E-2</v>
      </c>
      <c r="T46">
        <v>1.4129785894597367E-2</v>
      </c>
      <c r="U46">
        <v>1.4755954711894925E-2</v>
      </c>
      <c r="V46">
        <v>1.3118051324959934E-2</v>
      </c>
      <c r="W46">
        <v>1.2964660121456821E-2</v>
      </c>
      <c r="X46">
        <v>1.3757751619136773E-2</v>
      </c>
      <c r="Y46">
        <v>1.489221847069446E-2</v>
      </c>
      <c r="Z46">
        <v>1.2946102337790586E-2</v>
      </c>
      <c r="AA46">
        <v>1.3542788461076054E-2</v>
      </c>
      <c r="AB46">
        <v>1.4778683926215549E-2</v>
      </c>
      <c r="AC46">
        <v>1.3644792422932475E-2</v>
      </c>
      <c r="AD46">
        <v>1.4607833540950459E-2</v>
      </c>
      <c r="AE46">
        <v>1.294302743354455E-2</v>
      </c>
      <c r="AF46">
        <v>1.3321177006944528E-2</v>
      </c>
      <c r="AG46">
        <v>1.3037896968596224E-2</v>
      </c>
      <c r="AH46">
        <v>1.3253864695288388E-2</v>
      </c>
      <c r="AI46">
        <v>1.4058123932112839E-2</v>
      </c>
      <c r="AJ46">
        <v>1.5162829400020171E-2</v>
      </c>
      <c r="AK46">
        <v>1.4175206174371496E-2</v>
      </c>
      <c r="AL46">
        <v>1.5103759238102605E-2</v>
      </c>
      <c r="AM46">
        <v>1.4216174901444239E-2</v>
      </c>
      <c r="AN46">
        <v>1.3286436512817381E-2</v>
      </c>
      <c r="AO46">
        <v>1.5510707827558591E-2</v>
      </c>
      <c r="AP46">
        <v>1.3744058302931713E-2</v>
      </c>
      <c r="AQ46">
        <v>1.2994791599552172E-2</v>
      </c>
      <c r="AR46">
        <v>1.32469525653663E-2</v>
      </c>
      <c r="AS46">
        <v>1.4075939483455733E-2</v>
      </c>
      <c r="AT46">
        <v>1.3811585133269435E-2</v>
      </c>
      <c r="AU46">
        <v>1.2338703842556841E-2</v>
      </c>
      <c r="AV46">
        <v>1.6597693010076613E-2</v>
      </c>
      <c r="AW46">
        <v>1.550735557742489E-2</v>
      </c>
      <c r="AX46">
        <v>1.360088513776021E-2</v>
      </c>
      <c r="AY46">
        <v>1.3305317038602486E-2</v>
      </c>
      <c r="AZ46">
        <v>1.3194842864224768E-2</v>
      </c>
      <c r="BA46">
        <v>1.3949150063496781E-2</v>
      </c>
      <c r="BB46">
        <v>1.4145502949187804E-2</v>
      </c>
      <c r="BC46">
        <v>1.4195662081387844E-2</v>
      </c>
      <c r="BD46">
        <v>1.5516707733647521E-2</v>
      </c>
      <c r="BE46">
        <v>1.4197657805220859E-2</v>
      </c>
      <c r="BF46">
        <v>1.4305387716069972E-2</v>
      </c>
      <c r="BG46">
        <v>1.4343268986526587E-2</v>
      </c>
      <c r="BH46">
        <v>1.4536702890991859E-2</v>
      </c>
      <c r="BI46">
        <v>1.4709128516050853E-2</v>
      </c>
      <c r="BJ46">
        <v>1.3281465474602178E-2</v>
      </c>
      <c r="BK46">
        <v>1.3375010048650686E-2</v>
      </c>
      <c r="BL46">
        <v>1.3980787160142718E-2</v>
      </c>
      <c r="BM46">
        <v>1.4279188164262879E-2</v>
      </c>
      <c r="BN46">
        <v>1.4083599132724067E-2</v>
      </c>
      <c r="BO46">
        <v>1.3116317463346379E-2</v>
      </c>
      <c r="BP46">
        <v>1.4498451161551908E-2</v>
      </c>
      <c r="BQ46">
        <v>1.4349738557502479E-2</v>
      </c>
      <c r="BR46">
        <v>1.2485255616161518E-2</v>
      </c>
      <c r="BS46">
        <v>1.4300410896007315E-2</v>
      </c>
      <c r="BT46">
        <v>1.3281184949509984E-2</v>
      </c>
      <c r="BU46">
        <v>1.6110625371119718E-2</v>
      </c>
      <c r="BV46">
        <v>1.5066661158269171E-2</v>
      </c>
      <c r="BW46">
        <v>1.2811059858026169E-2</v>
      </c>
      <c r="BX46">
        <v>1.5084334181371246E-2</v>
      </c>
      <c r="BY46">
        <v>1.5500082454898131E-2</v>
      </c>
      <c r="BZ46">
        <v>1.4494090217729322E-2</v>
      </c>
      <c r="CA46">
        <v>1.4260055511576322E-2</v>
      </c>
      <c r="CB46">
        <v>1.3510064613547569E-2</v>
      </c>
      <c r="CC46">
        <v>1.4217289660802705E-2</v>
      </c>
      <c r="CD46">
        <v>1.3536178040127311E-2</v>
      </c>
      <c r="CE46">
        <v>1.2997048523534187E-2</v>
      </c>
      <c r="CF46">
        <v>1.4011633054389919E-2</v>
      </c>
      <c r="CG46">
        <v>1.430309428491721E-2</v>
      </c>
      <c r="CH46">
        <v>1.5622877809288976E-2</v>
      </c>
      <c r="CI46">
        <v>1.442563055340562E-2</v>
      </c>
      <c r="CJ46">
        <v>1.4087838173914418E-2</v>
      </c>
      <c r="CK46">
        <v>1.3428882984498342E-2</v>
      </c>
      <c r="CL46">
        <v>1.3966108062816144E-2</v>
      </c>
      <c r="CM46">
        <v>1.1804064977681588E-2</v>
      </c>
      <c r="CN46">
        <v>1.4706851054994237E-2</v>
      </c>
      <c r="CO46">
        <v>1.3595632004541967E-2</v>
      </c>
      <c r="CP46">
        <v>1.232961022202364E-2</v>
      </c>
      <c r="CQ46">
        <v>1.3173827486909281E-2</v>
      </c>
      <c r="CR46">
        <v>1.35047036212098E-2</v>
      </c>
      <c r="CS46">
        <v>1.3568839742428694E-2</v>
      </c>
      <c r="CT46">
        <v>1.5881556748901526E-2</v>
      </c>
      <c r="CU46">
        <v>1.2459973409606386E-2</v>
      </c>
      <c r="CV46">
        <v>1.3996994864812011E-2</v>
      </c>
      <c r="CW46">
        <v>1.2133881727497292E-2</v>
      </c>
    </row>
    <row r="47" spans="1:101">
      <c r="B47">
        <v>9.8300591806728087E-3</v>
      </c>
      <c r="C47">
        <v>8.9715547125246795E-3</v>
      </c>
      <c r="D47">
        <v>5.7478516983795868E-3</v>
      </c>
      <c r="E47">
        <v>8.784672954612863E-3</v>
      </c>
      <c r="F47">
        <v>1.0641877346116373E-2</v>
      </c>
      <c r="G47">
        <v>1.0185419504027664E-2</v>
      </c>
      <c r="H47">
        <v>1.1192817968311805E-2</v>
      </c>
      <c r="I47">
        <v>1.2599112810081709E-2</v>
      </c>
      <c r="J47">
        <v>1.0025599901297793E-2</v>
      </c>
      <c r="K47">
        <v>7.7435228480494615E-3</v>
      </c>
      <c r="L47">
        <v>9.7534094515832042E-3</v>
      </c>
      <c r="M47">
        <v>7.6310499493438422E-3</v>
      </c>
      <c r="N47">
        <v>1.0610783137171509E-2</v>
      </c>
      <c r="O47">
        <v>9.5310070827071946E-3</v>
      </c>
      <c r="P47">
        <v>1.0798302988577538E-2</v>
      </c>
      <c r="Q47">
        <v>7.9775103478651153E-3</v>
      </c>
      <c r="R47">
        <v>8.7958260250284009E-3</v>
      </c>
      <c r="S47">
        <v>8.8840259566617188E-3</v>
      </c>
      <c r="T47">
        <v>1.0139222577319969E-2</v>
      </c>
      <c r="U47">
        <v>8.6686850082644852E-3</v>
      </c>
      <c r="V47">
        <v>9.4913866659113479E-3</v>
      </c>
      <c r="W47">
        <v>1.1986309196322691E-2</v>
      </c>
      <c r="X47">
        <v>8.6435026612551764E-3</v>
      </c>
      <c r="Y47">
        <v>1.0049510889219607E-2</v>
      </c>
      <c r="Z47">
        <v>9.2587638750838783E-3</v>
      </c>
      <c r="AA47">
        <v>6.9715750009993228E-3</v>
      </c>
      <c r="AB47">
        <v>8.4354080633571669E-3</v>
      </c>
      <c r="AC47">
        <v>9.9436861505422889E-3</v>
      </c>
      <c r="AD47">
        <v>7.5971190598084163E-3</v>
      </c>
      <c r="AE47">
        <v>1.3504155164573964E-2</v>
      </c>
      <c r="AF47">
        <v>8.96553855219674E-3</v>
      </c>
      <c r="AG47">
        <v>7.6658650512708955E-3</v>
      </c>
      <c r="AH47">
        <v>1.0247050415225726E-2</v>
      </c>
      <c r="AI47">
        <v>8.1880225856599109E-3</v>
      </c>
      <c r="AJ47">
        <v>8.9390956973410818E-3</v>
      </c>
      <c r="AK47">
        <v>8.8233400463194507E-3</v>
      </c>
      <c r="AL47">
        <v>7.0683399991812168E-3</v>
      </c>
      <c r="AM47">
        <v>8.5285561649108329E-3</v>
      </c>
      <c r="AN47">
        <v>8.2384963126616393E-3</v>
      </c>
      <c r="AO47">
        <v>7.7832237800749132E-3</v>
      </c>
      <c r="AP47">
        <v>1.1115432033256127E-2</v>
      </c>
      <c r="AQ47">
        <v>1.0710395134839968E-2</v>
      </c>
      <c r="AR47">
        <v>3.5636166899590954E-3</v>
      </c>
      <c r="AS47">
        <v>9.0423200651956245E-3</v>
      </c>
      <c r="AT47">
        <v>9.7855540690042642E-3</v>
      </c>
      <c r="AU47">
        <v>1.4798744899065977E-2</v>
      </c>
      <c r="AV47">
        <v>1.3282258750494862E-2</v>
      </c>
      <c r="AW47">
        <v>9.3808524358812637E-3</v>
      </c>
      <c r="AX47">
        <v>1.0798832905452079E-2</v>
      </c>
      <c r="AY47">
        <v>8.6805727092692936E-3</v>
      </c>
      <c r="AZ47">
        <v>1.0933901294426614E-2</v>
      </c>
      <c r="BA47">
        <v>9.5735615676838769E-3</v>
      </c>
      <c r="BB47">
        <v>1.0395633861050198E-2</v>
      </c>
      <c r="BC47">
        <v>9.4713999125553266E-3</v>
      </c>
      <c r="BD47">
        <v>9.8694613453997274E-3</v>
      </c>
      <c r="BE47">
        <v>9.7603702429368104E-3</v>
      </c>
      <c r="BF47">
        <v>1.3274242004930771E-2</v>
      </c>
      <c r="BG47">
        <v>1.2746512851259642E-2</v>
      </c>
      <c r="BH47">
        <v>9.9033167772387375E-3</v>
      </c>
      <c r="BI47">
        <v>6.4424860665535204E-3</v>
      </c>
      <c r="BJ47">
        <v>1.2058300842881233E-2</v>
      </c>
      <c r="BK47">
        <v>8.8714051618393706E-3</v>
      </c>
      <c r="BL47">
        <v>8.5262222005488431E-3</v>
      </c>
      <c r="BM47">
        <v>8.942869316643556E-3</v>
      </c>
      <c r="BN47">
        <v>1.5330731793164718E-2</v>
      </c>
      <c r="BO47">
        <v>9.316209770033031E-3</v>
      </c>
      <c r="BP47">
        <v>7.352926645992677E-3</v>
      </c>
      <c r="BQ47">
        <v>1.1402586397762763E-2</v>
      </c>
      <c r="BR47">
        <v>1.0461004918017471E-2</v>
      </c>
      <c r="BS47">
        <v>1.2047155296420885E-2</v>
      </c>
      <c r="BT47">
        <v>9.1558631237309857E-3</v>
      </c>
      <c r="BU47">
        <v>8.2411755402266706E-3</v>
      </c>
      <c r="BV47">
        <v>1.1891463867495695E-2</v>
      </c>
      <c r="BW47">
        <v>8.1358063826125274E-3</v>
      </c>
      <c r="BX47">
        <v>8.8619062756160084E-3</v>
      </c>
      <c r="BY47">
        <v>1.1898024723510368E-2</v>
      </c>
      <c r="BZ47">
        <v>1.2545621399898567E-2</v>
      </c>
      <c r="CA47">
        <v>1.0838111516408119E-2</v>
      </c>
      <c r="CB47">
        <v>9.6677650508715813E-3</v>
      </c>
      <c r="CC47">
        <v>9.4582088905661096E-3</v>
      </c>
      <c r="CD47">
        <v>8.1693502441526396E-3</v>
      </c>
      <c r="CE47">
        <v>1.0302278759538375E-2</v>
      </c>
      <c r="CF47">
        <v>7.8020179694596745E-3</v>
      </c>
      <c r="CG47">
        <v>1.1181551128329754E-2</v>
      </c>
      <c r="CH47">
        <v>1.0115598552743224E-2</v>
      </c>
      <c r="CI47">
        <v>1.1008211303546596E-2</v>
      </c>
      <c r="CJ47">
        <v>9.1014803867978718E-3</v>
      </c>
      <c r="CK47">
        <v>8.6114595988487919E-3</v>
      </c>
      <c r="CL47">
        <v>8.1735670213836549E-3</v>
      </c>
      <c r="CM47">
        <v>8.8990117329834865E-3</v>
      </c>
      <c r="CN47">
        <v>1.125327493975057E-2</v>
      </c>
      <c r="CO47">
        <v>1.044580607110448E-2</v>
      </c>
      <c r="CP47">
        <v>9.4814571144824222E-3</v>
      </c>
      <c r="CQ47">
        <v>8.5618293580271877E-3</v>
      </c>
      <c r="CR47">
        <v>1.2728799695311281E-2</v>
      </c>
      <c r="CS47">
        <v>7.4520453702962841E-3</v>
      </c>
      <c r="CT47">
        <v>5.6043244503072671E-3</v>
      </c>
      <c r="CU47">
        <v>9.6847708337850433E-3</v>
      </c>
      <c r="CV47">
        <v>1.1328976720145391E-2</v>
      </c>
      <c r="CW47">
        <v>9.9373519890995406E-3</v>
      </c>
    </row>
    <row r="48" spans="1:101">
      <c r="B48">
        <v>1.069269904997548E-2</v>
      </c>
      <c r="C48">
        <v>6.590884757367659E-3</v>
      </c>
      <c r="D48">
        <v>7.5484924902005958E-3</v>
      </c>
      <c r="E48">
        <v>9.2727120473633639E-3</v>
      </c>
      <c r="F48">
        <v>1.1462038983660687E-2</v>
      </c>
      <c r="G48">
        <v>8.25913340075656E-3</v>
      </c>
      <c r="H48">
        <v>1.0493053461962379E-2</v>
      </c>
      <c r="I48">
        <v>1.2277073203093859E-2</v>
      </c>
      <c r="J48">
        <v>1.2308750462084017E-2</v>
      </c>
      <c r="K48">
        <v>1.0698315222308666E-2</v>
      </c>
      <c r="L48">
        <v>8.2163544318463681E-3</v>
      </c>
      <c r="M48">
        <v>9.3851891044826156E-3</v>
      </c>
      <c r="N48">
        <v>9.5643449809050332E-3</v>
      </c>
      <c r="O48">
        <v>9.8987093001049672E-3</v>
      </c>
      <c r="P48">
        <v>1.1495608387842204E-2</v>
      </c>
      <c r="Q48">
        <v>9.1600777893386352E-3</v>
      </c>
      <c r="R48">
        <v>8.7210726162863621E-3</v>
      </c>
      <c r="S48">
        <v>1.0998939107841034E-2</v>
      </c>
      <c r="T48">
        <v>9.3359041819510678E-3</v>
      </c>
      <c r="U48">
        <v>1.0744515096018458E-2</v>
      </c>
      <c r="V48">
        <v>1.2518328022857753E-2</v>
      </c>
      <c r="W48">
        <v>1.3489713724369712E-2</v>
      </c>
      <c r="X48">
        <v>8.7535389411116365E-3</v>
      </c>
      <c r="Y48">
        <v>1.0122903600639378E-2</v>
      </c>
      <c r="Z48">
        <v>1.0244686030376425E-2</v>
      </c>
      <c r="AA48">
        <v>1.0192306435673719E-2</v>
      </c>
      <c r="AB48">
        <v>1.0871705428049631E-2</v>
      </c>
      <c r="AC48">
        <v>9.5967059243863614E-3</v>
      </c>
      <c r="AD48">
        <v>8.0833785795042384E-3</v>
      </c>
      <c r="AE48">
        <v>9.3124054585344857E-3</v>
      </c>
      <c r="AF48">
        <v>9.5979967366238185E-3</v>
      </c>
      <c r="AG48">
        <v>1.0334619868608555E-2</v>
      </c>
      <c r="AH48">
        <v>7.8357578371479868E-3</v>
      </c>
      <c r="AI48">
        <v>9.3551940628518945E-3</v>
      </c>
      <c r="AJ48">
        <v>1.1014488209691767E-2</v>
      </c>
      <c r="AK48">
        <v>6.8422188080093545E-3</v>
      </c>
      <c r="AL48">
        <v>9.1748267788549671E-3</v>
      </c>
      <c r="AM48">
        <v>8.9274637379736649E-3</v>
      </c>
      <c r="AN48">
        <v>9.8202001842647556E-3</v>
      </c>
      <c r="AO48">
        <v>6.8609390548598752E-3</v>
      </c>
      <c r="AP48">
        <v>8.7699362517442928E-3</v>
      </c>
      <c r="AQ48">
        <v>8.690605440877408E-3</v>
      </c>
      <c r="AR48">
        <v>1.2412341173076179E-2</v>
      </c>
      <c r="AS48">
        <v>9.4143556928972406E-3</v>
      </c>
      <c r="AT48">
        <v>1.063755776778816E-2</v>
      </c>
      <c r="AU48">
        <v>9.7918170663990924E-3</v>
      </c>
      <c r="AV48">
        <v>7.8245048385098947E-3</v>
      </c>
      <c r="AW48">
        <v>1.1835127232828452E-2</v>
      </c>
      <c r="AX48">
        <v>1.1936966405790879E-2</v>
      </c>
      <c r="AY48">
        <v>6.7930745714142645E-3</v>
      </c>
      <c r="AZ48">
        <v>9.9537254874410962E-3</v>
      </c>
      <c r="BA48">
        <v>1.2220332792496291E-2</v>
      </c>
      <c r="BB48">
        <v>1.367864239486951E-2</v>
      </c>
      <c r="BC48">
        <v>9.3113232662486948E-3</v>
      </c>
      <c r="BD48">
        <v>9.9299596814282597E-3</v>
      </c>
      <c r="BE48">
        <v>9.8287559100789842E-3</v>
      </c>
      <c r="BF48">
        <v>1.4441196139900379E-2</v>
      </c>
      <c r="BG48">
        <v>8.9746914535249848E-3</v>
      </c>
      <c r="BH48">
        <v>1.033040492956148E-2</v>
      </c>
      <c r="BI48">
        <v>1.0298873073561997E-2</v>
      </c>
      <c r="BJ48">
        <v>7.8611960107465937E-3</v>
      </c>
      <c r="BK48">
        <v>1.1308371297560236E-2</v>
      </c>
      <c r="BL48">
        <v>1.0027234630860192E-2</v>
      </c>
      <c r="BM48">
        <v>1.2038024515595755E-2</v>
      </c>
      <c r="BN48">
        <v>1.1492796640176002E-2</v>
      </c>
      <c r="BO48">
        <v>9.7513101639794542E-3</v>
      </c>
      <c r="BP48">
        <v>5.9531221646178592E-3</v>
      </c>
      <c r="BQ48">
        <v>6.491373952902944E-3</v>
      </c>
      <c r="BR48">
        <v>6.7982062260060101E-3</v>
      </c>
      <c r="BS48">
        <v>9.1799373970438518E-3</v>
      </c>
      <c r="BT48">
        <v>1.0292856331627E-2</v>
      </c>
      <c r="BU48">
        <v>9.177911920263248E-3</v>
      </c>
      <c r="BV48">
        <v>6.1187215003857742E-3</v>
      </c>
      <c r="BW48">
        <v>1.2299847891629623E-2</v>
      </c>
      <c r="BX48">
        <v>7.30562010270431E-3</v>
      </c>
      <c r="BY48">
        <v>9.6700407761927502E-3</v>
      </c>
      <c r="BZ48">
        <v>1.260924527263442E-2</v>
      </c>
      <c r="CA48">
        <v>1.0225862866755414E-2</v>
      </c>
      <c r="CB48">
        <v>1.1142721068083209E-2</v>
      </c>
      <c r="CC48">
        <v>1.0747469845753525E-2</v>
      </c>
      <c r="CD48">
        <v>1.1879105127202527E-2</v>
      </c>
      <c r="CE48">
        <v>7.0723228570433892E-3</v>
      </c>
      <c r="CF48">
        <v>6.8216619980000781E-3</v>
      </c>
      <c r="CG48">
        <v>8.0798091696257807E-3</v>
      </c>
      <c r="CH48">
        <v>9.9419895026471462E-3</v>
      </c>
      <c r="CI48">
        <v>7.0467036821470208E-3</v>
      </c>
      <c r="CJ48">
        <v>9.2285396277726403E-3</v>
      </c>
      <c r="CK48">
        <v>1.0613149853343147E-2</v>
      </c>
      <c r="CL48">
        <v>1.0463237915009447E-2</v>
      </c>
      <c r="CM48">
        <v>1.0702456548711525E-2</v>
      </c>
      <c r="CN48">
        <v>8.5023827312467066E-3</v>
      </c>
      <c r="CO48">
        <v>8.6376899767901544E-3</v>
      </c>
      <c r="CP48">
        <v>8.0448664364971313E-3</v>
      </c>
      <c r="CQ48">
        <v>9.8098029327680428E-3</v>
      </c>
      <c r="CR48">
        <v>9.6594673250230707E-3</v>
      </c>
      <c r="CS48">
        <v>1.2671876503370651E-2</v>
      </c>
      <c r="CT48">
        <v>1.1107049936702104E-2</v>
      </c>
      <c r="CU48">
        <v>8.9098319286435006E-3</v>
      </c>
      <c r="CV48">
        <v>1.1854407495555094E-2</v>
      </c>
      <c r="CW48">
        <v>6.097697774784719E-3</v>
      </c>
    </row>
    <row r="49" spans="1:101">
      <c r="B49">
        <v>6.5443498741189678E-3</v>
      </c>
      <c r="C49">
        <v>8.3147598489988293E-3</v>
      </c>
      <c r="D49">
        <v>8.7169040262664137E-3</v>
      </c>
      <c r="E49">
        <v>7.8588815759539805E-3</v>
      </c>
      <c r="F49">
        <v>6.018225021585691E-3</v>
      </c>
      <c r="G49">
        <v>5.5875145352729918E-3</v>
      </c>
      <c r="H49">
        <v>6.4161125463834652E-3</v>
      </c>
      <c r="I49">
        <v>7.7943128294221667E-3</v>
      </c>
      <c r="J49">
        <v>7.829865392095587E-3</v>
      </c>
      <c r="K49">
        <v>7.8290861212286806E-3</v>
      </c>
      <c r="L49">
        <v>8.7277380861073145E-3</v>
      </c>
      <c r="M49">
        <v>6.512391286745375E-3</v>
      </c>
      <c r="N49">
        <v>4.877134498547109E-3</v>
      </c>
      <c r="O49">
        <v>6.5984456243508207E-3</v>
      </c>
      <c r="P49">
        <v>7.2744848192814572E-3</v>
      </c>
      <c r="Q49">
        <v>6.9734193149554547E-3</v>
      </c>
      <c r="R49">
        <v>8.1689144940087222E-3</v>
      </c>
      <c r="S49">
        <v>8.5125212675434062E-3</v>
      </c>
      <c r="T49">
        <v>7.0917658916171576E-3</v>
      </c>
      <c r="U49">
        <v>6.293898927506294E-3</v>
      </c>
      <c r="V49">
        <v>7.2308390904332323E-3</v>
      </c>
      <c r="W49">
        <v>6.4564972857916215E-3</v>
      </c>
      <c r="X49">
        <v>6.0856412930206669E-3</v>
      </c>
      <c r="Y49">
        <v>5.228351823433541E-3</v>
      </c>
      <c r="Z49">
        <v>7.3514799647008897E-3</v>
      </c>
      <c r="AA49">
        <v>3.8798805321221988E-3</v>
      </c>
      <c r="AB49">
        <v>8.3538647708238222E-3</v>
      </c>
      <c r="AC49">
        <v>7.3680612565749787E-3</v>
      </c>
      <c r="AD49">
        <v>9.1309353338168524E-3</v>
      </c>
      <c r="AE49">
        <v>7.5825551651457698E-3</v>
      </c>
      <c r="AF49">
        <v>5.6636296661228035E-3</v>
      </c>
      <c r="AG49">
        <v>5.719346754078241E-3</v>
      </c>
      <c r="AH49">
        <v>5.0505990889045827E-3</v>
      </c>
      <c r="AI49">
        <v>4.6806389717764926E-3</v>
      </c>
      <c r="AJ49">
        <v>7.8532868014293059E-3</v>
      </c>
      <c r="AK49">
        <v>6.5753422280180633E-3</v>
      </c>
      <c r="AL49">
        <v>5.0950950263956062E-3</v>
      </c>
      <c r="AM49">
        <v>7.88163221400617E-3</v>
      </c>
      <c r="AN49">
        <v>6.8080773340982552E-3</v>
      </c>
      <c r="AO49">
        <v>8.4763097948455119E-3</v>
      </c>
      <c r="AP49">
        <v>9.1940388153898111E-3</v>
      </c>
      <c r="AQ49">
        <v>8.1409064158990477E-3</v>
      </c>
      <c r="AR49">
        <v>6.5872360544350379E-3</v>
      </c>
      <c r="AS49">
        <v>8.9908913844248435E-3</v>
      </c>
      <c r="AT49">
        <v>8.3702834885310672E-3</v>
      </c>
      <c r="AU49">
        <v>5.2757862478590763E-3</v>
      </c>
      <c r="AV49">
        <v>4.7502550517552417E-3</v>
      </c>
      <c r="AW49">
        <v>6.8200667182010434E-3</v>
      </c>
      <c r="AX49">
        <v>8.4826677733161639E-3</v>
      </c>
      <c r="AY49">
        <v>7.9078063675528595E-3</v>
      </c>
      <c r="AZ49">
        <v>5.1418333562972523E-3</v>
      </c>
      <c r="BA49">
        <v>6.5914974569950234E-3</v>
      </c>
      <c r="BB49">
        <v>8.2629453575017633E-3</v>
      </c>
      <c r="BC49">
        <v>7.2828425891794096E-3</v>
      </c>
      <c r="BD49">
        <v>7.7898134739221034E-3</v>
      </c>
      <c r="BE49">
        <v>8.835391345434521E-3</v>
      </c>
      <c r="BF49">
        <v>7.7360243006885966E-3</v>
      </c>
      <c r="BG49">
        <v>6.773678577201344E-3</v>
      </c>
      <c r="BH49">
        <v>7.9903046903266224E-3</v>
      </c>
      <c r="BI49">
        <v>7.2196124411399061E-3</v>
      </c>
      <c r="BJ49">
        <v>7.0444210623028802E-3</v>
      </c>
      <c r="BK49">
        <v>6.0820315564508861E-3</v>
      </c>
      <c r="BL49">
        <v>5.796201646353423E-3</v>
      </c>
      <c r="BM49">
        <v>8.1487526971949359E-3</v>
      </c>
      <c r="BN49">
        <v>7.9288160205883539E-3</v>
      </c>
      <c r="BO49">
        <v>7.3069918871501273E-3</v>
      </c>
      <c r="BP49">
        <v>7.2750742670782964E-3</v>
      </c>
      <c r="BQ49">
        <v>7.9898547038533326E-3</v>
      </c>
      <c r="BR49">
        <v>7.6751578409195815E-3</v>
      </c>
      <c r="BS49">
        <v>4.8957196676435426E-3</v>
      </c>
      <c r="BT49">
        <v>7.2068559006394596E-3</v>
      </c>
      <c r="BU49">
        <v>8.4230958937383752E-3</v>
      </c>
      <c r="BV49">
        <v>6.7941832794671435E-3</v>
      </c>
      <c r="BW49">
        <v>6.2483788494866474E-3</v>
      </c>
      <c r="BX49">
        <v>7.594234999528604E-3</v>
      </c>
      <c r="BY49">
        <v>8.4792633106691388E-3</v>
      </c>
      <c r="BZ49">
        <v>6.3998056976614977E-3</v>
      </c>
      <c r="CA49">
        <v>6.8926180180617401E-3</v>
      </c>
      <c r="CB49">
        <v>7.1468944354165292E-3</v>
      </c>
      <c r="CC49">
        <v>5.7995113600610524E-3</v>
      </c>
      <c r="CD49">
        <v>3.8173701035601275E-3</v>
      </c>
      <c r="CE49">
        <v>7.3328903701022595E-3</v>
      </c>
      <c r="CF49">
        <v>8.1155329828624494E-3</v>
      </c>
      <c r="CG49">
        <v>4.9967897557148602E-3</v>
      </c>
      <c r="CH49">
        <v>6.6319357403320919E-3</v>
      </c>
      <c r="CI49">
        <v>5.2006040746518361E-3</v>
      </c>
      <c r="CJ49">
        <v>6.7513847934847961E-3</v>
      </c>
      <c r="CK49">
        <v>6.8394830057593265E-3</v>
      </c>
      <c r="CL49">
        <v>7.1243541397885682E-3</v>
      </c>
      <c r="CM49">
        <v>5.3786216238837252E-3</v>
      </c>
      <c r="CN49">
        <v>7.7789281391466882E-3</v>
      </c>
      <c r="CO49">
        <v>8.5481842982524786E-3</v>
      </c>
      <c r="CP49">
        <v>7.7822398999987646E-3</v>
      </c>
      <c r="CQ49">
        <v>8.3363391994544164E-3</v>
      </c>
      <c r="CR49">
        <v>5.9966920306154014E-3</v>
      </c>
      <c r="CS49">
        <v>6.5992146701381029E-3</v>
      </c>
      <c r="CT49">
        <v>7.3984712377327738E-3</v>
      </c>
      <c r="CU49">
        <v>8.5627454792680975E-3</v>
      </c>
      <c r="CV49">
        <v>8.2443958684630912E-3</v>
      </c>
      <c r="CW49">
        <v>7.6313938423808857E-3</v>
      </c>
    </row>
    <row r="50" spans="1:101">
      <c r="B50">
        <v>7.3130962374914812E-3</v>
      </c>
      <c r="C50">
        <v>7.94941784065957E-3</v>
      </c>
      <c r="D50">
        <v>5.3338191325983204E-3</v>
      </c>
      <c r="E50">
        <v>6.3856848102512333E-3</v>
      </c>
      <c r="F50">
        <v>6.8590582849021951E-3</v>
      </c>
      <c r="G50">
        <v>7.1912799226388161E-3</v>
      </c>
      <c r="H50">
        <v>8.4039600044203324E-3</v>
      </c>
      <c r="I50">
        <v>7.8819946593509885E-3</v>
      </c>
      <c r="J50">
        <v>7.798416278630307E-3</v>
      </c>
      <c r="K50">
        <v>6.2815570207774164E-3</v>
      </c>
      <c r="L50">
        <v>7.4303128308667908E-3</v>
      </c>
      <c r="M50">
        <v>5.6298308896538911E-3</v>
      </c>
      <c r="N50">
        <v>5.2293966357814976E-3</v>
      </c>
      <c r="O50">
        <v>7.4072159445695979E-3</v>
      </c>
      <c r="P50">
        <v>6.8763111549657602E-3</v>
      </c>
      <c r="Q50">
        <v>7.2945830271979508E-3</v>
      </c>
      <c r="R50">
        <v>7.5257246193171186E-3</v>
      </c>
      <c r="S50">
        <v>7.1187430085582221E-3</v>
      </c>
      <c r="T50">
        <v>5.4200534861227204E-3</v>
      </c>
      <c r="U50">
        <v>5.344694975216488E-3</v>
      </c>
      <c r="V50">
        <v>7.5383256499809009E-3</v>
      </c>
      <c r="W50">
        <v>8.2926862505549592E-3</v>
      </c>
      <c r="X50">
        <v>6.9493059075420131E-3</v>
      </c>
      <c r="Y50">
        <v>7.8471361337873486E-3</v>
      </c>
      <c r="Z50">
        <v>5.938420014881228E-3</v>
      </c>
      <c r="AA50">
        <v>8.5296759105913528E-3</v>
      </c>
      <c r="AB50">
        <v>7.1206460203172388E-3</v>
      </c>
      <c r="AC50">
        <v>6.7913725955498425E-3</v>
      </c>
      <c r="AD50">
        <v>7.1922891897924545E-3</v>
      </c>
      <c r="AE50">
        <v>7.5077445280285421E-3</v>
      </c>
      <c r="AF50">
        <v>5.4600202630426748E-3</v>
      </c>
      <c r="AG50">
        <v>5.9752847700845803E-3</v>
      </c>
      <c r="AH50">
        <v>7.093608418274981E-3</v>
      </c>
      <c r="AI50">
        <v>6.3963298626940586E-3</v>
      </c>
      <c r="AJ50">
        <v>5.7769621964453271E-3</v>
      </c>
      <c r="AK50">
        <v>6.3291095272286404E-3</v>
      </c>
      <c r="AL50">
        <v>8.6362011450200338E-3</v>
      </c>
      <c r="AM50">
        <v>7.4223178189334648E-3</v>
      </c>
      <c r="AN50">
        <v>7.4613595018908916E-3</v>
      </c>
      <c r="AO50">
        <v>7.4926909815685901E-3</v>
      </c>
      <c r="AP50">
        <v>6.4488003779618929E-3</v>
      </c>
      <c r="AQ50">
        <v>6.379966918860374E-3</v>
      </c>
      <c r="AR50">
        <v>6.6000229509193256E-3</v>
      </c>
      <c r="AS50">
        <v>6.7101750942322631E-3</v>
      </c>
      <c r="AT50">
        <v>8.6721013277147353E-3</v>
      </c>
      <c r="AU50">
        <v>5.0460942294289924E-3</v>
      </c>
      <c r="AV50">
        <v>8.1257259787973681E-3</v>
      </c>
      <c r="AW50">
        <v>7.4737462633684189E-3</v>
      </c>
      <c r="AX50">
        <v>5.9875062951535996E-3</v>
      </c>
      <c r="AY50">
        <v>6.7660563274146955E-3</v>
      </c>
      <c r="AZ50">
        <v>5.8220464851812632E-3</v>
      </c>
      <c r="BA50">
        <v>6.6525487994626405E-3</v>
      </c>
      <c r="BB50">
        <v>7.3440124125058815E-3</v>
      </c>
      <c r="BC50">
        <v>6.982238492764338E-3</v>
      </c>
      <c r="BD50">
        <v>6.0844766249949353E-3</v>
      </c>
      <c r="BE50">
        <v>9.079927661667429E-3</v>
      </c>
      <c r="BF50">
        <v>5.7890579147923454E-3</v>
      </c>
      <c r="BG50">
        <v>6.9667252842645754E-3</v>
      </c>
      <c r="BH50">
        <v>7.0037622555062257E-3</v>
      </c>
      <c r="BI50">
        <v>7.2547236467955046E-3</v>
      </c>
      <c r="BJ50">
        <v>7.1978677680256181E-3</v>
      </c>
      <c r="BK50">
        <v>4.9336373249890559E-3</v>
      </c>
      <c r="BL50">
        <v>6.7066945932062177E-3</v>
      </c>
      <c r="BM50">
        <v>7.5941201836953291E-3</v>
      </c>
      <c r="BN50">
        <v>7.7879223106901412E-3</v>
      </c>
      <c r="BO50">
        <v>6.2313589659160713E-3</v>
      </c>
      <c r="BP50">
        <v>6.458105400869215E-3</v>
      </c>
      <c r="BQ50">
        <v>7.1352358115524279E-3</v>
      </c>
      <c r="BR50">
        <v>8.7074504020083453E-3</v>
      </c>
      <c r="BS50">
        <v>8.1857431725679206E-3</v>
      </c>
      <c r="BT50">
        <v>7.4932807176233815E-3</v>
      </c>
      <c r="BU50">
        <v>6.7277563238163224E-3</v>
      </c>
      <c r="BV50">
        <v>6.3304331691560918E-3</v>
      </c>
      <c r="BW50">
        <v>5.8665689768067535E-3</v>
      </c>
      <c r="BX50">
        <v>5.8488379487823556E-3</v>
      </c>
      <c r="BY50">
        <v>6.671583514422195E-3</v>
      </c>
      <c r="BZ50">
        <v>8.3841454091992396E-3</v>
      </c>
      <c r="CA50">
        <v>6.9146770547257423E-3</v>
      </c>
      <c r="CB50">
        <v>6.6732414151205351E-3</v>
      </c>
      <c r="CC50">
        <v>6.1970463834992908E-3</v>
      </c>
      <c r="CD50">
        <v>7.1135109215643864E-3</v>
      </c>
      <c r="CE50">
        <v>6.525102564426317E-3</v>
      </c>
      <c r="CF50">
        <v>6.9430214633728424E-3</v>
      </c>
      <c r="CG50">
        <v>6.0578891877365228E-3</v>
      </c>
      <c r="CH50">
        <v>8.0073139356435161E-3</v>
      </c>
      <c r="CI50">
        <v>6.7550961714276355E-3</v>
      </c>
      <c r="CJ50">
        <v>6.4134565030175891E-3</v>
      </c>
      <c r="CK50">
        <v>8.0157397622311003E-3</v>
      </c>
      <c r="CL50">
        <v>7.4652530497692224E-3</v>
      </c>
      <c r="CM50">
        <v>6.0032705595987014E-3</v>
      </c>
      <c r="CN50">
        <v>7.6315260113491989E-3</v>
      </c>
      <c r="CO50">
        <v>6.8342604438898068E-3</v>
      </c>
      <c r="CP50">
        <v>6.4906062131555777E-3</v>
      </c>
      <c r="CQ50">
        <v>7.0275743854502238E-3</v>
      </c>
      <c r="CR50">
        <v>4.3706740407581605E-3</v>
      </c>
      <c r="CS50">
        <v>6.734873506016161E-3</v>
      </c>
      <c r="CT50">
        <v>5.6441000422309227E-3</v>
      </c>
      <c r="CU50">
        <v>7.0839978914620108E-3</v>
      </c>
      <c r="CV50">
        <v>6.6816408512050578E-3</v>
      </c>
      <c r="CW50">
        <v>5.2809680270664155E-3</v>
      </c>
    </row>
    <row r="51" spans="1:101">
      <c r="B51">
        <v>1.408429235264984E-2</v>
      </c>
      <c r="C51">
        <v>1.4984135119034112E-2</v>
      </c>
      <c r="D51">
        <v>1.3183614970972833E-2</v>
      </c>
      <c r="E51">
        <v>1.121698134387574E-2</v>
      </c>
      <c r="F51">
        <v>1.7077849895179478E-2</v>
      </c>
      <c r="G51">
        <v>1.6899212283469873E-2</v>
      </c>
      <c r="H51">
        <v>1.0927265866619365E-2</v>
      </c>
      <c r="I51">
        <v>1.1982659340504152E-2</v>
      </c>
      <c r="J51">
        <v>1.210885125477662E-2</v>
      </c>
      <c r="K51">
        <v>1.2481511169037517E-2</v>
      </c>
      <c r="L51">
        <v>1.2229631274641968E-2</v>
      </c>
      <c r="M51">
        <v>1.2702777149448343E-2</v>
      </c>
      <c r="N51">
        <v>1.2016467775102194E-2</v>
      </c>
      <c r="O51">
        <v>1.4899823477302912E-2</v>
      </c>
      <c r="P51">
        <v>1.5311917211612205E-2</v>
      </c>
      <c r="Q51">
        <v>1.4804791384326683E-2</v>
      </c>
      <c r="R51">
        <v>1.429834761389358E-2</v>
      </c>
      <c r="S51">
        <v>1.3735241153179846E-2</v>
      </c>
      <c r="T51">
        <v>1.4919946315605807E-2</v>
      </c>
      <c r="U51">
        <v>1.4850686434123756E-2</v>
      </c>
      <c r="V51">
        <v>1.1412636264918979E-2</v>
      </c>
      <c r="W51">
        <v>1.3817755467557204E-2</v>
      </c>
      <c r="X51">
        <v>1.181415118210161E-2</v>
      </c>
      <c r="Y51">
        <v>1.4308510915636657E-2</v>
      </c>
      <c r="Z51">
        <v>1.4833711805646568E-2</v>
      </c>
      <c r="AA51">
        <v>1.1932105528565516E-2</v>
      </c>
      <c r="AB51">
        <v>1.2667201920814742E-2</v>
      </c>
      <c r="AC51">
        <v>1.4400688760006374E-2</v>
      </c>
      <c r="AD51">
        <v>1.4064488850955232E-2</v>
      </c>
      <c r="AE51">
        <v>1.5457291950904417E-2</v>
      </c>
      <c r="AF51">
        <v>1.2558671332911905E-2</v>
      </c>
      <c r="AG51">
        <v>1.3127302136256932E-2</v>
      </c>
      <c r="AH51">
        <v>1.7374129920815017E-2</v>
      </c>
      <c r="AI51">
        <v>1.1531244521627449E-2</v>
      </c>
      <c r="AJ51">
        <v>1.385148924667045E-2</v>
      </c>
      <c r="AK51">
        <v>1.3725383025352079E-2</v>
      </c>
      <c r="AL51">
        <v>1.5672386467600205E-2</v>
      </c>
      <c r="AM51">
        <v>1.2475251709011115E-2</v>
      </c>
      <c r="AN51">
        <v>1.1262764546987117E-2</v>
      </c>
      <c r="AO51">
        <v>1.0146615218742161E-2</v>
      </c>
      <c r="AP51">
        <v>1.2884367140124163E-2</v>
      </c>
      <c r="AQ51">
        <v>1.4569894966328132E-2</v>
      </c>
      <c r="AR51">
        <v>1.3706854161308391E-2</v>
      </c>
      <c r="AS51">
        <v>1.5417850654869867E-2</v>
      </c>
      <c r="AT51">
        <v>1.1901924930696356E-2</v>
      </c>
      <c r="AU51">
        <v>1.1849339167066583E-2</v>
      </c>
      <c r="AV51">
        <v>1.2460373426235499E-2</v>
      </c>
      <c r="AW51">
        <v>1.614269899388536E-2</v>
      </c>
      <c r="AX51">
        <v>1.2726784551154139E-2</v>
      </c>
      <c r="AY51">
        <v>1.1388248743356949E-2</v>
      </c>
      <c r="AZ51">
        <v>1.26523670916309E-2</v>
      </c>
      <c r="BA51">
        <v>1.5350778107037902E-2</v>
      </c>
      <c r="BB51">
        <v>1.3672290875643905E-2</v>
      </c>
      <c r="BC51">
        <v>1.1390092378759327E-2</v>
      </c>
      <c r="BD51">
        <v>1.3607313909391924E-2</v>
      </c>
      <c r="BE51">
        <v>1.4477836276016065E-2</v>
      </c>
      <c r="BF51">
        <v>1.2493045583649057E-2</v>
      </c>
      <c r="BG51">
        <v>1.2068138050144303E-2</v>
      </c>
      <c r="BH51">
        <v>1.2380206754517436E-2</v>
      </c>
      <c r="BI51">
        <v>1.4807905276590521E-2</v>
      </c>
      <c r="BJ51">
        <v>1.6304936666951562E-2</v>
      </c>
      <c r="BK51">
        <v>1.3337381174511848E-2</v>
      </c>
      <c r="BL51">
        <v>1.2290650576763783E-2</v>
      </c>
      <c r="BM51">
        <v>1.4367670480497743E-2</v>
      </c>
      <c r="BN51">
        <v>1.2722113623493729E-2</v>
      </c>
      <c r="BO51">
        <v>1.2069817991373044E-2</v>
      </c>
      <c r="BP51">
        <v>1.3867637210027267E-2</v>
      </c>
      <c r="BQ51">
        <v>1.3265622505227453E-2</v>
      </c>
      <c r="BR51">
        <v>1.1038586704285277E-2</v>
      </c>
      <c r="BS51">
        <v>1.291573596761786E-2</v>
      </c>
      <c r="BT51">
        <v>1.2688427637639384E-2</v>
      </c>
      <c r="BU51">
        <v>1.6678359910076455E-2</v>
      </c>
      <c r="BV51">
        <v>1.3543978707251365E-2</v>
      </c>
      <c r="BW51">
        <v>1.6324869613315671E-2</v>
      </c>
      <c r="BX51">
        <v>1.3224404929392409E-2</v>
      </c>
      <c r="BY51">
        <v>1.4295555459269454E-2</v>
      </c>
      <c r="BZ51">
        <v>1.3907743998474456E-2</v>
      </c>
      <c r="CA51">
        <v>1.5595225038731663E-2</v>
      </c>
      <c r="CB51">
        <v>1.3278676575133526E-2</v>
      </c>
      <c r="CC51">
        <v>1.3478001685261318E-2</v>
      </c>
      <c r="CD51">
        <v>8.0540012795101684E-3</v>
      </c>
      <c r="CE51">
        <v>1.1834510400253797E-2</v>
      </c>
      <c r="CF51">
        <v>1.1350522670264148E-2</v>
      </c>
      <c r="CG51">
        <v>1.6471276965120574E-2</v>
      </c>
      <c r="CH51">
        <v>1.2810304423932998E-2</v>
      </c>
      <c r="CI51">
        <v>1.4045852891917595E-2</v>
      </c>
      <c r="CJ51">
        <v>1.2827196636760038E-2</v>
      </c>
      <c r="CK51">
        <v>1.5662955586724429E-2</v>
      </c>
      <c r="CL51">
        <v>1.529049757103511E-2</v>
      </c>
      <c r="CM51">
        <v>1.2352441527787344E-2</v>
      </c>
      <c r="CN51">
        <v>1.2253291619722384E-2</v>
      </c>
      <c r="CO51">
        <v>1.1398375045504975E-2</v>
      </c>
      <c r="CP51">
        <v>1.2502736794380151E-2</v>
      </c>
      <c r="CQ51">
        <v>1.3610246233839312E-2</v>
      </c>
      <c r="CR51">
        <v>1.2370184247089295E-2</v>
      </c>
      <c r="CS51">
        <v>1.0797770234205636E-2</v>
      </c>
      <c r="CT51">
        <v>1.4742047182991042E-2</v>
      </c>
      <c r="CU51">
        <v>1.2220060408863941E-2</v>
      </c>
      <c r="CV51">
        <v>1.1771540113128E-2</v>
      </c>
      <c r="CW51">
        <v>1.6329793241366113E-2</v>
      </c>
    </row>
    <row r="52" spans="1:101">
      <c r="B52">
        <v>9.3378639953311856E-3</v>
      </c>
      <c r="C52">
        <v>1.1821525922123504E-2</v>
      </c>
      <c r="D52">
        <v>9.9070601424903291E-3</v>
      </c>
      <c r="E52">
        <v>1.2836444589587694E-2</v>
      </c>
      <c r="F52">
        <v>1.1385539483374157E-2</v>
      </c>
      <c r="G52">
        <v>1.0224429584039763E-2</v>
      </c>
      <c r="H52">
        <v>1.1177520437139821E-2</v>
      </c>
      <c r="I52">
        <v>1.2587378769202765E-2</v>
      </c>
      <c r="J52">
        <v>1.0040212448941252E-2</v>
      </c>
      <c r="K52">
        <v>1.1064359351241943E-2</v>
      </c>
      <c r="L52">
        <v>1.0230684835594866E-2</v>
      </c>
      <c r="M52">
        <v>1.3042509113311417E-2</v>
      </c>
      <c r="N52">
        <v>1.332762055971458E-2</v>
      </c>
      <c r="O52">
        <v>1.1080212932554482E-2</v>
      </c>
      <c r="P52">
        <v>9.6844607186159365E-3</v>
      </c>
      <c r="Q52">
        <v>1.1701319761834993E-2</v>
      </c>
      <c r="R52">
        <v>1.0049678625309444E-2</v>
      </c>
      <c r="S52">
        <v>1.1266960721136995E-2</v>
      </c>
      <c r="T52">
        <v>1.094445746632782E-2</v>
      </c>
      <c r="U52">
        <v>1.1245188609243995E-2</v>
      </c>
      <c r="V52">
        <v>1.0752049381367805E-2</v>
      </c>
      <c r="W52">
        <v>1.0427834040683235E-2</v>
      </c>
      <c r="X52">
        <v>9.8161697449988539E-3</v>
      </c>
      <c r="Y52">
        <v>1.1399303141113901E-2</v>
      </c>
      <c r="Z52">
        <v>1.106059627990187E-2</v>
      </c>
      <c r="AA52">
        <v>1.0659756231280107E-2</v>
      </c>
      <c r="AB52">
        <v>1.2480552203322021E-2</v>
      </c>
      <c r="AC52">
        <v>1.1197572430440691E-2</v>
      </c>
      <c r="AD52">
        <v>1.259510952143446E-2</v>
      </c>
      <c r="AE52">
        <v>1.0339535967891174E-2</v>
      </c>
      <c r="AF52">
        <v>1.1112439336140071E-2</v>
      </c>
      <c r="AG52">
        <v>1.1669810844458705E-2</v>
      </c>
      <c r="AH52">
        <v>1.2376164482419032E-2</v>
      </c>
      <c r="AI52">
        <v>1.1263251888333598E-2</v>
      </c>
      <c r="AJ52">
        <v>1.2990085845476815E-2</v>
      </c>
      <c r="AK52">
        <v>9.6308794768739762E-3</v>
      </c>
      <c r="AL52">
        <v>1.0606267344023068E-2</v>
      </c>
      <c r="AM52">
        <v>1.0982929915090733E-2</v>
      </c>
      <c r="AN52">
        <v>1.0828895802054652E-2</v>
      </c>
      <c r="AO52">
        <v>9.6127616006449132E-3</v>
      </c>
      <c r="AP52">
        <v>1.0914103630778807E-2</v>
      </c>
      <c r="AQ52">
        <v>1.0063199298068185E-2</v>
      </c>
      <c r="AR52">
        <v>8.5611986909316928E-3</v>
      </c>
      <c r="AS52">
        <v>1.150522266843622E-2</v>
      </c>
      <c r="AT52">
        <v>1.1685178788819589E-2</v>
      </c>
      <c r="AU52">
        <v>1.2646025795607512E-2</v>
      </c>
      <c r="AV52">
        <v>1.0990008371440948E-2</v>
      </c>
      <c r="AW52">
        <v>1.0520707306484462E-2</v>
      </c>
      <c r="AX52">
        <v>1.1027482591317266E-2</v>
      </c>
      <c r="AY52">
        <v>1.1894442886428186E-2</v>
      </c>
      <c r="AZ52">
        <v>1.01199192812477E-2</v>
      </c>
      <c r="BA52">
        <v>1.0977282937503066E-2</v>
      </c>
      <c r="BB52">
        <v>1.2625291017554713E-2</v>
      </c>
      <c r="BC52">
        <v>1.1866669831404901E-2</v>
      </c>
      <c r="BD52">
        <v>1.0917396884820085E-2</v>
      </c>
      <c r="BE52">
        <v>8.4594035504778689E-3</v>
      </c>
      <c r="BF52">
        <v>1.1017428233783082E-2</v>
      </c>
      <c r="BG52">
        <v>9.8523102576163531E-3</v>
      </c>
      <c r="BH52">
        <v>1.1664885031104983E-2</v>
      </c>
      <c r="BI52">
        <v>1.0209895315765861E-2</v>
      </c>
      <c r="BJ52">
        <v>1.1930285878152348E-2</v>
      </c>
      <c r="BK52">
        <v>1.1888429589814641E-2</v>
      </c>
      <c r="BL52">
        <v>9.8255895566491235E-3</v>
      </c>
      <c r="BM52">
        <v>1.0799910586267111E-2</v>
      </c>
      <c r="BN52">
        <v>1.1394008408031618E-2</v>
      </c>
      <c r="BO52">
        <v>1.2589556694761053E-2</v>
      </c>
      <c r="BP52">
        <v>1.0479363261970907E-2</v>
      </c>
      <c r="BQ52">
        <v>9.9524298802044411E-3</v>
      </c>
      <c r="BR52">
        <v>1.0227766363048436E-2</v>
      </c>
      <c r="BS52">
        <v>1.2254333056393793E-2</v>
      </c>
      <c r="BT52">
        <v>1.0423734243784281E-2</v>
      </c>
      <c r="BU52">
        <v>1.134153523308599E-2</v>
      </c>
      <c r="BV52">
        <v>1.3895384698796483E-2</v>
      </c>
      <c r="BW52">
        <v>1.1490243305630971E-2</v>
      </c>
      <c r="BX52">
        <v>1.1037333009463076E-2</v>
      </c>
      <c r="BY52">
        <v>1.2587641906710098E-2</v>
      </c>
      <c r="BZ52">
        <v>1.3142827925850527E-2</v>
      </c>
      <c r="CA52">
        <v>1.2401393871055955E-2</v>
      </c>
      <c r="CB52">
        <v>1.1012742221029536E-2</v>
      </c>
      <c r="CC52">
        <v>1.1025772217342654E-2</v>
      </c>
      <c r="CD52">
        <v>9.39404038161901E-3</v>
      </c>
      <c r="CE52">
        <v>1.0553475239992827E-2</v>
      </c>
      <c r="CF52">
        <v>1.1731685901551662E-2</v>
      </c>
      <c r="CG52">
        <v>1.215458978248167E-2</v>
      </c>
      <c r="CH52">
        <v>9.5653937361711728E-3</v>
      </c>
      <c r="CI52">
        <v>1.070302480720277E-2</v>
      </c>
      <c r="CJ52">
        <v>1.0317575987106586E-2</v>
      </c>
      <c r="CK52">
        <v>9.5177688022817317E-3</v>
      </c>
      <c r="CL52">
        <v>1.1162435314948205E-2</v>
      </c>
      <c r="CM52">
        <v>1.05706199912271E-2</v>
      </c>
      <c r="CN52">
        <v>1.0864186384640871E-2</v>
      </c>
      <c r="CO52">
        <v>8.9744119519941552E-3</v>
      </c>
      <c r="CP52">
        <v>1.1996905617196124E-2</v>
      </c>
      <c r="CQ52">
        <v>1.0721430306255204E-2</v>
      </c>
      <c r="CR52">
        <v>1.0421336131602035E-2</v>
      </c>
      <c r="CS52">
        <v>1.2519426620689401E-2</v>
      </c>
      <c r="CT52">
        <v>9.5127077607533167E-3</v>
      </c>
      <c r="CU52">
        <v>1.075553329116217E-2</v>
      </c>
      <c r="CV52">
        <v>1.0050385250094074E-2</v>
      </c>
      <c r="CW52">
        <v>1.1440983795766394E-2</v>
      </c>
    </row>
    <row r="53" spans="1:101">
      <c r="B53">
        <v>1.145431654745274E-2</v>
      </c>
      <c r="C53">
        <v>1.5496921241755836E-2</v>
      </c>
      <c r="D53">
        <v>1.3505720775125159E-2</v>
      </c>
      <c r="E53">
        <v>1.2144249984318524E-2</v>
      </c>
      <c r="F53">
        <v>1.2598202970121554E-2</v>
      </c>
      <c r="G53">
        <v>9.7152881286198204E-3</v>
      </c>
      <c r="H53">
        <v>1.1637232687157495E-2</v>
      </c>
      <c r="I53">
        <v>1.353999709268458E-2</v>
      </c>
      <c r="J53">
        <v>1.2558365526006164E-2</v>
      </c>
      <c r="K53">
        <v>1.3029633603208642E-2</v>
      </c>
      <c r="L53">
        <v>1.3231437746062058E-2</v>
      </c>
      <c r="M53">
        <v>1.2912163295563087E-2</v>
      </c>
      <c r="N53">
        <v>1.1986211615974234E-2</v>
      </c>
      <c r="O53">
        <v>1.2870255367204838E-2</v>
      </c>
      <c r="P53">
        <v>1.3656485036189743E-2</v>
      </c>
      <c r="Q53">
        <v>1.1039891470207706E-2</v>
      </c>
      <c r="R53">
        <v>1.4703138368368136E-2</v>
      </c>
      <c r="S53">
        <v>1.136683667224365E-2</v>
      </c>
      <c r="T53">
        <v>1.365712586363161E-2</v>
      </c>
      <c r="U53">
        <v>1.3703927393375786E-2</v>
      </c>
      <c r="V53">
        <v>1.115728218198859E-2</v>
      </c>
      <c r="W53">
        <v>1.0032241275979351E-2</v>
      </c>
      <c r="X53">
        <v>1.5815612586240903E-2</v>
      </c>
      <c r="Y53">
        <v>1.0673451874358994E-2</v>
      </c>
      <c r="Z53">
        <v>1.1514082842964141E-2</v>
      </c>
      <c r="AA53">
        <v>1.1776322104701318E-2</v>
      </c>
      <c r="AB53">
        <v>1.3102600872294286E-2</v>
      </c>
      <c r="AC53">
        <v>1.297728628955936E-2</v>
      </c>
      <c r="AD53">
        <v>1.3412740614683396E-2</v>
      </c>
      <c r="AE53">
        <v>1.1743313979527419E-2</v>
      </c>
      <c r="AF53">
        <v>1.5449969395393205E-2</v>
      </c>
      <c r="AG53">
        <v>9.6632995927740488E-3</v>
      </c>
      <c r="AH53">
        <v>1.4554483993941325E-2</v>
      </c>
      <c r="AI53">
        <v>1.3519564234985E-2</v>
      </c>
      <c r="AJ53">
        <v>1.1733333625181102E-2</v>
      </c>
      <c r="AK53">
        <v>1.5150747383537897E-2</v>
      </c>
      <c r="AL53">
        <v>1.4026244966457163E-2</v>
      </c>
      <c r="AM53">
        <v>1.3665688091440722E-2</v>
      </c>
      <c r="AN53">
        <v>1.2551555842535703E-2</v>
      </c>
      <c r="AO53">
        <v>1.3160069554864897E-2</v>
      </c>
      <c r="AP53">
        <v>1.3650587877476474E-2</v>
      </c>
      <c r="AQ53">
        <v>1.5103059131375706E-2</v>
      </c>
      <c r="AR53">
        <v>1.349958352390172E-2</v>
      </c>
      <c r="AS53">
        <v>9.966893913123942E-3</v>
      </c>
      <c r="AT53">
        <v>1.3528338006506459E-2</v>
      </c>
      <c r="AU53">
        <v>1.2726622654179448E-2</v>
      </c>
      <c r="AV53">
        <v>1.1958458463411025E-2</v>
      </c>
      <c r="AW53">
        <v>1.1716403569256125E-2</v>
      </c>
      <c r="AX53">
        <v>1.1999305640871635E-2</v>
      </c>
      <c r="AY53">
        <v>1.5422278075393713E-2</v>
      </c>
      <c r="AZ53">
        <v>1.2250938148280438E-2</v>
      </c>
      <c r="BA53">
        <v>1.5534217560845316E-2</v>
      </c>
      <c r="BB53">
        <v>1.5125172309150066E-2</v>
      </c>
      <c r="BC53">
        <v>1.0069931048944308E-2</v>
      </c>
      <c r="BD53">
        <v>1.495885246401028E-2</v>
      </c>
      <c r="BE53">
        <v>1.2972098403788808E-2</v>
      </c>
      <c r="BF53">
        <v>9.1206991292726042E-3</v>
      </c>
      <c r="BG53">
        <v>1.5356517207561725E-2</v>
      </c>
      <c r="BH53">
        <v>1.1558047840419186E-2</v>
      </c>
      <c r="BI53">
        <v>1.2522691724378783E-2</v>
      </c>
      <c r="BJ53">
        <v>1.2073289083034058E-2</v>
      </c>
      <c r="BK53">
        <v>1.1988534834376174E-2</v>
      </c>
      <c r="BL53">
        <v>1.3740620107445275E-2</v>
      </c>
      <c r="BM53">
        <v>1.127260925711421E-2</v>
      </c>
      <c r="BN53">
        <v>9.1810281426632067E-3</v>
      </c>
      <c r="BO53">
        <v>1.3755241769733214E-2</v>
      </c>
      <c r="BP53">
        <v>1.2692152492121469E-2</v>
      </c>
      <c r="BQ53">
        <v>1.008702744678578E-2</v>
      </c>
      <c r="BR53">
        <v>1.382686785321482E-2</v>
      </c>
      <c r="BS53">
        <v>1.0690282646297228E-2</v>
      </c>
      <c r="BT53">
        <v>1.2030744692735565E-2</v>
      </c>
      <c r="BU53">
        <v>1.4461588473776614E-2</v>
      </c>
      <c r="BV53">
        <v>1.4878329019004233E-2</v>
      </c>
      <c r="BW53">
        <v>9.6363638459009242E-3</v>
      </c>
      <c r="BX53">
        <v>1.1511147323824848E-2</v>
      </c>
      <c r="BY53">
        <v>1.1649115524221241E-2</v>
      </c>
      <c r="BZ53">
        <v>1.1811423135489461E-2</v>
      </c>
      <c r="CA53">
        <v>1.7289009687529416E-2</v>
      </c>
      <c r="CB53">
        <v>1.6474109067648044E-2</v>
      </c>
      <c r="CC53">
        <v>1.1351370466397939E-2</v>
      </c>
      <c r="CD53">
        <v>1.226412158037459E-2</v>
      </c>
      <c r="CE53">
        <v>1.1838830128885914E-2</v>
      </c>
      <c r="CF53">
        <v>1.5200006261003015E-2</v>
      </c>
      <c r="CG53">
        <v>1.3082618342704855E-2</v>
      </c>
      <c r="CH53">
        <v>1.3556669925585867E-2</v>
      </c>
      <c r="CI53">
        <v>1.2872882297163693E-2</v>
      </c>
      <c r="CJ53">
        <v>1.3107004732526923E-2</v>
      </c>
      <c r="CK53">
        <v>1.6618335552000083E-2</v>
      </c>
      <c r="CL53">
        <v>1.363484856464188E-2</v>
      </c>
      <c r="CM53">
        <v>1.2583525249722713E-2</v>
      </c>
      <c r="CN53">
        <v>1.3877183702235006E-2</v>
      </c>
      <c r="CO53">
        <v>9.5112668140170352E-3</v>
      </c>
      <c r="CP53">
        <v>1.2661519758798256E-2</v>
      </c>
      <c r="CQ53">
        <v>1.2882209242825345E-2</v>
      </c>
      <c r="CR53">
        <v>1.0838385109715423E-2</v>
      </c>
      <c r="CS53">
        <v>1.1465972825943992E-2</v>
      </c>
      <c r="CT53">
        <v>1.2632439760216493E-2</v>
      </c>
      <c r="CU53">
        <v>1.5329164134176083E-2</v>
      </c>
      <c r="CV53">
        <v>1.156557180375695E-2</v>
      </c>
      <c r="CW53">
        <v>1.1177474561712034E-2</v>
      </c>
    </row>
    <row r="54" spans="1:101">
      <c r="B54">
        <v>1.2549260110128437E-2</v>
      </c>
      <c r="C54">
        <v>1.1989866972575924E-2</v>
      </c>
      <c r="D54">
        <v>1.2295661950592261E-2</v>
      </c>
      <c r="E54">
        <v>1.4259061283822351E-2</v>
      </c>
      <c r="F54">
        <v>1.4346744829525568E-2</v>
      </c>
      <c r="G54">
        <v>1.490375441074553E-2</v>
      </c>
      <c r="H54">
        <v>1.5038867838665681E-2</v>
      </c>
      <c r="I54">
        <v>1.38502618136809E-2</v>
      </c>
      <c r="J54">
        <v>1.3422930331892778E-2</v>
      </c>
      <c r="K54">
        <v>1.4201069197773778E-2</v>
      </c>
      <c r="L54">
        <v>1.4577593342444409E-2</v>
      </c>
      <c r="M54">
        <v>1.1065389100157986E-2</v>
      </c>
      <c r="N54">
        <v>1.5707985576082932E-2</v>
      </c>
      <c r="O54">
        <v>1.3816280073813809E-2</v>
      </c>
      <c r="P54">
        <v>1.3396751509991152E-2</v>
      </c>
      <c r="Q54">
        <v>1.2014313160545262E-2</v>
      </c>
      <c r="R54">
        <v>1.2964257812310458E-2</v>
      </c>
      <c r="S54">
        <v>1.1111102895891289E-2</v>
      </c>
      <c r="T54">
        <v>1.2150549237838435E-2</v>
      </c>
      <c r="U54">
        <v>1.4548719339929761E-2</v>
      </c>
      <c r="V54">
        <v>1.5452856063554092E-2</v>
      </c>
      <c r="W54">
        <v>1.4020053989970678E-2</v>
      </c>
      <c r="X54">
        <v>1.6387907952525614E-2</v>
      </c>
      <c r="Y54">
        <v>1.1975443588189461E-2</v>
      </c>
      <c r="Z54">
        <v>1.3488834790984304E-2</v>
      </c>
      <c r="AA54">
        <v>1.3488242241747172E-2</v>
      </c>
      <c r="AB54">
        <v>1.2615275328941291E-2</v>
      </c>
      <c r="AC54">
        <v>1.5939729514772936E-2</v>
      </c>
      <c r="AD54">
        <v>1.4427815224851063E-2</v>
      </c>
      <c r="AE54">
        <v>1.4120600159185433E-2</v>
      </c>
      <c r="AF54">
        <v>1.221945980767525E-2</v>
      </c>
      <c r="AG54">
        <v>1.2139810195665303E-2</v>
      </c>
      <c r="AH54">
        <v>9.513723483352117E-3</v>
      </c>
      <c r="AI54">
        <v>1.3099596274112309E-2</v>
      </c>
      <c r="AJ54">
        <v>1.1257263728816158E-2</v>
      </c>
      <c r="AK54">
        <v>1.257645136223781E-2</v>
      </c>
      <c r="AL54">
        <v>1.1230131903352486E-2</v>
      </c>
      <c r="AM54">
        <v>1.2450925513435308E-2</v>
      </c>
      <c r="AN54">
        <v>1.0437595871497613E-2</v>
      </c>
      <c r="AO54">
        <v>1.4019964205344718E-2</v>
      </c>
      <c r="AP54">
        <v>1.2800158859124373E-2</v>
      </c>
      <c r="AQ54">
        <v>1.2278009036730285E-2</v>
      </c>
      <c r="AR54">
        <v>1.4296669819201918E-2</v>
      </c>
      <c r="AS54">
        <v>1.3562179825757352E-2</v>
      </c>
      <c r="AT54">
        <v>1.0564496224218527E-2</v>
      </c>
      <c r="AU54">
        <v>1.2913875958852118E-2</v>
      </c>
      <c r="AV54">
        <v>1.6746778226223814E-2</v>
      </c>
      <c r="AW54">
        <v>1.0592826664004008E-2</v>
      </c>
      <c r="AX54">
        <v>1.5183668915548038E-2</v>
      </c>
      <c r="AY54">
        <v>1.3374580781961061E-2</v>
      </c>
      <c r="AZ54">
        <v>1.146300324777476E-2</v>
      </c>
      <c r="BA54">
        <v>1.2537570347210338E-2</v>
      </c>
      <c r="BB54">
        <v>1.238739581859569E-2</v>
      </c>
      <c r="BC54">
        <v>1.379329089036758E-2</v>
      </c>
      <c r="BD54">
        <v>1.2885940076819861E-2</v>
      </c>
      <c r="BE54">
        <v>1.4557009774646525E-2</v>
      </c>
      <c r="BF54">
        <v>1.2263187264449894E-2</v>
      </c>
      <c r="BG54">
        <v>1.3608495199606472E-2</v>
      </c>
      <c r="BH54">
        <v>1.2775549375063663E-2</v>
      </c>
      <c r="BI54">
        <v>1.1403299269610413E-2</v>
      </c>
      <c r="BJ54">
        <v>1.0999240990007309E-2</v>
      </c>
      <c r="BK54">
        <v>1.4315928643024901E-2</v>
      </c>
      <c r="BL54">
        <v>9.4482236555941401E-3</v>
      </c>
      <c r="BM54">
        <v>1.1531964503100232E-2</v>
      </c>
      <c r="BN54">
        <v>1.4069832915042792E-2</v>
      </c>
      <c r="BO54">
        <v>1.3164485850038403E-2</v>
      </c>
      <c r="BP54">
        <v>1.3451646326780389E-2</v>
      </c>
      <c r="BQ54">
        <v>1.3139408404997999E-2</v>
      </c>
      <c r="BR54">
        <v>1.2696752594187096E-2</v>
      </c>
      <c r="BS54">
        <v>1.3844776830651325E-2</v>
      </c>
      <c r="BT54">
        <v>1.4216276889708272E-2</v>
      </c>
      <c r="BU54">
        <v>1.270235106703335E-2</v>
      </c>
      <c r="BV54">
        <v>1.3110242322278615E-2</v>
      </c>
      <c r="BW54">
        <v>1.5202631736193564E-2</v>
      </c>
      <c r="BX54">
        <v>1.4783761621687444E-2</v>
      </c>
      <c r="BY54">
        <v>1.2711855979457596E-2</v>
      </c>
      <c r="BZ54">
        <v>1.3154969986236321E-2</v>
      </c>
      <c r="CA54">
        <v>1.2589809440848547E-2</v>
      </c>
      <c r="CB54">
        <v>1.4307106402303626E-2</v>
      </c>
      <c r="CC54">
        <v>1.0996301563760745E-2</v>
      </c>
      <c r="CD54">
        <v>1.4710445677147591E-2</v>
      </c>
      <c r="CE54">
        <v>1.2893630487746926E-2</v>
      </c>
      <c r="CF54">
        <v>1.3117777226467288E-2</v>
      </c>
      <c r="CG54">
        <v>1.2720939240640156E-2</v>
      </c>
      <c r="CH54">
        <v>1.4493160905606499E-2</v>
      </c>
      <c r="CI54">
        <v>1.4317250646194079E-2</v>
      </c>
      <c r="CJ54">
        <v>1.4473741122498192E-2</v>
      </c>
      <c r="CK54">
        <v>1.1895022163359146E-2</v>
      </c>
      <c r="CL54">
        <v>1.2673683586941495E-2</v>
      </c>
      <c r="CM54">
        <v>1.1080460906541243E-2</v>
      </c>
      <c r="CN54">
        <v>1.3414235242766567E-2</v>
      </c>
      <c r="CO54">
        <v>1.5536288917431222E-2</v>
      </c>
      <c r="CP54">
        <v>1.384398201300001E-2</v>
      </c>
      <c r="CQ54">
        <v>1.3854023912673739E-2</v>
      </c>
      <c r="CR54">
        <v>1.0467966982709026E-2</v>
      </c>
      <c r="CS54">
        <v>1.493926121940487E-2</v>
      </c>
      <c r="CT54">
        <v>1.2450651668336124E-2</v>
      </c>
      <c r="CU54">
        <v>1.3531544218653248E-2</v>
      </c>
      <c r="CV54">
        <v>1.5324011572991399E-2</v>
      </c>
      <c r="CW54">
        <v>1.5144164347615062E-2</v>
      </c>
    </row>
    <row r="55" spans="1:101">
      <c r="B55">
        <v>3.7587984550790207E-3</v>
      </c>
      <c r="C55">
        <v>5.1749372155863501E-3</v>
      </c>
      <c r="D55">
        <v>6.0274200091493587E-3</v>
      </c>
      <c r="E55">
        <v>5.0931350546564117E-3</v>
      </c>
      <c r="F55">
        <v>5.0000761760300178E-3</v>
      </c>
      <c r="G55">
        <v>4.7093594071382716E-3</v>
      </c>
      <c r="H55">
        <v>5.2986482651151854E-3</v>
      </c>
      <c r="I55">
        <v>4.9423483498201529E-3</v>
      </c>
      <c r="J55">
        <v>4.7731975409146836E-3</v>
      </c>
      <c r="K55">
        <v>5.5853229058243949E-3</v>
      </c>
      <c r="L55">
        <v>5.343791058911437E-3</v>
      </c>
      <c r="M55">
        <v>5.3294221744195902E-3</v>
      </c>
      <c r="N55">
        <v>4.4720768651474426E-3</v>
      </c>
      <c r="O55">
        <v>5.4842734477936602E-3</v>
      </c>
      <c r="P55">
        <v>4.9234725951191995E-3</v>
      </c>
      <c r="Q55">
        <v>6.3043141387442757E-3</v>
      </c>
      <c r="R55">
        <v>5.7729096538174148E-3</v>
      </c>
      <c r="S55">
        <v>6.1694185292611101E-3</v>
      </c>
      <c r="T55">
        <v>4.6273189407252564E-3</v>
      </c>
      <c r="U55">
        <v>5.0121930321473142E-3</v>
      </c>
      <c r="V55">
        <v>4.0862786057017028E-3</v>
      </c>
      <c r="W55">
        <v>5.2506389957383773E-3</v>
      </c>
      <c r="X55">
        <v>5.2776599617482918E-3</v>
      </c>
      <c r="Y55">
        <v>6.9265958759758247E-3</v>
      </c>
      <c r="Z55">
        <v>5.5109821979353168E-3</v>
      </c>
      <c r="AA55">
        <v>5.2538444865665151E-3</v>
      </c>
      <c r="AB55">
        <v>3.7583202208945907E-3</v>
      </c>
      <c r="AC55">
        <v>4.4183626749151623E-3</v>
      </c>
      <c r="AD55">
        <v>4.3191182046572862E-3</v>
      </c>
      <c r="AE55">
        <v>5.0747988407882074E-3</v>
      </c>
      <c r="AF55">
        <v>4.5696285222332688E-3</v>
      </c>
      <c r="AG55">
        <v>5.3349330126017114E-3</v>
      </c>
      <c r="AH55">
        <v>4.5874610909999699E-3</v>
      </c>
      <c r="AI55">
        <v>5.2908062494198592E-3</v>
      </c>
      <c r="AJ55">
        <v>5.3134236656300488E-3</v>
      </c>
      <c r="AK55">
        <v>4.8644020943579627E-3</v>
      </c>
      <c r="AL55">
        <v>4.3608719750431344E-3</v>
      </c>
      <c r="AM55">
        <v>4.7218546932645709E-3</v>
      </c>
      <c r="AN55">
        <v>4.825833479721338E-3</v>
      </c>
      <c r="AO55">
        <v>4.8091517228853213E-3</v>
      </c>
      <c r="AP55">
        <v>4.6369985934695485E-3</v>
      </c>
      <c r="AQ55">
        <v>6.0882267017292281E-3</v>
      </c>
      <c r="AR55">
        <v>3.712738596313693E-3</v>
      </c>
      <c r="AS55">
        <v>5.1641214003841727E-3</v>
      </c>
      <c r="AT55">
        <v>4.6677704483140126E-3</v>
      </c>
      <c r="AU55">
        <v>4.4401904202201947E-3</v>
      </c>
      <c r="AV55">
        <v>3.8557177867403758E-3</v>
      </c>
      <c r="AW55">
        <v>5.4853461575809798E-3</v>
      </c>
      <c r="AX55">
        <v>4.9071872347982272E-3</v>
      </c>
      <c r="AY55">
        <v>4.8225374682146381E-3</v>
      </c>
      <c r="AZ55">
        <v>4.9401593463057917E-3</v>
      </c>
      <c r="BA55">
        <v>5.0985252137627441E-3</v>
      </c>
      <c r="BB55">
        <v>4.8778725783252376E-3</v>
      </c>
      <c r="BC55">
        <v>3.4450582547787532E-3</v>
      </c>
      <c r="BD55">
        <v>5.9584636023211936E-3</v>
      </c>
      <c r="BE55">
        <v>5.1282917795369091E-3</v>
      </c>
      <c r="BF55">
        <v>4.3781415944315945E-3</v>
      </c>
      <c r="BG55">
        <v>4.5956366631125936E-3</v>
      </c>
      <c r="BH55">
        <v>4.5160810269083062E-3</v>
      </c>
      <c r="BI55">
        <v>6.6906064121557652E-3</v>
      </c>
      <c r="BJ55">
        <v>5.4510396130782214E-3</v>
      </c>
      <c r="BK55">
        <v>4.8975580029173415E-3</v>
      </c>
      <c r="BL55">
        <v>5.1872345698789285E-3</v>
      </c>
      <c r="BM55">
        <v>4.4446250935239288E-3</v>
      </c>
      <c r="BN55">
        <v>5.0604249146402238E-3</v>
      </c>
      <c r="BO55">
        <v>5.2822297063759823E-3</v>
      </c>
      <c r="BP55">
        <v>4.9266437439183389E-3</v>
      </c>
      <c r="BQ55">
        <v>4.8198353447672648E-3</v>
      </c>
      <c r="BR55">
        <v>3.9251806013477471E-3</v>
      </c>
      <c r="BS55">
        <v>4.9917384001092902E-3</v>
      </c>
      <c r="BT55">
        <v>3.9210839350390485E-3</v>
      </c>
      <c r="BU55">
        <v>5.093082366199729E-3</v>
      </c>
      <c r="BV55">
        <v>5.4817465754055279E-3</v>
      </c>
      <c r="BW55">
        <v>6.3432396858674623E-3</v>
      </c>
      <c r="BX55">
        <v>4.9049974837418004E-3</v>
      </c>
      <c r="BY55">
        <v>4.9179178218776744E-3</v>
      </c>
      <c r="BZ55">
        <v>4.5879304706333756E-3</v>
      </c>
      <c r="CA55">
        <v>5.0555883401825321E-3</v>
      </c>
      <c r="CB55">
        <v>5.4857584974718748E-3</v>
      </c>
      <c r="CC55">
        <v>5.7989091027206988E-3</v>
      </c>
      <c r="CD55">
        <v>4.8209999500683134E-3</v>
      </c>
      <c r="CE55">
        <v>6.0350903753910714E-3</v>
      </c>
      <c r="CF55">
        <v>4.4569210413916063E-3</v>
      </c>
      <c r="CG55">
        <v>4.0722711267338904E-3</v>
      </c>
      <c r="CH55">
        <v>5.7191538044821027E-3</v>
      </c>
      <c r="CI55">
        <v>4.6383734310494942E-3</v>
      </c>
      <c r="CJ55">
        <v>5.5897564835665674E-3</v>
      </c>
      <c r="CK55">
        <v>5.0667614783402731E-3</v>
      </c>
      <c r="CL55">
        <v>5.6347815686952803E-3</v>
      </c>
      <c r="CM55">
        <v>5.1079476404767513E-3</v>
      </c>
      <c r="CN55">
        <v>4.2459228648014536E-3</v>
      </c>
      <c r="CO55">
        <v>5.4868657953265638E-3</v>
      </c>
      <c r="CP55">
        <v>3.6882467879296122E-3</v>
      </c>
      <c r="CQ55">
        <v>5.5813733924908737E-3</v>
      </c>
      <c r="CR55">
        <v>4.4205165591714715E-3</v>
      </c>
      <c r="CS55">
        <v>4.9498022574509812E-3</v>
      </c>
      <c r="CT55">
        <v>5.7806210658160016E-3</v>
      </c>
      <c r="CU55">
        <v>4.7561239277222568E-3</v>
      </c>
      <c r="CV55">
        <v>5.2670735810020717E-3</v>
      </c>
      <c r="CW55">
        <v>5.0240412965451278E-3</v>
      </c>
    </row>
    <row r="56" spans="1:101">
      <c r="A56" s="79" t="s">
        <v>67</v>
      </c>
      <c r="B56">
        <v>2.0882243884348344</v>
      </c>
      <c r="C56">
        <v>2.5245821626923424</v>
      </c>
      <c r="D56">
        <v>3.7326669394316601</v>
      </c>
      <c r="E56">
        <v>2.9221060755441393</v>
      </c>
      <c r="F56">
        <v>3.7195917559183629</v>
      </c>
      <c r="G56">
        <v>4.2482155235261487</v>
      </c>
      <c r="H56">
        <v>1.8561894219641721</v>
      </c>
      <c r="I56">
        <v>2.3158968718082811</v>
      </c>
      <c r="J56">
        <v>3.0302741799291493</v>
      </c>
      <c r="K56">
        <v>3.6332139617345276</v>
      </c>
      <c r="L56">
        <v>3.4956362005835735</v>
      </c>
      <c r="M56">
        <v>3.9001050848258334</v>
      </c>
      <c r="N56">
        <v>4.366449176538385</v>
      </c>
      <c r="O56">
        <v>3.1571340150384657</v>
      </c>
      <c r="P56">
        <v>2.7685058926358419</v>
      </c>
      <c r="Q56">
        <v>3.4510204796137947</v>
      </c>
      <c r="R56">
        <v>2.7818482540986906</v>
      </c>
      <c r="S56">
        <v>3.0301267032862809</v>
      </c>
      <c r="T56">
        <v>3.3340603152022101</v>
      </c>
      <c r="U56">
        <v>3.7397694517057181</v>
      </c>
      <c r="V56">
        <v>2.96022076097336</v>
      </c>
      <c r="W56">
        <v>2.3347784063281369</v>
      </c>
      <c r="X56">
        <v>2.9198791440868566</v>
      </c>
      <c r="Y56">
        <v>4.3338150156138147</v>
      </c>
      <c r="Z56">
        <v>3.1945211913472287</v>
      </c>
      <c r="AA56">
        <v>2.9174866344586863</v>
      </c>
      <c r="AB56">
        <v>2.5537883395292038</v>
      </c>
      <c r="AC56">
        <v>3.2022737870541915</v>
      </c>
      <c r="AD56">
        <v>2.9463059982093371</v>
      </c>
      <c r="AE56">
        <v>1.9020616541887403</v>
      </c>
      <c r="AF56">
        <v>2.9054869564143848</v>
      </c>
      <c r="AG56">
        <v>2.0494945226663597</v>
      </c>
      <c r="AH56">
        <v>3.2850540153335075</v>
      </c>
      <c r="AI56">
        <v>4.6904209309443399</v>
      </c>
      <c r="AJ56">
        <v>2.720971841266004</v>
      </c>
      <c r="AK56">
        <v>3.4629792276965121</v>
      </c>
      <c r="AL56">
        <v>2.3196363220268736</v>
      </c>
      <c r="AM56">
        <v>3.0418720261560757</v>
      </c>
      <c r="AN56">
        <v>3.6930351321274291</v>
      </c>
      <c r="AO56">
        <v>2.2403401653981305</v>
      </c>
      <c r="AP56">
        <v>4.3815548839839913</v>
      </c>
      <c r="AQ56">
        <v>3.9850593644732957</v>
      </c>
      <c r="AR56">
        <v>3.2305833793128582</v>
      </c>
      <c r="AS56">
        <v>3.3134600469251745</v>
      </c>
      <c r="AT56">
        <v>2.8803133698722903</v>
      </c>
      <c r="AU56">
        <v>2.5205918841395789</v>
      </c>
      <c r="AV56">
        <v>4.1655146393062417</v>
      </c>
      <c r="AW56">
        <v>1.0917961111080252</v>
      </c>
      <c r="AX56">
        <v>2.4815428053233881</v>
      </c>
      <c r="AY56">
        <v>2.7412746135370254</v>
      </c>
      <c r="AZ56">
        <v>2.035181364872062</v>
      </c>
      <c r="BA56">
        <v>3.3187899487115633</v>
      </c>
      <c r="BB56">
        <v>2.0401243662749864</v>
      </c>
      <c r="BC56">
        <v>3.6946035566280893</v>
      </c>
      <c r="BD56">
        <v>3.4867168008346736</v>
      </c>
      <c r="BE56">
        <v>3.3076189777324152</v>
      </c>
      <c r="BF56">
        <v>3.3025564192340764</v>
      </c>
      <c r="BG56">
        <v>2.841054801303148</v>
      </c>
      <c r="BH56">
        <v>2.6806241595502582</v>
      </c>
      <c r="BI56">
        <v>1.5459594533950614</v>
      </c>
      <c r="BJ56">
        <v>2.6392508613823589</v>
      </c>
      <c r="BK56">
        <v>3.1907072274801527</v>
      </c>
      <c r="BL56">
        <v>3.7033626468097989</v>
      </c>
      <c r="BM56">
        <v>3.7190279893152507</v>
      </c>
      <c r="BN56">
        <v>2.2193192942922009</v>
      </c>
      <c r="BO56">
        <v>3.2438407519564891</v>
      </c>
      <c r="BP56">
        <v>3.1727009903741066</v>
      </c>
      <c r="BQ56">
        <v>2.6441932305532627</v>
      </c>
      <c r="BR56">
        <v>2.2931302380221315</v>
      </c>
      <c r="BS56">
        <v>3.3916247587965049</v>
      </c>
      <c r="BT56">
        <v>2.4379584574174089</v>
      </c>
      <c r="BU56">
        <v>2.5239172030671844</v>
      </c>
      <c r="BV56">
        <v>3.7339119812301704</v>
      </c>
      <c r="BW56">
        <v>2.9704546580749795</v>
      </c>
      <c r="BX56">
        <v>3.523853912049419</v>
      </c>
      <c r="BY56">
        <v>2.0651455218968202</v>
      </c>
      <c r="BZ56">
        <v>2.5447548151327739</v>
      </c>
      <c r="CA56">
        <v>3.6747507474127827</v>
      </c>
      <c r="CB56">
        <v>2.200281787167472</v>
      </c>
      <c r="CC56">
        <v>2.6607257146241357</v>
      </c>
      <c r="CD56">
        <v>2.2882545615642922</v>
      </c>
      <c r="CE56">
        <v>2.600304882112662</v>
      </c>
      <c r="CF56">
        <v>2.5954718796868974</v>
      </c>
      <c r="CG56">
        <v>2.464949015365034</v>
      </c>
      <c r="CH56">
        <v>2.1956210902009978</v>
      </c>
      <c r="CI56">
        <v>2.6637087229958993</v>
      </c>
      <c r="CJ56">
        <v>2.0643131974751308</v>
      </c>
      <c r="CK56">
        <v>4.3639377981672824</v>
      </c>
      <c r="CL56">
        <v>3.8290650659575864</v>
      </c>
      <c r="CM56">
        <v>2.4657539845566383</v>
      </c>
      <c r="CN56">
        <v>2.9020737855814476</v>
      </c>
      <c r="CO56">
        <v>2.7758741003711136</v>
      </c>
      <c r="CP56">
        <v>2.3777516742906828</v>
      </c>
      <c r="CQ56">
        <v>2.5726652714100773</v>
      </c>
      <c r="CR56">
        <v>4.0070656205343971</v>
      </c>
      <c r="CS56">
        <v>3.5682843076750164</v>
      </c>
      <c r="CT56">
        <v>3.4727588082382348</v>
      </c>
      <c r="CU56">
        <v>3.6284743187282293</v>
      </c>
      <c r="CV56">
        <v>3.952833185141309</v>
      </c>
      <c r="CW56">
        <v>3.1191954806956552</v>
      </c>
    </row>
    <row r="57" spans="1:101">
      <c r="B57">
        <v>7.0365075821987055</v>
      </c>
      <c r="C57">
        <v>6.9947455248410444</v>
      </c>
      <c r="D57">
        <v>7.0475471072083149</v>
      </c>
      <c r="E57">
        <v>7.0718130332134974</v>
      </c>
      <c r="F57">
        <v>6.995611034255389</v>
      </c>
      <c r="G57">
        <v>6.9483178863192183</v>
      </c>
      <c r="H57">
        <v>6.9554908174116052</v>
      </c>
      <c r="I57">
        <v>6.991069407439034</v>
      </c>
      <c r="J57">
        <v>6.9640424836515455</v>
      </c>
      <c r="K57">
        <v>6.9918222481966552</v>
      </c>
      <c r="L57">
        <v>6.9433960227880895</v>
      </c>
      <c r="M57">
        <v>7.0027879072988881</v>
      </c>
      <c r="N57">
        <v>7.0459060286515918</v>
      </c>
      <c r="O57">
        <v>6.9721785670438852</v>
      </c>
      <c r="P57">
        <v>7.1034548251253424</v>
      </c>
      <c r="Q57">
        <v>6.9926474222215091</v>
      </c>
      <c r="R57">
        <v>6.9187631182619942</v>
      </c>
      <c r="S57">
        <v>6.974923927991969</v>
      </c>
      <c r="T57">
        <v>6.9766773512580817</v>
      </c>
      <c r="U57">
        <v>7.0851476107610987</v>
      </c>
      <c r="V57">
        <v>6.910882907432228</v>
      </c>
      <c r="W57">
        <v>7.0950510120704937</v>
      </c>
      <c r="X57">
        <v>7.0486105601974405</v>
      </c>
      <c r="Y57">
        <v>6.9248260707940377</v>
      </c>
      <c r="Z57">
        <v>6.9697286773852625</v>
      </c>
      <c r="AA57">
        <v>7.0151979442486718</v>
      </c>
      <c r="AB57">
        <v>7.001059335001619</v>
      </c>
      <c r="AC57">
        <v>7.0888386616224706</v>
      </c>
      <c r="AD57">
        <v>7.0579930298587099</v>
      </c>
      <c r="AE57">
        <v>6.9694998634059138</v>
      </c>
      <c r="AF57">
        <v>6.8486296758021625</v>
      </c>
      <c r="AG57">
        <v>7.0581673646805116</v>
      </c>
      <c r="AH57">
        <v>7.0544347534604706</v>
      </c>
      <c r="AI57">
        <v>7.0592111406518097</v>
      </c>
      <c r="AJ57">
        <v>7.0198908391581716</v>
      </c>
      <c r="AK57">
        <v>7.0116805538921847</v>
      </c>
      <c r="AL57">
        <v>6.8333589371091259</v>
      </c>
      <c r="AM57">
        <v>7.0825835168038651</v>
      </c>
      <c r="AN57">
        <v>6.9371530693093435</v>
      </c>
      <c r="AO57">
        <v>6.986511739634393</v>
      </c>
      <c r="AP57">
        <v>6.9193022800696218</v>
      </c>
      <c r="AQ57">
        <v>7.0482143365286287</v>
      </c>
      <c r="AR57">
        <v>7.0494126273777473</v>
      </c>
      <c r="AS57">
        <v>6.9605927268207264</v>
      </c>
      <c r="AT57">
        <v>7.0456477963718145</v>
      </c>
      <c r="AU57">
        <v>7.0112853890685223</v>
      </c>
      <c r="AV57">
        <v>6.9400243869929001</v>
      </c>
      <c r="AW57">
        <v>7.02177906429809</v>
      </c>
      <c r="AX57">
        <v>7.0353116687311985</v>
      </c>
      <c r="AY57">
        <v>7.0388509356483464</v>
      </c>
      <c r="AZ57">
        <v>6.9571077363288234</v>
      </c>
      <c r="BA57">
        <v>7.0644847346816597</v>
      </c>
      <c r="BB57">
        <v>7.0167460794508782</v>
      </c>
      <c r="BC57">
        <v>6.9853658348284497</v>
      </c>
      <c r="BD57">
        <v>6.997082586142862</v>
      </c>
      <c r="BE57">
        <v>6.9329254116303627</v>
      </c>
      <c r="BF57">
        <v>6.9742837921946252</v>
      </c>
      <c r="BG57">
        <v>7.0310104523818708</v>
      </c>
      <c r="BH57">
        <v>7.0384709435602755</v>
      </c>
      <c r="BI57">
        <v>6.9781206318602438</v>
      </c>
      <c r="BJ57">
        <v>7.0129161472100812</v>
      </c>
      <c r="BK57">
        <v>6.9230920944083651</v>
      </c>
      <c r="BL57">
        <v>7.0095524302612473</v>
      </c>
      <c r="BM57">
        <v>6.9889872553412618</v>
      </c>
      <c r="BN57">
        <v>7.006460406709726</v>
      </c>
      <c r="BO57">
        <v>6.9633833235759663</v>
      </c>
      <c r="BP57">
        <v>7.0005524820395326</v>
      </c>
      <c r="BQ57">
        <v>6.9971684191927599</v>
      </c>
      <c r="BR57">
        <v>6.9783642034978515</v>
      </c>
      <c r="BS57">
        <v>7.0445719229811496</v>
      </c>
      <c r="BT57">
        <v>7.0628022781236597</v>
      </c>
      <c r="BU57">
        <v>7.0359336425371994</v>
      </c>
      <c r="BV57">
        <v>6.9817891135867338</v>
      </c>
      <c r="BW57">
        <v>6.9729012570208342</v>
      </c>
      <c r="BX57">
        <v>6.977698234545576</v>
      </c>
      <c r="BY57">
        <v>7.0311894590252617</v>
      </c>
      <c r="BZ57">
        <v>7.0262370206302123</v>
      </c>
      <c r="CA57">
        <v>6.9654920176956887</v>
      </c>
      <c r="CB57">
        <v>7.0359325765531358</v>
      </c>
      <c r="CC57">
        <v>7.0004655541396605</v>
      </c>
      <c r="CD57">
        <v>7.0330130840109684</v>
      </c>
      <c r="CE57">
        <v>7.0746715618132869</v>
      </c>
      <c r="CF57">
        <v>6.9847653118578759</v>
      </c>
      <c r="CG57">
        <v>6.9459764885528053</v>
      </c>
      <c r="CH57">
        <v>7.035939669075546</v>
      </c>
      <c r="CI57">
        <v>7.0648084679731191</v>
      </c>
      <c r="CJ57">
        <v>7.0120375913240505</v>
      </c>
      <c r="CK57">
        <v>7.0189992026479491</v>
      </c>
      <c r="CL57">
        <v>6.9874382108574293</v>
      </c>
      <c r="CM57">
        <v>7.0819278766415072</v>
      </c>
      <c r="CN57">
        <v>7.0590383274577091</v>
      </c>
      <c r="CO57">
        <v>7.0060079598803009</v>
      </c>
      <c r="CP57">
        <v>6.9061607611226119</v>
      </c>
      <c r="CQ57">
        <v>6.9496631989736635</v>
      </c>
      <c r="CR57">
        <v>7.024966261002934</v>
      </c>
      <c r="CS57">
        <v>6.948200819976563</v>
      </c>
      <c r="CT57">
        <v>7.0601111937615961</v>
      </c>
      <c r="CU57">
        <v>6.9440351120561683</v>
      </c>
      <c r="CV57">
        <v>6.9635905315084639</v>
      </c>
      <c r="CW57">
        <v>7.018545529146726</v>
      </c>
    </row>
    <row r="58" spans="1:101">
      <c r="B58">
        <v>3.0327418154449641</v>
      </c>
      <c r="C58">
        <v>2.6843508330750971</v>
      </c>
      <c r="D58">
        <v>1.7170423803116508</v>
      </c>
      <c r="E58">
        <v>3.5462203768575571</v>
      </c>
      <c r="F58">
        <v>2.4441044392812596</v>
      </c>
      <c r="G58">
        <v>2.8393317403757754</v>
      </c>
      <c r="H58">
        <v>3.2375666366231171</v>
      </c>
      <c r="I58">
        <v>2.1492853657844622</v>
      </c>
      <c r="J58">
        <v>2.8684417729685969</v>
      </c>
      <c r="K58">
        <v>4.0051971437109506</v>
      </c>
      <c r="L58">
        <v>3.5741321994730049</v>
      </c>
      <c r="M58">
        <v>3.3217718190828656</v>
      </c>
      <c r="N58">
        <v>2.1838271195185781</v>
      </c>
      <c r="O58">
        <v>3.6289481645154229</v>
      </c>
      <c r="P58">
        <v>2.7166088216770543</v>
      </c>
      <c r="Q58">
        <v>3.674652989218989</v>
      </c>
      <c r="R58">
        <v>2.3628322723972852</v>
      </c>
      <c r="S58">
        <v>3.1649039157581522</v>
      </c>
      <c r="T58">
        <v>3.2555127680958478</v>
      </c>
      <c r="U58">
        <v>2.5627720198507271</v>
      </c>
      <c r="V58">
        <v>3.2208654434262787</v>
      </c>
      <c r="W58">
        <v>3.0343800348083545</v>
      </c>
      <c r="X58">
        <v>3.044200853589762</v>
      </c>
      <c r="Y58">
        <v>4.0093277900587996</v>
      </c>
      <c r="Z58">
        <v>3.4051360149081464</v>
      </c>
      <c r="AA58">
        <v>2.6655042564723574</v>
      </c>
      <c r="AB58">
        <v>2.4930499284554273</v>
      </c>
      <c r="AC58">
        <v>2.5970782202333869</v>
      </c>
      <c r="AD58">
        <v>3.3007910296240692</v>
      </c>
      <c r="AE58">
        <v>1.7082018333676199</v>
      </c>
      <c r="AF58">
        <v>4.2570530019162662</v>
      </c>
      <c r="AG58">
        <v>3.6515695454594255</v>
      </c>
      <c r="AH58">
        <v>2.7797977644084537</v>
      </c>
      <c r="AI58">
        <v>2.0478895535222943</v>
      </c>
      <c r="AJ58">
        <v>3.0206223485447139</v>
      </c>
      <c r="AK58">
        <v>3.0084144094525165</v>
      </c>
      <c r="AL58">
        <v>1.8850708878394276</v>
      </c>
      <c r="AM58">
        <v>4.1732597441174635</v>
      </c>
      <c r="AN58">
        <v>1.6895012805481524</v>
      </c>
      <c r="AO58">
        <v>1.8141270303372652</v>
      </c>
      <c r="AP58">
        <v>3.6569455890708746</v>
      </c>
      <c r="AQ58">
        <v>2.7607008893300269</v>
      </c>
      <c r="AR58">
        <v>2.4476886399755662</v>
      </c>
      <c r="AS58">
        <v>2.5310887826414477</v>
      </c>
      <c r="AT58">
        <v>4.0876603706939552</v>
      </c>
      <c r="AU58">
        <v>3.7429551653805091</v>
      </c>
      <c r="AV58">
        <v>2.8607872812632986</v>
      </c>
      <c r="AW58">
        <v>3.2507158978321899</v>
      </c>
      <c r="AX58">
        <v>2.3040176611489152</v>
      </c>
      <c r="AY58">
        <v>2.6362258109144872</v>
      </c>
      <c r="AZ58">
        <v>3.3403836492373329</v>
      </c>
      <c r="BA58">
        <v>2.4278426263019868</v>
      </c>
      <c r="BB58">
        <v>3.7684837151559289</v>
      </c>
      <c r="BC58">
        <v>1.6674232352028946</v>
      </c>
      <c r="BD58">
        <v>3.9645433997965505</v>
      </c>
      <c r="BE58">
        <v>3.4120865843229344</v>
      </c>
      <c r="BF58">
        <v>4.439968432780999</v>
      </c>
      <c r="BG58">
        <v>3.6815592139560667</v>
      </c>
      <c r="BH58">
        <v>1.9711686012712872</v>
      </c>
      <c r="BI58">
        <v>3.0787827967933623</v>
      </c>
      <c r="BJ58">
        <v>1.9520350844411827</v>
      </c>
      <c r="BK58">
        <v>2.3483624583454015</v>
      </c>
      <c r="BL58">
        <v>3.470824845083988</v>
      </c>
      <c r="BM58">
        <v>2.6043886987002383</v>
      </c>
      <c r="BN58">
        <v>3.127709016488339</v>
      </c>
      <c r="BO58">
        <v>3.4366698665536961</v>
      </c>
      <c r="BP58">
        <v>4.1800317811419214</v>
      </c>
      <c r="BQ58">
        <v>2.9491740352636739</v>
      </c>
      <c r="BR58">
        <v>4.3176075614713643</v>
      </c>
      <c r="BS58">
        <v>3.3573835347756602</v>
      </c>
      <c r="BT58">
        <v>2.8350822827767561</v>
      </c>
      <c r="BU58">
        <v>3.5028138371809154</v>
      </c>
      <c r="BV58">
        <v>3.005941267921421</v>
      </c>
      <c r="BW58">
        <v>3.3846416935741006</v>
      </c>
      <c r="BX58">
        <v>3.9582039254825112</v>
      </c>
      <c r="BY58">
        <v>2.4221326761991535</v>
      </c>
      <c r="BZ58">
        <v>3.0874068843306075</v>
      </c>
      <c r="CA58">
        <v>3.6641942240315251</v>
      </c>
      <c r="CB58">
        <v>2.9580490496357297</v>
      </c>
      <c r="CC58">
        <v>3.2059189885094752</v>
      </c>
      <c r="CD58">
        <v>2.8992209889023921</v>
      </c>
      <c r="CE58">
        <v>2.7763243132226521</v>
      </c>
      <c r="CF58">
        <v>3.1078863593958399</v>
      </c>
      <c r="CG58">
        <v>2.4772561487297278</v>
      </c>
      <c r="CH58">
        <v>4.435035737674724</v>
      </c>
      <c r="CI58">
        <v>1.6529014096523522</v>
      </c>
      <c r="CJ58">
        <v>2.2625531997194104</v>
      </c>
      <c r="CK58">
        <v>3.4128512134725484</v>
      </c>
      <c r="CL58">
        <v>2.7385262095574494</v>
      </c>
      <c r="CM58">
        <v>2.1902908179181377</v>
      </c>
      <c r="CN58">
        <v>4.1873690950316131</v>
      </c>
      <c r="CO58">
        <v>2.8494101004066938</v>
      </c>
      <c r="CP58">
        <v>2.565865664971597</v>
      </c>
      <c r="CQ58">
        <v>2.1866552540413595</v>
      </c>
      <c r="CR58">
        <v>3.2642243367711483</v>
      </c>
      <c r="CS58">
        <v>2.1366099668304064</v>
      </c>
      <c r="CT58">
        <v>2.4241806826572998</v>
      </c>
      <c r="CU58">
        <v>3.5337509539130165</v>
      </c>
      <c r="CV58">
        <v>3.0838849130123398</v>
      </c>
      <c r="CW58">
        <v>3.6307602658483589</v>
      </c>
    </row>
    <row r="59" spans="1:101">
      <c r="B59">
        <v>3.769723872764744</v>
      </c>
      <c r="C59">
        <v>4.9849825718284739</v>
      </c>
      <c r="D59">
        <v>1.6506647236199632</v>
      </c>
      <c r="E59">
        <v>3.5126750116589607</v>
      </c>
      <c r="F59">
        <v>2.8638168466027252</v>
      </c>
      <c r="G59">
        <v>2.2158096482318497</v>
      </c>
      <c r="H59">
        <v>2.0982373161811281</v>
      </c>
      <c r="I59">
        <v>4.00848150754776</v>
      </c>
      <c r="J59">
        <v>3.675253982043575</v>
      </c>
      <c r="K59">
        <v>2.0609408892813086</v>
      </c>
      <c r="L59">
        <v>3.1786465775859303</v>
      </c>
      <c r="M59">
        <v>2.6738640856461284</v>
      </c>
      <c r="N59">
        <v>3.1318809552794988</v>
      </c>
      <c r="O59">
        <v>3.1205966109669774</v>
      </c>
      <c r="P59">
        <v>1.915988989263526</v>
      </c>
      <c r="Q59">
        <v>2.6909217637684155</v>
      </c>
      <c r="R59">
        <v>3.6262797464884371</v>
      </c>
      <c r="S59">
        <v>3.812515509925066</v>
      </c>
      <c r="T59">
        <v>4.3003546545187019</v>
      </c>
      <c r="U59">
        <v>3.753586818062395</v>
      </c>
      <c r="V59">
        <v>4.0734811305652956</v>
      </c>
      <c r="W59">
        <v>2.0353262774067162</v>
      </c>
      <c r="X59">
        <v>4.79304055428533</v>
      </c>
      <c r="Y59">
        <v>3.4906275661996364</v>
      </c>
      <c r="Z59">
        <v>3.7392889022628366</v>
      </c>
      <c r="AA59">
        <v>2.0371195850361534</v>
      </c>
      <c r="AB59">
        <v>3.9238826516301017</v>
      </c>
      <c r="AC59">
        <v>3.9728445120602736</v>
      </c>
      <c r="AD59">
        <v>4.1076514700205609</v>
      </c>
      <c r="AE59">
        <v>2.9254834263418505</v>
      </c>
      <c r="AF59">
        <v>3.8923322940864011</v>
      </c>
      <c r="AG59">
        <v>3.474680119721</v>
      </c>
      <c r="AH59">
        <v>3.1204629253894067</v>
      </c>
      <c r="AI59">
        <v>3.4812205128092293</v>
      </c>
      <c r="AJ59">
        <v>2.9540455411467468</v>
      </c>
      <c r="AK59">
        <v>2.1870896424564279</v>
      </c>
      <c r="AL59">
        <v>1.8027721063500681</v>
      </c>
      <c r="AM59">
        <v>4.805482227482222</v>
      </c>
      <c r="AN59">
        <v>1.69056080359442</v>
      </c>
      <c r="AO59">
        <v>3.1836714584246431</v>
      </c>
      <c r="AP59">
        <v>3.4186186041030142</v>
      </c>
      <c r="AQ59">
        <v>2.3655115614213016</v>
      </c>
      <c r="AR59">
        <v>1.5998551871546076</v>
      </c>
      <c r="AS59">
        <v>3.5795813400203715</v>
      </c>
      <c r="AT59">
        <v>3.3943710779762259</v>
      </c>
      <c r="AU59">
        <v>2.8799230755800362</v>
      </c>
      <c r="AV59">
        <v>1.9064405241767195</v>
      </c>
      <c r="AW59">
        <v>2.9308125695281011</v>
      </c>
      <c r="AX59">
        <v>4.2725938190612283</v>
      </c>
      <c r="AY59">
        <v>2.6894446420044735</v>
      </c>
      <c r="AZ59">
        <v>3.3232835432348766</v>
      </c>
      <c r="BA59">
        <v>2.9758047403222898</v>
      </c>
      <c r="BB59">
        <v>2.9785305784395479</v>
      </c>
      <c r="BC59">
        <v>3.3111524582591003</v>
      </c>
      <c r="BD59">
        <v>2.5917470556891566</v>
      </c>
      <c r="BE59">
        <v>3.5695965971261834</v>
      </c>
      <c r="BF59">
        <v>4.0051441989585452</v>
      </c>
      <c r="BG59">
        <v>3.1262178226323067</v>
      </c>
      <c r="BH59">
        <v>2.9144429211862937</v>
      </c>
      <c r="BI59">
        <v>4.1312183924466135</v>
      </c>
      <c r="BJ59">
        <v>3.5324419367076794</v>
      </c>
      <c r="BK59">
        <v>3.0848486112957341</v>
      </c>
      <c r="BL59">
        <v>3.2419114404911258</v>
      </c>
      <c r="BM59">
        <v>2.6565830373267492</v>
      </c>
      <c r="BN59">
        <v>1.9263465287339396</v>
      </c>
      <c r="BO59">
        <v>3.6331863465515162</v>
      </c>
      <c r="BP59">
        <v>3.1249412013626987</v>
      </c>
      <c r="BQ59">
        <v>4.6170770484735373</v>
      </c>
      <c r="BR59">
        <v>2.5012951278844811</v>
      </c>
      <c r="BS59">
        <v>3.1376974040933749</v>
      </c>
      <c r="BT59">
        <v>4.1353356076291803</v>
      </c>
      <c r="BU59">
        <v>1.3434965685558991</v>
      </c>
      <c r="BV59">
        <v>1.6900411109768199</v>
      </c>
      <c r="BW59">
        <v>3.3934715807919216</v>
      </c>
      <c r="BX59">
        <v>2.4889972110404832</v>
      </c>
      <c r="BY59">
        <v>4.206836268765449</v>
      </c>
      <c r="BZ59">
        <v>2.1755342844879482</v>
      </c>
      <c r="CA59">
        <v>3.3551884742047307</v>
      </c>
      <c r="CB59">
        <v>3.1214604530989254</v>
      </c>
      <c r="CC59">
        <v>4.376986435802797</v>
      </c>
      <c r="CD59">
        <v>1.4568152628515676</v>
      </c>
      <c r="CE59">
        <v>1.8709441705603655</v>
      </c>
      <c r="CF59">
        <v>2.5690173786633839</v>
      </c>
      <c r="CG59">
        <v>3.6386025645019324</v>
      </c>
      <c r="CH59">
        <v>3.853604747469443</v>
      </c>
      <c r="CI59">
        <v>4.494553625919842</v>
      </c>
      <c r="CJ59">
        <v>3.6029625697353476</v>
      </c>
      <c r="CK59">
        <v>2.9319655244933029</v>
      </c>
      <c r="CL59">
        <v>4.6181637814249132</v>
      </c>
      <c r="CM59">
        <v>1.995014854229225</v>
      </c>
      <c r="CN59">
        <v>3.8125392013370512</v>
      </c>
      <c r="CO59">
        <v>2.9082236711469935</v>
      </c>
      <c r="CP59">
        <v>4.0149027716676793</v>
      </c>
      <c r="CQ59">
        <v>2.7988212840843727</v>
      </c>
      <c r="CR59">
        <v>2.6329969230034411</v>
      </c>
      <c r="CS59">
        <v>2.0657918808977787</v>
      </c>
      <c r="CT59">
        <v>3.2702837854897542</v>
      </c>
      <c r="CU59">
        <v>4.4442765882024142</v>
      </c>
      <c r="CV59">
        <v>3.1562310356242769</v>
      </c>
      <c r="CW59">
        <v>4.0630580282852611</v>
      </c>
    </row>
    <row r="60" spans="1:101">
      <c r="B60">
        <v>0.43460752961321736</v>
      </c>
      <c r="C60">
        <v>0.95530575727381828</v>
      </c>
      <c r="D60">
        <v>0.36091347829084286</v>
      </c>
      <c r="E60">
        <v>0.85635908993575816</v>
      </c>
      <c r="F60">
        <v>1.1018953875410598</v>
      </c>
      <c r="G60">
        <v>1.0656954526164428</v>
      </c>
      <c r="H60">
        <v>1.095945136477706</v>
      </c>
      <c r="I60">
        <v>0.23362814961177636</v>
      </c>
      <c r="J60">
        <v>0.51955416384924191</v>
      </c>
      <c r="K60">
        <v>1.141832112103502</v>
      </c>
      <c r="L60">
        <v>1.0062942630151808</v>
      </c>
      <c r="M60">
        <v>1.0483301125598978</v>
      </c>
      <c r="N60">
        <v>1.3084373264704436</v>
      </c>
      <c r="O60">
        <v>0.69613046981530013</v>
      </c>
      <c r="P60">
        <v>0.86108541789557003</v>
      </c>
      <c r="Q60">
        <v>0.68776369240627377</v>
      </c>
      <c r="R60">
        <v>1.6433699799979227</v>
      </c>
      <c r="S60">
        <v>0.6948318681003206</v>
      </c>
      <c r="T60">
        <v>0.77678514591925973</v>
      </c>
      <c r="U60">
        <v>1.2553811842931868</v>
      </c>
      <c r="V60">
        <v>1.0841775371801423</v>
      </c>
      <c r="W60">
        <v>1.6285182585576017</v>
      </c>
      <c r="X60">
        <v>0.26463038803886774</v>
      </c>
      <c r="Y60">
        <v>0.89083706733671197</v>
      </c>
      <c r="Z60">
        <v>1.4192483408055674</v>
      </c>
      <c r="AA60">
        <v>1.6558267932983173</v>
      </c>
      <c r="AB60">
        <v>0.74777704172241699</v>
      </c>
      <c r="AC60">
        <v>1.3558928042445593</v>
      </c>
      <c r="AD60">
        <v>0.93709164611028239</v>
      </c>
      <c r="AE60">
        <v>1.7072239436750678</v>
      </c>
      <c r="AF60">
        <v>0.79404841521861447</v>
      </c>
      <c r="AG60">
        <v>0.9131271508787393</v>
      </c>
      <c r="AH60">
        <v>0.80891518024134956</v>
      </c>
      <c r="AI60">
        <v>1.6698822011930647</v>
      </c>
      <c r="AJ60">
        <v>-0.13739360147872026</v>
      </c>
      <c r="AK60">
        <v>1.2765665050205397</v>
      </c>
      <c r="AL60">
        <v>1.8794353313764465</v>
      </c>
      <c r="AM60">
        <v>-0.13546025987864474</v>
      </c>
      <c r="AN60">
        <v>1.3084665272447844</v>
      </c>
      <c r="AO60">
        <v>1.1626393085134956</v>
      </c>
      <c r="AP60">
        <v>0.98437710769589781</v>
      </c>
      <c r="AQ60">
        <v>1.2635222165207785</v>
      </c>
      <c r="AR60">
        <v>1.3527071925277721</v>
      </c>
      <c r="AS60">
        <v>0.57471862181961475</v>
      </c>
      <c r="AT60">
        <v>1.0598674737570619</v>
      </c>
      <c r="AU60">
        <v>0.40675797338520747</v>
      </c>
      <c r="AV60">
        <v>0.66452185449848855</v>
      </c>
      <c r="AW60">
        <v>-0.78644630518970238</v>
      </c>
      <c r="AX60">
        <v>0.51699906837334775</v>
      </c>
      <c r="AY60">
        <v>0.2173899928940014</v>
      </c>
      <c r="AZ60">
        <v>0.28512287079014331</v>
      </c>
      <c r="BA60">
        <v>1.208847052469959</v>
      </c>
      <c r="BB60">
        <v>0.75992972349690757</v>
      </c>
      <c r="BC60">
        <v>0.22827187378325187</v>
      </c>
      <c r="BD60">
        <v>1.7117387618589199</v>
      </c>
      <c r="BE60">
        <v>1.0957332132037079</v>
      </c>
      <c r="BF60">
        <v>1.0883523072433114</v>
      </c>
      <c r="BG60">
        <v>1.0204618405554795</v>
      </c>
      <c r="BH60">
        <v>-0.46352041514431974</v>
      </c>
      <c r="BI60">
        <v>1.4371972066525165</v>
      </c>
      <c r="BJ60">
        <v>1.4429622908850201</v>
      </c>
      <c r="BK60">
        <v>1.1716751681406765</v>
      </c>
      <c r="BL60">
        <v>1.0493433694335161</v>
      </c>
      <c r="BM60">
        <v>-0.31700277572511837</v>
      </c>
      <c r="BN60">
        <v>2.3644277930290318</v>
      </c>
      <c r="BO60">
        <v>-5.203935081208555E-2</v>
      </c>
      <c r="BP60">
        <v>1.3652999551606542</v>
      </c>
      <c r="BQ60">
        <v>0.30773706298447301</v>
      </c>
      <c r="BR60">
        <v>0.8093329102415725</v>
      </c>
      <c r="BS60">
        <v>0.69257205180169279</v>
      </c>
      <c r="BT60">
        <v>1.1139385054159747</v>
      </c>
      <c r="BU60">
        <v>0.27880772345557248</v>
      </c>
      <c r="BV60">
        <v>1.3834206641498819</v>
      </c>
      <c r="BW60">
        <v>0.43683801660901289</v>
      </c>
      <c r="BX60">
        <v>0.7514434698681749</v>
      </c>
      <c r="BY60">
        <v>2.5694726136126631</v>
      </c>
      <c r="BZ60">
        <v>1.0980578292265268</v>
      </c>
      <c r="CA60">
        <v>1.5844330295804467</v>
      </c>
      <c r="CB60">
        <v>1.1580380690309551</v>
      </c>
      <c r="CC60">
        <v>1.1037135694765277</v>
      </c>
      <c r="CD60">
        <v>1.5224176064566697</v>
      </c>
      <c r="CE60">
        <v>1.2591232823867888</v>
      </c>
      <c r="CF60">
        <v>1.0458717583379296</v>
      </c>
      <c r="CG60">
        <v>0.68788100110826966</v>
      </c>
      <c r="CH60">
        <v>1.1084042807615313</v>
      </c>
      <c r="CI60">
        <v>1.0914196144199404</v>
      </c>
      <c r="CJ60">
        <v>1.0491179571014666</v>
      </c>
      <c r="CK60">
        <v>0.70948995934076176</v>
      </c>
      <c r="CL60">
        <v>1.4897212632100563</v>
      </c>
      <c r="CM60">
        <v>0.50897041769549289</v>
      </c>
      <c r="CN60">
        <v>1.3192071288050622</v>
      </c>
      <c r="CO60">
        <v>1.5052225256768776</v>
      </c>
      <c r="CP60">
        <v>0.18409448008792639</v>
      </c>
      <c r="CQ60">
        <v>0.80806372986153507</v>
      </c>
      <c r="CR60">
        <v>1.4489074115779792</v>
      </c>
      <c r="CS60">
        <v>1.1535134923659349</v>
      </c>
      <c r="CT60">
        <v>1.2897876136328039</v>
      </c>
      <c r="CU60">
        <v>0.50218257384461196</v>
      </c>
      <c r="CV60">
        <v>1.3728587179644038</v>
      </c>
      <c r="CW60">
        <v>2.0197199566241428</v>
      </c>
    </row>
    <row r="61" spans="1:101">
      <c r="B61">
        <v>0.91190544844766153</v>
      </c>
      <c r="C61">
        <v>0.82724588799141374</v>
      </c>
      <c r="D61">
        <v>0.9103904860824954</v>
      </c>
      <c r="E61">
        <v>1.3570037438097833</v>
      </c>
      <c r="F61">
        <v>0.80648301495966002</v>
      </c>
      <c r="G61">
        <v>1.251429720074035</v>
      </c>
      <c r="H61">
        <v>1.2261061674873794</v>
      </c>
      <c r="I61">
        <v>0.59076306094049991</v>
      </c>
      <c r="J61">
        <v>1.4815636149044289</v>
      </c>
      <c r="K61">
        <v>0.50535230466783632</v>
      </c>
      <c r="L61">
        <v>1.0961901786301094</v>
      </c>
      <c r="M61">
        <v>0.41015076698216268</v>
      </c>
      <c r="N61">
        <v>0.79741487076299933</v>
      </c>
      <c r="O61">
        <v>1.133374687678298</v>
      </c>
      <c r="P61">
        <v>0.8601477564459411</v>
      </c>
      <c r="Q61">
        <v>1.2281605249402117</v>
      </c>
      <c r="R61">
        <v>0.77841460090725989</v>
      </c>
      <c r="S61">
        <v>0.92031659274852129</v>
      </c>
      <c r="T61">
        <v>1.4792130278261992</v>
      </c>
      <c r="U61">
        <v>0.65417056051871381</v>
      </c>
      <c r="V61">
        <v>0.78850948896622697</v>
      </c>
      <c r="W61">
        <v>1.1022020737461742</v>
      </c>
      <c r="X61">
        <v>1.0262992149335326</v>
      </c>
      <c r="Y61">
        <v>0.69771291166712002</v>
      </c>
      <c r="Z61">
        <v>1.9116304528586794</v>
      </c>
      <c r="AA61">
        <v>1.0947573717840273</v>
      </c>
      <c r="AB61">
        <v>0.7850053945730785</v>
      </c>
      <c r="AC61">
        <v>0.60873386810816843</v>
      </c>
      <c r="AD61">
        <v>0.76324870902851871</v>
      </c>
      <c r="AE61">
        <v>0.34566093201199655</v>
      </c>
      <c r="AF61">
        <v>1.1452939349251516</v>
      </c>
      <c r="AG61">
        <v>1.018793513498164</v>
      </c>
      <c r="AH61">
        <v>0.81591861586063763</v>
      </c>
      <c r="AI61">
        <v>0.41682663922133523</v>
      </c>
      <c r="AJ61">
        <v>1.1946557100982591</v>
      </c>
      <c r="AK61">
        <v>1.1029674763000898</v>
      </c>
      <c r="AL61">
        <v>0.78071233541623108</v>
      </c>
      <c r="AM61">
        <v>0.82797631710637232</v>
      </c>
      <c r="AN61">
        <v>0.82989796111765313</v>
      </c>
      <c r="AO61">
        <v>0.81742526601661425</v>
      </c>
      <c r="AP61">
        <v>1.2870523430566758</v>
      </c>
      <c r="AQ61">
        <v>1.2993625427791766</v>
      </c>
      <c r="AR61">
        <v>1.0501546072776307</v>
      </c>
      <c r="AS61">
        <v>0.93013385244122249</v>
      </c>
      <c r="AT61">
        <v>1.2379834850902731</v>
      </c>
      <c r="AU61">
        <v>1.1081363619619806</v>
      </c>
      <c r="AV61">
        <v>1.0167736909522551</v>
      </c>
      <c r="AW61">
        <v>1.1088541283641606</v>
      </c>
      <c r="AX61">
        <v>0.8604285596487784</v>
      </c>
      <c r="AY61">
        <v>1.2019865234772835</v>
      </c>
      <c r="AZ61">
        <v>0.38353955001182405</v>
      </c>
      <c r="BA61">
        <v>1.3799922657372612</v>
      </c>
      <c r="BB61">
        <v>0.97518347500190194</v>
      </c>
      <c r="BC61">
        <v>1.6458798564198254</v>
      </c>
      <c r="BD61">
        <v>0.62697442640820245</v>
      </c>
      <c r="BE61">
        <v>0.90928504874034244</v>
      </c>
      <c r="BF61">
        <v>1.0769458186436434</v>
      </c>
      <c r="BG61">
        <v>1.3256113902759215</v>
      </c>
      <c r="BH61">
        <v>1.2151547059517958</v>
      </c>
      <c r="BI61">
        <v>1.4532336665622265</v>
      </c>
      <c r="BJ61">
        <v>0.54200516114775366</v>
      </c>
      <c r="BK61">
        <v>0.82534568868046676</v>
      </c>
      <c r="BL61">
        <v>1.7565366496576722</v>
      </c>
      <c r="BM61">
        <v>0.60007607205288815</v>
      </c>
      <c r="BN61">
        <v>0.4434767929977389</v>
      </c>
      <c r="BO61">
        <v>1.4734521471762103</v>
      </c>
      <c r="BP61">
        <v>0.85484544596051193</v>
      </c>
      <c r="BQ61">
        <v>1.0608727265145248</v>
      </c>
      <c r="BR61">
        <v>1.7118514826662903</v>
      </c>
      <c r="BS61">
        <v>0.9361150794328289</v>
      </c>
      <c r="BT61">
        <v>0.84626344773986939</v>
      </c>
      <c r="BU61">
        <v>0.60674653754025765</v>
      </c>
      <c r="BV61">
        <v>0.857974351065663</v>
      </c>
      <c r="BW61">
        <v>1.4990396941122819</v>
      </c>
      <c r="BX61">
        <v>1.5902957677874952</v>
      </c>
      <c r="BY61">
        <v>0.17059960959581733</v>
      </c>
      <c r="BZ61">
        <v>0.36109512889845818</v>
      </c>
      <c r="CA61">
        <v>0.63927933687133476</v>
      </c>
      <c r="CB61">
        <v>0.85020082650993956</v>
      </c>
      <c r="CC61">
        <v>1.1536318008151623</v>
      </c>
      <c r="CD61">
        <v>0.84847867498409246</v>
      </c>
      <c r="CE61">
        <v>1.6378001685795009</v>
      </c>
      <c r="CF61">
        <v>1.318082493728534</v>
      </c>
      <c r="CG61">
        <v>0.70627755161349692</v>
      </c>
      <c r="CH61">
        <v>1.1301236351900668</v>
      </c>
      <c r="CI61">
        <v>1.3650230509788313</v>
      </c>
      <c r="CJ61">
        <v>1.2481252602608928</v>
      </c>
      <c r="CK61">
        <v>0.54853500167046654</v>
      </c>
      <c r="CL61">
        <v>1.1576957113855146</v>
      </c>
      <c r="CM61">
        <v>1.1266781835338187</v>
      </c>
      <c r="CN61">
        <v>1.2363174064214721</v>
      </c>
      <c r="CO61">
        <v>0.94860741467970811</v>
      </c>
      <c r="CP61">
        <v>0.30541344441896434</v>
      </c>
      <c r="CQ61">
        <v>0.9649959004444475</v>
      </c>
      <c r="CR61">
        <v>0.82720434371778451</v>
      </c>
      <c r="CS61">
        <v>0.77571759868088275</v>
      </c>
      <c r="CT61">
        <v>1.3396256887477496</v>
      </c>
      <c r="CU61">
        <v>1.1946623254827586</v>
      </c>
      <c r="CV61">
        <v>0.37782110205112818</v>
      </c>
      <c r="CW61">
        <v>0.95371622432695236</v>
      </c>
    </row>
    <row r="62" spans="1:101">
      <c r="B62">
        <v>6.8350002390879228</v>
      </c>
      <c r="C62">
        <v>7.0406949283331457</v>
      </c>
      <c r="D62">
        <v>7.1829609382255768</v>
      </c>
      <c r="E62">
        <v>7.183070645098482</v>
      </c>
      <c r="F62">
        <v>7.2800287124188241</v>
      </c>
      <c r="G62">
        <v>6.6711114810365597</v>
      </c>
      <c r="H62">
        <v>7.1229729002909776</v>
      </c>
      <c r="I62">
        <v>7.5007187351376512</v>
      </c>
      <c r="J62">
        <v>6.9853402826605668</v>
      </c>
      <c r="K62">
        <v>6.9381395725815347</v>
      </c>
      <c r="L62">
        <v>6.9949921067496899</v>
      </c>
      <c r="M62">
        <v>7.0521648591566901</v>
      </c>
      <c r="N62">
        <v>6.2957674929179852</v>
      </c>
      <c r="O62">
        <v>6.8508302423811367</v>
      </c>
      <c r="P62">
        <v>7.1826676266567633</v>
      </c>
      <c r="Q62">
        <v>7.0313597984591203</v>
      </c>
      <c r="R62">
        <v>7.0718158563189979</v>
      </c>
      <c r="S62">
        <v>6.8305863995244298</v>
      </c>
      <c r="T62">
        <v>6.944514506688245</v>
      </c>
      <c r="U62">
        <v>7.0451721124229048</v>
      </c>
      <c r="V62">
        <v>7.0098688343914759</v>
      </c>
      <c r="W62">
        <v>6.9425779050011265</v>
      </c>
      <c r="X62">
        <v>7.1107530300133321</v>
      </c>
      <c r="Y62">
        <v>7.1665053018958274</v>
      </c>
      <c r="Z62">
        <v>7.4448580065017529</v>
      </c>
      <c r="AA62">
        <v>6.9182726133383943</v>
      </c>
      <c r="AB62">
        <v>7.4037884466089814</v>
      </c>
      <c r="AC62">
        <v>7.189002454124501</v>
      </c>
      <c r="AD62">
        <v>7.3716754182809385</v>
      </c>
      <c r="AE62">
        <v>7.0634330354348336</v>
      </c>
      <c r="AF62">
        <v>6.9668878263396055</v>
      </c>
      <c r="AG62">
        <v>6.8219453867452078</v>
      </c>
      <c r="AH62">
        <v>7.1631242172899432</v>
      </c>
      <c r="AI62">
        <v>6.8772566430518749</v>
      </c>
      <c r="AJ62">
        <v>6.9765928943356217</v>
      </c>
      <c r="AK62">
        <v>6.8160860153932319</v>
      </c>
      <c r="AL62">
        <v>6.9471228687512472</v>
      </c>
      <c r="AM62">
        <v>7.033717827458843</v>
      </c>
      <c r="AN62">
        <v>6.8418635269207515</v>
      </c>
      <c r="AO62">
        <v>6.9634646420480566</v>
      </c>
      <c r="AP62">
        <v>7.0680895852153558</v>
      </c>
      <c r="AQ62">
        <v>7.0202300708861998</v>
      </c>
      <c r="AR62">
        <v>6.9792684909868514</v>
      </c>
      <c r="AS62">
        <v>7.0536549644541449</v>
      </c>
      <c r="AT62">
        <v>7.0311298148288328</v>
      </c>
      <c r="AU62">
        <v>6.8830814414650252</v>
      </c>
      <c r="AV62">
        <v>6.9988747540147838</v>
      </c>
      <c r="AW62">
        <v>6.787768990297498</v>
      </c>
      <c r="AX62">
        <v>7.2280421189007278</v>
      </c>
      <c r="AY62">
        <v>6.9015876134884477</v>
      </c>
      <c r="AZ62">
        <v>6.9661186824925752</v>
      </c>
      <c r="BA62">
        <v>6.9242787529760905</v>
      </c>
      <c r="BB62">
        <v>7.182574480264261</v>
      </c>
      <c r="BC62">
        <v>7.1464715686365432</v>
      </c>
      <c r="BD62">
        <v>6.8809733715009385</v>
      </c>
      <c r="BE62">
        <v>7.1417569954082785</v>
      </c>
      <c r="BF62">
        <v>7.2375062911518935</v>
      </c>
      <c r="BG62">
        <v>6.9414389431624564</v>
      </c>
      <c r="BH62">
        <v>7.220421289672978</v>
      </c>
      <c r="BI62">
        <v>6.4935588378386591</v>
      </c>
      <c r="BJ62">
        <v>6.6355487802444193</v>
      </c>
      <c r="BK62">
        <v>6.8343983828550128</v>
      </c>
      <c r="BL62">
        <v>6.7612494168844695</v>
      </c>
      <c r="BM62">
        <v>7.1713399504890498</v>
      </c>
      <c r="BN62">
        <v>7.1121193795564146</v>
      </c>
      <c r="BO62">
        <v>6.799213133804928</v>
      </c>
      <c r="BP62">
        <v>7.2046443445249952</v>
      </c>
      <c r="BQ62">
        <v>6.9911466517649501</v>
      </c>
      <c r="BR62">
        <v>7.0655300076278875</v>
      </c>
      <c r="BS62">
        <v>7.089129517762637</v>
      </c>
      <c r="BT62">
        <v>7.0789493462747046</v>
      </c>
      <c r="BU62">
        <v>7.0405299209205214</v>
      </c>
      <c r="BV62">
        <v>6.7969499071141044</v>
      </c>
      <c r="BW62">
        <v>6.9178205340084151</v>
      </c>
      <c r="BX62">
        <v>7.0253529771520773</v>
      </c>
      <c r="BY62">
        <v>7.0819527119352896</v>
      </c>
      <c r="BZ62">
        <v>6.5101052725578219</v>
      </c>
      <c r="CA62">
        <v>7.4852981258961444</v>
      </c>
      <c r="CB62">
        <v>6.8818668778296539</v>
      </c>
      <c r="CC62">
        <v>7.1983996367592562</v>
      </c>
      <c r="CD62">
        <v>6.9990592337039752</v>
      </c>
      <c r="CE62">
        <v>7.2292937900556264</v>
      </c>
      <c r="CF62">
        <v>6.5957898235210877</v>
      </c>
      <c r="CG62">
        <v>6.9330788634107048</v>
      </c>
      <c r="CH62">
        <v>7.2283016838864382</v>
      </c>
      <c r="CI62">
        <v>6.6427110117924295</v>
      </c>
      <c r="CJ62">
        <v>6.9706065795334098</v>
      </c>
      <c r="CK62">
        <v>6.7769460726200732</v>
      </c>
      <c r="CL62">
        <v>7.0970276073005474</v>
      </c>
      <c r="CM62">
        <v>6.7479863340095969</v>
      </c>
      <c r="CN62">
        <v>6.6670777548396085</v>
      </c>
      <c r="CO62">
        <v>6.7137204031782591</v>
      </c>
      <c r="CP62">
        <v>6.5385506052078997</v>
      </c>
      <c r="CQ62">
        <v>6.9079344143777988</v>
      </c>
      <c r="CR62">
        <v>7.0208656951356794</v>
      </c>
      <c r="CS62">
        <v>7.2225990896287833</v>
      </c>
      <c r="CT62">
        <v>6.7747293343819033</v>
      </c>
      <c r="CU62">
        <v>7.0094009347251003</v>
      </c>
      <c r="CV62">
        <v>6.8708669478175377</v>
      </c>
      <c r="CW62">
        <v>7.2016615767546641</v>
      </c>
    </row>
    <row r="63" spans="1:101">
      <c r="B63">
        <v>3.9121352250817396</v>
      </c>
      <c r="C63">
        <v>3.851394069150945</v>
      </c>
      <c r="D63">
        <v>4.1188001153901226</v>
      </c>
      <c r="E63">
        <v>3.5689109556090184</v>
      </c>
      <c r="F63">
        <v>4.1346532659816386</v>
      </c>
      <c r="G63">
        <v>4.508945748961219</v>
      </c>
      <c r="H63">
        <v>3.4782073621307434</v>
      </c>
      <c r="I63">
        <v>3.5145713349741379</v>
      </c>
      <c r="J63">
        <v>4.0303963524500093</v>
      </c>
      <c r="K63">
        <v>3.8508233289626563</v>
      </c>
      <c r="L63">
        <v>3.6968598192246893</v>
      </c>
      <c r="M63">
        <v>3.7704749223110072</v>
      </c>
      <c r="N63">
        <v>4.4345669463389434</v>
      </c>
      <c r="O63">
        <v>4.1429087644624394</v>
      </c>
      <c r="P63">
        <v>3.8504434088054666</v>
      </c>
      <c r="Q63">
        <v>3.7305933798733344</v>
      </c>
      <c r="R63">
        <v>4.7659874191619274</v>
      </c>
      <c r="S63">
        <v>4.1634674195562926</v>
      </c>
      <c r="T63">
        <v>4.262521798624439</v>
      </c>
      <c r="U63">
        <v>3.036301416430363</v>
      </c>
      <c r="V63">
        <v>3.9288959391465159</v>
      </c>
      <c r="W63">
        <v>4.3971064541182141</v>
      </c>
      <c r="X63">
        <v>3.9264346177191571</v>
      </c>
      <c r="Y63">
        <v>2.9528871574079645</v>
      </c>
      <c r="Z63">
        <v>3.2489527969152734</v>
      </c>
      <c r="AA63">
        <v>4.4640282930509461</v>
      </c>
      <c r="AB63">
        <v>4.3098246027862226</v>
      </c>
      <c r="AC63">
        <v>3.1810498531959244</v>
      </c>
      <c r="AD63">
        <v>4.1470291600887617</v>
      </c>
      <c r="AE63">
        <v>4.5325049752962032</v>
      </c>
      <c r="AF63">
        <v>3.5143964085425101</v>
      </c>
      <c r="AG63">
        <v>4.0904717542633104</v>
      </c>
      <c r="AH63">
        <v>4.764889274602754</v>
      </c>
      <c r="AI63">
        <v>3.8476788915353173</v>
      </c>
      <c r="AJ63">
        <v>4.5072162482847791</v>
      </c>
      <c r="AK63">
        <v>4.4158384893212812</v>
      </c>
      <c r="AL63">
        <v>4.721599801045814</v>
      </c>
      <c r="AM63">
        <v>3.7601981691361677</v>
      </c>
      <c r="AN63">
        <v>3.6800487643729696</v>
      </c>
      <c r="AO63">
        <v>4.3278953131930953</v>
      </c>
      <c r="AP63">
        <v>3.0051876681634595</v>
      </c>
      <c r="AQ63">
        <v>3.6847853798965864</v>
      </c>
      <c r="AR63">
        <v>4.4985873312947131</v>
      </c>
      <c r="AS63">
        <v>3.8907509819852004</v>
      </c>
      <c r="AT63">
        <v>3.9167868322628827</v>
      </c>
      <c r="AU63">
        <v>3.9324777663616262</v>
      </c>
      <c r="AV63">
        <v>3.6601886126109799</v>
      </c>
      <c r="AW63">
        <v>3.8320167267458993</v>
      </c>
      <c r="AX63">
        <v>4.4144190866034947</v>
      </c>
      <c r="AY63">
        <v>3.9632070875618344</v>
      </c>
      <c r="AZ63">
        <v>4.1252570185603696</v>
      </c>
      <c r="BA63">
        <v>4.4676163428173137</v>
      </c>
      <c r="BB63">
        <v>3.879351806824539</v>
      </c>
      <c r="BC63">
        <v>4.0986958073535096</v>
      </c>
      <c r="BD63">
        <v>4.1356458387482684</v>
      </c>
      <c r="BE63">
        <v>3.9669887014300214</v>
      </c>
      <c r="BF63">
        <v>4.0715466286749651</v>
      </c>
      <c r="BG63">
        <v>3.937316688574716</v>
      </c>
      <c r="BH63">
        <v>4.4643650587710759</v>
      </c>
      <c r="BI63">
        <v>4.3708184018268756</v>
      </c>
      <c r="BJ63">
        <v>3.0401574443886861</v>
      </c>
      <c r="BK63">
        <v>4.1488841705585617</v>
      </c>
      <c r="BL63">
        <v>4.4134018541135305</v>
      </c>
      <c r="BM63">
        <v>4.4490379069859705</v>
      </c>
      <c r="BN63">
        <v>4.0698994725570596</v>
      </c>
      <c r="BO63">
        <v>3.3119531341057304</v>
      </c>
      <c r="BP63">
        <v>3.7858732470951111</v>
      </c>
      <c r="BQ63">
        <v>4.6903665133120676</v>
      </c>
      <c r="BR63">
        <v>4.1828110315233378</v>
      </c>
      <c r="BS63">
        <v>4.0311754429114925</v>
      </c>
      <c r="BT63">
        <v>4.5483055827913264</v>
      </c>
      <c r="BU63">
        <v>4.1982135577373647</v>
      </c>
      <c r="BV63">
        <v>3.8916525152778583</v>
      </c>
      <c r="BW63">
        <v>4.3177913816777727</v>
      </c>
      <c r="BX63">
        <v>4.0130927244627106</v>
      </c>
      <c r="BY63">
        <v>2.9248076819761319</v>
      </c>
      <c r="BZ63">
        <v>3.8180564940589217</v>
      </c>
      <c r="CA63">
        <v>4.0050375884126757</v>
      </c>
      <c r="CB63">
        <v>3.8496005864416496</v>
      </c>
      <c r="CC63">
        <v>3.6808259274482729</v>
      </c>
      <c r="CD63">
        <v>3.6963871964429815</v>
      </c>
      <c r="CE63">
        <v>4.4925887108366096</v>
      </c>
      <c r="CF63">
        <v>4.3675701261408282</v>
      </c>
      <c r="CG63">
        <v>4.2289436959966276</v>
      </c>
      <c r="CH63">
        <v>4.2273049573891601</v>
      </c>
      <c r="CI63">
        <v>3.4391487071745823</v>
      </c>
      <c r="CJ63">
        <v>4.2482110489957172</v>
      </c>
      <c r="CK63">
        <v>4.1604476582712779</v>
      </c>
      <c r="CL63">
        <v>4.6227437484898317</v>
      </c>
      <c r="CM63">
        <v>3.6088851471748455</v>
      </c>
      <c r="CN63">
        <v>3.6705995040684152</v>
      </c>
      <c r="CO63">
        <v>3.9763110362958183</v>
      </c>
      <c r="CP63">
        <v>4.3041278070985705</v>
      </c>
      <c r="CQ63">
        <v>3.4573618266187021</v>
      </c>
      <c r="CR63">
        <v>4.0973963068916923</v>
      </c>
      <c r="CS63">
        <v>3.9681172897100998</v>
      </c>
      <c r="CT63">
        <v>4.2283576371739082</v>
      </c>
      <c r="CU63">
        <v>4.4769129074368008</v>
      </c>
      <c r="CV63">
        <v>3.5936816328575074</v>
      </c>
      <c r="CW63">
        <v>4.3714617736846044</v>
      </c>
    </row>
    <row r="64" spans="1:101">
      <c r="B64">
        <v>7.9530849766900857</v>
      </c>
      <c r="C64">
        <v>7.4288063559940714</v>
      </c>
      <c r="D64">
        <v>7.557641721505715</v>
      </c>
      <c r="E64">
        <v>7.8824261809563714</v>
      </c>
      <c r="F64">
        <v>8.7703051572644775</v>
      </c>
      <c r="G64">
        <v>7.3458190312686842</v>
      </c>
      <c r="H64">
        <v>7.759359279237569</v>
      </c>
      <c r="I64">
        <v>7.8045467696524868</v>
      </c>
      <c r="J64">
        <v>6.9002150990631055</v>
      </c>
      <c r="K64">
        <v>8.4134112000929129</v>
      </c>
      <c r="L64">
        <v>8.2896829952366868</v>
      </c>
      <c r="M64">
        <v>7.9384708227063392</v>
      </c>
      <c r="N64">
        <v>7.851251578183744</v>
      </c>
      <c r="O64">
        <v>7.9695614616818036</v>
      </c>
      <c r="P64">
        <v>8.5976270857961516</v>
      </c>
      <c r="Q64">
        <v>8.0970913093587065</v>
      </c>
      <c r="R64">
        <v>7.8940904594928591</v>
      </c>
      <c r="S64">
        <v>8.1709505404846592</v>
      </c>
      <c r="T64">
        <v>9.2955262663240532</v>
      </c>
      <c r="U64">
        <v>8.0584576161240111</v>
      </c>
      <c r="V64">
        <v>7.6157113890968207</v>
      </c>
      <c r="W64">
        <v>7.7617050928349247</v>
      </c>
      <c r="X64">
        <v>7.8593776318509043</v>
      </c>
      <c r="Y64">
        <v>8.2318917102143097</v>
      </c>
      <c r="Z64">
        <v>7.9931298530781731</v>
      </c>
      <c r="AA64">
        <v>7.8001702651775826</v>
      </c>
      <c r="AB64">
        <v>8.3153763257850475</v>
      </c>
      <c r="AC64">
        <v>7.9219536269940036</v>
      </c>
      <c r="AD64">
        <v>6.9550166426464761</v>
      </c>
      <c r="AE64">
        <v>8.2092705277555087</v>
      </c>
      <c r="AF64">
        <v>8.5524257997573958</v>
      </c>
      <c r="AG64">
        <v>7.8869350035522388</v>
      </c>
      <c r="AH64">
        <v>7.4896287715764851</v>
      </c>
      <c r="AI64">
        <v>8.519474993763712</v>
      </c>
      <c r="AJ64">
        <v>8.202562863475352</v>
      </c>
      <c r="AK64">
        <v>7.9135225781543834</v>
      </c>
      <c r="AL64">
        <v>8.3706368882864783</v>
      </c>
      <c r="AM64">
        <v>7.9666491846002057</v>
      </c>
      <c r="AN64">
        <v>7.2669611329962924</v>
      </c>
      <c r="AO64">
        <v>8.0011833535157315</v>
      </c>
      <c r="AP64">
        <v>7.2804633668077692</v>
      </c>
      <c r="AQ64">
        <v>8.7083824681533137</v>
      </c>
      <c r="AR64">
        <v>7.8200802824926683</v>
      </c>
      <c r="AS64">
        <v>8.4019938061564527</v>
      </c>
      <c r="AT64">
        <v>7.909599552115977</v>
      </c>
      <c r="AU64">
        <v>7.5038719123824684</v>
      </c>
      <c r="AV64">
        <v>8.2057836701638038</v>
      </c>
      <c r="AW64">
        <v>8.1563407742678091</v>
      </c>
      <c r="AX64">
        <v>7.6422844994450374</v>
      </c>
      <c r="AY64">
        <v>7.9833370903534515</v>
      </c>
      <c r="AZ64">
        <v>8.0070066899838093</v>
      </c>
      <c r="BA64">
        <v>8.2812991932231554</v>
      </c>
      <c r="BB64">
        <v>7.78984875658211</v>
      </c>
      <c r="BC64">
        <v>8.0063291815050697</v>
      </c>
      <c r="BD64">
        <v>7.7007120853101405</v>
      </c>
      <c r="BE64">
        <v>8.1699757656922483</v>
      </c>
      <c r="BF64">
        <v>7.99394259598514</v>
      </c>
      <c r="BG64">
        <v>8.4406096315915367</v>
      </c>
      <c r="BH64">
        <v>8.0115937971622824</v>
      </c>
      <c r="BI64">
        <v>8.050423749326443</v>
      </c>
      <c r="BJ64">
        <v>7.3829277649486373</v>
      </c>
      <c r="BK64">
        <v>8.0864351346894061</v>
      </c>
      <c r="BL64">
        <v>8.1106788439816437</v>
      </c>
      <c r="BM64">
        <v>7.8132477412068688</v>
      </c>
      <c r="BN64">
        <v>8.1484018486027008</v>
      </c>
      <c r="BO64">
        <v>8.3314767300837076</v>
      </c>
      <c r="BP64">
        <v>7.9198450713235236</v>
      </c>
      <c r="BQ64">
        <v>8.1046543914781175</v>
      </c>
      <c r="BR64">
        <v>8.1922341021498699</v>
      </c>
      <c r="BS64">
        <v>8.2398065674036367</v>
      </c>
      <c r="BT64">
        <v>7.8175298544042331</v>
      </c>
      <c r="BU64">
        <v>8.1645037676793297</v>
      </c>
      <c r="BV64">
        <v>8.4615300251126175</v>
      </c>
      <c r="BW64">
        <v>8.335032911720667</v>
      </c>
      <c r="BX64">
        <v>7.7609824336389694</v>
      </c>
      <c r="BY64">
        <v>7.6921759494477451</v>
      </c>
      <c r="BZ64">
        <v>7.9466989919956115</v>
      </c>
      <c r="CA64">
        <v>9.1709507312143934</v>
      </c>
      <c r="CB64">
        <v>7.7575770863137672</v>
      </c>
      <c r="CC64">
        <v>8.1787617846667686</v>
      </c>
      <c r="CD64">
        <v>8.5476812049851851</v>
      </c>
      <c r="CE64">
        <v>7.4467773348722828</v>
      </c>
      <c r="CF64">
        <v>8.6388538142577787</v>
      </c>
      <c r="CG64">
        <v>8.4641780182420607</v>
      </c>
      <c r="CH64">
        <v>7.9702481477935381</v>
      </c>
      <c r="CI64">
        <v>7.3177814549783466</v>
      </c>
      <c r="CJ64">
        <v>6.7808300053479638</v>
      </c>
      <c r="CK64">
        <v>7.524782023305951</v>
      </c>
      <c r="CL64">
        <v>7.237045229685803</v>
      </c>
      <c r="CM64">
        <v>7.3306690754481441</v>
      </c>
      <c r="CN64">
        <v>7.2805584839698323</v>
      </c>
      <c r="CO64">
        <v>7.0512491938878981</v>
      </c>
      <c r="CP64">
        <v>8.5458594942300081</v>
      </c>
      <c r="CQ64">
        <v>7.6227396401890406</v>
      </c>
      <c r="CR64">
        <v>7.6741396781590909</v>
      </c>
      <c r="CS64">
        <v>8.1707183510126651</v>
      </c>
      <c r="CT64">
        <v>8.6710951866820416</v>
      </c>
      <c r="CU64">
        <v>7.5224970038451566</v>
      </c>
      <c r="CV64">
        <v>7.7444088389528183</v>
      </c>
      <c r="CW64">
        <v>7.8207691933485135</v>
      </c>
    </row>
    <row r="65" spans="1:101">
      <c r="B65">
        <v>2.9285676874328801</v>
      </c>
      <c r="C65">
        <v>2.5952362405481191</v>
      </c>
      <c r="D65">
        <v>2.6658269028436683</v>
      </c>
      <c r="E65">
        <v>2.867805267932396</v>
      </c>
      <c r="F65">
        <v>3.3894977836574118</v>
      </c>
      <c r="G65">
        <v>2.8619133788330395</v>
      </c>
      <c r="H65">
        <v>3.0539652289925776</v>
      </c>
      <c r="I65">
        <v>2.8652826621181204</v>
      </c>
      <c r="J65">
        <v>2.6938762385171477</v>
      </c>
      <c r="K65">
        <v>2.5810207944183592</v>
      </c>
      <c r="L65">
        <v>2.1580363303341894</v>
      </c>
      <c r="M65">
        <v>2.6196487478256443</v>
      </c>
      <c r="N65">
        <v>1.9903562861871766</v>
      </c>
      <c r="O65">
        <v>3.8986078125921111</v>
      </c>
      <c r="P65">
        <v>3.8441055372048729</v>
      </c>
      <c r="Q65">
        <v>2.9206875697769181</v>
      </c>
      <c r="R65">
        <v>4.0412826185126489</v>
      </c>
      <c r="S65">
        <v>3.0368857496220349</v>
      </c>
      <c r="T65">
        <v>2.801895968746742</v>
      </c>
      <c r="U65">
        <v>4.0855506625165638</v>
      </c>
      <c r="V65">
        <v>2.8871429415680767</v>
      </c>
      <c r="W65">
        <v>2.7170471489601713</v>
      </c>
      <c r="X65">
        <v>3.1118840095677136</v>
      </c>
      <c r="Y65">
        <v>3.0891256020989926</v>
      </c>
      <c r="Z65">
        <v>3.1508020887359072</v>
      </c>
      <c r="AA65">
        <v>3.9592006590751221</v>
      </c>
      <c r="AB65">
        <v>3.4964518200557846</v>
      </c>
      <c r="AC65">
        <v>1.82435152810451</v>
      </c>
      <c r="AD65">
        <v>3.0887719894020322</v>
      </c>
      <c r="AE65">
        <v>3.9125167211799021</v>
      </c>
      <c r="AF65">
        <v>3.4377661781639874</v>
      </c>
      <c r="AG65">
        <v>3.0748124896496369</v>
      </c>
      <c r="AH65">
        <v>3.9170916928395929</v>
      </c>
      <c r="AI65">
        <v>3.337899701183578</v>
      </c>
      <c r="AJ65">
        <v>1.926136697187472</v>
      </c>
      <c r="AK65">
        <v>1.9984061021491826</v>
      </c>
      <c r="AL65">
        <v>2.3698568464480485</v>
      </c>
      <c r="AM65">
        <v>3.0622523441510978</v>
      </c>
      <c r="AN65">
        <v>4.1416597820374044</v>
      </c>
      <c r="AO65">
        <v>3.423149782545162</v>
      </c>
      <c r="AP65">
        <v>3.6911552922644484</v>
      </c>
      <c r="AQ65">
        <v>5.1292507466402846</v>
      </c>
      <c r="AR65">
        <v>2.9769087236404896</v>
      </c>
      <c r="AS65">
        <v>2.6182706269339846</v>
      </c>
      <c r="AT65">
        <v>4.092432897651606</v>
      </c>
      <c r="AU65">
        <v>1.8537803462560851</v>
      </c>
      <c r="AV65">
        <v>2.5357668208348247</v>
      </c>
      <c r="AW65">
        <v>3.1589075640101671</v>
      </c>
      <c r="AX65">
        <v>4.260838934159306</v>
      </c>
      <c r="AY65">
        <v>3.3837278805024944</v>
      </c>
      <c r="AZ65">
        <v>3.2136450688146585</v>
      </c>
      <c r="BA65">
        <v>2.6285901585210554</v>
      </c>
      <c r="BB65">
        <v>3.5168367983431703</v>
      </c>
      <c r="BC65">
        <v>3.1427948633785507</v>
      </c>
      <c r="BD65">
        <v>3.2369708637989456</v>
      </c>
      <c r="BE65">
        <v>2.2644216716075038</v>
      </c>
      <c r="BF65">
        <v>4.3686798721777951</v>
      </c>
      <c r="BG65">
        <v>1.8243557256567791</v>
      </c>
      <c r="BH65">
        <v>2.6559703194423205</v>
      </c>
      <c r="BI65">
        <v>3.0430096366330202</v>
      </c>
      <c r="BJ65">
        <v>3.6711419890882819</v>
      </c>
      <c r="BK65">
        <v>1.4813334253899717</v>
      </c>
      <c r="BL65">
        <v>3.128873182868253</v>
      </c>
      <c r="BM65">
        <v>3.2086105418726465</v>
      </c>
      <c r="BN65">
        <v>3.4445294864515703</v>
      </c>
      <c r="BO65">
        <v>3.0198055071048513</v>
      </c>
      <c r="BP65">
        <v>3.9283563249635671</v>
      </c>
      <c r="BQ65">
        <v>3.5224014500547227</v>
      </c>
      <c r="BR65">
        <v>3.4781673638328701</v>
      </c>
      <c r="BS65">
        <v>3.3474872025185656</v>
      </c>
      <c r="BT65">
        <v>2.8375203031355269</v>
      </c>
      <c r="BU65">
        <v>3.368958847513241</v>
      </c>
      <c r="BV65">
        <v>1.84944732892858</v>
      </c>
      <c r="BW65">
        <v>2.4588726093301623</v>
      </c>
      <c r="BX65">
        <v>2.9886022396555747</v>
      </c>
      <c r="BY65">
        <v>3.7746891633126252</v>
      </c>
      <c r="BZ65">
        <v>2.9334142998111199</v>
      </c>
      <c r="CA65">
        <v>3.1209392454736222</v>
      </c>
      <c r="CB65">
        <v>2.8732151019001959</v>
      </c>
      <c r="CC65">
        <v>3.9320746180764496</v>
      </c>
      <c r="CD65">
        <v>2.857776754088444</v>
      </c>
      <c r="CE65">
        <v>3.2140356147959981</v>
      </c>
      <c r="CF65">
        <v>2.8947387781100069</v>
      </c>
      <c r="CG65">
        <v>2.4747297509256199</v>
      </c>
      <c r="CH65">
        <v>2.6174270995937676</v>
      </c>
      <c r="CI65">
        <v>3.6842555923422049</v>
      </c>
      <c r="CJ65">
        <v>3.59832653558813</v>
      </c>
      <c r="CK65">
        <v>2.717893728115131</v>
      </c>
      <c r="CL65">
        <v>3.0146284295916312</v>
      </c>
      <c r="CM65">
        <v>2.8757088242383921</v>
      </c>
      <c r="CN65">
        <v>2.4878918825581047</v>
      </c>
      <c r="CO65">
        <v>2.8498925978901775</v>
      </c>
      <c r="CP65">
        <v>2.0901278547716942</v>
      </c>
      <c r="CQ65">
        <v>3.5349879528394372</v>
      </c>
      <c r="CR65">
        <v>2.9327995908260074</v>
      </c>
      <c r="CS65">
        <v>3.0725037622358671</v>
      </c>
      <c r="CT65">
        <v>2.7297673828241682</v>
      </c>
      <c r="CU65">
        <v>3.3629341346108306</v>
      </c>
      <c r="CV65">
        <v>2.6500443294575931</v>
      </c>
      <c r="CW65">
        <v>2.9671034582330771</v>
      </c>
    </row>
    <row r="66" spans="1:101">
      <c r="B66">
        <v>3.3925012710124687</v>
      </c>
      <c r="C66">
        <v>2.6052342651813967</v>
      </c>
      <c r="D66">
        <v>3.3931092876179116</v>
      </c>
      <c r="E66">
        <v>2.1030145017310109</v>
      </c>
      <c r="F66">
        <v>1.5854198340747172</v>
      </c>
      <c r="G66">
        <v>2.1808011802591416</v>
      </c>
      <c r="H66">
        <v>4.5262839431452502</v>
      </c>
      <c r="I66">
        <v>3.5844543590655986</v>
      </c>
      <c r="J66">
        <v>2.3050260521440866</v>
      </c>
      <c r="K66">
        <v>1.3721734083197779</v>
      </c>
      <c r="L66">
        <v>4.1325401411580387</v>
      </c>
      <c r="M66">
        <v>2.5935776132105715</v>
      </c>
      <c r="N66">
        <v>3.1051443289396308</v>
      </c>
      <c r="O66">
        <v>3.3168941170145843</v>
      </c>
      <c r="P66">
        <v>1.8972349884095074</v>
      </c>
      <c r="Q66">
        <v>5.7278716012479469</v>
      </c>
      <c r="R66">
        <v>1.7572773671985338</v>
      </c>
      <c r="S66">
        <v>2.9668909875943754</v>
      </c>
      <c r="T66">
        <v>2.689579524214329</v>
      </c>
      <c r="U66">
        <v>2.0631820850853519</v>
      </c>
      <c r="V66">
        <v>4.5761055973670377</v>
      </c>
      <c r="W66">
        <v>4.5725245882879726</v>
      </c>
      <c r="X66">
        <v>2.6579623179453939</v>
      </c>
      <c r="Y66">
        <v>2.003308321510382</v>
      </c>
      <c r="Z66">
        <v>3.7638102382336873</v>
      </c>
      <c r="AA66">
        <v>2.5077779129635371</v>
      </c>
      <c r="AB66">
        <v>2.5980609738680216</v>
      </c>
      <c r="AC66">
        <v>1.7714163998056056</v>
      </c>
      <c r="AD66">
        <v>2.6306252213380819</v>
      </c>
      <c r="AE66">
        <v>0.43719462541575371</v>
      </c>
      <c r="AF66">
        <v>1.4495404628083102</v>
      </c>
      <c r="AG66">
        <v>2.2753586886837178</v>
      </c>
      <c r="AH66">
        <v>1.8866306575300393</v>
      </c>
      <c r="AI66">
        <v>1.9630353921965709</v>
      </c>
      <c r="AJ66">
        <v>4.1913865613772527</v>
      </c>
      <c r="AK66">
        <v>1.3331996089654516</v>
      </c>
      <c r="AL66">
        <v>4.7649619136637664</v>
      </c>
      <c r="AM66">
        <v>2.368844312419796</v>
      </c>
      <c r="AN66">
        <v>2.8473422906612567</v>
      </c>
      <c r="AO66">
        <v>2.3786513742550901</v>
      </c>
      <c r="AP66">
        <v>4.3622092380305517</v>
      </c>
      <c r="AQ66">
        <v>1.2512327842103934</v>
      </c>
      <c r="AR66">
        <v>2.7309440878727278</v>
      </c>
      <c r="AS66">
        <v>4.0398871812142563</v>
      </c>
      <c r="AT66">
        <v>5.4761063838954129</v>
      </c>
      <c r="AU66">
        <v>4.4704718650983217</v>
      </c>
      <c r="AV66">
        <v>2.6535674508131875</v>
      </c>
      <c r="AW66">
        <v>3.6589480894599991</v>
      </c>
      <c r="AX66">
        <v>3.0003108174633546</v>
      </c>
      <c r="AY66">
        <v>2.3404417873675323</v>
      </c>
      <c r="AZ66">
        <v>3.0625541189853642</v>
      </c>
      <c r="BA66">
        <v>3.9915900455652547</v>
      </c>
      <c r="BB66">
        <v>3.9264402986576217</v>
      </c>
      <c r="BC66">
        <v>3.1478002642298666</v>
      </c>
      <c r="BD66">
        <v>3.3785005509174209</v>
      </c>
      <c r="BE66">
        <v>2.5898189374547398</v>
      </c>
      <c r="BF66">
        <v>3.1071854331108288</v>
      </c>
      <c r="BG66">
        <v>3.916390786271216</v>
      </c>
      <c r="BH66">
        <v>2.880342042256907</v>
      </c>
      <c r="BI66">
        <v>2.7855627221543071</v>
      </c>
      <c r="BJ66">
        <v>3.4232434561986174</v>
      </c>
      <c r="BK66">
        <v>1.7116084925941253</v>
      </c>
      <c r="BL66">
        <v>3.1429813980112158</v>
      </c>
      <c r="BM66">
        <v>3.4592319260518196</v>
      </c>
      <c r="BN66">
        <v>4.0631037455828407</v>
      </c>
      <c r="BO66">
        <v>3.7250697400741895</v>
      </c>
      <c r="BP66">
        <v>2.4277911236532814</v>
      </c>
      <c r="BQ66">
        <v>2.1585506604734341</v>
      </c>
      <c r="BR66">
        <v>1.6022393180162122</v>
      </c>
      <c r="BS66">
        <v>2.9804358221625358</v>
      </c>
      <c r="BT66">
        <v>1.8442286345659566</v>
      </c>
      <c r="BU66">
        <v>2.3491710631775282</v>
      </c>
      <c r="BV66">
        <v>2.3486551159306339</v>
      </c>
      <c r="BW66">
        <v>2.9418898227970649</v>
      </c>
      <c r="BX66">
        <v>2.8789156341350788</v>
      </c>
      <c r="BY66">
        <v>3.1445262340719777</v>
      </c>
      <c r="BZ66">
        <v>3.0046645885025569</v>
      </c>
      <c r="CA66">
        <v>4.8112175699282531</v>
      </c>
      <c r="CB66">
        <v>3.9183924946880806</v>
      </c>
      <c r="CC66">
        <v>4.3960030528591592</v>
      </c>
      <c r="CD66">
        <v>3.0558923940975906</v>
      </c>
      <c r="CE66">
        <v>2.575046271520339</v>
      </c>
      <c r="CF66">
        <v>2.2120206286120547</v>
      </c>
      <c r="CG66">
        <v>0.23358580019167308</v>
      </c>
      <c r="CH66">
        <v>3.2135287635684917</v>
      </c>
      <c r="CI66">
        <v>2.6928663706670775</v>
      </c>
      <c r="CJ66">
        <v>2.8514504123526532</v>
      </c>
      <c r="CK66">
        <v>2.2149065420500742</v>
      </c>
      <c r="CL66">
        <v>1.8004780807346015</v>
      </c>
      <c r="CM66">
        <v>3.2493461160907215</v>
      </c>
      <c r="CN66">
        <v>3.0733753497780323</v>
      </c>
      <c r="CO66">
        <v>2.9575405990665602</v>
      </c>
      <c r="CP66">
        <v>5.5126799736529097</v>
      </c>
      <c r="CQ66">
        <v>3.3570663296639229</v>
      </c>
      <c r="CR66">
        <v>3.2106090232185607</v>
      </c>
      <c r="CS66">
        <v>4.5254055369868054</v>
      </c>
      <c r="CT66">
        <v>3.3648869034315423</v>
      </c>
      <c r="CU66">
        <v>2.503828093276633</v>
      </c>
      <c r="CV66">
        <v>3.6777180902325548</v>
      </c>
      <c r="CW66">
        <v>2.6367493096124881</v>
      </c>
    </row>
    <row r="67" spans="1:101">
      <c r="A67" t="s">
        <v>93</v>
      </c>
      <c r="B67">
        <v>1.1262143386348011</v>
      </c>
      <c r="C67">
        <v>2.4891637271741418</v>
      </c>
      <c r="D67">
        <v>3.9187222215195732</v>
      </c>
      <c r="E67">
        <v>4.7650835981635984</v>
      </c>
      <c r="F67">
        <v>2.3022002539649566</v>
      </c>
      <c r="G67">
        <v>2.5563765875146944</v>
      </c>
      <c r="H67">
        <v>3.2482549377231997</v>
      </c>
      <c r="I67">
        <v>1.8915258937681048</v>
      </c>
      <c r="J67">
        <v>4.2181145377492673</v>
      </c>
      <c r="K67">
        <v>0.9541832368159886</v>
      </c>
      <c r="L67">
        <v>4.5704149160412966</v>
      </c>
      <c r="M67">
        <v>2.4153347054148826</v>
      </c>
      <c r="N67">
        <v>3.1366412747722476</v>
      </c>
      <c r="O67">
        <v>1.714028685185127</v>
      </c>
      <c r="P67">
        <v>4.0829894458705711</v>
      </c>
      <c r="Q67">
        <v>3.2100505514256454</v>
      </c>
      <c r="R67">
        <v>2.4433835619862281</v>
      </c>
      <c r="S67">
        <v>2.1575210489443428</v>
      </c>
      <c r="T67">
        <v>0.41926417764526747</v>
      </c>
      <c r="U67">
        <v>2.5962861925961644</v>
      </c>
      <c r="V67">
        <v>4.7610253852482352</v>
      </c>
      <c r="W67">
        <v>3.6803052790843194</v>
      </c>
      <c r="X67">
        <v>2.7339522062453105</v>
      </c>
      <c r="Y67">
        <v>3.5120217975942927</v>
      </c>
      <c r="Z67">
        <v>3.2887393957021014</v>
      </c>
      <c r="AA67">
        <v>3.3779603253792465</v>
      </c>
      <c r="AB67">
        <v>2.1040776902814446</v>
      </c>
      <c r="AC67">
        <v>2.3168423345940363</v>
      </c>
      <c r="AD67">
        <v>3.5197992111729706</v>
      </c>
      <c r="AE67">
        <v>2.9731529094332916</v>
      </c>
      <c r="AF67">
        <v>4.2476834761798603</v>
      </c>
      <c r="AG67">
        <v>3.9453613811627166</v>
      </c>
      <c r="AH67">
        <v>1.9868461995694402</v>
      </c>
      <c r="AI67">
        <v>4.1970855965698615</v>
      </c>
      <c r="AJ67">
        <v>3.2450119782959068</v>
      </c>
      <c r="AK67">
        <v>1.1840909904208181</v>
      </c>
      <c r="AL67">
        <v>3.1109102855536128</v>
      </c>
      <c r="AM67">
        <v>3.5178227558607427</v>
      </c>
      <c r="AN67">
        <v>4.4908888810054437</v>
      </c>
      <c r="AO67">
        <v>1.9047502670012713</v>
      </c>
      <c r="AP67">
        <v>1.8552551931213828</v>
      </c>
      <c r="AQ67">
        <v>2.7556399025938019</v>
      </c>
      <c r="AR67">
        <v>1.9676113193403071</v>
      </c>
      <c r="AS67">
        <v>3.7576199824723213</v>
      </c>
      <c r="AT67">
        <v>2.5544033256172129</v>
      </c>
      <c r="AU67">
        <v>1.9138918346567597</v>
      </c>
      <c r="AV67">
        <v>2.0649994981601143</v>
      </c>
      <c r="AW67">
        <v>3.0816502219919495</v>
      </c>
      <c r="AX67">
        <v>2.8644468647110792</v>
      </c>
      <c r="AY67">
        <v>2.3230121871876199</v>
      </c>
      <c r="AZ67">
        <v>2.6222489838538379</v>
      </c>
      <c r="BA67">
        <v>4.7317475439123582</v>
      </c>
      <c r="BB67">
        <v>1.0795066537452165</v>
      </c>
      <c r="BC67">
        <v>4.2540071810335549</v>
      </c>
      <c r="BD67">
        <v>2.9860160629131145</v>
      </c>
      <c r="BE67">
        <v>3.2401394374634442</v>
      </c>
      <c r="BF67">
        <v>1.1543817924438549</v>
      </c>
      <c r="BG67">
        <v>3.4751798007799426</v>
      </c>
      <c r="BH67">
        <v>2.4364914034665937</v>
      </c>
      <c r="BI67">
        <v>2.4879264826497982</v>
      </c>
      <c r="BJ67">
        <v>2.4559384657144987</v>
      </c>
      <c r="BK67">
        <v>2.4858566844967749</v>
      </c>
      <c r="BL67">
        <v>2.5868171743063781</v>
      </c>
      <c r="BM67">
        <v>3.2466081447056965</v>
      </c>
      <c r="BN67">
        <v>1.145730955464201</v>
      </c>
      <c r="BO67">
        <v>3.3927438939514309</v>
      </c>
      <c r="BP67">
        <v>2.5964559805592362</v>
      </c>
      <c r="BQ67">
        <v>1.8742866588098408</v>
      </c>
      <c r="BR67">
        <v>3.2610364548206401</v>
      </c>
      <c r="BS67">
        <v>1.8108649325192114</v>
      </c>
      <c r="BT67">
        <v>2.7021661218258028</v>
      </c>
      <c r="BU67">
        <v>3.6039027620284245</v>
      </c>
      <c r="BV67">
        <v>1.9778164558284166</v>
      </c>
      <c r="BW67">
        <v>3.6645668115109395</v>
      </c>
      <c r="BX67">
        <v>3.350846760453666</v>
      </c>
      <c r="BY67">
        <v>4.6068967613545713</v>
      </c>
      <c r="BZ67">
        <v>3.7152569313659467</v>
      </c>
      <c r="CA67">
        <v>3.0960224066235589</v>
      </c>
      <c r="CB67">
        <v>4.4959866207762547</v>
      </c>
      <c r="CC67">
        <v>3.366426623031483</v>
      </c>
      <c r="CD67">
        <v>2.3264904673158915</v>
      </c>
      <c r="CE67">
        <v>3.1233506948285159</v>
      </c>
      <c r="CF67">
        <v>2.7210507560371515</v>
      </c>
      <c r="CG67">
        <v>2.3785240103354468</v>
      </c>
      <c r="CH67">
        <v>1.4936284518994554</v>
      </c>
      <c r="CI67">
        <v>1.3784984320148748</v>
      </c>
      <c r="CJ67">
        <v>1.8772027851456621</v>
      </c>
      <c r="CK67">
        <v>4.67780795039653</v>
      </c>
      <c r="CL67">
        <v>3.345459225874396</v>
      </c>
      <c r="CM67">
        <v>4.0548254624510971</v>
      </c>
      <c r="CN67">
        <v>3.8458772191932042</v>
      </c>
      <c r="CO67">
        <v>2.4784895456592442</v>
      </c>
      <c r="CP67">
        <v>4.917285569300172</v>
      </c>
      <c r="CQ67">
        <v>3.5892850460448882</v>
      </c>
      <c r="CR67">
        <v>5.3445747620445614</v>
      </c>
      <c r="CS67">
        <v>4.8250683413610389</v>
      </c>
      <c r="CT67">
        <v>4.3935532766734644</v>
      </c>
      <c r="CU67">
        <v>2.3166661413440575</v>
      </c>
      <c r="CV67">
        <v>1.5946482619926396</v>
      </c>
      <c r="CW67">
        <v>3.387214805298898</v>
      </c>
    </row>
    <row r="68" spans="1:101">
      <c r="B68">
        <v>-1.0213379574088184</v>
      </c>
      <c r="C68">
        <v>1.1004189065948105</v>
      </c>
      <c r="D68">
        <v>2.8418101207754747</v>
      </c>
      <c r="E68">
        <v>1.235118254032483</v>
      </c>
      <c r="F68">
        <v>1.5101794367173411</v>
      </c>
      <c r="G68">
        <v>-1.3426414696728419</v>
      </c>
      <c r="H68">
        <v>1.944771167274554</v>
      </c>
      <c r="I68">
        <v>1.5590735436600385</v>
      </c>
      <c r="J68">
        <v>1.6571964894636646</v>
      </c>
      <c r="K68">
        <v>1.1063436401142992</v>
      </c>
      <c r="L68">
        <v>0.92979693492557092</v>
      </c>
      <c r="M68">
        <v>2.7742729735583049</v>
      </c>
      <c r="N68">
        <v>2.1963519635066451</v>
      </c>
      <c r="O68">
        <v>3.1272584427546906</v>
      </c>
      <c r="P68">
        <v>1.8189762527013056</v>
      </c>
      <c r="Q68">
        <v>1.5797800874991847</v>
      </c>
      <c r="R68">
        <v>1.9546479189452275</v>
      </c>
      <c r="S68">
        <v>-2.494125037605893</v>
      </c>
      <c r="T68">
        <v>0.83474652534979232</v>
      </c>
      <c r="U68">
        <v>-0.28561947122365461</v>
      </c>
      <c r="V68">
        <v>1.0353109456151368</v>
      </c>
      <c r="W68">
        <v>1.0887737355164189</v>
      </c>
      <c r="X68">
        <v>1.1693482601130711</v>
      </c>
      <c r="Y68">
        <v>3.7593008369021694</v>
      </c>
      <c r="Z68">
        <v>0.16647662522000017</v>
      </c>
      <c r="AA68">
        <v>2.9590776872734592E-2</v>
      </c>
      <c r="AB68">
        <v>-2.0980436398588873</v>
      </c>
      <c r="AC68">
        <v>3.5131886120162492</v>
      </c>
      <c r="AD68">
        <v>0.58401979477784849</v>
      </c>
      <c r="AE68">
        <v>-1.1647240952412483</v>
      </c>
      <c r="AF68">
        <v>0.97982018645647984</v>
      </c>
      <c r="AG68">
        <v>1.5236730298440988</v>
      </c>
      <c r="AH68">
        <v>-0.12009482548575057</v>
      </c>
      <c r="AI68">
        <v>3.3569268776670369</v>
      </c>
      <c r="AJ68">
        <v>2.9966290894505372</v>
      </c>
      <c r="AK68">
        <v>0.99718131677309141</v>
      </c>
      <c r="AL68">
        <v>-0.59348041095485415</v>
      </c>
      <c r="AM68">
        <v>0.42743529190654639</v>
      </c>
      <c r="AN68">
        <v>-0.23496691556896288</v>
      </c>
      <c r="AO68">
        <v>2.1379341008111341</v>
      </c>
      <c r="AP68">
        <v>1.8331064405284412</v>
      </c>
      <c r="AQ68">
        <v>0.93529214284969386</v>
      </c>
      <c r="AR68">
        <v>-0.15590901698321424</v>
      </c>
      <c r="AS68">
        <v>1.8961003342248373</v>
      </c>
      <c r="AT68">
        <v>2.8208233758051735</v>
      </c>
      <c r="AU68">
        <v>3.8821183797069394</v>
      </c>
      <c r="AV68">
        <v>0.44313171051396394</v>
      </c>
      <c r="AW68">
        <v>-1.6205991429326025</v>
      </c>
      <c r="AX68">
        <v>0.97040939422708794</v>
      </c>
      <c r="AY68">
        <v>1.0670114315071639</v>
      </c>
      <c r="AZ68">
        <v>2.1903436502506919</v>
      </c>
      <c r="BA68">
        <v>3.6384922010408456</v>
      </c>
      <c r="BB68">
        <v>-0.50441421196958092</v>
      </c>
      <c r="BC68">
        <v>4.1292340759785136</v>
      </c>
      <c r="BD68">
        <v>0.18812874083551401</v>
      </c>
      <c r="BE68">
        <v>-1.2519679824981189</v>
      </c>
      <c r="BF68">
        <v>0.54502822246618987</v>
      </c>
      <c r="BG68">
        <v>1.887816981208454</v>
      </c>
      <c r="BH68">
        <v>-0.99891410054556995</v>
      </c>
      <c r="BI68">
        <v>-1.6520284756425494</v>
      </c>
      <c r="BJ68">
        <v>1.8268804505797069</v>
      </c>
      <c r="BK68">
        <v>2.2280753279321037</v>
      </c>
      <c r="BL68">
        <v>0.8862975757348136</v>
      </c>
      <c r="BM68">
        <v>0.33842978476844654</v>
      </c>
      <c r="BN68">
        <v>2.4540717849814202</v>
      </c>
      <c r="BO68">
        <v>1.5452624965518242</v>
      </c>
      <c r="BP68">
        <v>2.4168013419233212</v>
      </c>
      <c r="BQ68">
        <v>1.4857715084416585</v>
      </c>
      <c r="BR68">
        <v>0.62353417208152018</v>
      </c>
      <c r="BS68">
        <v>0.78954680215693651</v>
      </c>
      <c r="BT68">
        <v>2.1724822250990266</v>
      </c>
      <c r="BU68">
        <v>-2.5799655177646486E-2</v>
      </c>
      <c r="BV68">
        <v>-1.2525437747159374</v>
      </c>
      <c r="BW68">
        <v>0.60867064956151073</v>
      </c>
      <c r="BX68">
        <v>1.9857841631586544</v>
      </c>
      <c r="BY68">
        <v>0.41816615519432654</v>
      </c>
      <c r="BZ68">
        <v>-8.2544208136848596E-2</v>
      </c>
      <c r="CA68">
        <v>0.49973640097660177</v>
      </c>
      <c r="CB68">
        <v>-0.95367378529899338</v>
      </c>
      <c r="CC68">
        <v>0.76197818504168457</v>
      </c>
      <c r="CD68">
        <v>0.75454601287232248</v>
      </c>
      <c r="CE68">
        <v>2.8911227142088398</v>
      </c>
      <c r="CF68">
        <v>0.43554886581962926</v>
      </c>
      <c r="CG68">
        <v>-0.78803081039697997</v>
      </c>
      <c r="CH68">
        <v>2.8486525727258711</v>
      </c>
      <c r="CI68">
        <v>-0.83197370401056436</v>
      </c>
      <c r="CJ68">
        <v>2.085915040061697</v>
      </c>
      <c r="CK68">
        <v>1.9522570569047537</v>
      </c>
      <c r="CL68">
        <v>2.5464529250668999</v>
      </c>
      <c r="CM68">
        <v>2.0470748888688113</v>
      </c>
      <c r="CN68">
        <v>0.42620406619120643</v>
      </c>
      <c r="CO68">
        <v>2.3510949836943542</v>
      </c>
      <c r="CP68">
        <v>0.64537850473032499</v>
      </c>
      <c r="CQ68">
        <v>0.84380203278077803</v>
      </c>
      <c r="CR68">
        <v>2.1467541927184115</v>
      </c>
      <c r="CS68">
        <v>0.77933179538193709</v>
      </c>
      <c r="CT68">
        <v>2.2360106605071812</v>
      </c>
      <c r="CU68">
        <v>-2.6709704871740625E-2</v>
      </c>
      <c r="CV68">
        <v>3.1720549175851285</v>
      </c>
      <c r="CW68">
        <v>1.0362273313630623</v>
      </c>
    </row>
    <row r="69" spans="1:101">
      <c r="B69">
        <v>4.5031309495315925</v>
      </c>
      <c r="C69">
        <v>4.1456530864480303</v>
      </c>
      <c r="D69">
        <v>1.9047148906984781</v>
      </c>
      <c r="E69">
        <v>3.5663803967165064</v>
      </c>
      <c r="F69">
        <v>3.0280010930165822</v>
      </c>
      <c r="G69">
        <v>2.1492865430765131</v>
      </c>
      <c r="H69">
        <v>0.39785167779619357</v>
      </c>
      <c r="I69">
        <v>1.0821008084175845</v>
      </c>
      <c r="J69">
        <v>3.0839659220931237</v>
      </c>
      <c r="K69">
        <v>1.7726206110374874</v>
      </c>
      <c r="L69">
        <v>3.4604717153162383</v>
      </c>
      <c r="M69">
        <v>4.1193623100578227</v>
      </c>
      <c r="N69">
        <v>2.7857159031804586</v>
      </c>
      <c r="O69">
        <v>0.97499971211357206</v>
      </c>
      <c r="P69">
        <v>3.0074742807316528</v>
      </c>
      <c r="Q69">
        <v>4.6012640362976702</v>
      </c>
      <c r="R69">
        <v>3.0395888896660264</v>
      </c>
      <c r="S69">
        <v>4.8027239065335756</v>
      </c>
      <c r="T69">
        <v>2.9279334463961253</v>
      </c>
      <c r="U69">
        <v>1.231024425799234</v>
      </c>
      <c r="V69">
        <v>4.1918608779827755</v>
      </c>
      <c r="W69">
        <v>-1.2393415079410719E-2</v>
      </c>
      <c r="X69">
        <v>1.2432724748562887</v>
      </c>
      <c r="Y69">
        <v>2.8071887574357506</v>
      </c>
      <c r="Z69">
        <v>4.4355503403507175</v>
      </c>
      <c r="AA69">
        <v>2.3564427785868585</v>
      </c>
      <c r="AB69">
        <v>5.5856333942961367</v>
      </c>
      <c r="AC69">
        <v>1.3104599487012132</v>
      </c>
      <c r="AD69">
        <v>2.0600503848414506</v>
      </c>
      <c r="AE69">
        <v>5.7445354939698436</v>
      </c>
      <c r="AF69">
        <v>1.5954608187314199</v>
      </c>
      <c r="AG69">
        <v>4.6977307874372505</v>
      </c>
      <c r="AH69">
        <v>2.3645732402716453</v>
      </c>
      <c r="AI69">
        <v>3.5986973030383793</v>
      </c>
      <c r="AJ69">
        <v>0.86026548187816188</v>
      </c>
      <c r="AK69">
        <v>3.0975993318647772</v>
      </c>
      <c r="AL69">
        <v>2.0438907469054559</v>
      </c>
      <c r="AM69">
        <v>3.5414389883930304</v>
      </c>
      <c r="AN69">
        <v>4.905297825000396</v>
      </c>
      <c r="AO69">
        <v>2.7994662442254103</v>
      </c>
      <c r="AP69">
        <v>1.9301353548645599</v>
      </c>
      <c r="AQ69">
        <v>4.2428513011564846</v>
      </c>
      <c r="AR69">
        <v>3.7196931124675245</v>
      </c>
      <c r="AS69">
        <v>4.3371816968347723</v>
      </c>
      <c r="AT69">
        <v>-0.49054334634659336</v>
      </c>
      <c r="AU69">
        <v>3.8783928260687794</v>
      </c>
      <c r="AV69">
        <v>1.7831324249249279</v>
      </c>
      <c r="AW69">
        <v>3.0937391569726413</v>
      </c>
      <c r="AX69">
        <v>2.9523350157786918</v>
      </c>
      <c r="AY69">
        <v>3.9143308244638781</v>
      </c>
      <c r="AZ69">
        <v>1.5461765754315033</v>
      </c>
      <c r="BA69">
        <v>3.3956369054617332</v>
      </c>
      <c r="BB69">
        <v>1.7674605134817931</v>
      </c>
      <c r="BC69">
        <v>4.5802764049263214</v>
      </c>
      <c r="BD69">
        <v>3.1245556515951782</v>
      </c>
      <c r="BE69">
        <v>2.9194750068340292</v>
      </c>
      <c r="BF69">
        <v>3.6005302593383384</v>
      </c>
      <c r="BG69">
        <v>1.105595353929004</v>
      </c>
      <c r="BH69">
        <v>2.0173434331786044</v>
      </c>
      <c r="BI69">
        <v>2.6210576963916421</v>
      </c>
      <c r="BJ69">
        <v>1.9243081825266493</v>
      </c>
      <c r="BK69">
        <v>3.8190903526658273</v>
      </c>
      <c r="BL69">
        <v>2.0727111965902578</v>
      </c>
      <c r="BM69">
        <v>2.584365688370954</v>
      </c>
      <c r="BN69">
        <v>4.1751236925520967</v>
      </c>
      <c r="BO69">
        <v>4.3826092042862701</v>
      </c>
      <c r="BP69">
        <v>4.43155831143787</v>
      </c>
      <c r="BQ69">
        <v>1.0953070403080787</v>
      </c>
      <c r="BR69">
        <v>2.1025828145627861</v>
      </c>
      <c r="BS69">
        <v>3.3377179516153288</v>
      </c>
      <c r="BT69">
        <v>5.6275412305733834</v>
      </c>
      <c r="BU69">
        <v>2.2508863469507023</v>
      </c>
      <c r="BV69">
        <v>3.7340190621103995</v>
      </c>
      <c r="BW69">
        <v>4.3892167633479353</v>
      </c>
      <c r="BX69">
        <v>4.594446439569607</v>
      </c>
      <c r="BY69">
        <v>2.7683221107609395</v>
      </c>
      <c r="BZ69">
        <v>2.9286115810433611</v>
      </c>
      <c r="CA69">
        <v>2.730365907769543</v>
      </c>
      <c r="CB69">
        <v>0.83929742218802383</v>
      </c>
      <c r="CC69">
        <v>4.1770582637603813</v>
      </c>
      <c r="CD69">
        <v>1.83171223521069</v>
      </c>
      <c r="CE69">
        <v>0.80792642776631407</v>
      </c>
      <c r="CF69">
        <v>-8.2464289245284927E-2</v>
      </c>
      <c r="CG69">
        <v>3.5355319959700608</v>
      </c>
      <c r="CH69">
        <v>2.0845220749286879</v>
      </c>
      <c r="CI69">
        <v>2.8699900667501499E-2</v>
      </c>
      <c r="CJ69">
        <v>5.6659427973768253</v>
      </c>
      <c r="CK69">
        <v>4.1079918920451668</v>
      </c>
      <c r="CL69">
        <v>4.7646919705090687</v>
      </c>
      <c r="CM69">
        <v>3.1364797295224611</v>
      </c>
      <c r="CN69">
        <v>1.0033032172618472</v>
      </c>
      <c r="CO69">
        <v>5.0410912781245081</v>
      </c>
      <c r="CP69">
        <v>3.2480081022009113</v>
      </c>
      <c r="CQ69">
        <v>3.0229844029077859</v>
      </c>
      <c r="CR69">
        <v>4.2738625712151244</v>
      </c>
      <c r="CS69">
        <v>3.687780511710443</v>
      </c>
      <c r="CT69">
        <v>2.5641541132381249</v>
      </c>
      <c r="CU69">
        <v>2.5675836867110862</v>
      </c>
      <c r="CV69">
        <v>5.455669082056966</v>
      </c>
      <c r="CW69">
        <v>4.7669419016001262</v>
      </c>
    </row>
    <row r="70" spans="1:101">
      <c r="B70">
        <v>4.8374842666230649</v>
      </c>
      <c r="C70">
        <v>5.0076661681023751</v>
      </c>
      <c r="D70">
        <v>4.7418434602322872</v>
      </c>
      <c r="E70">
        <v>4.5456863904711282</v>
      </c>
      <c r="F70">
        <v>4.4384469926803369</v>
      </c>
      <c r="G70">
        <v>4.2391495153178482</v>
      </c>
      <c r="H70">
        <v>5.2690407108362249</v>
      </c>
      <c r="I70">
        <v>4.2776949911979658</v>
      </c>
      <c r="J70">
        <v>4.8159634340012021</v>
      </c>
      <c r="K70">
        <v>4.1800847269694925</v>
      </c>
      <c r="L70">
        <v>5.1084201496727815</v>
      </c>
      <c r="M70">
        <v>3.8846432440697374</v>
      </c>
      <c r="N70">
        <v>4.4885950110080897</v>
      </c>
      <c r="O70">
        <v>4.3666278045670444</v>
      </c>
      <c r="P70">
        <v>4.9496126987018467</v>
      </c>
      <c r="Q70">
        <v>3.4173907517025559</v>
      </c>
      <c r="R70">
        <v>6.196545967438178</v>
      </c>
      <c r="S70">
        <v>4.1461236888626951</v>
      </c>
      <c r="T70">
        <v>5.0469865747984661</v>
      </c>
      <c r="U70">
        <v>5.0686718809325813</v>
      </c>
      <c r="V70">
        <v>6.2502925267388107</v>
      </c>
      <c r="W70">
        <v>6.3085432627979543</v>
      </c>
      <c r="X70">
        <v>3.3682163757259049</v>
      </c>
      <c r="Y70">
        <v>4.1951143377946156</v>
      </c>
      <c r="Z70">
        <v>5.2949594233666906</v>
      </c>
      <c r="AA70">
        <v>5.6804652035052294</v>
      </c>
      <c r="AB70">
        <v>3.6603280233009752</v>
      </c>
      <c r="AC70">
        <v>4.4934751913654241</v>
      </c>
      <c r="AD70">
        <v>6.3532079699533446</v>
      </c>
      <c r="AE70">
        <v>4.428431581697021</v>
      </c>
      <c r="AF70">
        <v>4.0972338966446014</v>
      </c>
      <c r="AG70">
        <v>6.4077466421282923</v>
      </c>
      <c r="AH70">
        <v>3.7395099168271466</v>
      </c>
      <c r="AI70">
        <v>5.1846353984337217</v>
      </c>
      <c r="AJ70">
        <v>5.7909455416920466</v>
      </c>
      <c r="AK70">
        <v>6.1123157269595199</v>
      </c>
      <c r="AL70">
        <v>5.2221472967704301</v>
      </c>
      <c r="AM70">
        <v>4.2253004113529382</v>
      </c>
      <c r="AN70">
        <v>5.5077488754015222</v>
      </c>
      <c r="AO70">
        <v>4.4039160604700758</v>
      </c>
      <c r="AP70">
        <v>5.7242851045767926</v>
      </c>
      <c r="AQ70">
        <v>4.6332568066391975</v>
      </c>
      <c r="AR70">
        <v>4.0315958902125359</v>
      </c>
      <c r="AS70">
        <v>6.6439748726365639</v>
      </c>
      <c r="AT70">
        <v>5.5706606887212171</v>
      </c>
      <c r="AU70">
        <v>4.7626302023941829</v>
      </c>
      <c r="AV70">
        <v>4.0607180643509677</v>
      </c>
      <c r="AW70">
        <v>4.8875319611914154</v>
      </c>
      <c r="AX70">
        <v>5.436978818771764</v>
      </c>
      <c r="AY70">
        <v>5.6224969297609011</v>
      </c>
      <c r="AZ70">
        <v>2.8678336419297681</v>
      </c>
      <c r="BA70">
        <v>5.5944234634026015</v>
      </c>
      <c r="BB70">
        <v>5.3053411178842236</v>
      </c>
      <c r="BC70">
        <v>4.4401517145136991</v>
      </c>
      <c r="BD70">
        <v>5.7844511100780354</v>
      </c>
      <c r="BE70">
        <v>6.0945624786117261</v>
      </c>
      <c r="BF70">
        <v>5.1579960274805812</v>
      </c>
      <c r="BG70">
        <v>5.4049777540272927</v>
      </c>
      <c r="BH70">
        <v>5.5532648658956996</v>
      </c>
      <c r="BI70">
        <v>2.6551168955350581</v>
      </c>
      <c r="BJ70">
        <v>4.8214922530292412</v>
      </c>
      <c r="BK70">
        <v>3.6267472992684722</v>
      </c>
      <c r="BL70">
        <v>4.4181896475396414</v>
      </c>
      <c r="BM70">
        <v>5.4893966079873957</v>
      </c>
      <c r="BN70">
        <v>4.2653405301319331</v>
      </c>
      <c r="BO70">
        <v>4.8300223756650986</v>
      </c>
      <c r="BP70">
        <v>5.2985364550782332</v>
      </c>
      <c r="BQ70">
        <v>4.1754714154059211</v>
      </c>
      <c r="BR70">
        <v>2.9908860177850958</v>
      </c>
      <c r="BS70">
        <v>5.3698021194576642</v>
      </c>
      <c r="BT70">
        <v>5.2052492843613578</v>
      </c>
      <c r="BU70">
        <v>5.3039356797893618</v>
      </c>
      <c r="BV70">
        <v>5.4072616620528375</v>
      </c>
      <c r="BW70">
        <v>6.2410358907226922</v>
      </c>
      <c r="BX70">
        <v>5.4012177988799186</v>
      </c>
      <c r="BY70">
        <v>4.3733003394826682</v>
      </c>
      <c r="BZ70">
        <v>5.1739529218062748</v>
      </c>
      <c r="CA70">
        <v>4.3095335567091233</v>
      </c>
      <c r="CB70">
        <v>5.8680955647312194</v>
      </c>
      <c r="CC70">
        <v>4.8492111841078946</v>
      </c>
      <c r="CD70">
        <v>5.4970830824134298</v>
      </c>
      <c r="CE70">
        <v>3.9511969935784679</v>
      </c>
      <c r="CF70">
        <v>6.3591715620687062</v>
      </c>
      <c r="CG70">
        <v>6.1052343589072242</v>
      </c>
      <c r="CH70">
        <v>5.7297563745463371</v>
      </c>
      <c r="CI70">
        <v>4.3533718413671867</v>
      </c>
      <c r="CJ70">
        <v>4.4650434509092864</v>
      </c>
      <c r="CK70">
        <v>5.8233259384918368</v>
      </c>
      <c r="CL70">
        <v>4.196774897793289</v>
      </c>
      <c r="CM70">
        <v>3.2611708979584568</v>
      </c>
      <c r="CN70">
        <v>5.6970569909216087</v>
      </c>
      <c r="CO70">
        <v>4.9191222569264053</v>
      </c>
      <c r="CP70">
        <v>5.5372963268449711</v>
      </c>
      <c r="CQ70">
        <v>5.1179014999228158</v>
      </c>
      <c r="CR70">
        <v>4.9613927841510188</v>
      </c>
      <c r="CS70">
        <v>4.8014652900955559</v>
      </c>
      <c r="CT70">
        <v>6.2155448543733103</v>
      </c>
      <c r="CU70">
        <v>4.0799928176981393</v>
      </c>
      <c r="CV70">
        <v>3.2425080170165024</v>
      </c>
      <c r="CW70">
        <v>5.6503915096470969</v>
      </c>
    </row>
    <row r="71" spans="1:101">
      <c r="B71">
        <v>5.0673854514833874</v>
      </c>
      <c r="C71">
        <v>4.9337504907607155</v>
      </c>
      <c r="D71">
        <v>4.8842075485269234</v>
      </c>
      <c r="E71">
        <v>4.9488587056552102</v>
      </c>
      <c r="F71">
        <v>4.9747665203626701</v>
      </c>
      <c r="G71">
        <v>4.5118934650370308</v>
      </c>
      <c r="H71">
        <v>5.1303336313684369</v>
      </c>
      <c r="I71">
        <v>4.8971856090739037</v>
      </c>
      <c r="J71">
        <v>4.9475995711963972</v>
      </c>
      <c r="K71">
        <v>5.235947343707303</v>
      </c>
      <c r="L71">
        <v>5.0487213122666654</v>
      </c>
      <c r="M71">
        <v>4.8543173241472006</v>
      </c>
      <c r="N71">
        <v>4.9468990809490752</v>
      </c>
      <c r="O71">
        <v>4.5611272553083815</v>
      </c>
      <c r="P71">
        <v>5.0572294227555084</v>
      </c>
      <c r="Q71">
        <v>5.2899388253158355</v>
      </c>
      <c r="R71">
        <v>4.8589848256451624</v>
      </c>
      <c r="S71">
        <v>4.6859602633429498</v>
      </c>
      <c r="T71">
        <v>4.3706217771831666</v>
      </c>
      <c r="U71">
        <v>5.0536262508972891</v>
      </c>
      <c r="V71">
        <v>5.1722185360990061</v>
      </c>
      <c r="W71">
        <v>5.6143128466282919</v>
      </c>
      <c r="X71">
        <v>5.0246759362361848</v>
      </c>
      <c r="Y71">
        <v>5.3336624585927153</v>
      </c>
      <c r="Z71">
        <v>4.9927602395921138</v>
      </c>
      <c r="AA71">
        <v>4.9262261043983564</v>
      </c>
      <c r="AB71">
        <v>5.3345376100132711</v>
      </c>
      <c r="AC71">
        <v>4.903241039611288</v>
      </c>
      <c r="AD71">
        <v>5.1885580466709307</v>
      </c>
      <c r="AE71">
        <v>5.2585319676985138</v>
      </c>
      <c r="AF71">
        <v>4.8501245418969736</v>
      </c>
      <c r="AG71">
        <v>5.1481261747652525</v>
      </c>
      <c r="AH71">
        <v>4.2315065118271855</v>
      </c>
      <c r="AI71">
        <v>5.1762791457680821</v>
      </c>
      <c r="AJ71">
        <v>4.6344596435976948</v>
      </c>
      <c r="AK71">
        <v>5.0291718120668492</v>
      </c>
      <c r="AL71">
        <v>4.9308999389939183</v>
      </c>
      <c r="AM71">
        <v>4.4889189218200842</v>
      </c>
      <c r="AN71">
        <v>5.1500752820077711</v>
      </c>
      <c r="AO71">
        <v>4.6090425966251578</v>
      </c>
      <c r="AP71">
        <v>5.2030338481744698</v>
      </c>
      <c r="AQ71">
        <v>4.6475409473140861</v>
      </c>
      <c r="AR71">
        <v>4.7418488295457681</v>
      </c>
      <c r="AS71">
        <v>5.0065263937303195</v>
      </c>
      <c r="AT71">
        <v>4.8623477768356533</v>
      </c>
      <c r="AU71">
        <v>4.9659759332004789</v>
      </c>
      <c r="AV71">
        <v>4.6827179948418793</v>
      </c>
      <c r="AW71">
        <v>4.4744977078158277</v>
      </c>
      <c r="AX71">
        <v>5.3503074183396349</v>
      </c>
      <c r="AY71">
        <v>5.2439471341522577</v>
      </c>
      <c r="AZ71">
        <v>4.7959070603790961</v>
      </c>
      <c r="BA71">
        <v>4.7966545631163662</v>
      </c>
      <c r="BB71">
        <v>4.5595278316511596</v>
      </c>
      <c r="BC71">
        <v>4.7060073429198628</v>
      </c>
      <c r="BD71">
        <v>5.2436059598807807</v>
      </c>
      <c r="BE71">
        <v>5.1128712309867765</v>
      </c>
      <c r="BF71">
        <v>5.5276210464179227</v>
      </c>
      <c r="BG71">
        <v>4.7526896403942827</v>
      </c>
      <c r="BH71">
        <v>4.9840645897111795</v>
      </c>
      <c r="BI71">
        <v>5.3025279468615816</v>
      </c>
      <c r="BJ71">
        <v>4.6470498647356795</v>
      </c>
      <c r="BK71">
        <v>4.969166921611726</v>
      </c>
      <c r="BL71">
        <v>4.9959998398336394</v>
      </c>
      <c r="BM71">
        <v>5.5823449472076545</v>
      </c>
      <c r="BN71">
        <v>5.1303635075968712</v>
      </c>
      <c r="BO71">
        <v>5.6413803251380648</v>
      </c>
      <c r="BP71">
        <v>4.8008614460867021</v>
      </c>
      <c r="BQ71">
        <v>5.1535769478638453</v>
      </c>
      <c r="BR71">
        <v>4.777114683854542</v>
      </c>
      <c r="BS71">
        <v>4.6785121468963533</v>
      </c>
      <c r="BT71">
        <v>5.0127365645356958</v>
      </c>
      <c r="BU71">
        <v>4.7351329835756859</v>
      </c>
      <c r="BV71">
        <v>4.9920340560369967</v>
      </c>
      <c r="BW71">
        <v>5.0787307757123363</v>
      </c>
      <c r="BX71">
        <v>5.1697821333256595</v>
      </c>
      <c r="BY71">
        <v>4.8559260473686301</v>
      </c>
      <c r="BZ71">
        <v>5.1907614026448643</v>
      </c>
      <c r="CA71">
        <v>4.912068249052191</v>
      </c>
      <c r="CB71">
        <v>5.3532304825794697</v>
      </c>
      <c r="CC71">
        <v>4.8848865510825039</v>
      </c>
      <c r="CD71">
        <v>4.9382227303700983</v>
      </c>
      <c r="CE71">
        <v>4.9429122008322928</v>
      </c>
      <c r="CF71">
        <v>5.0804196008485816</v>
      </c>
      <c r="CG71">
        <v>5.0776207693588669</v>
      </c>
      <c r="CH71">
        <v>4.5604949995509942</v>
      </c>
      <c r="CI71">
        <v>5.1708981937040228</v>
      </c>
      <c r="CJ71">
        <v>4.5513709310467769</v>
      </c>
      <c r="CK71">
        <v>5.1630529706127488</v>
      </c>
      <c r="CL71">
        <v>5.4114161065916875</v>
      </c>
      <c r="CM71">
        <v>5.0459360526175718</v>
      </c>
      <c r="CN71">
        <v>4.5088536153012555</v>
      </c>
      <c r="CO71">
        <v>4.5678182450765838</v>
      </c>
      <c r="CP71">
        <v>5.608328966671662</v>
      </c>
      <c r="CQ71">
        <v>5.26990561195674</v>
      </c>
      <c r="CR71">
        <v>4.7801702907346026</v>
      </c>
      <c r="CS71">
        <v>4.6887116670547302</v>
      </c>
      <c r="CT71">
        <v>4.8089314753116916</v>
      </c>
      <c r="CU71">
        <v>4.8590303448805443</v>
      </c>
      <c r="CV71">
        <v>5.3618100601888941</v>
      </c>
      <c r="CW71">
        <v>4.9455979276317619</v>
      </c>
    </row>
    <row r="72" spans="1:101">
      <c r="B72">
        <v>4.0338066606775103</v>
      </c>
      <c r="C72">
        <v>5.913507043754854</v>
      </c>
      <c r="D72">
        <v>6.2099720972771379</v>
      </c>
      <c r="E72">
        <v>6.4644101027193921</v>
      </c>
      <c r="F72">
        <v>5.23931525437205</v>
      </c>
      <c r="G72">
        <v>5.6902446239856799</v>
      </c>
      <c r="H72">
        <v>4.6420358860465978</v>
      </c>
      <c r="I72">
        <v>5.7601419496625628</v>
      </c>
      <c r="J72">
        <v>4.5358572949254619</v>
      </c>
      <c r="K72">
        <v>5.5850175397367225</v>
      </c>
      <c r="L72">
        <v>4.0797125310508324</v>
      </c>
      <c r="M72">
        <v>5.4926918370790512</v>
      </c>
      <c r="N72">
        <v>5.6707686564026272</v>
      </c>
      <c r="O72">
        <v>3.5249324400823521</v>
      </c>
      <c r="P72">
        <v>4.8457071891313319</v>
      </c>
      <c r="Q72">
        <v>4.4366423101339434</v>
      </c>
      <c r="R72">
        <v>5.9301987871602817</v>
      </c>
      <c r="S72">
        <v>3.4073709986048413</v>
      </c>
      <c r="T72">
        <v>6.8076290944653</v>
      </c>
      <c r="U72">
        <v>5.3001680068101864</v>
      </c>
      <c r="V72">
        <v>6.003957655130117</v>
      </c>
      <c r="W72">
        <v>5.9674601977147121</v>
      </c>
      <c r="X72">
        <v>5.3340344003333371</v>
      </c>
      <c r="Y72">
        <v>5.2525428728164654</v>
      </c>
      <c r="Z72">
        <v>4.3734288468428604</v>
      </c>
      <c r="AA72">
        <v>4.634269174634186</v>
      </c>
      <c r="AB72">
        <v>6.0715399711169526</v>
      </c>
      <c r="AC72">
        <v>4.8051256371993789</v>
      </c>
      <c r="AD72">
        <v>5.6335311079427113</v>
      </c>
      <c r="AE72">
        <v>5.7783116057920996</v>
      </c>
      <c r="AF72">
        <v>4.8372437094328644</v>
      </c>
      <c r="AG72">
        <v>4.884135761256414</v>
      </c>
      <c r="AH72">
        <v>4.4489162674295626</v>
      </c>
      <c r="AI72">
        <v>5.8354951545488261</v>
      </c>
      <c r="AJ72">
        <v>4.8805815437483027</v>
      </c>
      <c r="AK72">
        <v>3.2138887814023307</v>
      </c>
      <c r="AL72">
        <v>3.5534125217481032</v>
      </c>
      <c r="AM72">
        <v>4.1420073333490279</v>
      </c>
      <c r="AN72">
        <v>4.5785974442422175</v>
      </c>
      <c r="AO72">
        <v>6.1795140786924625</v>
      </c>
      <c r="AP72">
        <v>4.5231934814025099</v>
      </c>
      <c r="AQ72">
        <v>4.8764896056404456</v>
      </c>
      <c r="AR72">
        <v>7.207419763450603</v>
      </c>
      <c r="AS72">
        <v>5.0321115825387803</v>
      </c>
      <c r="AT72">
        <v>5.4342411910194368</v>
      </c>
      <c r="AU72">
        <v>4.2019581347038901</v>
      </c>
      <c r="AV72">
        <v>3.0927331037001373</v>
      </c>
      <c r="AW72">
        <v>4.8963733469675024</v>
      </c>
      <c r="AX72">
        <v>4.0178527466101519</v>
      </c>
      <c r="AY72">
        <v>5.4522841691691326</v>
      </c>
      <c r="AZ72">
        <v>4.4288664788863983</v>
      </c>
      <c r="BA72">
        <v>5.2375316454844087</v>
      </c>
      <c r="BB72">
        <v>5.6464348196952994</v>
      </c>
      <c r="BC72">
        <v>3.3249033079263275</v>
      </c>
      <c r="BD72">
        <v>4.5462505825951212</v>
      </c>
      <c r="BE72">
        <v>4.8399853623429054</v>
      </c>
      <c r="BF72">
        <v>4.7622145992339453</v>
      </c>
      <c r="BG72">
        <v>3.7862364043838177</v>
      </c>
      <c r="BH72">
        <v>5.6066593268889928</v>
      </c>
      <c r="BI72">
        <v>4.1118221586031325</v>
      </c>
      <c r="BJ72">
        <v>4.1786222439080039</v>
      </c>
      <c r="BK72">
        <v>6.2680158034524034</v>
      </c>
      <c r="BL72">
        <v>4.1784133711231419</v>
      </c>
      <c r="BM72">
        <v>3.7732323275945721</v>
      </c>
      <c r="BN72">
        <v>5.8769176014320079</v>
      </c>
      <c r="BO72">
        <v>6.3987505955705259</v>
      </c>
      <c r="BP72">
        <v>4.6653617493646005</v>
      </c>
      <c r="BQ72">
        <v>7.0733125671297179</v>
      </c>
      <c r="BR72">
        <v>5.1186979367471732</v>
      </c>
      <c r="BS72">
        <v>5.9046395955059285</v>
      </c>
      <c r="BT72">
        <v>4.8942664599335419</v>
      </c>
      <c r="BU72">
        <v>5.5107488890696912</v>
      </c>
      <c r="BV72">
        <v>4.8709293872002064</v>
      </c>
      <c r="BW72">
        <v>6.5310174615044314</v>
      </c>
      <c r="BX72">
        <v>3.8059110992083713</v>
      </c>
      <c r="BY72">
        <v>5.5601558231756805</v>
      </c>
      <c r="BZ72">
        <v>4.6227813799145236</v>
      </c>
      <c r="CA72">
        <v>4.4396828211218509</v>
      </c>
      <c r="CB72">
        <v>5.2712985711101172</v>
      </c>
      <c r="CC72">
        <v>6.0697673589495791</v>
      </c>
      <c r="CD72">
        <v>4.3932052916191209</v>
      </c>
      <c r="CE72">
        <v>7.0277301144604998</v>
      </c>
      <c r="CF72">
        <v>4.7979413171493706</v>
      </c>
      <c r="CG72">
        <v>4.5617946628043438</v>
      </c>
      <c r="CH72">
        <v>4.1559216381826927</v>
      </c>
      <c r="CI72">
        <v>4.1263586476271836</v>
      </c>
      <c r="CJ72">
        <v>5.0469542631033733</v>
      </c>
      <c r="CK72">
        <v>4.3671080853577893</v>
      </c>
      <c r="CL72">
        <v>5.1644549810397411</v>
      </c>
      <c r="CM72">
        <v>6.0017265425761366</v>
      </c>
      <c r="CN72">
        <v>5.9991577387114958</v>
      </c>
      <c r="CO72">
        <v>3.2176315940569418</v>
      </c>
      <c r="CP72">
        <v>4.9461137050102408</v>
      </c>
      <c r="CQ72">
        <v>5.384559950223867</v>
      </c>
      <c r="CR72">
        <v>5.4353040968554307</v>
      </c>
      <c r="CS72">
        <v>2.7468565552796078</v>
      </c>
      <c r="CT72">
        <v>6.2744087483746105</v>
      </c>
      <c r="CU72">
        <v>6.0184398781778281</v>
      </c>
      <c r="CV72">
        <v>5.4317256928359976</v>
      </c>
      <c r="CW72">
        <v>5.3162753337889654</v>
      </c>
    </row>
    <row r="73" spans="1:101">
      <c r="B73">
        <v>3.4518934452485421</v>
      </c>
      <c r="C73">
        <v>3.1628856946685584</v>
      </c>
      <c r="D73">
        <v>2.5864769714014391</v>
      </c>
      <c r="E73">
        <v>2.8079027561518664</v>
      </c>
      <c r="F73">
        <v>3.1713761014384061</v>
      </c>
      <c r="G73">
        <v>2.9290886462010612</v>
      </c>
      <c r="H73">
        <v>3.7218558480688824</v>
      </c>
      <c r="I73">
        <v>3.253820853631455</v>
      </c>
      <c r="J73">
        <v>2.8238717722914233</v>
      </c>
      <c r="K73">
        <v>3.0753616116728821</v>
      </c>
      <c r="L73">
        <v>2.6867188690275836</v>
      </c>
      <c r="M73">
        <v>2.4170084929350986</v>
      </c>
      <c r="N73">
        <v>2.9807569455899849</v>
      </c>
      <c r="O73">
        <v>3.1027438940181407</v>
      </c>
      <c r="P73">
        <v>3.2255633215296067</v>
      </c>
      <c r="Q73">
        <v>3.1093787742854473</v>
      </c>
      <c r="R73">
        <v>2.6888624274921367</v>
      </c>
      <c r="S73">
        <v>2.7404339963446089</v>
      </c>
      <c r="T73">
        <v>3.0468295237553287</v>
      </c>
      <c r="U73">
        <v>2.4666303806056304</v>
      </c>
      <c r="V73">
        <v>3.0370666048292101</v>
      </c>
      <c r="W73">
        <v>2.608646795199578</v>
      </c>
      <c r="X73">
        <v>1.9726881842597306</v>
      </c>
      <c r="Y73">
        <v>3.2325653005603439</v>
      </c>
      <c r="Z73">
        <v>2.9207140242270548</v>
      </c>
      <c r="AA73">
        <v>2.5409224026812987</v>
      </c>
      <c r="AB73">
        <v>2.8367325542534263</v>
      </c>
      <c r="AC73">
        <v>2.9546293222282092</v>
      </c>
      <c r="AD73">
        <v>2.7932187745113231</v>
      </c>
      <c r="AE73">
        <v>3.0656363189320675</v>
      </c>
      <c r="AF73">
        <v>3.0998921454153776</v>
      </c>
      <c r="AG73">
        <v>3.0789161102199825</v>
      </c>
      <c r="AH73">
        <v>3.0163357060212528</v>
      </c>
      <c r="AI73">
        <v>2.9293091853341249</v>
      </c>
      <c r="AJ73">
        <v>2.3034690173076653</v>
      </c>
      <c r="AK73">
        <v>2.786006338481033</v>
      </c>
      <c r="AL73">
        <v>2.8307862444174958</v>
      </c>
      <c r="AM73">
        <v>2.8743057525427549</v>
      </c>
      <c r="AN73">
        <v>2.9851389928583285</v>
      </c>
      <c r="AO73">
        <v>2.6700842360972752</v>
      </c>
      <c r="AP73">
        <v>2.8645555884017577</v>
      </c>
      <c r="AQ73">
        <v>2.5448185833838592</v>
      </c>
      <c r="AR73">
        <v>3.2266533239930637</v>
      </c>
      <c r="AS73">
        <v>3.4969896643928622</v>
      </c>
      <c r="AT73">
        <v>3.4193934946870761</v>
      </c>
      <c r="AU73">
        <v>3.0801354647081891</v>
      </c>
      <c r="AV73">
        <v>2.8530594776610969</v>
      </c>
      <c r="AW73">
        <v>2.8933125089291569</v>
      </c>
      <c r="AX73">
        <v>2.5903328267702723</v>
      </c>
      <c r="AY73">
        <v>2.7432837387558267</v>
      </c>
      <c r="AZ73">
        <v>2.8711745052946709</v>
      </c>
      <c r="BA73">
        <v>3.5503448694503046</v>
      </c>
      <c r="BB73">
        <v>3.1094271945837004</v>
      </c>
      <c r="BC73">
        <v>2.6490467695656048</v>
      </c>
      <c r="BD73">
        <v>3.4831874380230747</v>
      </c>
      <c r="BE73">
        <v>3.1408145302441737</v>
      </c>
      <c r="BF73">
        <v>2.9475307833129256</v>
      </c>
      <c r="BG73">
        <v>3.0163898709664205</v>
      </c>
      <c r="BH73">
        <v>2.9345960660159611</v>
      </c>
      <c r="BI73">
        <v>3.1476225978031374</v>
      </c>
      <c r="BJ73">
        <v>3.0436322044711508</v>
      </c>
      <c r="BK73">
        <v>3.2199915636251322</v>
      </c>
      <c r="BL73">
        <v>3.1309099414380746</v>
      </c>
      <c r="BM73">
        <v>2.5742692687341213</v>
      </c>
      <c r="BN73">
        <v>2.6613348041939675</v>
      </c>
      <c r="BO73">
        <v>2.9725390231556528</v>
      </c>
      <c r="BP73">
        <v>2.8499479963797407</v>
      </c>
      <c r="BQ73">
        <v>3.4364517514470685</v>
      </c>
      <c r="BR73">
        <v>2.8142840671158145</v>
      </c>
      <c r="BS73">
        <v>2.8778092678709033</v>
      </c>
      <c r="BT73">
        <v>3.1877207845851872</v>
      </c>
      <c r="BU73">
        <v>2.9746846661248716</v>
      </c>
      <c r="BV73">
        <v>2.9471851079750908</v>
      </c>
      <c r="BW73">
        <v>3.1738020295567426</v>
      </c>
      <c r="BX73">
        <v>3.1632403368544848</v>
      </c>
      <c r="BY73">
        <v>2.7872750229936756</v>
      </c>
      <c r="BZ73">
        <v>3.2638435158958705</v>
      </c>
      <c r="CA73">
        <v>3.418948082630072</v>
      </c>
      <c r="CB73">
        <v>3.5075055947561822</v>
      </c>
      <c r="CC73">
        <v>2.8929117067098797</v>
      </c>
      <c r="CD73">
        <v>2.9802818060981409</v>
      </c>
      <c r="CE73">
        <v>2.787098650596493</v>
      </c>
      <c r="CF73">
        <v>2.9966862205224092</v>
      </c>
      <c r="CG73">
        <v>3.2566063484507732</v>
      </c>
      <c r="CH73">
        <v>2.4930194831671662</v>
      </c>
      <c r="CI73">
        <v>2.7725338953329097</v>
      </c>
      <c r="CJ73">
        <v>3.1363192311217136</v>
      </c>
      <c r="CK73">
        <v>2.9311397784079092</v>
      </c>
      <c r="CL73">
        <v>3.0339560929838254</v>
      </c>
      <c r="CM73">
        <v>3.0437818180784317</v>
      </c>
      <c r="CN73">
        <v>3.3309931651352271</v>
      </c>
      <c r="CO73">
        <v>2.6316566517410203</v>
      </c>
      <c r="CP73">
        <v>2.4425069543359332</v>
      </c>
      <c r="CQ73">
        <v>2.8834056884879637</v>
      </c>
      <c r="CR73">
        <v>3.0826573676639502</v>
      </c>
      <c r="CS73">
        <v>3.279402359980315</v>
      </c>
      <c r="CT73">
        <v>3.224656552079614</v>
      </c>
      <c r="CU73">
        <v>2.7338278583055287</v>
      </c>
      <c r="CV73">
        <v>2.9981764854668533</v>
      </c>
      <c r="CW73">
        <v>3.2099612530641402</v>
      </c>
    </row>
    <row r="74" spans="1:101">
      <c r="B74">
        <v>6.8651664945100883</v>
      </c>
      <c r="C74">
        <v>7.4217051349975804</v>
      </c>
      <c r="D74">
        <v>8.4992155468303974</v>
      </c>
      <c r="E74">
        <v>8.1335015530718806</v>
      </c>
      <c r="F74">
        <v>8.5649169524497992</v>
      </c>
      <c r="G74">
        <v>8.2442401992371774</v>
      </c>
      <c r="H74">
        <v>7.3484310864400157</v>
      </c>
      <c r="I74">
        <v>9.1147419914251326</v>
      </c>
      <c r="J74">
        <v>7.482865110729775</v>
      </c>
      <c r="K74">
        <v>9.6230336140163431</v>
      </c>
      <c r="L74">
        <v>8.3311531181033658</v>
      </c>
      <c r="M74">
        <v>9.5858565640046365</v>
      </c>
      <c r="N74">
        <v>7.7038300704423115</v>
      </c>
      <c r="O74">
        <v>7.011721415575864</v>
      </c>
      <c r="P74">
        <v>8.0480015216648386</v>
      </c>
      <c r="Q74">
        <v>7.783144472762646</v>
      </c>
      <c r="R74">
        <v>8.8955843769971636</v>
      </c>
      <c r="S74">
        <v>8.2072254018967943</v>
      </c>
      <c r="T74">
        <v>6.1076367528920743</v>
      </c>
      <c r="U74">
        <v>8.6429829136193828</v>
      </c>
      <c r="V74">
        <v>7.9023472078387345</v>
      </c>
      <c r="W74">
        <v>7.9037553541103591</v>
      </c>
      <c r="X74">
        <v>7.9249046623121355</v>
      </c>
      <c r="Y74">
        <v>8.2367920476543315</v>
      </c>
      <c r="Z74">
        <v>8.9127477550833341</v>
      </c>
      <c r="AA74">
        <v>8.2309810990933485</v>
      </c>
      <c r="AB74">
        <v>6.936719810969592</v>
      </c>
      <c r="AC74">
        <v>7.4930740775425324</v>
      </c>
      <c r="AD74">
        <v>8.2859512006866396</v>
      </c>
      <c r="AE74">
        <v>8.1388011177310542</v>
      </c>
      <c r="AF74">
        <v>8.1402076762896574</v>
      </c>
      <c r="AG74">
        <v>8.32599932992124</v>
      </c>
      <c r="AH74">
        <v>7.2627287572561565</v>
      </c>
      <c r="AI74">
        <v>8.3044593968916871</v>
      </c>
      <c r="AJ74">
        <v>8.0724232795859603</v>
      </c>
      <c r="AK74">
        <v>8.3791373689079478</v>
      </c>
      <c r="AL74">
        <v>8.2050970723702985</v>
      </c>
      <c r="AM74">
        <v>8.6705890632314251</v>
      </c>
      <c r="AN74">
        <v>8.3081331683124375</v>
      </c>
      <c r="AO74">
        <v>8.8052903462756014</v>
      </c>
      <c r="AP74">
        <v>5.8479876448354196</v>
      </c>
      <c r="AQ74">
        <v>8.8083361293214235</v>
      </c>
      <c r="AR74">
        <v>8.1186309354478219</v>
      </c>
      <c r="AS74">
        <v>8.3386800430443095</v>
      </c>
      <c r="AT74">
        <v>7.2432722988373861</v>
      </c>
      <c r="AU74">
        <v>7.0641295007796678</v>
      </c>
      <c r="AV74">
        <v>6.8667642597903757</v>
      </c>
      <c r="AW74">
        <v>7.7019183691363464</v>
      </c>
      <c r="AX74">
        <v>6.7600996057152365</v>
      </c>
      <c r="AY74">
        <v>8.1650500742619094</v>
      </c>
      <c r="AZ74">
        <v>6.9319992249646383</v>
      </c>
      <c r="BA74">
        <v>8.647872152938799</v>
      </c>
      <c r="BB74">
        <v>7.5938466723595353</v>
      </c>
      <c r="BC74">
        <v>8.6987881447805897</v>
      </c>
      <c r="BD74">
        <v>7.8512775285907574</v>
      </c>
      <c r="BE74">
        <v>7.5343258661241252</v>
      </c>
      <c r="BF74">
        <v>6.8412850875411682</v>
      </c>
      <c r="BG74">
        <v>6.5695107453339983</v>
      </c>
      <c r="BH74">
        <v>8.0442125188294717</v>
      </c>
      <c r="BI74">
        <v>7.1831197250724257</v>
      </c>
      <c r="BJ74">
        <v>9.3227472991345763</v>
      </c>
      <c r="BK74">
        <v>8.1995276525400538</v>
      </c>
      <c r="BL74">
        <v>8.3211696001778694</v>
      </c>
      <c r="BM74">
        <v>8.0336873786045189</v>
      </c>
      <c r="BN74">
        <v>7.1992073422940397</v>
      </c>
      <c r="BO74">
        <v>7.9524939930420739</v>
      </c>
      <c r="BP74">
        <v>8.1870596847684443</v>
      </c>
      <c r="BQ74">
        <v>10.403265775208229</v>
      </c>
      <c r="BR74">
        <v>7.6906927980765829</v>
      </c>
      <c r="BS74">
        <v>6.8846889691443032</v>
      </c>
      <c r="BT74">
        <v>8.3519472078204995</v>
      </c>
      <c r="BU74">
        <v>6.4388361959871334</v>
      </c>
      <c r="BV74">
        <v>6.5882431994905657</v>
      </c>
      <c r="BW74">
        <v>8.7157283646347725</v>
      </c>
      <c r="BX74">
        <v>7.0137262083032672</v>
      </c>
      <c r="BY74">
        <v>5.4887312311163772</v>
      </c>
      <c r="BZ74">
        <v>8.6473492320792626</v>
      </c>
      <c r="CA74">
        <v>7.9971943010905973</v>
      </c>
      <c r="CB74">
        <v>9.4820618413742235</v>
      </c>
      <c r="CC74">
        <v>9.0819475997523629</v>
      </c>
      <c r="CD74">
        <v>7.8384117309093009</v>
      </c>
      <c r="CE74">
        <v>8.1923958285116356</v>
      </c>
      <c r="CF74">
        <v>8.7076050357189949</v>
      </c>
      <c r="CG74">
        <v>8.433600465636852</v>
      </c>
      <c r="CH74">
        <v>8.5353434933871934</v>
      </c>
      <c r="CI74">
        <v>8.5745976617930424</v>
      </c>
      <c r="CJ74">
        <v>9.5116565283683787</v>
      </c>
      <c r="CK74">
        <v>6.5886390368265584</v>
      </c>
      <c r="CL74">
        <v>7.8176761688718832</v>
      </c>
      <c r="CM74">
        <v>7.8114099086742241</v>
      </c>
      <c r="CN74">
        <v>7.3237791279845403</v>
      </c>
      <c r="CO74">
        <v>7.5616482602667023</v>
      </c>
      <c r="CP74">
        <v>8.1302168233244352</v>
      </c>
      <c r="CQ74">
        <v>8.7548647067758516</v>
      </c>
      <c r="CR74">
        <v>8.5785976092470051</v>
      </c>
      <c r="CS74">
        <v>7.6736023163315981</v>
      </c>
      <c r="CT74">
        <v>7.7500239111636384</v>
      </c>
      <c r="CU74">
        <v>8.5759703087239032</v>
      </c>
      <c r="CV74">
        <v>9.6429989749575071</v>
      </c>
      <c r="CW74">
        <v>8.2906658534309816</v>
      </c>
    </row>
    <row r="75" spans="1:101">
      <c r="B75">
        <v>2.8948825702984795</v>
      </c>
      <c r="C75">
        <v>2.924944992980588</v>
      </c>
      <c r="D75">
        <v>3.2600615624648706</v>
      </c>
      <c r="E75">
        <v>3.3646210591690924</v>
      </c>
      <c r="F75">
        <v>2.7209840260871276</v>
      </c>
      <c r="G75">
        <v>3.2245254443739904</v>
      </c>
      <c r="H75">
        <v>2.8934495246181862</v>
      </c>
      <c r="I75">
        <v>3.0638059291089683</v>
      </c>
      <c r="J75">
        <v>2.8376104816290897</v>
      </c>
      <c r="K75">
        <v>3.0514103934983803</v>
      </c>
      <c r="L75">
        <v>2.7265508813347559</v>
      </c>
      <c r="M75">
        <v>3.0181851016721373</v>
      </c>
      <c r="N75">
        <v>2.9497563157015581</v>
      </c>
      <c r="O75">
        <v>2.8441483701845836</v>
      </c>
      <c r="P75">
        <v>2.9701576346352176</v>
      </c>
      <c r="Q75">
        <v>2.8597201518661666</v>
      </c>
      <c r="R75">
        <v>2.6918001394725559</v>
      </c>
      <c r="S75">
        <v>2.7362531171367701</v>
      </c>
      <c r="T75">
        <v>3.1276358161256081</v>
      </c>
      <c r="U75">
        <v>3.0076696321828438</v>
      </c>
      <c r="V75">
        <v>2.9355315994034248</v>
      </c>
      <c r="W75">
        <v>3.2108913164896409</v>
      </c>
      <c r="X75">
        <v>2.8663442039746463</v>
      </c>
      <c r="Y75">
        <v>3.1244117103582378</v>
      </c>
      <c r="Z75">
        <v>3.1219634502366231</v>
      </c>
      <c r="AA75">
        <v>3.2621697543724122</v>
      </c>
      <c r="AB75">
        <v>3.3992132270470798</v>
      </c>
      <c r="AC75">
        <v>2.8694976558564989</v>
      </c>
      <c r="AD75">
        <v>2.6975482875743722</v>
      </c>
      <c r="AE75">
        <v>3.0127719055070346</v>
      </c>
      <c r="AF75">
        <v>3.0542326980593075</v>
      </c>
      <c r="AG75">
        <v>3.0395281371719802</v>
      </c>
      <c r="AH75">
        <v>2.8358958607644498</v>
      </c>
      <c r="AI75">
        <v>3.1632185932404249</v>
      </c>
      <c r="AJ75">
        <v>2.8166039900135802</v>
      </c>
      <c r="AK75">
        <v>2.7659574141945789</v>
      </c>
      <c r="AL75">
        <v>3.0398790372487952</v>
      </c>
      <c r="AM75">
        <v>2.8967057663164653</v>
      </c>
      <c r="AN75">
        <v>3.2454491507712144</v>
      </c>
      <c r="AO75">
        <v>2.730047447213054</v>
      </c>
      <c r="AP75">
        <v>3.5177447215474777</v>
      </c>
      <c r="AQ75">
        <v>2.5988492893218043</v>
      </c>
      <c r="AR75">
        <v>2.8492642995488962</v>
      </c>
      <c r="AS75">
        <v>2.8853591380120727</v>
      </c>
      <c r="AT75">
        <v>2.9926715505928914</v>
      </c>
      <c r="AU75">
        <v>3.0047736321728031</v>
      </c>
      <c r="AV75">
        <v>2.694646065188012</v>
      </c>
      <c r="AW75">
        <v>2.9430770880107451</v>
      </c>
      <c r="AX75">
        <v>3.0826500098365366</v>
      </c>
      <c r="AY75">
        <v>2.9957842812980795</v>
      </c>
      <c r="AZ75">
        <v>3.1848141527503939</v>
      </c>
      <c r="BA75">
        <v>2.6848835788284005</v>
      </c>
      <c r="BB75">
        <v>3.3475868698198723</v>
      </c>
      <c r="BC75">
        <v>2.7053672811020797</v>
      </c>
      <c r="BD75">
        <v>3.1401890995878246</v>
      </c>
      <c r="BE75">
        <v>2.8735015076900576</v>
      </c>
      <c r="BF75">
        <v>2.734142715066028</v>
      </c>
      <c r="BG75">
        <v>2.9783121448638923</v>
      </c>
      <c r="BH75">
        <v>3.2646990763371648</v>
      </c>
      <c r="BI75">
        <v>3.4476108215192762</v>
      </c>
      <c r="BJ75">
        <v>3.0275170229115851</v>
      </c>
      <c r="BK75">
        <v>2.913866838574759</v>
      </c>
      <c r="BL75">
        <v>2.8719981770721432</v>
      </c>
      <c r="BM75">
        <v>3.2291354817153137</v>
      </c>
      <c r="BN75">
        <v>3.2091171912340766</v>
      </c>
      <c r="BO75">
        <v>2.8834940578796533</v>
      </c>
      <c r="BP75">
        <v>2.9558388855280331</v>
      </c>
      <c r="BQ75">
        <v>2.643960622056853</v>
      </c>
      <c r="BR75">
        <v>2.8519063456646578</v>
      </c>
      <c r="BS75">
        <v>3.3414696392075309</v>
      </c>
      <c r="BT75">
        <v>3.1203895497634915</v>
      </c>
      <c r="BU75">
        <v>2.9693994355510065</v>
      </c>
      <c r="BV75">
        <v>3.1056902218266309</v>
      </c>
      <c r="BW75">
        <v>3.1009088121674075</v>
      </c>
      <c r="BX75">
        <v>2.9112001199766833</v>
      </c>
      <c r="BY75">
        <v>2.96100704315075</v>
      </c>
      <c r="BZ75">
        <v>3.0592171574528644</v>
      </c>
      <c r="CA75">
        <v>3.1322079005210068</v>
      </c>
      <c r="CB75">
        <v>2.7717965200694845</v>
      </c>
      <c r="CC75">
        <v>3.1518079820103502</v>
      </c>
      <c r="CD75">
        <v>3.2184214261677622</v>
      </c>
      <c r="CE75">
        <v>3.2044322897483921</v>
      </c>
      <c r="CF75">
        <v>2.9874867785230368</v>
      </c>
      <c r="CG75">
        <v>2.9747287356561087</v>
      </c>
      <c r="CH75">
        <v>2.8358672903818576</v>
      </c>
      <c r="CI75">
        <v>2.9767188108159468</v>
      </c>
      <c r="CJ75">
        <v>2.9248652125772097</v>
      </c>
      <c r="CK75">
        <v>3.1986218133595186</v>
      </c>
      <c r="CL75">
        <v>3.0812512538407346</v>
      </c>
      <c r="CM75">
        <v>2.7278013867235948</v>
      </c>
      <c r="CN75">
        <v>2.899206861731118</v>
      </c>
      <c r="CO75">
        <v>2.7392235782951122</v>
      </c>
      <c r="CP75">
        <v>2.9575511698084269</v>
      </c>
      <c r="CQ75">
        <v>3.19756436798238</v>
      </c>
      <c r="CR75">
        <v>3.3429957158203623</v>
      </c>
      <c r="CS75">
        <v>3.3732989752263292</v>
      </c>
      <c r="CT75">
        <v>2.8813003999534215</v>
      </c>
      <c r="CU75">
        <v>3.2963563510516716</v>
      </c>
      <c r="CV75">
        <v>2.9411098680075907</v>
      </c>
      <c r="CW75">
        <v>3.1596756697261386</v>
      </c>
    </row>
    <row r="76" spans="1:101">
      <c r="B76">
        <v>5.0667439496004292</v>
      </c>
      <c r="C76">
        <v>4.7771086343880791</v>
      </c>
      <c r="D76">
        <v>5.0396501008987853</v>
      </c>
      <c r="E76">
        <v>5.1912884456360171</v>
      </c>
      <c r="F76">
        <v>5.003258634710547</v>
      </c>
      <c r="G76">
        <v>5.1078068383994992</v>
      </c>
      <c r="H76">
        <v>5.022321459776304</v>
      </c>
      <c r="I76">
        <v>4.898191988169609</v>
      </c>
      <c r="J76">
        <v>4.9653719008513528</v>
      </c>
      <c r="K76">
        <v>4.9787501229687328</v>
      </c>
      <c r="L76">
        <v>4.9864534389745625</v>
      </c>
      <c r="M76">
        <v>5.0416491634832763</v>
      </c>
      <c r="N76">
        <v>5.0325953970499473</v>
      </c>
      <c r="O76">
        <v>4.9286719283949401</v>
      </c>
      <c r="P76">
        <v>4.9798495136545835</v>
      </c>
      <c r="Q76">
        <v>5.0056270797432232</v>
      </c>
      <c r="R76">
        <v>4.9700383616226116</v>
      </c>
      <c r="S76">
        <v>5.0795811287232358</v>
      </c>
      <c r="T76">
        <v>5.0041503143071733</v>
      </c>
      <c r="U76">
        <v>4.944029587006292</v>
      </c>
      <c r="V76">
        <v>5.0200370866290305</v>
      </c>
      <c r="W76">
        <v>4.968273967546823</v>
      </c>
      <c r="X76">
        <v>4.9598215912809369</v>
      </c>
      <c r="Y76">
        <v>4.8585004892190007</v>
      </c>
      <c r="Z76">
        <v>4.9926089132842435</v>
      </c>
      <c r="AA76">
        <v>4.914506632574283</v>
      </c>
      <c r="AB76">
        <v>4.9041466530909927</v>
      </c>
      <c r="AC76">
        <v>4.9958519926562666</v>
      </c>
      <c r="AD76">
        <v>4.9341039245283849</v>
      </c>
      <c r="AE76">
        <v>5.0093035730695545</v>
      </c>
      <c r="AF76">
        <v>5.1285097619315385</v>
      </c>
      <c r="AG76">
        <v>5.0215519337319279</v>
      </c>
      <c r="AH76">
        <v>4.9930656453318889</v>
      </c>
      <c r="AI76">
        <v>4.960297122781828</v>
      </c>
      <c r="AJ76">
        <v>4.9255793691252423</v>
      </c>
      <c r="AK76">
        <v>5.0795616018460894</v>
      </c>
      <c r="AL76">
        <v>4.9014100864995376</v>
      </c>
      <c r="AM76">
        <v>4.7988371434798838</v>
      </c>
      <c r="AN76">
        <v>4.9937923207715205</v>
      </c>
      <c r="AO76">
        <v>4.9501011414748399</v>
      </c>
      <c r="AP76">
        <v>5.2214108209436638</v>
      </c>
      <c r="AQ76">
        <v>5.1732636338665401</v>
      </c>
      <c r="AR76">
        <v>5.1009938605003642</v>
      </c>
      <c r="AS76">
        <v>4.8615066503986446</v>
      </c>
      <c r="AT76">
        <v>4.9417105343247751</v>
      </c>
      <c r="AU76">
        <v>4.8806166143699619</v>
      </c>
      <c r="AV76">
        <v>5.1571500565685282</v>
      </c>
      <c r="AW76">
        <v>5.1195918510161782</v>
      </c>
      <c r="AX76">
        <v>4.9918756813215541</v>
      </c>
      <c r="AY76">
        <v>4.9429197310769677</v>
      </c>
      <c r="AZ76">
        <v>5.1083134200553983</v>
      </c>
      <c r="BA76">
        <v>4.98154139218249</v>
      </c>
      <c r="BB76">
        <v>5.0601702104283062</v>
      </c>
      <c r="BC76">
        <v>5.0496477449227246</v>
      </c>
      <c r="BD76">
        <v>4.9942084495940131</v>
      </c>
      <c r="BE76">
        <v>5.0950796710049922</v>
      </c>
      <c r="BF76">
        <v>4.9052109691326207</v>
      </c>
      <c r="BG76">
        <v>4.8732185982135761</v>
      </c>
      <c r="BH76">
        <v>5.0547788442248507</v>
      </c>
      <c r="BI76">
        <v>5.0723232145124033</v>
      </c>
      <c r="BJ76">
        <v>4.9162949463922878</v>
      </c>
      <c r="BK76">
        <v>4.9654424579872609</v>
      </c>
      <c r="BL76">
        <v>5.0156289235587144</v>
      </c>
      <c r="BM76">
        <v>4.8668623323847289</v>
      </c>
      <c r="BN76">
        <v>4.996655983054934</v>
      </c>
      <c r="BO76">
        <v>5.0144404179293582</v>
      </c>
      <c r="BP76">
        <v>5.0865094091766796</v>
      </c>
      <c r="BQ76">
        <v>4.8480817264035627</v>
      </c>
      <c r="BR76">
        <v>4.9551255055741121</v>
      </c>
      <c r="BS76">
        <v>4.9018158764333668</v>
      </c>
      <c r="BT76">
        <v>4.9876059203382255</v>
      </c>
      <c r="BU76">
        <v>5.0625731401302678</v>
      </c>
      <c r="BV76">
        <v>4.9370373037924491</v>
      </c>
      <c r="BW76">
        <v>5.0643190299309397</v>
      </c>
      <c r="BX76">
        <v>5.0627849285955593</v>
      </c>
      <c r="BY76">
        <v>4.9659984590722592</v>
      </c>
      <c r="BZ76">
        <v>5.080161707302266</v>
      </c>
      <c r="CA76">
        <v>4.9959914409341204</v>
      </c>
      <c r="CB76">
        <v>5.000337582887366</v>
      </c>
      <c r="CC76">
        <v>5.0261560659297331</v>
      </c>
      <c r="CD76">
        <v>5.1028582227693011</v>
      </c>
      <c r="CE76">
        <v>5.0277434426856482</v>
      </c>
      <c r="CF76">
        <v>4.9364517349051784</v>
      </c>
      <c r="CG76">
        <v>5.0572697658992034</v>
      </c>
      <c r="CH76">
        <v>4.7640084448009974</v>
      </c>
      <c r="CI76">
        <v>5.1959352456879424</v>
      </c>
      <c r="CJ76">
        <v>4.9891797362984249</v>
      </c>
      <c r="CK76">
        <v>4.9691308541161341</v>
      </c>
      <c r="CL76">
        <v>4.9227143612539948</v>
      </c>
      <c r="CM76">
        <v>4.9424955574542757</v>
      </c>
      <c r="CN76">
        <v>4.895704273500642</v>
      </c>
      <c r="CO76">
        <v>4.9542801598477109</v>
      </c>
      <c r="CP76">
        <v>5.1392251335181829</v>
      </c>
      <c r="CQ76">
        <v>5.1467668452811539</v>
      </c>
      <c r="CR76">
        <v>5.1536064424952102</v>
      </c>
      <c r="CS76">
        <v>5.0726525116125432</v>
      </c>
      <c r="CT76">
        <v>4.9464017082521803</v>
      </c>
      <c r="CU76">
        <v>4.960425712853433</v>
      </c>
      <c r="CV76">
        <v>5.0731623539571729</v>
      </c>
      <c r="CW76">
        <v>4.9855686880789536</v>
      </c>
    </row>
    <row r="77" spans="1:101">
      <c r="B77">
        <v>9.0864842440354554</v>
      </c>
      <c r="C77">
        <v>8.9186288052899787</v>
      </c>
      <c r="D77">
        <v>9.1276721671021956</v>
      </c>
      <c r="E77">
        <v>8.9405257033830878</v>
      </c>
      <c r="F77">
        <v>8.8962128645985299</v>
      </c>
      <c r="G77">
        <v>8.9797096064292798</v>
      </c>
      <c r="H77">
        <v>9.1239311885421479</v>
      </c>
      <c r="I77">
        <v>9.1331852260299957</v>
      </c>
      <c r="J77">
        <v>9.015814224425629</v>
      </c>
      <c r="K77">
        <v>9.0412934300584151</v>
      </c>
      <c r="L77">
        <v>9.0775074876390125</v>
      </c>
      <c r="M77">
        <v>9.1279116991025031</v>
      </c>
      <c r="N77">
        <v>9.0305542397167073</v>
      </c>
      <c r="O77">
        <v>8.9604670292467805</v>
      </c>
      <c r="P77">
        <v>9.1429924617268199</v>
      </c>
      <c r="Q77">
        <v>9.0387751954844031</v>
      </c>
      <c r="R77">
        <v>9.1105903831883097</v>
      </c>
      <c r="S77">
        <v>9.0145842358892612</v>
      </c>
      <c r="T77">
        <v>9.0082368113303151</v>
      </c>
      <c r="U77">
        <v>9.0075430647883454</v>
      </c>
      <c r="V77">
        <v>9.2356374434385948</v>
      </c>
      <c r="W77">
        <v>9.0603212729995271</v>
      </c>
      <c r="X77">
        <v>8.947211758897275</v>
      </c>
      <c r="Y77">
        <v>9.0647012118283534</v>
      </c>
      <c r="Z77">
        <v>9.0971338270079478</v>
      </c>
      <c r="AA77">
        <v>9.0353985352772668</v>
      </c>
      <c r="AB77">
        <v>8.924912014949296</v>
      </c>
      <c r="AC77">
        <v>8.6163431349182034</v>
      </c>
      <c r="AD77">
        <v>9.1071691164160669</v>
      </c>
      <c r="AE77">
        <v>9.1941062040855108</v>
      </c>
      <c r="AF77">
        <v>9.0979320463492623</v>
      </c>
      <c r="AG77">
        <v>8.873548465478093</v>
      </c>
      <c r="AH77">
        <v>9.0553435942588827</v>
      </c>
      <c r="AI77">
        <v>8.9026460579317295</v>
      </c>
      <c r="AJ77">
        <v>9.0846125136262366</v>
      </c>
      <c r="AK77">
        <v>8.8081223097573567</v>
      </c>
      <c r="AL77">
        <v>8.9954506317387573</v>
      </c>
      <c r="AM77">
        <v>9.0347030325924855</v>
      </c>
      <c r="AN77">
        <v>8.8978381803585371</v>
      </c>
      <c r="AO77">
        <v>9.1495426128683093</v>
      </c>
      <c r="AP77">
        <v>9.1677406124861669</v>
      </c>
      <c r="AQ77">
        <v>8.9981221273612952</v>
      </c>
      <c r="AR77">
        <v>9.0862013394673689</v>
      </c>
      <c r="AS77">
        <v>8.9099526766570296</v>
      </c>
      <c r="AT77">
        <v>9.1401679564261862</v>
      </c>
      <c r="AU77">
        <v>9.1038498314940437</v>
      </c>
      <c r="AV77">
        <v>8.9395303256456202</v>
      </c>
      <c r="AW77">
        <v>8.8509047336545681</v>
      </c>
      <c r="AX77">
        <v>8.8664458432968623</v>
      </c>
      <c r="AY77">
        <v>9.0446309618749208</v>
      </c>
      <c r="AZ77">
        <v>8.8729998468184341</v>
      </c>
      <c r="BA77">
        <v>9.0227444907480443</v>
      </c>
      <c r="BB77">
        <v>9.0721334149974666</v>
      </c>
      <c r="BC77">
        <v>9.0413813677600707</v>
      </c>
      <c r="BD77">
        <v>9.0540326022582267</v>
      </c>
      <c r="BE77">
        <v>9.187290373000355</v>
      </c>
      <c r="BF77">
        <v>9.1251096211094733</v>
      </c>
      <c r="BG77">
        <v>8.9218960422692444</v>
      </c>
      <c r="BH77">
        <v>9.2983990618494179</v>
      </c>
      <c r="BI77">
        <v>9.0491240523109067</v>
      </c>
      <c r="BJ77">
        <v>8.906211341711824</v>
      </c>
      <c r="BK77">
        <v>8.9750567664749603</v>
      </c>
      <c r="BL77">
        <v>8.9380222206073405</v>
      </c>
      <c r="BM77">
        <v>8.9872308208102236</v>
      </c>
      <c r="BN77">
        <v>8.8816136902872778</v>
      </c>
      <c r="BO77">
        <v>8.9921320695022189</v>
      </c>
      <c r="BP77">
        <v>9.1940687379556802</v>
      </c>
      <c r="BQ77">
        <v>8.8718303574087845</v>
      </c>
      <c r="BR77">
        <v>9.1123537164934483</v>
      </c>
      <c r="BS77">
        <v>8.9155457167872143</v>
      </c>
      <c r="BT77">
        <v>9.1745181706771906</v>
      </c>
      <c r="BU77">
        <v>8.8559655408857303</v>
      </c>
      <c r="BV77">
        <v>8.9805965666558922</v>
      </c>
      <c r="BW77">
        <v>9.0554692234468188</v>
      </c>
      <c r="BX77">
        <v>8.9989838892502174</v>
      </c>
      <c r="BY77">
        <v>9.0752091333240195</v>
      </c>
      <c r="BZ77">
        <v>9.0506882957870012</v>
      </c>
      <c r="CA77">
        <v>8.9683057575260658</v>
      </c>
      <c r="CB77">
        <v>9.1079824618573433</v>
      </c>
      <c r="CC77">
        <v>9.0769226410102437</v>
      </c>
      <c r="CD77">
        <v>9.0385454804448102</v>
      </c>
      <c r="CE77">
        <v>8.8636118399570076</v>
      </c>
      <c r="CF77">
        <v>9.069619691230292</v>
      </c>
      <c r="CG77">
        <v>9.0729084980133372</v>
      </c>
      <c r="CH77">
        <v>8.9581725129699343</v>
      </c>
      <c r="CI77">
        <v>9.023064997914755</v>
      </c>
      <c r="CJ77">
        <v>9.0556302316192436</v>
      </c>
      <c r="CK77">
        <v>9.1288742192746071</v>
      </c>
      <c r="CL77">
        <v>8.8288112650154513</v>
      </c>
      <c r="CM77">
        <v>8.9000621879000494</v>
      </c>
      <c r="CN77">
        <v>8.9024338653030135</v>
      </c>
      <c r="CO77">
        <v>8.9565059673400587</v>
      </c>
      <c r="CP77">
        <v>9.026452208373744</v>
      </c>
      <c r="CQ77">
        <v>9.1652284441251552</v>
      </c>
      <c r="CR77">
        <v>9.0958124359795729</v>
      </c>
      <c r="CS77">
        <v>8.9453287838897815</v>
      </c>
      <c r="CT77">
        <v>8.9845295708848756</v>
      </c>
      <c r="CU77">
        <v>8.889966654355737</v>
      </c>
      <c r="CV77">
        <v>8.9589419111274751</v>
      </c>
      <c r="CW77">
        <v>8.8851325998463704</v>
      </c>
    </row>
    <row r="79" spans="1:101">
      <c r="A79" t="s">
        <v>69</v>
      </c>
      <c r="B79">
        <f>SUMPRODUCT($C$6:$C$16,B$34:B$44)/$C$21</f>
        <v>11.503416910996943</v>
      </c>
      <c r="C79">
        <f t="shared" ref="C79:BN79" si="6">SUMPRODUCT($C$6:$C$16,C$34:C$44)/$C$21</f>
        <v>11.638961106646393</v>
      </c>
      <c r="D79">
        <f t="shared" si="6"/>
        <v>11.256133007208778</v>
      </c>
      <c r="E79">
        <f t="shared" si="6"/>
        <v>12.041668018277026</v>
      </c>
      <c r="F79">
        <f t="shared" si="6"/>
        <v>12.304425959473727</v>
      </c>
      <c r="G79">
        <f t="shared" si="6"/>
        <v>11.961083709822624</v>
      </c>
      <c r="H79">
        <f t="shared" si="6"/>
        <v>11.086638224877552</v>
      </c>
      <c r="I79">
        <f t="shared" si="6"/>
        <v>11.496051010876766</v>
      </c>
      <c r="J79">
        <f t="shared" si="6"/>
        <v>10.949232521881536</v>
      </c>
      <c r="K79">
        <f t="shared" si="6"/>
        <v>12.375118525857252</v>
      </c>
      <c r="L79">
        <f t="shared" si="6"/>
        <v>11.750920298338112</v>
      </c>
      <c r="M79">
        <f t="shared" si="6"/>
        <v>11.953450828576889</v>
      </c>
      <c r="N79">
        <f t="shared" si="6"/>
        <v>11.739326765227883</v>
      </c>
      <c r="O79">
        <f t="shared" si="6"/>
        <v>12.166204377154266</v>
      </c>
      <c r="P79">
        <f t="shared" si="6"/>
        <v>12.466860731212</v>
      </c>
      <c r="Q79">
        <f t="shared" si="6"/>
        <v>11.672242073263288</v>
      </c>
      <c r="R79">
        <f t="shared" si="6"/>
        <v>11.831549204657072</v>
      </c>
      <c r="S79">
        <f t="shared" si="6"/>
        <v>12.349149775071014</v>
      </c>
      <c r="T79">
        <f t="shared" si="6"/>
        <v>12.131639564054224</v>
      </c>
      <c r="U79">
        <f t="shared" si="6"/>
        <v>11.924061832058483</v>
      </c>
      <c r="V79">
        <f t="shared" si="6"/>
        <v>12.108062958833672</v>
      </c>
      <c r="W79">
        <f t="shared" si="6"/>
        <v>11.823741331601589</v>
      </c>
      <c r="X79">
        <f t="shared" si="6"/>
        <v>11.426727717743306</v>
      </c>
      <c r="Y79">
        <f t="shared" si="6"/>
        <v>11.901052821351975</v>
      </c>
      <c r="Z79">
        <f t="shared" si="6"/>
        <v>11.719523229175902</v>
      </c>
      <c r="AA79">
        <f t="shared" si="6"/>
        <v>12.495030328923756</v>
      </c>
      <c r="AB79">
        <f t="shared" si="6"/>
        <v>12.471232998929999</v>
      </c>
      <c r="AC79">
        <f t="shared" si="6"/>
        <v>11.95158655155608</v>
      </c>
      <c r="AD79">
        <f t="shared" si="6"/>
        <v>11.884570846489241</v>
      </c>
      <c r="AE79">
        <f t="shared" si="6"/>
        <v>11.698800597131969</v>
      </c>
      <c r="AF79">
        <f t="shared" si="6"/>
        <v>12.09751164364056</v>
      </c>
      <c r="AG79">
        <f t="shared" si="6"/>
        <v>11.504331595314444</v>
      </c>
      <c r="AH79">
        <f t="shared" si="6"/>
        <v>11.39801737465225</v>
      </c>
      <c r="AI79">
        <f t="shared" si="6"/>
        <v>11.842648481639738</v>
      </c>
      <c r="AJ79">
        <f t="shared" si="6"/>
        <v>12.333546335226718</v>
      </c>
      <c r="AK79">
        <f t="shared" si="6"/>
        <v>11.551297174902246</v>
      </c>
      <c r="AL79">
        <f t="shared" si="6"/>
        <v>11.975477628169934</v>
      </c>
      <c r="AM79">
        <f t="shared" si="6"/>
        <v>11.261189355173304</v>
      </c>
      <c r="AN79">
        <f t="shared" si="6"/>
        <v>11.632315211033102</v>
      </c>
      <c r="AO79">
        <f t="shared" si="6"/>
        <v>11.303821362696398</v>
      </c>
      <c r="AP79">
        <f t="shared" si="6"/>
        <v>11.14374924788633</v>
      </c>
      <c r="AQ79">
        <f t="shared" si="6"/>
        <v>11.745338324200192</v>
      </c>
      <c r="AR79">
        <f t="shared" si="6"/>
        <v>12.076184472623957</v>
      </c>
      <c r="AS79">
        <f t="shared" si="6"/>
        <v>12.546060909678891</v>
      </c>
      <c r="AT79">
        <f t="shared" si="6"/>
        <v>11.74628968354985</v>
      </c>
      <c r="AU79">
        <f t="shared" si="6"/>
        <v>11.584228999907992</v>
      </c>
      <c r="AV79">
        <f t="shared" si="6"/>
        <v>12.642611839024823</v>
      </c>
      <c r="AW79">
        <f t="shared" si="6"/>
        <v>11.989142342695315</v>
      </c>
      <c r="AX79">
        <f t="shared" si="6"/>
        <v>11.732100260906416</v>
      </c>
      <c r="AY79">
        <f t="shared" si="6"/>
        <v>11.172004897149</v>
      </c>
      <c r="AZ79">
        <f t="shared" si="6"/>
        <v>11.330453642423196</v>
      </c>
      <c r="BA79">
        <f t="shared" si="6"/>
        <v>12.107247760379119</v>
      </c>
      <c r="BB79">
        <f t="shared" si="6"/>
        <v>11.420860794765256</v>
      </c>
      <c r="BC79">
        <f t="shared" si="6"/>
        <v>11.425028073440021</v>
      </c>
      <c r="BD79">
        <f t="shared" si="6"/>
        <v>11.109576957325714</v>
      </c>
      <c r="BE79">
        <f t="shared" si="6"/>
        <v>11.513017098611204</v>
      </c>
      <c r="BF79">
        <f t="shared" si="6"/>
        <v>12.242628871225527</v>
      </c>
      <c r="BG79">
        <f t="shared" si="6"/>
        <v>11.305031596458642</v>
      </c>
      <c r="BH79">
        <f t="shared" si="6"/>
        <v>12.616417859201004</v>
      </c>
      <c r="BI79">
        <f t="shared" si="6"/>
        <v>11.620804610873511</v>
      </c>
      <c r="BJ79">
        <f t="shared" si="6"/>
        <v>11.563499069972643</v>
      </c>
      <c r="BK79">
        <f t="shared" si="6"/>
        <v>11.006418715831611</v>
      </c>
      <c r="BL79">
        <f t="shared" si="6"/>
        <v>11.772873688173258</v>
      </c>
      <c r="BM79">
        <f t="shared" si="6"/>
        <v>11.404838152695545</v>
      </c>
      <c r="BN79">
        <f t="shared" si="6"/>
        <v>12.756174333993616</v>
      </c>
      <c r="BO79">
        <f t="shared" ref="BO79:CW79" si="7">SUMPRODUCT($C$6:$C$16,BO$34:BO$44)/$C$21</f>
        <v>11.109043594214468</v>
      </c>
      <c r="BP79">
        <f t="shared" si="7"/>
        <v>12.136354529612964</v>
      </c>
      <c r="BQ79">
        <f t="shared" si="7"/>
        <v>12.012663899608031</v>
      </c>
      <c r="BR79">
        <f t="shared" si="7"/>
        <v>11.743243077700161</v>
      </c>
      <c r="BS79">
        <f t="shared" si="7"/>
        <v>10.637222409650066</v>
      </c>
      <c r="BT79">
        <f t="shared" si="7"/>
        <v>11.801075719797751</v>
      </c>
      <c r="BU79">
        <f t="shared" si="7"/>
        <v>11.680070450250719</v>
      </c>
      <c r="BV79">
        <f t="shared" si="7"/>
        <v>12.381951018033465</v>
      </c>
      <c r="BW79">
        <f t="shared" si="7"/>
        <v>12.363439591178064</v>
      </c>
      <c r="BX79">
        <f t="shared" si="7"/>
        <v>11.842186082313138</v>
      </c>
      <c r="BY79">
        <f t="shared" si="7"/>
        <v>11.66129424194896</v>
      </c>
      <c r="BZ79">
        <f t="shared" si="7"/>
        <v>11.220468727445025</v>
      </c>
      <c r="CA79">
        <f t="shared" si="7"/>
        <v>10.826841912482783</v>
      </c>
      <c r="CB79">
        <f t="shared" si="7"/>
        <v>11.456985287377178</v>
      </c>
      <c r="CC79">
        <f t="shared" si="7"/>
        <v>10.910345091311235</v>
      </c>
      <c r="CD79">
        <f t="shared" si="7"/>
        <v>10.942162946165066</v>
      </c>
      <c r="CE79">
        <f t="shared" si="7"/>
        <v>11.054867254257534</v>
      </c>
      <c r="CF79">
        <f t="shared" si="7"/>
        <v>11.822294842632141</v>
      </c>
      <c r="CG79">
        <f t="shared" si="7"/>
        <v>11.387059425771938</v>
      </c>
      <c r="CH79">
        <f t="shared" si="7"/>
        <v>11.144100020449125</v>
      </c>
      <c r="CI79">
        <f t="shared" si="7"/>
        <v>11.292901088963184</v>
      </c>
      <c r="CJ79">
        <f t="shared" si="7"/>
        <v>10.516193082989025</v>
      </c>
      <c r="CK79">
        <f t="shared" si="7"/>
        <v>11.964200553529505</v>
      </c>
      <c r="CL79">
        <f t="shared" si="7"/>
        <v>12.206374756834906</v>
      </c>
      <c r="CM79">
        <f t="shared" si="7"/>
        <v>12.113649679469459</v>
      </c>
      <c r="CN79">
        <f t="shared" si="7"/>
        <v>11.912811699808588</v>
      </c>
      <c r="CO79">
        <f t="shared" si="7"/>
        <v>11.204841995044198</v>
      </c>
      <c r="CP79">
        <f t="shared" si="7"/>
        <v>11.046993134251794</v>
      </c>
      <c r="CQ79">
        <f t="shared" si="7"/>
        <v>11.975697907021747</v>
      </c>
      <c r="CR79">
        <f t="shared" si="7"/>
        <v>12.085490092073396</v>
      </c>
      <c r="CS79">
        <f t="shared" si="7"/>
        <v>12.406220600911801</v>
      </c>
      <c r="CT79">
        <f t="shared" si="7"/>
        <v>11.784056550931</v>
      </c>
      <c r="CU79">
        <f t="shared" si="7"/>
        <v>12.484229623362005</v>
      </c>
      <c r="CV79">
        <f t="shared" si="7"/>
        <v>11.499195095625774</v>
      </c>
      <c r="CW79">
        <f t="shared" si="7"/>
        <v>11.811336331169716</v>
      </c>
    </row>
    <row r="80" spans="1:101">
      <c r="A80" t="s">
        <v>70</v>
      </c>
      <c r="B80">
        <f>SUMPRODUCT($D$6:$D$16,B$34:B$44)/$C$21</f>
        <v>11.449472404477005</v>
      </c>
      <c r="C80">
        <f t="shared" ref="C80:BN80" si="8">SUMPRODUCT($D$6:$D$16,C$34:C$44)/$C$21</f>
        <v>12.106505128096151</v>
      </c>
      <c r="D80">
        <f t="shared" si="8"/>
        <v>11.411151135580225</v>
      </c>
      <c r="E80">
        <f t="shared" si="8"/>
        <v>12.062523763338433</v>
      </c>
      <c r="F80">
        <f t="shared" si="8"/>
        <v>11.957882184451039</v>
      </c>
      <c r="G80">
        <f t="shared" si="8"/>
        <v>11.860965875289256</v>
      </c>
      <c r="H80">
        <f t="shared" si="8"/>
        <v>11.665505617668394</v>
      </c>
      <c r="I80">
        <f t="shared" si="8"/>
        <v>11.852615863070943</v>
      </c>
      <c r="J80">
        <f t="shared" si="8"/>
        <v>11.749405482214593</v>
      </c>
      <c r="K80">
        <f t="shared" si="8"/>
        <v>12.193602010738221</v>
      </c>
      <c r="L80">
        <f t="shared" si="8"/>
        <v>12.152734727415572</v>
      </c>
      <c r="M80">
        <f t="shared" si="8"/>
        <v>12.393206662626204</v>
      </c>
      <c r="N80">
        <f t="shared" si="8"/>
        <v>11.847432003570855</v>
      </c>
      <c r="O80">
        <f t="shared" si="8"/>
        <v>11.751417310384307</v>
      </c>
      <c r="P80">
        <f t="shared" si="8"/>
        <v>11.964378205081355</v>
      </c>
      <c r="Q80">
        <f t="shared" si="8"/>
        <v>11.97810531595794</v>
      </c>
      <c r="R80">
        <f t="shared" si="8"/>
        <v>11.516915481604867</v>
      </c>
      <c r="S80">
        <f t="shared" si="8"/>
        <v>12.075165346734478</v>
      </c>
      <c r="T80">
        <f t="shared" si="8"/>
        <v>12.011843131638297</v>
      </c>
      <c r="U80">
        <f t="shared" si="8"/>
        <v>11.815570306169407</v>
      </c>
      <c r="V80">
        <f t="shared" si="8"/>
        <v>12.082585441323985</v>
      </c>
      <c r="W80">
        <f t="shared" si="8"/>
        <v>12.100505457568831</v>
      </c>
      <c r="X80">
        <f t="shared" si="8"/>
        <v>11.563898129649338</v>
      </c>
      <c r="Y80">
        <f t="shared" si="8"/>
        <v>12.053045745171092</v>
      </c>
      <c r="Z80">
        <f t="shared" si="8"/>
        <v>12.229472840345998</v>
      </c>
      <c r="AA80">
        <f t="shared" si="8"/>
        <v>11.907777966593136</v>
      </c>
      <c r="AB80">
        <f t="shared" si="8"/>
        <v>11.736663482736864</v>
      </c>
      <c r="AC80">
        <f t="shared" si="8"/>
        <v>11.866412004807268</v>
      </c>
      <c r="AD80">
        <f t="shared" si="8"/>
        <v>11.407482485466847</v>
      </c>
      <c r="AE80">
        <f t="shared" si="8"/>
        <v>11.657275982764741</v>
      </c>
      <c r="AF80">
        <f t="shared" si="8"/>
        <v>11.636775396071618</v>
      </c>
      <c r="AG80">
        <f t="shared" si="8"/>
        <v>11.69759721060438</v>
      </c>
      <c r="AH80">
        <f t="shared" si="8"/>
        <v>11.660053039793318</v>
      </c>
      <c r="AI80">
        <f t="shared" si="8"/>
        <v>11.928982683256294</v>
      </c>
      <c r="AJ80">
        <f t="shared" si="8"/>
        <v>11.89500701871733</v>
      </c>
      <c r="AK80">
        <f t="shared" si="8"/>
        <v>12.118658155013851</v>
      </c>
      <c r="AL80">
        <f t="shared" si="8"/>
        <v>12.435967627237911</v>
      </c>
      <c r="AM80">
        <f t="shared" si="8"/>
        <v>11.235680137679946</v>
      </c>
      <c r="AN80">
        <f t="shared" si="8"/>
        <v>11.515616018035278</v>
      </c>
      <c r="AO80">
        <f t="shared" si="8"/>
        <v>11.740588706877995</v>
      </c>
      <c r="AP80">
        <f t="shared" si="8"/>
        <v>12.033640810352532</v>
      </c>
      <c r="AQ80">
        <f t="shared" si="8"/>
        <v>11.622778663440782</v>
      </c>
      <c r="AR80">
        <f t="shared" si="8"/>
        <v>11.833013103709609</v>
      </c>
      <c r="AS80">
        <f t="shared" si="8"/>
        <v>11.723648548187276</v>
      </c>
      <c r="AT80">
        <f t="shared" si="8"/>
        <v>11.86441078448995</v>
      </c>
      <c r="AU80">
        <f t="shared" si="8"/>
        <v>11.23332583754933</v>
      </c>
      <c r="AV80">
        <f t="shared" si="8"/>
        <v>12.039421503225004</v>
      </c>
      <c r="AW80">
        <f t="shared" si="8"/>
        <v>11.682746711989807</v>
      </c>
      <c r="AX80">
        <f t="shared" si="8"/>
        <v>11.804142990931357</v>
      </c>
      <c r="AY80">
        <f t="shared" si="8"/>
        <v>11.714267491102078</v>
      </c>
      <c r="AZ80">
        <f t="shared" si="8"/>
        <v>11.533160176289629</v>
      </c>
      <c r="BA80">
        <f t="shared" si="8"/>
        <v>11.892704489675303</v>
      </c>
      <c r="BB80">
        <f t="shared" si="8"/>
        <v>11.629326962256801</v>
      </c>
      <c r="BC80">
        <f t="shared" si="8"/>
        <v>11.705234898344258</v>
      </c>
      <c r="BD80">
        <f t="shared" si="8"/>
        <v>11.310745630571185</v>
      </c>
      <c r="BE80">
        <f t="shared" si="8"/>
        <v>12.023716483063176</v>
      </c>
      <c r="BF80">
        <f t="shared" si="8"/>
        <v>11.838567964668798</v>
      </c>
      <c r="BG80">
        <f t="shared" si="8"/>
        <v>11.686575113002164</v>
      </c>
      <c r="BH80">
        <f t="shared" si="8"/>
        <v>11.776337953030877</v>
      </c>
      <c r="BI80">
        <f t="shared" si="8"/>
        <v>11.726228260804625</v>
      </c>
      <c r="BJ80">
        <f t="shared" si="8"/>
        <v>11.635773682163446</v>
      </c>
      <c r="BK80">
        <f t="shared" si="8"/>
        <v>11.608887943204369</v>
      </c>
      <c r="BL80">
        <f t="shared" si="8"/>
        <v>11.851956577066709</v>
      </c>
      <c r="BM80">
        <f t="shared" si="8"/>
        <v>11.7368306334872</v>
      </c>
      <c r="BN80">
        <f t="shared" si="8"/>
        <v>11.763794684882198</v>
      </c>
      <c r="BO80">
        <f t="shared" ref="BO80:CW80" si="9">SUMPRODUCT($D$6:$D$16,BO$34:BO$44)/$C$21</f>
        <v>11.915423999317145</v>
      </c>
      <c r="BP80">
        <f t="shared" si="9"/>
        <v>11.543636808240207</v>
      </c>
      <c r="BQ80">
        <f t="shared" si="9"/>
        <v>11.904079719727768</v>
      </c>
      <c r="BR80">
        <f t="shared" si="9"/>
        <v>12.024233176789284</v>
      </c>
      <c r="BS80">
        <f t="shared" si="9"/>
        <v>11.660386518362317</v>
      </c>
      <c r="BT80">
        <f t="shared" si="9"/>
        <v>12.090020796456193</v>
      </c>
      <c r="BU80">
        <f t="shared" si="9"/>
        <v>11.62244281538044</v>
      </c>
      <c r="BV80">
        <f t="shared" si="9"/>
        <v>11.811611560129526</v>
      </c>
      <c r="BW80">
        <f t="shared" si="9"/>
        <v>11.748132634919314</v>
      </c>
      <c r="BX80">
        <f t="shared" si="9"/>
        <v>11.628243183373614</v>
      </c>
      <c r="BY80">
        <f t="shared" si="9"/>
        <v>12.139693352300604</v>
      </c>
      <c r="BZ80">
        <f t="shared" si="9"/>
        <v>11.713975488569229</v>
      </c>
      <c r="CA80">
        <f t="shared" si="9"/>
        <v>11.486851479208935</v>
      </c>
      <c r="CB80">
        <f t="shared" si="9"/>
        <v>11.518057168700734</v>
      </c>
      <c r="CC80">
        <f t="shared" si="9"/>
        <v>11.723180896189351</v>
      </c>
      <c r="CD80">
        <f t="shared" si="9"/>
        <v>11.80321241448687</v>
      </c>
      <c r="CE80">
        <f t="shared" si="9"/>
        <v>11.453366571491451</v>
      </c>
      <c r="CF80">
        <f t="shared" si="9"/>
        <v>11.976356896595457</v>
      </c>
      <c r="CG80">
        <f t="shared" si="9"/>
        <v>11.373056091814602</v>
      </c>
      <c r="CH80">
        <f t="shared" si="9"/>
        <v>11.972925784191544</v>
      </c>
      <c r="CI80">
        <f t="shared" si="9"/>
        <v>11.832917170175666</v>
      </c>
      <c r="CJ80">
        <f t="shared" si="9"/>
        <v>11.447301175598492</v>
      </c>
      <c r="CK80">
        <f t="shared" si="9"/>
        <v>11.826274309470648</v>
      </c>
      <c r="CL80">
        <f t="shared" si="9"/>
        <v>11.81614215036131</v>
      </c>
      <c r="CM80">
        <f t="shared" si="9"/>
        <v>11.652429784480301</v>
      </c>
      <c r="CN80">
        <f t="shared" si="9"/>
        <v>11.950270306210474</v>
      </c>
      <c r="CO80">
        <f t="shared" si="9"/>
        <v>11.626276555945321</v>
      </c>
      <c r="CP80">
        <f t="shared" si="9"/>
        <v>12.041688729734165</v>
      </c>
      <c r="CQ80">
        <f t="shared" si="9"/>
        <v>11.953853996632001</v>
      </c>
      <c r="CR80">
        <f t="shared" si="9"/>
        <v>11.841793128297565</v>
      </c>
      <c r="CS80">
        <f t="shared" si="9"/>
        <v>11.549919898064578</v>
      </c>
      <c r="CT80">
        <f t="shared" si="9"/>
        <v>12.153877259925428</v>
      </c>
      <c r="CU80">
        <f t="shared" si="9"/>
        <v>12.161179564926504</v>
      </c>
      <c r="CV80">
        <f t="shared" si="9"/>
        <v>11.918811619027684</v>
      </c>
      <c r="CW80">
        <f t="shared" si="9"/>
        <v>11.678917989007086</v>
      </c>
    </row>
    <row r="81" spans="1:101">
      <c r="A81" t="s">
        <v>71</v>
      </c>
      <c r="B81">
        <f>SUMPRODUCT($E$6:$E$16,B$34:B$44)/$C$21</f>
        <v>11.74048787358115</v>
      </c>
      <c r="C81">
        <f t="shared" ref="C81:BN81" si="10">SUMPRODUCT($E$6:$E$16,C$34:C$44)/$C$21</f>
        <v>14.713018186081262</v>
      </c>
      <c r="D81">
        <f t="shared" si="10"/>
        <v>13.108474198281192</v>
      </c>
      <c r="E81">
        <f t="shared" si="10"/>
        <v>13.404428454631727</v>
      </c>
      <c r="F81">
        <f t="shared" si="10"/>
        <v>13.713396362231833</v>
      </c>
      <c r="G81">
        <f t="shared" si="10"/>
        <v>13.191466470999222</v>
      </c>
      <c r="H81">
        <f t="shared" si="10"/>
        <v>12.971170927383969</v>
      </c>
      <c r="I81">
        <f t="shared" si="10"/>
        <v>12.533221067182657</v>
      </c>
      <c r="J81">
        <f t="shared" si="10"/>
        <v>14.281119436061921</v>
      </c>
      <c r="K81">
        <f t="shared" si="10"/>
        <v>13.239383604365491</v>
      </c>
      <c r="L81">
        <f t="shared" si="10"/>
        <v>13.525193931127946</v>
      </c>
      <c r="M81">
        <f t="shared" si="10"/>
        <v>14.65924877563956</v>
      </c>
      <c r="N81">
        <f t="shared" si="10"/>
        <v>13.840917312305027</v>
      </c>
      <c r="O81">
        <f t="shared" si="10"/>
        <v>13.284660218325634</v>
      </c>
      <c r="P81">
        <f t="shared" si="10"/>
        <v>13.067737656421968</v>
      </c>
      <c r="Q81">
        <f t="shared" si="10"/>
        <v>13.122014734436036</v>
      </c>
      <c r="R81">
        <f t="shared" si="10"/>
        <v>14.140198776144389</v>
      </c>
      <c r="S81">
        <f t="shared" si="10"/>
        <v>12.88285644749724</v>
      </c>
      <c r="T81">
        <f t="shared" si="10"/>
        <v>14.077898285856293</v>
      </c>
      <c r="U81">
        <f t="shared" si="10"/>
        <v>12.852258033164997</v>
      </c>
      <c r="V81">
        <f t="shared" si="10"/>
        <v>13.849990853647254</v>
      </c>
      <c r="W81">
        <f t="shared" si="10"/>
        <v>13.234719449071505</v>
      </c>
      <c r="X81">
        <f t="shared" si="10"/>
        <v>13.781867130319593</v>
      </c>
      <c r="Y81">
        <f t="shared" si="10"/>
        <v>13.518077341059534</v>
      </c>
      <c r="Z81">
        <f t="shared" si="10"/>
        <v>14.398160211723656</v>
      </c>
      <c r="AA81">
        <f t="shared" si="10"/>
        <v>13.736034156993123</v>
      </c>
      <c r="AB81">
        <f t="shared" si="10"/>
        <v>13.439499296858051</v>
      </c>
      <c r="AC81">
        <f t="shared" si="10"/>
        <v>13.287494461092516</v>
      </c>
      <c r="AD81">
        <f t="shared" si="10"/>
        <v>13.06496631270695</v>
      </c>
      <c r="AE81">
        <f t="shared" si="10"/>
        <v>14.141046125278089</v>
      </c>
      <c r="AF81">
        <f t="shared" si="10"/>
        <v>13.483991741554464</v>
      </c>
      <c r="AG81">
        <f t="shared" si="10"/>
        <v>13.376833361480475</v>
      </c>
      <c r="AH81">
        <f t="shared" si="10"/>
        <v>13.68400778185913</v>
      </c>
      <c r="AI81">
        <f t="shared" si="10"/>
        <v>13.919431363214322</v>
      </c>
      <c r="AJ81">
        <f t="shared" si="10"/>
        <v>12.675502925127228</v>
      </c>
      <c r="AK81">
        <f t="shared" si="10"/>
        <v>13.831065678551314</v>
      </c>
      <c r="AL81">
        <f t="shared" si="10"/>
        <v>13.514846072937088</v>
      </c>
      <c r="AM81">
        <f t="shared" si="10"/>
        <v>12.689716874992991</v>
      </c>
      <c r="AN81">
        <f t="shared" si="10"/>
        <v>14.009489941275309</v>
      </c>
      <c r="AO81">
        <f t="shared" si="10"/>
        <v>14.485829356815326</v>
      </c>
      <c r="AP81">
        <f t="shared" si="10"/>
        <v>14.333606059984946</v>
      </c>
      <c r="AQ81">
        <f t="shared" si="10"/>
        <v>13.709222250824963</v>
      </c>
      <c r="AR81">
        <f t="shared" si="10"/>
        <v>13.829374643241563</v>
      </c>
      <c r="AS81">
        <f t="shared" si="10"/>
        <v>12.769044873821368</v>
      </c>
      <c r="AT81">
        <f t="shared" si="10"/>
        <v>13.051984260063968</v>
      </c>
      <c r="AU81">
        <f t="shared" si="10"/>
        <v>12.402086826565835</v>
      </c>
      <c r="AV81">
        <f t="shared" si="10"/>
        <v>14.043365654670978</v>
      </c>
      <c r="AW81">
        <f t="shared" si="10"/>
        <v>13.795476009246299</v>
      </c>
      <c r="AX81">
        <f t="shared" si="10"/>
        <v>12.807927367733168</v>
      </c>
      <c r="AY81">
        <f t="shared" si="10"/>
        <v>14.116720607870032</v>
      </c>
      <c r="AZ81">
        <f t="shared" si="10"/>
        <v>14.514632162519483</v>
      </c>
      <c r="BA81">
        <f t="shared" si="10"/>
        <v>13.74077261030024</v>
      </c>
      <c r="BB81">
        <f t="shared" si="10"/>
        <v>13.063207274245597</v>
      </c>
      <c r="BC81">
        <f t="shared" si="10"/>
        <v>12.695816233476036</v>
      </c>
      <c r="BD81">
        <f t="shared" si="10"/>
        <v>12.873554853836767</v>
      </c>
      <c r="BE81">
        <f t="shared" si="10"/>
        <v>13.231227397645123</v>
      </c>
      <c r="BF81">
        <f t="shared" si="10"/>
        <v>13.725675537598887</v>
      </c>
      <c r="BG81">
        <f t="shared" si="10"/>
        <v>14.219842946184553</v>
      </c>
      <c r="BH81">
        <f t="shared" si="10"/>
        <v>12.618698855745029</v>
      </c>
      <c r="BI81">
        <f t="shared" si="10"/>
        <v>13.603895547012003</v>
      </c>
      <c r="BJ81">
        <f t="shared" si="10"/>
        <v>13.386933205616304</v>
      </c>
      <c r="BK81">
        <f t="shared" si="10"/>
        <v>13.737226051212367</v>
      </c>
      <c r="BL81">
        <f t="shared" si="10"/>
        <v>12.560888277106351</v>
      </c>
      <c r="BM81">
        <f t="shared" si="10"/>
        <v>13.062265902016529</v>
      </c>
      <c r="BN81">
        <f t="shared" si="10"/>
        <v>13.554782569390621</v>
      </c>
      <c r="BO81">
        <f t="shared" ref="BO81:CW81" si="11">SUMPRODUCT($E$6:$E$16,BO$34:BO$44)/$C$21</f>
        <v>12.284894649881904</v>
      </c>
      <c r="BP81">
        <f t="shared" si="11"/>
        <v>13.621981731513115</v>
      </c>
      <c r="BQ81">
        <f t="shared" si="11"/>
        <v>13.21533910606496</v>
      </c>
      <c r="BR81">
        <f t="shared" si="11"/>
        <v>12.23221921334266</v>
      </c>
      <c r="BS81">
        <f t="shared" si="11"/>
        <v>14.134778447713545</v>
      </c>
      <c r="BT81">
        <f t="shared" si="11"/>
        <v>13.206958204381769</v>
      </c>
      <c r="BU81">
        <f t="shared" si="11"/>
        <v>12.692518775145105</v>
      </c>
      <c r="BV81">
        <f t="shared" si="11"/>
        <v>13.787847423476521</v>
      </c>
      <c r="BW81">
        <f t="shared" si="11"/>
        <v>12.400370132937793</v>
      </c>
      <c r="BX81">
        <f t="shared" si="11"/>
        <v>12.576303563668436</v>
      </c>
      <c r="BY81">
        <f t="shared" si="11"/>
        <v>13.343106434933295</v>
      </c>
      <c r="BZ81">
        <f t="shared" si="11"/>
        <v>13.372716323987458</v>
      </c>
      <c r="CA81">
        <f t="shared" si="11"/>
        <v>14.118639766992253</v>
      </c>
      <c r="CB81">
        <f t="shared" si="11"/>
        <v>13.223911973560224</v>
      </c>
      <c r="CC81">
        <f t="shared" si="11"/>
        <v>13.68452510688946</v>
      </c>
      <c r="CD81">
        <f t="shared" si="11"/>
        <v>14.025550853644535</v>
      </c>
      <c r="CE81">
        <f t="shared" si="11"/>
        <v>14.002765918589423</v>
      </c>
      <c r="CF81">
        <f t="shared" si="11"/>
        <v>12.741316914269046</v>
      </c>
      <c r="CG81">
        <f t="shared" si="11"/>
        <v>12.966969680173063</v>
      </c>
      <c r="CH81">
        <f t="shared" si="11"/>
        <v>13.97659464265343</v>
      </c>
      <c r="CI81">
        <f t="shared" si="11"/>
        <v>12.348910193151685</v>
      </c>
      <c r="CJ81">
        <f t="shared" si="11"/>
        <v>14.138740532787843</v>
      </c>
      <c r="CK81">
        <f t="shared" si="11"/>
        <v>12.737846211586424</v>
      </c>
      <c r="CL81">
        <f t="shared" si="11"/>
        <v>11.466724224748784</v>
      </c>
      <c r="CM81">
        <f t="shared" si="11"/>
        <v>13.883473841177663</v>
      </c>
      <c r="CN81">
        <f t="shared" si="11"/>
        <v>12.659543015118887</v>
      </c>
      <c r="CO81">
        <f t="shared" si="11"/>
        <v>13.11710428982755</v>
      </c>
      <c r="CP81">
        <f t="shared" si="11"/>
        <v>15.206445534851325</v>
      </c>
      <c r="CQ81">
        <f t="shared" si="11"/>
        <v>13.24816087257026</v>
      </c>
      <c r="CR81">
        <f t="shared" si="11"/>
        <v>13.360268525199585</v>
      </c>
      <c r="CS81">
        <f t="shared" si="11"/>
        <v>12.211053441661367</v>
      </c>
      <c r="CT81">
        <f t="shared" si="11"/>
        <v>15.285145443802566</v>
      </c>
      <c r="CU81">
        <f t="shared" si="11"/>
        <v>14.379170315162536</v>
      </c>
      <c r="CV81">
        <f t="shared" si="11"/>
        <v>13.461055215301213</v>
      </c>
      <c r="CW81">
        <f t="shared" si="11"/>
        <v>13.084349319722945</v>
      </c>
    </row>
    <row r="83" spans="1:101">
      <c r="A83" t="s">
        <v>94</v>
      </c>
      <c r="B83">
        <f>SUMPRODUCT($C$6:$C$16,B$45:B$55)/$C$21</f>
        <v>9.9205318251504322E-3</v>
      </c>
      <c r="C83">
        <f t="shared" ref="C83:BN83" si="12">SUMPRODUCT($C$6:$C$16,C$45:C$55)/$C$21</f>
        <v>1.0443374272811584E-2</v>
      </c>
      <c r="D83">
        <f t="shared" si="12"/>
        <v>7.5953805649383458E-3</v>
      </c>
      <c r="E83">
        <f t="shared" si="12"/>
        <v>9.7901439704980789E-3</v>
      </c>
      <c r="F83">
        <f t="shared" si="12"/>
        <v>1.0920831109487444E-2</v>
      </c>
      <c r="G83">
        <f t="shared" si="12"/>
        <v>1.0512341108684549E-2</v>
      </c>
      <c r="H83">
        <f t="shared" si="12"/>
        <v>1.0822971104208849E-2</v>
      </c>
      <c r="I83">
        <f t="shared" si="12"/>
        <v>1.1774985964206017E-2</v>
      </c>
      <c r="J83">
        <f t="shared" si="12"/>
        <v>1.0035701479602534E-2</v>
      </c>
      <c r="K83">
        <f t="shared" si="12"/>
        <v>8.948541541621894E-3</v>
      </c>
      <c r="L83">
        <f t="shared" si="12"/>
        <v>9.8419170088287801E-3</v>
      </c>
      <c r="M83">
        <f t="shared" si="12"/>
        <v>9.3142186036794077E-3</v>
      </c>
      <c r="N83">
        <f t="shared" si="12"/>
        <v>1.046244317042754E-2</v>
      </c>
      <c r="O83">
        <f t="shared" si="12"/>
        <v>1.0269131181425313E-2</v>
      </c>
      <c r="P83">
        <f t="shared" si="12"/>
        <v>1.0322314596139309E-2</v>
      </c>
      <c r="Q83">
        <f t="shared" si="12"/>
        <v>9.713362011444503E-3</v>
      </c>
      <c r="R83">
        <f t="shared" si="12"/>
        <v>9.6310462258427619E-3</v>
      </c>
      <c r="S83">
        <f t="shared" si="12"/>
        <v>9.7957013887601876E-3</v>
      </c>
      <c r="T83">
        <f t="shared" si="12"/>
        <v>9.9712371442583752E-3</v>
      </c>
      <c r="U83">
        <f t="shared" si="12"/>
        <v>9.4071790950590942E-3</v>
      </c>
      <c r="V83">
        <f t="shared" si="12"/>
        <v>9.9236836205931281E-3</v>
      </c>
      <c r="W83">
        <f t="shared" si="12"/>
        <v>1.1222738245798627E-2</v>
      </c>
      <c r="X83">
        <f t="shared" si="12"/>
        <v>9.102233886927262E-3</v>
      </c>
      <c r="Y83">
        <f t="shared" si="12"/>
        <v>1.0512542794324557E-2</v>
      </c>
      <c r="Z83">
        <f t="shared" si="12"/>
        <v>9.7213363744918565E-3</v>
      </c>
      <c r="AA83">
        <f t="shared" si="12"/>
        <v>9.140795911997443E-3</v>
      </c>
      <c r="AB83">
        <f t="shared" si="12"/>
        <v>1.0029945775420199E-2</v>
      </c>
      <c r="AC83">
        <f t="shared" si="12"/>
        <v>1.0318738462333776E-2</v>
      </c>
      <c r="AD83">
        <f t="shared" si="12"/>
        <v>9.8577479396233687E-3</v>
      </c>
      <c r="AE83">
        <f t="shared" si="12"/>
        <v>1.1774417234194087E-2</v>
      </c>
      <c r="AF83">
        <f t="shared" si="12"/>
        <v>9.3030364717578626E-3</v>
      </c>
      <c r="AG83">
        <f t="shared" si="12"/>
        <v>9.0901449992500452E-3</v>
      </c>
      <c r="AH83">
        <f t="shared" si="12"/>
        <v>1.1173656837239712E-2</v>
      </c>
      <c r="AI83">
        <f t="shared" si="12"/>
        <v>9.1331932141062114E-3</v>
      </c>
      <c r="AJ83">
        <f t="shared" si="12"/>
        <v>9.9939010563268402E-3</v>
      </c>
      <c r="AK83">
        <f t="shared" si="12"/>
        <v>9.1881221090813932E-3</v>
      </c>
      <c r="AL83">
        <f t="shared" si="12"/>
        <v>9.6811351421579109E-3</v>
      </c>
      <c r="AM83">
        <f t="shared" si="12"/>
        <v>9.6370104152353146E-3</v>
      </c>
      <c r="AN83">
        <f t="shared" si="12"/>
        <v>9.3463788833737828E-3</v>
      </c>
      <c r="AO83">
        <f t="shared" si="12"/>
        <v>8.7103315489216026E-3</v>
      </c>
      <c r="AP83">
        <f t="shared" si="12"/>
        <v>1.0423621406438254E-2</v>
      </c>
      <c r="AQ83">
        <f t="shared" si="12"/>
        <v>1.0074987353966848E-2</v>
      </c>
      <c r="AR83">
        <f t="shared" si="12"/>
        <v>6.9524721889163994E-3</v>
      </c>
      <c r="AS83">
        <f t="shared" si="12"/>
        <v>1.0074388327585195E-2</v>
      </c>
      <c r="AT83">
        <f t="shared" si="12"/>
        <v>1.0637887232895689E-2</v>
      </c>
      <c r="AU83">
        <f t="shared" si="12"/>
        <v>1.1877873940993405E-2</v>
      </c>
      <c r="AV83">
        <f t="shared" si="12"/>
        <v>1.181074970777338E-2</v>
      </c>
      <c r="AW83">
        <f t="shared" si="12"/>
        <v>1.0209371681154676E-2</v>
      </c>
      <c r="AX83">
        <f t="shared" si="12"/>
        <v>1.0156611997665347E-2</v>
      </c>
      <c r="AY83">
        <f t="shared" si="12"/>
        <v>9.6350523666121606E-3</v>
      </c>
      <c r="AZ83">
        <f t="shared" si="12"/>
        <v>9.8978875541766344E-3</v>
      </c>
      <c r="BA83">
        <f t="shared" si="12"/>
        <v>1.0120207682923321E-2</v>
      </c>
      <c r="BB83">
        <f t="shared" si="12"/>
        <v>1.0941452826786073E-2</v>
      </c>
      <c r="BC83">
        <f t="shared" si="12"/>
        <v>1.0115781512695696E-2</v>
      </c>
      <c r="BD83">
        <f t="shared" si="12"/>
        <v>9.7960629933446543E-3</v>
      </c>
      <c r="BE83">
        <f t="shared" si="12"/>
        <v>1.0091369752712093E-2</v>
      </c>
      <c r="BF83">
        <f t="shared" si="12"/>
        <v>1.1102840398012464E-2</v>
      </c>
      <c r="BG83">
        <f t="shared" si="12"/>
        <v>1.0841006477953993E-2</v>
      </c>
      <c r="BH83">
        <f t="shared" si="12"/>
        <v>1.0262878747168445E-2</v>
      </c>
      <c r="BI83">
        <f t="shared" si="12"/>
        <v>8.6398661518885932E-3</v>
      </c>
      <c r="BJ83">
        <f t="shared" si="12"/>
        <v>1.1616127040827814E-2</v>
      </c>
      <c r="BK83">
        <f t="shared" si="12"/>
        <v>9.3910078305376923E-3</v>
      </c>
      <c r="BL83">
        <f t="shared" si="12"/>
        <v>9.0479738459392813E-3</v>
      </c>
      <c r="BM83">
        <f t="shared" si="12"/>
        <v>1.0033017473776456E-2</v>
      </c>
      <c r="BN83">
        <f t="shared" si="12"/>
        <v>1.2578956903950514E-2</v>
      </c>
      <c r="BO83">
        <f t="shared" ref="BO83:CW83" si="13">SUMPRODUCT($C$6:$C$16,BO$45:BO$55)/$C$21</f>
        <v>9.9686317528354107E-3</v>
      </c>
      <c r="BP83">
        <f t="shared" si="13"/>
        <v>8.8855913506639388E-3</v>
      </c>
      <c r="BQ83">
        <f t="shared" si="13"/>
        <v>1.0495085582961042E-2</v>
      </c>
      <c r="BR83">
        <f t="shared" si="13"/>
        <v>1.0473512710626539E-2</v>
      </c>
      <c r="BS83">
        <f t="shared" si="13"/>
        <v>1.1648180951931502E-2</v>
      </c>
      <c r="BT83">
        <f t="shared" si="13"/>
        <v>9.8391817062261234E-3</v>
      </c>
      <c r="BU83">
        <f t="shared" si="13"/>
        <v>9.8586253857170982E-3</v>
      </c>
      <c r="BV83">
        <f t="shared" si="13"/>
        <v>1.154058881551932E-2</v>
      </c>
      <c r="BW83">
        <f t="shared" si="13"/>
        <v>9.4708963790282857E-3</v>
      </c>
      <c r="BX83">
        <f t="shared" si="13"/>
        <v>9.3999395440750814E-3</v>
      </c>
      <c r="BY83">
        <f t="shared" si="13"/>
        <v>1.1403720280051762E-2</v>
      </c>
      <c r="BZ83">
        <f t="shared" si="13"/>
        <v>1.2295755851065071E-2</v>
      </c>
      <c r="CA83">
        <f t="shared" si="13"/>
        <v>1.1130965290308707E-2</v>
      </c>
      <c r="CB83">
        <f t="shared" si="13"/>
        <v>9.9131727721808293E-3</v>
      </c>
      <c r="CC83">
        <f t="shared" si="13"/>
        <v>9.6927487642413639E-3</v>
      </c>
      <c r="CD83">
        <f t="shared" si="13"/>
        <v>8.4610626573016316E-3</v>
      </c>
      <c r="CE83">
        <f t="shared" si="13"/>
        <v>9.7917572302766639E-3</v>
      </c>
      <c r="CF83">
        <f t="shared" si="13"/>
        <v>9.3140360486468916E-3</v>
      </c>
      <c r="CG83">
        <f t="shared" si="13"/>
        <v>1.1127316393392126E-2</v>
      </c>
      <c r="CH83">
        <f t="shared" si="13"/>
        <v>1.00015981730384E-2</v>
      </c>
      <c r="CI83">
        <f t="shared" si="13"/>
        <v>1.0538749114731277E-2</v>
      </c>
      <c r="CJ83">
        <f t="shared" si="13"/>
        <v>9.3586831920915176E-3</v>
      </c>
      <c r="CK83">
        <f t="shared" si="13"/>
        <v>9.7573194012093318E-3</v>
      </c>
      <c r="CL83">
        <f t="shared" si="13"/>
        <v>9.7972861146546075E-3</v>
      </c>
      <c r="CM83">
        <f t="shared" si="13"/>
        <v>9.2158245184833041E-3</v>
      </c>
      <c r="CN83">
        <f t="shared" si="13"/>
        <v>1.0767275650453698E-2</v>
      </c>
      <c r="CO83">
        <f t="shared" si="13"/>
        <v>9.4915020380870428E-3</v>
      </c>
      <c r="CP83">
        <f t="shared" si="13"/>
        <v>1.0118425298287416E-2</v>
      </c>
      <c r="CQ83">
        <f t="shared" si="13"/>
        <v>9.5206728981131767E-3</v>
      </c>
      <c r="CR83">
        <f t="shared" si="13"/>
        <v>1.029136334693502E-2</v>
      </c>
      <c r="CS83">
        <f t="shared" si="13"/>
        <v>9.234023610280891E-3</v>
      </c>
      <c r="CT83">
        <f t="shared" si="13"/>
        <v>7.709585386292339E-3</v>
      </c>
      <c r="CU83">
        <f t="shared" si="13"/>
        <v>9.9071447975348295E-3</v>
      </c>
      <c r="CV83">
        <f t="shared" si="13"/>
        <v>1.0160862126922278E-2</v>
      </c>
      <c r="CW83">
        <f t="shared" si="13"/>
        <v>1.0114178540811323E-2</v>
      </c>
    </row>
    <row r="84" spans="1:101">
      <c r="A84" t="s">
        <v>95</v>
      </c>
      <c r="B84">
        <f>SUMPRODUCT($D$6:$D$16,B$45:B$55)/$C$21</f>
        <v>9.7946798441743317E-3</v>
      </c>
      <c r="C84">
        <f t="shared" ref="C84:BN84" si="14">SUMPRODUCT($D$6:$D$16,C$45:C$55)/$C$21</f>
        <v>1.0377837069640032E-2</v>
      </c>
      <c r="D84">
        <f t="shared" si="14"/>
        <v>8.8793040701159818E-3</v>
      </c>
      <c r="E84">
        <f t="shared" si="14"/>
        <v>1.0475343188588426E-2</v>
      </c>
      <c r="F84">
        <f t="shared" si="14"/>
        <v>1.1086693809748555E-2</v>
      </c>
      <c r="G84">
        <f t="shared" si="14"/>
        <v>1.0456270918342735E-2</v>
      </c>
      <c r="H84">
        <f t="shared" si="14"/>
        <v>1.1305453698407884E-2</v>
      </c>
      <c r="I84">
        <f t="shared" si="14"/>
        <v>1.1947349728538351E-2</v>
      </c>
      <c r="J84">
        <f t="shared" si="14"/>
        <v>1.0330624903694329E-2</v>
      </c>
      <c r="K84">
        <f t="shared" si="14"/>
        <v>9.716600310952948E-3</v>
      </c>
      <c r="L84">
        <f t="shared" si="14"/>
        <v>1.0717053347280063E-2</v>
      </c>
      <c r="M84">
        <f t="shared" si="14"/>
        <v>9.6978618363635031E-3</v>
      </c>
      <c r="N84">
        <f t="shared" si="14"/>
        <v>1.1364135296443471E-2</v>
      </c>
      <c r="O84">
        <f t="shared" si="14"/>
        <v>1.0750644652153115E-2</v>
      </c>
      <c r="P84">
        <f t="shared" si="14"/>
        <v>1.0857013421008354E-2</v>
      </c>
      <c r="Q84">
        <f t="shared" si="14"/>
        <v>9.9301903137683552E-3</v>
      </c>
      <c r="R84">
        <f t="shared" si="14"/>
        <v>1.0235911866278825E-2</v>
      </c>
      <c r="S84">
        <f t="shared" si="14"/>
        <v>9.8854532017804107E-3</v>
      </c>
      <c r="T84">
        <f t="shared" si="14"/>
        <v>1.0493850691526406E-2</v>
      </c>
      <c r="U84">
        <f t="shared" si="14"/>
        <v>1.0397443757966827E-2</v>
      </c>
      <c r="V84">
        <f t="shared" si="14"/>
        <v>1.0258573993137683E-2</v>
      </c>
      <c r="W84">
        <f t="shared" si="14"/>
        <v>1.1083804918777198E-2</v>
      </c>
      <c r="X84">
        <f t="shared" si="14"/>
        <v>1.0524644531101726E-2</v>
      </c>
      <c r="Y84">
        <f t="shared" si="14"/>
        <v>1.0682499392655779E-2</v>
      </c>
      <c r="Z84">
        <f t="shared" si="14"/>
        <v>1.0149837817911444E-2</v>
      </c>
      <c r="AA84">
        <f t="shared" si="14"/>
        <v>9.2410214062953692E-3</v>
      </c>
      <c r="AB84">
        <f t="shared" si="14"/>
        <v>9.9856544992181651E-3</v>
      </c>
      <c r="AC84">
        <f t="shared" si="14"/>
        <v>1.0810896062465818E-2</v>
      </c>
      <c r="AD84">
        <f t="shared" si="14"/>
        <v>9.9872078756943882E-3</v>
      </c>
      <c r="AE84">
        <f t="shared" si="14"/>
        <v>1.1795817776112561E-2</v>
      </c>
      <c r="AF84">
        <f t="shared" si="14"/>
        <v>1.0083699157804023E-2</v>
      </c>
      <c r="AG84">
        <f t="shared" si="14"/>
        <v>9.256869224111763E-3</v>
      </c>
      <c r="AH84">
        <f t="shared" si="14"/>
        <v>1.0323913515886697E-2</v>
      </c>
      <c r="AI84">
        <f t="shared" si="14"/>
        <v>9.9540800314258208E-3</v>
      </c>
      <c r="AJ84">
        <f t="shared" si="14"/>
        <v>1.0233110821549918E-2</v>
      </c>
      <c r="AK84">
        <f t="shared" si="14"/>
        <v>1.000905749054965E-2</v>
      </c>
      <c r="AL84">
        <f t="shared" si="14"/>
        <v>9.2105204593061034E-3</v>
      </c>
      <c r="AM84">
        <f t="shared" si="14"/>
        <v>9.9189777470579579E-3</v>
      </c>
      <c r="AN84">
        <f t="shared" si="14"/>
        <v>9.3311364797312012E-3</v>
      </c>
      <c r="AO84">
        <f t="shared" si="14"/>
        <v>9.7877836000293799E-3</v>
      </c>
      <c r="AP84">
        <f t="shared" si="14"/>
        <v>1.0920213600198871E-2</v>
      </c>
      <c r="AQ84">
        <f t="shared" si="14"/>
        <v>1.0802319767479586E-2</v>
      </c>
      <c r="AR84">
        <f t="shared" si="14"/>
        <v>7.5958970936002438E-3</v>
      </c>
      <c r="AS84">
        <f t="shared" si="14"/>
        <v>1.0102377340938022E-2</v>
      </c>
      <c r="AT84">
        <f t="shared" si="14"/>
        <v>1.0192743309591161E-2</v>
      </c>
      <c r="AU84">
        <f t="shared" si="14"/>
        <v>1.2358695094297142E-2</v>
      </c>
      <c r="AV84">
        <f t="shared" si="14"/>
        <v>1.2434015042110681E-2</v>
      </c>
      <c r="AW84">
        <f t="shared" si="14"/>
        <v>1.0071808166018293E-2</v>
      </c>
      <c r="AX84">
        <f t="shared" si="14"/>
        <v>1.1019625458159458E-2</v>
      </c>
      <c r="AY84">
        <f t="shared" si="14"/>
        <v>1.0254456462817514E-2</v>
      </c>
      <c r="AZ84">
        <f t="shared" si="14"/>
        <v>1.0437111124246442E-2</v>
      </c>
      <c r="BA84">
        <f t="shared" si="14"/>
        <v>1.0509913265485919E-2</v>
      </c>
      <c r="BB84">
        <f t="shared" si="14"/>
        <v>1.0991026307807773E-2</v>
      </c>
      <c r="BC84">
        <f t="shared" si="14"/>
        <v>1.0131990785211823E-2</v>
      </c>
      <c r="BD84">
        <f t="shared" si="14"/>
        <v>1.093684627150278E-2</v>
      </c>
      <c r="BE84">
        <f t="shared" si="14"/>
        <v>1.0371883189490484E-2</v>
      </c>
      <c r="BF84">
        <f t="shared" si="14"/>
        <v>1.1413766006240868E-2</v>
      </c>
      <c r="BG84">
        <f t="shared" si="14"/>
        <v>1.1742345847313275E-2</v>
      </c>
      <c r="BH84">
        <f t="shared" si="14"/>
        <v>1.0449270933379707E-2</v>
      </c>
      <c r="BI84">
        <f t="shared" si="14"/>
        <v>9.0969044635491065E-3</v>
      </c>
      <c r="BJ84">
        <f t="shared" si="14"/>
        <v>1.1124998230601705E-2</v>
      </c>
      <c r="BK84">
        <f t="shared" si="14"/>
        <v>1.0213137739524465E-2</v>
      </c>
      <c r="BL84">
        <f t="shared" si="14"/>
        <v>9.4133724935220667E-3</v>
      </c>
      <c r="BM84">
        <f t="shared" si="14"/>
        <v>9.7260347938515745E-3</v>
      </c>
      <c r="BN84">
        <f t="shared" si="14"/>
        <v>1.2597658417369428E-2</v>
      </c>
      <c r="BO84">
        <f t="shared" ref="BO84:CW84" si="15">SUMPRODUCT($D$6:$D$16,BO$45:BO$55)/$C$21</f>
        <v>1.0483954761619944E-2</v>
      </c>
      <c r="BP84">
        <f t="shared" si="15"/>
        <v>9.5069897394407469E-3</v>
      </c>
      <c r="BQ84">
        <f t="shared" si="15"/>
        <v>1.0786729744479178E-2</v>
      </c>
      <c r="BR84">
        <f t="shared" si="15"/>
        <v>1.0315708364132344E-2</v>
      </c>
      <c r="BS84">
        <f t="shared" si="15"/>
        <v>1.1495842897832535E-2</v>
      </c>
      <c r="BT84">
        <f t="shared" si="15"/>
        <v>9.9814137161784392E-3</v>
      </c>
      <c r="BU84">
        <f t="shared" si="15"/>
        <v>1.022896350871757E-2</v>
      </c>
      <c r="BV84">
        <f t="shared" si="15"/>
        <v>1.2026811800234795E-2</v>
      </c>
      <c r="BW84">
        <f t="shared" si="15"/>
        <v>9.9407259575792998E-3</v>
      </c>
      <c r="BX84">
        <f t="shared" si="15"/>
        <v>1.0338065801168334E-2</v>
      </c>
      <c r="BY84">
        <f t="shared" si="15"/>
        <v>1.1538274937084489E-2</v>
      </c>
      <c r="BZ84">
        <f t="shared" si="15"/>
        <v>1.1769233878292066E-2</v>
      </c>
      <c r="CA84">
        <f t="shared" si="15"/>
        <v>1.1369979661984666E-2</v>
      </c>
      <c r="CB84">
        <f t="shared" si="15"/>
        <v>1.0859169762772973E-2</v>
      </c>
      <c r="CC84">
        <f t="shared" si="15"/>
        <v>1.007832215794356E-2</v>
      </c>
      <c r="CD84">
        <f t="shared" si="15"/>
        <v>9.6966783428142911E-3</v>
      </c>
      <c r="CE84">
        <f t="shared" si="15"/>
        <v>1.0528012065695369E-2</v>
      </c>
      <c r="CF84">
        <f t="shared" si="15"/>
        <v>9.8668094485475089E-3</v>
      </c>
      <c r="CG84">
        <f t="shared" si="15"/>
        <v>1.1040630539473536E-2</v>
      </c>
      <c r="CH84">
        <f t="shared" si="15"/>
        <v>1.0949350181718775E-2</v>
      </c>
      <c r="CI84">
        <f t="shared" si="15"/>
        <v>1.1076996803463584E-2</v>
      </c>
      <c r="CJ84">
        <f t="shared" si="15"/>
        <v>1.0395788070061316E-2</v>
      </c>
      <c r="CK84">
        <f t="shared" si="15"/>
        <v>9.8674818011145523E-3</v>
      </c>
      <c r="CL84">
        <f t="shared" si="15"/>
        <v>9.924570846153195E-3</v>
      </c>
      <c r="CM84">
        <f t="shared" si="15"/>
        <v>9.5074952386133213E-3</v>
      </c>
      <c r="CN84">
        <f t="shared" si="15"/>
        <v>1.1131406142042898E-2</v>
      </c>
      <c r="CO84">
        <f t="shared" si="15"/>
        <v>1.055499678715619E-2</v>
      </c>
      <c r="CP84">
        <f t="shared" si="15"/>
        <v>1.0160971215438505E-2</v>
      </c>
      <c r="CQ84">
        <f t="shared" si="15"/>
        <v>1.0018305963657765E-2</v>
      </c>
      <c r="CR84">
        <f t="shared" si="15"/>
        <v>1.0918973627619408E-2</v>
      </c>
      <c r="CS84">
        <f t="shared" si="15"/>
        <v>9.8001771558279098E-3</v>
      </c>
      <c r="CT84">
        <f t="shared" si="15"/>
        <v>8.8367829798824439E-3</v>
      </c>
      <c r="CU84">
        <f t="shared" si="15"/>
        <v>1.0411318976574472E-2</v>
      </c>
      <c r="CV84">
        <f t="shared" si="15"/>
        <v>1.1192022299711725E-2</v>
      </c>
      <c r="CW84">
        <f t="shared" si="15"/>
        <v>1.0495905067684465E-2</v>
      </c>
    </row>
    <row r="85" spans="1:101">
      <c r="A85" t="s">
        <v>96</v>
      </c>
      <c r="B85">
        <f>SUMPRODUCT($E$6:$E$16,B$45:B$55)/$C$21</f>
        <v>1.123674799077067E-2</v>
      </c>
      <c r="C85">
        <f t="shared" ref="C85:BN85" si="16">SUMPRODUCT($E$6:$E$16,C$45:C$55)/$C$21</f>
        <v>1.1394173333355306E-2</v>
      </c>
      <c r="D85">
        <f t="shared" si="16"/>
        <v>9.93245221385591E-3</v>
      </c>
      <c r="E85">
        <f t="shared" si="16"/>
        <v>1.0861138475260245E-2</v>
      </c>
      <c r="F85">
        <f t="shared" si="16"/>
        <v>1.2449892402330834E-2</v>
      </c>
      <c r="G85">
        <f t="shared" si="16"/>
        <v>1.0723769044329808E-2</v>
      </c>
      <c r="H85">
        <f t="shared" si="16"/>
        <v>1.2277396603668587E-2</v>
      </c>
      <c r="I85">
        <f t="shared" si="16"/>
        <v>1.3646724414070378E-2</v>
      </c>
      <c r="J85">
        <f t="shared" si="16"/>
        <v>1.237037853832214E-2</v>
      </c>
      <c r="K85">
        <f t="shared" si="16"/>
        <v>1.1671059409211773E-2</v>
      </c>
      <c r="L85">
        <f t="shared" si="16"/>
        <v>1.1912641661905567E-2</v>
      </c>
      <c r="M85">
        <f t="shared" si="16"/>
        <v>1.0083314291393001E-2</v>
      </c>
      <c r="N85">
        <f t="shared" si="16"/>
        <v>1.1901141308000544E-2</v>
      </c>
      <c r="O85">
        <f t="shared" si="16"/>
        <v>1.1579908242384942E-2</v>
      </c>
      <c r="P85">
        <f t="shared" si="16"/>
        <v>1.2992601416104078E-2</v>
      </c>
      <c r="Q85">
        <f t="shared" si="16"/>
        <v>9.6932058917266421E-3</v>
      </c>
      <c r="R85">
        <f t="shared" si="16"/>
        <v>1.1994014006072213E-2</v>
      </c>
      <c r="S85">
        <f t="shared" si="16"/>
        <v>1.0746463180203746E-2</v>
      </c>
      <c r="T85">
        <f t="shared" si="16"/>
        <v>1.1966809989762245E-2</v>
      </c>
      <c r="U85">
        <f t="shared" si="16"/>
        <v>1.2049958135570102E-2</v>
      </c>
      <c r="V85">
        <f t="shared" si="16"/>
        <v>1.1794914225028362E-2</v>
      </c>
      <c r="W85">
        <f t="shared" si="16"/>
        <v>1.2634004289511926E-2</v>
      </c>
      <c r="X85">
        <f t="shared" si="16"/>
        <v>1.3219715890744409E-2</v>
      </c>
      <c r="Y85">
        <f t="shared" si="16"/>
        <v>1.0935486696739955E-2</v>
      </c>
      <c r="Z85">
        <f t="shared" si="16"/>
        <v>1.1446513613027778E-2</v>
      </c>
      <c r="AA85">
        <f t="shared" si="16"/>
        <v>1.0154482287534117E-2</v>
      </c>
      <c r="AB85">
        <f t="shared" si="16"/>
        <v>1.0677224754860508E-2</v>
      </c>
      <c r="AC85">
        <f t="shared" si="16"/>
        <v>1.2334941559971625E-2</v>
      </c>
      <c r="AD85">
        <f t="shared" si="16"/>
        <v>1.0423335258610521E-2</v>
      </c>
      <c r="AE85">
        <f t="shared" si="16"/>
        <v>1.3339083563377763E-2</v>
      </c>
      <c r="AF85">
        <f t="shared" si="16"/>
        <v>1.2331224051079177E-2</v>
      </c>
      <c r="AG85">
        <f t="shared" si="16"/>
        <v>9.5054298509637362E-3</v>
      </c>
      <c r="AH85">
        <f t="shared" si="16"/>
        <v>1.134225713721136E-2</v>
      </c>
      <c r="AI85">
        <f t="shared" si="16"/>
        <v>1.1252985861416993E-2</v>
      </c>
      <c r="AJ85">
        <f t="shared" si="16"/>
        <v>1.0426253987833579E-2</v>
      </c>
      <c r="AK85">
        <f t="shared" si="16"/>
        <v>1.1745671376706726E-2</v>
      </c>
      <c r="AL85">
        <f t="shared" si="16"/>
        <v>1.0011435200057638E-2</v>
      </c>
      <c r="AM85">
        <f t="shared" si="16"/>
        <v>1.1039116097048775E-2</v>
      </c>
      <c r="AN85">
        <f t="shared" si="16"/>
        <v>1.0349518268209368E-2</v>
      </c>
      <c r="AO85">
        <f t="shared" si="16"/>
        <v>1.0414114548025094E-2</v>
      </c>
      <c r="AP85">
        <f t="shared" si="16"/>
        <v>1.2431604019500693E-2</v>
      </c>
      <c r="AQ85">
        <f t="shared" si="16"/>
        <v>1.330834351861505E-2</v>
      </c>
      <c r="AR85">
        <f t="shared" si="16"/>
        <v>1.0001114873076714E-2</v>
      </c>
      <c r="AS85">
        <f t="shared" si="16"/>
        <v>1.0166242109181173E-2</v>
      </c>
      <c r="AT85">
        <f t="shared" si="16"/>
        <v>1.1334968236608839E-2</v>
      </c>
      <c r="AU85">
        <f t="shared" si="16"/>
        <v>1.4048489574959945E-2</v>
      </c>
      <c r="AV85">
        <f t="shared" si="16"/>
        <v>1.2617604934676251E-2</v>
      </c>
      <c r="AW85">
        <f t="shared" si="16"/>
        <v>1.0792971462252415E-2</v>
      </c>
      <c r="AX85">
        <f t="shared" si="16"/>
        <v>1.2812512103227869E-2</v>
      </c>
      <c r="AY85">
        <f t="shared" si="16"/>
        <v>1.1757634503428845E-2</v>
      </c>
      <c r="AZ85">
        <f t="shared" si="16"/>
        <v>1.2000492807767871E-2</v>
      </c>
      <c r="BA85">
        <f t="shared" si="16"/>
        <v>1.3159338968574115E-2</v>
      </c>
      <c r="BB85">
        <f t="shared" si="16"/>
        <v>1.3259993060279116E-2</v>
      </c>
      <c r="BC85">
        <f t="shared" si="16"/>
        <v>9.9416553037239598E-3</v>
      </c>
      <c r="BD85">
        <f t="shared" si="16"/>
        <v>1.271318835472373E-2</v>
      </c>
      <c r="BE85">
        <f t="shared" si="16"/>
        <v>1.2227290183175664E-2</v>
      </c>
      <c r="BF85">
        <f t="shared" si="16"/>
        <v>1.2369121618276619E-2</v>
      </c>
      <c r="BG85">
        <f t="shared" si="16"/>
        <v>1.4117812095229833E-2</v>
      </c>
      <c r="BH85">
        <f t="shared" si="16"/>
        <v>1.0972799121340688E-2</v>
      </c>
      <c r="BI85">
        <f t="shared" si="16"/>
        <v>1.0119960569976464E-2</v>
      </c>
      <c r="BJ85">
        <f t="shared" si="16"/>
        <v>1.1712980977713261E-2</v>
      </c>
      <c r="BK85">
        <f t="shared" si="16"/>
        <v>1.1614747731553987E-2</v>
      </c>
      <c r="BL85">
        <f t="shared" si="16"/>
        <v>1.0983116712299309E-2</v>
      </c>
      <c r="BM85">
        <f t="shared" si="16"/>
        <v>1.0539496172248536E-2</v>
      </c>
      <c r="BN85">
        <f t="shared" si="16"/>
        <v>1.3166854251152174E-2</v>
      </c>
      <c r="BO85">
        <f t="shared" ref="BO85:CW85" si="17">SUMPRODUCT($E$6:$E$16,BO$45:BO$55)/$C$21</f>
        <v>1.1958314772221241E-2</v>
      </c>
      <c r="BP85">
        <f t="shared" si="17"/>
        <v>9.8840681400580166E-3</v>
      </c>
      <c r="BQ85">
        <f t="shared" si="17"/>
        <v>1.0710292327735401E-2</v>
      </c>
      <c r="BR85">
        <f t="shared" si="17"/>
        <v>1.1725293131219415E-2</v>
      </c>
      <c r="BS85">
        <f t="shared" si="17"/>
        <v>1.1593768520390133E-2</v>
      </c>
      <c r="BT85">
        <f t="shared" si="17"/>
        <v>1.1299901569200823E-2</v>
      </c>
      <c r="BU85">
        <f t="shared" si="17"/>
        <v>1.1151474527700527E-2</v>
      </c>
      <c r="BV85">
        <f t="shared" si="17"/>
        <v>1.2505494047961569E-2</v>
      </c>
      <c r="BW85">
        <f t="shared" si="17"/>
        <v>1.1058739311582758E-2</v>
      </c>
      <c r="BX85">
        <f t="shared" si="17"/>
        <v>1.0517191406092989E-2</v>
      </c>
      <c r="BY85">
        <f t="shared" si="17"/>
        <v>1.1660101037322065E-2</v>
      </c>
      <c r="BZ85">
        <f t="shared" si="17"/>
        <v>1.2543743486389761E-2</v>
      </c>
      <c r="CA85">
        <f t="shared" si="17"/>
        <v>1.3864465142019318E-2</v>
      </c>
      <c r="CB85">
        <f t="shared" si="17"/>
        <v>1.3936769450125839E-2</v>
      </c>
      <c r="CC85">
        <f t="shared" si="17"/>
        <v>1.08774726646016E-2</v>
      </c>
      <c r="CD85">
        <f t="shared" si="17"/>
        <v>1.1685201882827886E-2</v>
      </c>
      <c r="CE85">
        <f t="shared" si="17"/>
        <v>1.1473394783544918E-2</v>
      </c>
      <c r="CF85">
        <f t="shared" si="17"/>
        <v>1.1011029579553041E-2</v>
      </c>
      <c r="CG85">
        <f t="shared" si="17"/>
        <v>1.1726974586826894E-2</v>
      </c>
      <c r="CH85">
        <f t="shared" si="17"/>
        <v>1.2518386529603227E-2</v>
      </c>
      <c r="CI85">
        <f t="shared" si="17"/>
        <v>1.1949731799178786E-2</v>
      </c>
      <c r="CJ85">
        <f t="shared" si="17"/>
        <v>1.1964662900691283E-2</v>
      </c>
      <c r="CK85">
        <f t="shared" si="17"/>
        <v>1.2869115904543808E-2</v>
      </c>
      <c r="CL85">
        <f t="shared" si="17"/>
        <v>1.1430065032721339E-2</v>
      </c>
      <c r="CM85">
        <f t="shared" si="17"/>
        <v>1.1434581389188934E-2</v>
      </c>
      <c r="CN85">
        <f t="shared" si="17"/>
        <v>1.2335822580125784E-2</v>
      </c>
      <c r="CO85">
        <f t="shared" si="17"/>
        <v>1.1373817290619526E-2</v>
      </c>
      <c r="CP85">
        <f t="shared" si="17"/>
        <v>1.1191271409792555E-2</v>
      </c>
      <c r="CQ85">
        <f t="shared" si="17"/>
        <v>1.1629376335073272E-2</v>
      </c>
      <c r="CR85">
        <f t="shared" si="17"/>
        <v>1.1881094981842841E-2</v>
      </c>
      <c r="CS85">
        <f t="shared" si="17"/>
        <v>1.0871359909368399E-2</v>
      </c>
      <c r="CT85">
        <f t="shared" si="17"/>
        <v>9.9822385796080604E-3</v>
      </c>
      <c r="CU85">
        <f t="shared" si="17"/>
        <v>1.2855359117083033E-2</v>
      </c>
      <c r="CV85">
        <f t="shared" si="17"/>
        <v>1.2980179343642156E-2</v>
      </c>
      <c r="CW85">
        <f t="shared" si="17"/>
        <v>1.1213289064453947E-2</v>
      </c>
    </row>
    <row r="87" spans="1:101">
      <c r="A87" t="s">
        <v>97</v>
      </c>
      <c r="B87">
        <f>SUMPRODUCT($C$6:$C$16,B$56:B$66)/$C$21</f>
        <v>3.0599092690529597</v>
      </c>
      <c r="C87">
        <f t="shared" ref="C87:BN87" si="18">SUMPRODUCT($C$6:$C$16,C$56:C$66)/$C$21</f>
        <v>2.9645464475837233</v>
      </c>
      <c r="D87">
        <f t="shared" si="18"/>
        <v>2.6296020309140649</v>
      </c>
      <c r="E87">
        <f t="shared" si="18"/>
        <v>3.438846435095535</v>
      </c>
      <c r="F87">
        <f t="shared" si="18"/>
        <v>3.0494334398994427</v>
      </c>
      <c r="G87">
        <f t="shared" si="18"/>
        <v>3.3258597181661154</v>
      </c>
      <c r="H87">
        <f t="shared" si="18"/>
        <v>3.0527806769436463</v>
      </c>
      <c r="I87">
        <f t="shared" si="18"/>
        <v>2.5610806665767121</v>
      </c>
      <c r="J87">
        <f t="shared" si="18"/>
        <v>3.2949042175590435</v>
      </c>
      <c r="K87">
        <f t="shared" si="18"/>
        <v>3.486525036283965</v>
      </c>
      <c r="L87">
        <f t="shared" si="18"/>
        <v>3.2282574077059576</v>
      </c>
      <c r="M87">
        <f t="shared" si="18"/>
        <v>3.0786680151330126</v>
      </c>
      <c r="N87">
        <f t="shared" si="18"/>
        <v>2.7966302535287566</v>
      </c>
      <c r="O87">
        <f t="shared" si="18"/>
        <v>3.4347023722825756</v>
      </c>
      <c r="P87">
        <f t="shared" si="18"/>
        <v>3.0587443209890091</v>
      </c>
      <c r="Q87">
        <f t="shared" si="18"/>
        <v>3.1931347029351942</v>
      </c>
      <c r="R87">
        <f t="shared" si="18"/>
        <v>3.1488333868961909</v>
      </c>
      <c r="S87">
        <f t="shared" si="18"/>
        <v>3.2189407142564379</v>
      </c>
      <c r="T87">
        <f t="shared" si="18"/>
        <v>3.4789318452005098</v>
      </c>
      <c r="U87">
        <f t="shared" si="18"/>
        <v>2.6813474938456503</v>
      </c>
      <c r="V87">
        <f t="shared" si="18"/>
        <v>3.029479331943306</v>
      </c>
      <c r="W87">
        <f t="shared" si="18"/>
        <v>3.1693488768486162</v>
      </c>
      <c r="X87">
        <f t="shared" si="18"/>
        <v>3.1905276412907431</v>
      </c>
      <c r="Y87">
        <f t="shared" si="18"/>
        <v>3.2674013547827241</v>
      </c>
      <c r="Z87">
        <f t="shared" si="18"/>
        <v>3.3498356888544665</v>
      </c>
      <c r="AA87">
        <f t="shared" si="18"/>
        <v>3.1999334037199749</v>
      </c>
      <c r="AB87">
        <f t="shared" si="18"/>
        <v>3.0450354674803353</v>
      </c>
      <c r="AC87">
        <f t="shared" si="18"/>
        <v>2.7616455811196365</v>
      </c>
      <c r="AD87">
        <f t="shared" si="18"/>
        <v>3.3101174487469986</v>
      </c>
      <c r="AE87">
        <f t="shared" si="18"/>
        <v>2.8007745323509066</v>
      </c>
      <c r="AF87">
        <f t="shared" si="18"/>
        <v>3.6748125121188338</v>
      </c>
      <c r="AG87">
        <f t="shared" si="18"/>
        <v>3.4756420843400306</v>
      </c>
      <c r="AH87">
        <f t="shared" si="18"/>
        <v>3.3259745867533157</v>
      </c>
      <c r="AI87">
        <f t="shared" si="18"/>
        <v>2.6234169761187474</v>
      </c>
      <c r="AJ87">
        <f t="shared" si="18"/>
        <v>3.2554523952509604</v>
      </c>
      <c r="AK87">
        <f t="shared" si="18"/>
        <v>3.4080729969898882</v>
      </c>
      <c r="AL87">
        <f t="shared" si="18"/>
        <v>2.6928862894620282</v>
      </c>
      <c r="AM87">
        <f t="shared" si="18"/>
        <v>3.5528159107274209</v>
      </c>
      <c r="AN87">
        <f t="shared" si="18"/>
        <v>2.4780846230676614</v>
      </c>
      <c r="AO87">
        <f t="shared" si="18"/>
        <v>2.7565007844133818</v>
      </c>
      <c r="AP87">
        <f t="shared" si="18"/>
        <v>3.1126423645224102</v>
      </c>
      <c r="AQ87">
        <f t="shared" si="18"/>
        <v>3.1901409960686324</v>
      </c>
      <c r="AR87">
        <f t="shared" si="18"/>
        <v>3.098622850591132</v>
      </c>
      <c r="AS87">
        <f t="shared" si="18"/>
        <v>2.8312760384281423</v>
      </c>
      <c r="AT87">
        <f t="shared" si="18"/>
        <v>3.4333083570697918</v>
      </c>
      <c r="AU87">
        <f t="shared" si="18"/>
        <v>3.325914879447633</v>
      </c>
      <c r="AV87">
        <f t="shared" si="18"/>
        <v>3.0278051921464231</v>
      </c>
      <c r="AW87">
        <f t="shared" si="18"/>
        <v>3.1550792651164548</v>
      </c>
      <c r="AX87">
        <f t="shared" si="18"/>
        <v>2.9689898720415959</v>
      </c>
      <c r="AY87">
        <f t="shared" si="18"/>
        <v>3.0904026303876577</v>
      </c>
      <c r="AZ87">
        <f t="shared" si="18"/>
        <v>3.1309225166933459</v>
      </c>
      <c r="BA87">
        <f t="shared" si="18"/>
        <v>3.0708381930984983</v>
      </c>
      <c r="BB87">
        <f t="shared" si="18"/>
        <v>3.3593677317667283</v>
      </c>
      <c r="BC87">
        <f t="shared" si="18"/>
        <v>2.8318803589282058</v>
      </c>
      <c r="BD87">
        <f t="shared" si="18"/>
        <v>3.4191839524976633</v>
      </c>
      <c r="BE87">
        <f t="shared" si="18"/>
        <v>3.3241216513910419</v>
      </c>
      <c r="BF87">
        <f t="shared" si="18"/>
        <v>3.7824089196347699</v>
      </c>
      <c r="BG87">
        <f t="shared" si="18"/>
        <v>3.4160296071830998</v>
      </c>
      <c r="BH87">
        <f t="shared" si="18"/>
        <v>2.9609197367665567</v>
      </c>
      <c r="BI87">
        <f t="shared" si="18"/>
        <v>3.3734142068300952</v>
      </c>
      <c r="BJ87">
        <f t="shared" si="18"/>
        <v>2.2521397431479202</v>
      </c>
      <c r="BK87">
        <f t="shared" si="18"/>
        <v>2.9611035654240188</v>
      </c>
      <c r="BL87">
        <f t="shared" si="18"/>
        <v>3.6309569506401735</v>
      </c>
      <c r="BM87">
        <f t="shared" si="18"/>
        <v>2.9808904873515836</v>
      </c>
      <c r="BN87">
        <f t="shared" si="18"/>
        <v>2.9842562483151376</v>
      </c>
      <c r="BO87">
        <f t="shared" ref="BO87:CW87" si="19">SUMPRODUCT($C$6:$C$16,BO$56:BO$66)/$C$21</f>
        <v>3.1850888758039781</v>
      </c>
      <c r="BP87">
        <f t="shared" si="19"/>
        <v>3.5847375087387459</v>
      </c>
      <c r="BQ87">
        <f t="shared" si="19"/>
        <v>3.4028575100076521</v>
      </c>
      <c r="BR87">
        <f t="shared" si="19"/>
        <v>4.0485133555521422</v>
      </c>
      <c r="BS87">
        <f t="shared" si="19"/>
        <v>3.2910481783325518</v>
      </c>
      <c r="BT87">
        <f t="shared" si="19"/>
        <v>3.2902407120908439</v>
      </c>
      <c r="BU87">
        <f t="shared" si="19"/>
        <v>3.3457473383055074</v>
      </c>
      <c r="BV87">
        <f t="shared" si="19"/>
        <v>3.1067005046167164</v>
      </c>
      <c r="BW87">
        <f t="shared" si="19"/>
        <v>3.5287508538766588</v>
      </c>
      <c r="BX87">
        <f t="shared" si="19"/>
        <v>3.7161355798591997</v>
      </c>
      <c r="BY87">
        <f t="shared" si="19"/>
        <v>2.3723606409070679</v>
      </c>
      <c r="BZ87">
        <f t="shared" si="19"/>
        <v>2.8912662040536317</v>
      </c>
      <c r="CA87">
        <f t="shared" si="19"/>
        <v>3.2190845993202442</v>
      </c>
      <c r="CB87">
        <f t="shared" si="19"/>
        <v>2.9580779460824527</v>
      </c>
      <c r="CC87">
        <f t="shared" si="19"/>
        <v>3.0946648417422979</v>
      </c>
      <c r="CD87">
        <f t="shared" si="19"/>
        <v>2.9727555572339379</v>
      </c>
      <c r="CE87">
        <f t="shared" si="19"/>
        <v>3.4381444253713016</v>
      </c>
      <c r="CF87">
        <f t="shared" si="19"/>
        <v>3.4020975838276466</v>
      </c>
      <c r="CG87">
        <f t="shared" si="19"/>
        <v>3.1292248638769915</v>
      </c>
      <c r="CH87">
        <f t="shared" si="19"/>
        <v>3.8299172220431963</v>
      </c>
      <c r="CI87">
        <f t="shared" si="19"/>
        <v>2.5406492515890107</v>
      </c>
      <c r="CJ87">
        <f t="shared" si="19"/>
        <v>3.0010584297475447</v>
      </c>
      <c r="CK87">
        <f t="shared" si="19"/>
        <v>3.2638321583055898</v>
      </c>
      <c r="CL87">
        <f t="shared" si="19"/>
        <v>3.3678368464831423</v>
      </c>
      <c r="CM87">
        <f t="shared" si="19"/>
        <v>2.7017467782519007</v>
      </c>
      <c r="CN87">
        <f t="shared" si="19"/>
        <v>3.5545281532642523</v>
      </c>
      <c r="CO87">
        <f t="shared" si="19"/>
        <v>3.0362874402621083</v>
      </c>
      <c r="CP87">
        <f t="shared" si="19"/>
        <v>2.6063315471978616</v>
      </c>
      <c r="CQ87">
        <f t="shared" si="19"/>
        <v>2.6203696795240008</v>
      </c>
      <c r="CR87">
        <f t="shared" si="19"/>
        <v>3.2150104319157347</v>
      </c>
      <c r="CS87">
        <f t="shared" si="19"/>
        <v>2.6306935933324342</v>
      </c>
      <c r="CT87">
        <f t="shared" si="19"/>
        <v>3.0239947123095949</v>
      </c>
      <c r="CU87">
        <f t="shared" si="19"/>
        <v>3.590097126752561</v>
      </c>
      <c r="CV87">
        <f t="shared" si="19"/>
        <v>2.818333581168361</v>
      </c>
      <c r="CW87">
        <f t="shared" si="19"/>
        <v>3.5405789020590426</v>
      </c>
    </row>
    <row r="88" spans="1:101">
      <c r="A88" t="s">
        <v>98</v>
      </c>
      <c r="B88">
        <f>SUMPRODUCT($D$6:$D$16,B$56:B$66)/$C$21</f>
        <v>4.0484383895936755</v>
      </c>
      <c r="C88">
        <f t="shared" ref="C88:BN88" si="20">SUMPRODUCT($D$6:$D$16,C$56:C$66)/$C$21</f>
        <v>3.7014601563035465</v>
      </c>
      <c r="D88">
        <f t="shared" si="20"/>
        <v>3.4849597533352457</v>
      </c>
      <c r="E88">
        <f t="shared" si="20"/>
        <v>4.019869427288592</v>
      </c>
      <c r="F88">
        <f t="shared" si="20"/>
        <v>3.7059843070184821</v>
      </c>
      <c r="G88">
        <f t="shared" si="20"/>
        <v>3.8111362797271036</v>
      </c>
      <c r="H88">
        <f t="shared" si="20"/>
        <v>4.2262104925948805</v>
      </c>
      <c r="I88">
        <f t="shared" si="20"/>
        <v>3.6460082007078327</v>
      </c>
      <c r="J88">
        <f t="shared" si="20"/>
        <v>3.7249032602707861</v>
      </c>
      <c r="K88">
        <f t="shared" si="20"/>
        <v>4.1291970340037008</v>
      </c>
      <c r="L88">
        <f t="shared" si="20"/>
        <v>4.2531736734330661</v>
      </c>
      <c r="M88">
        <f t="shared" si="20"/>
        <v>3.9874657829723916</v>
      </c>
      <c r="N88">
        <f t="shared" si="20"/>
        <v>3.6038411049747698</v>
      </c>
      <c r="O88">
        <f t="shared" si="20"/>
        <v>4.4280217846504293</v>
      </c>
      <c r="P88">
        <f t="shared" si="20"/>
        <v>3.8830981857412379</v>
      </c>
      <c r="Q88">
        <f t="shared" si="20"/>
        <v>4.6145100396056433</v>
      </c>
      <c r="R88">
        <f t="shared" si="20"/>
        <v>3.7886779633534342</v>
      </c>
      <c r="S88">
        <f t="shared" si="20"/>
        <v>4.0969779869415843</v>
      </c>
      <c r="T88">
        <f t="shared" si="20"/>
        <v>4.1614123595798835</v>
      </c>
      <c r="U88">
        <f t="shared" si="20"/>
        <v>3.7298758294473591</v>
      </c>
      <c r="V88">
        <f t="shared" si="20"/>
        <v>4.2454152890477914</v>
      </c>
      <c r="W88">
        <f t="shared" si="20"/>
        <v>4.2411856285184193</v>
      </c>
      <c r="X88">
        <f t="shared" si="20"/>
        <v>3.9704269087439856</v>
      </c>
      <c r="Y88">
        <f t="shared" si="20"/>
        <v>4.1504558121752657</v>
      </c>
      <c r="Z88">
        <f t="shared" si="20"/>
        <v>4.1893297703951173</v>
      </c>
      <c r="AA88">
        <f t="shared" si="20"/>
        <v>3.9704414028835715</v>
      </c>
      <c r="AB88">
        <f t="shared" si="20"/>
        <v>3.8703983111104692</v>
      </c>
      <c r="AC88">
        <f t="shared" si="20"/>
        <v>3.4105732747620929</v>
      </c>
      <c r="AD88">
        <f t="shared" si="20"/>
        <v>4.0266643251751182</v>
      </c>
      <c r="AE88">
        <f t="shared" si="20"/>
        <v>3.3247663007470334</v>
      </c>
      <c r="AF88">
        <f t="shared" si="20"/>
        <v>4.3047382189087031</v>
      </c>
      <c r="AG88">
        <f t="shared" si="20"/>
        <v>4.1789099436602255</v>
      </c>
      <c r="AH88">
        <f t="shared" si="20"/>
        <v>3.9429164371255547</v>
      </c>
      <c r="AI88">
        <f t="shared" si="20"/>
        <v>3.5458192785586138</v>
      </c>
      <c r="AJ88">
        <f t="shared" si="20"/>
        <v>4.1153428076143053</v>
      </c>
      <c r="AK88">
        <f t="shared" si="20"/>
        <v>3.6840494323897746</v>
      </c>
      <c r="AL88">
        <f t="shared" si="20"/>
        <v>3.8178228448702809</v>
      </c>
      <c r="AM88">
        <f t="shared" si="20"/>
        <v>4.3659898110327662</v>
      </c>
      <c r="AN88">
        <f t="shared" si="20"/>
        <v>3.5018412902621336</v>
      </c>
      <c r="AO88">
        <f t="shared" si="20"/>
        <v>3.5348940402369036</v>
      </c>
      <c r="AP88">
        <f t="shared" si="20"/>
        <v>4.3544254015937387</v>
      </c>
      <c r="AQ88">
        <f t="shared" si="20"/>
        <v>3.9613530032713729</v>
      </c>
      <c r="AR88">
        <f t="shared" si="20"/>
        <v>3.794207696487859</v>
      </c>
      <c r="AS88">
        <f t="shared" si="20"/>
        <v>3.9195102506590502</v>
      </c>
      <c r="AT88">
        <f t="shared" si="20"/>
        <v>4.9161303300854664</v>
      </c>
      <c r="AU88">
        <f t="shared" si="20"/>
        <v>4.3063565251574296</v>
      </c>
      <c r="AV88">
        <f t="shared" si="20"/>
        <v>3.7988857029716665</v>
      </c>
      <c r="AW88">
        <f t="shared" si="20"/>
        <v>4.2070914649647539</v>
      </c>
      <c r="AX88">
        <f t="shared" si="20"/>
        <v>3.9192512724264996</v>
      </c>
      <c r="AY88">
        <f t="shared" si="20"/>
        <v>3.8117004254955327</v>
      </c>
      <c r="AZ88">
        <f t="shared" si="20"/>
        <v>4.1845675280379497</v>
      </c>
      <c r="BA88">
        <f t="shared" si="20"/>
        <v>3.9499774437702437</v>
      </c>
      <c r="BB88">
        <f t="shared" si="20"/>
        <v>4.4768888799489339</v>
      </c>
      <c r="BC88">
        <f t="shared" si="20"/>
        <v>3.5179744136406801</v>
      </c>
      <c r="BD88">
        <f t="shared" si="20"/>
        <v>4.4646509424268395</v>
      </c>
      <c r="BE88">
        <f t="shared" si="20"/>
        <v>4.009913699010343</v>
      </c>
      <c r="BF88">
        <f t="shared" si="20"/>
        <v>4.7784805754083228</v>
      </c>
      <c r="BG88">
        <f t="shared" si="20"/>
        <v>4.2743597396647912</v>
      </c>
      <c r="BH88">
        <f t="shared" si="20"/>
        <v>3.5907697586890763</v>
      </c>
      <c r="BI88">
        <f t="shared" si="20"/>
        <v>4.0555518005493596</v>
      </c>
      <c r="BJ88">
        <f t="shared" si="20"/>
        <v>3.5617147559009732</v>
      </c>
      <c r="BK88">
        <f t="shared" si="20"/>
        <v>3.3726350345431135</v>
      </c>
      <c r="BL88">
        <f t="shared" si="20"/>
        <v>4.2878555894604311</v>
      </c>
      <c r="BM88">
        <f t="shared" si="20"/>
        <v>3.9756864389198321</v>
      </c>
      <c r="BN88">
        <f t="shared" si="20"/>
        <v>4.2804617136982293</v>
      </c>
      <c r="BO88">
        <f t="shared" ref="BO88:CW88" si="21">SUMPRODUCT($D$6:$D$16,BO$56:BO$66)/$C$21</f>
        <v>4.2120740668342069</v>
      </c>
      <c r="BP88">
        <f t="shared" si="21"/>
        <v>4.4817303633915477</v>
      </c>
      <c r="BQ88">
        <f t="shared" si="21"/>
        <v>4.0266059544582227</v>
      </c>
      <c r="BR88">
        <f t="shared" si="21"/>
        <v>4.4295924986455004</v>
      </c>
      <c r="BS88">
        <f t="shared" si="21"/>
        <v>4.2140960513909578</v>
      </c>
      <c r="BT88">
        <f t="shared" si="21"/>
        <v>3.8139100263233945</v>
      </c>
      <c r="BU88">
        <f t="shared" si="21"/>
        <v>4.2009881629192254</v>
      </c>
      <c r="BV88">
        <f t="shared" si="21"/>
        <v>3.7770029963011909</v>
      </c>
      <c r="BW88">
        <f t="shared" si="21"/>
        <v>4.1364365891550472</v>
      </c>
      <c r="BX88">
        <f t="shared" si="21"/>
        <v>4.3455111632361767</v>
      </c>
      <c r="BY88">
        <f t="shared" si="21"/>
        <v>3.735434063366609</v>
      </c>
      <c r="BZ88">
        <f t="shared" si="21"/>
        <v>4.0027374389505761</v>
      </c>
      <c r="CA88">
        <f t="shared" si="21"/>
        <v>4.6215468758751799</v>
      </c>
      <c r="CB88">
        <f t="shared" si="21"/>
        <v>4.0621392256292941</v>
      </c>
      <c r="CC88">
        <f t="shared" si="21"/>
        <v>4.3752556255872754</v>
      </c>
      <c r="CD88">
        <f t="shared" si="21"/>
        <v>3.9556229245546071</v>
      </c>
      <c r="CE88">
        <f t="shared" si="21"/>
        <v>3.9092452806750075</v>
      </c>
      <c r="CF88">
        <f t="shared" si="21"/>
        <v>4.0120940927827826</v>
      </c>
      <c r="CG88">
        <f t="shared" si="21"/>
        <v>3.3904432260841308</v>
      </c>
      <c r="CH88">
        <f t="shared" si="21"/>
        <v>4.5842928438609913</v>
      </c>
      <c r="CI88">
        <f t="shared" si="21"/>
        <v>3.3935550782762522</v>
      </c>
      <c r="CJ88">
        <f t="shared" si="21"/>
        <v>3.7041181537494494</v>
      </c>
      <c r="CK88">
        <f t="shared" si="21"/>
        <v>4.0040506047644024</v>
      </c>
      <c r="CL88">
        <f t="shared" si="21"/>
        <v>3.7487615669460079</v>
      </c>
      <c r="CM88">
        <f t="shared" si="21"/>
        <v>3.6039086603990307</v>
      </c>
      <c r="CN88">
        <f t="shared" si="21"/>
        <v>4.3277183922960711</v>
      </c>
      <c r="CO88">
        <f t="shared" si="21"/>
        <v>3.839414331616342</v>
      </c>
      <c r="CP88">
        <f t="shared" si="21"/>
        <v>4.1269988587215831</v>
      </c>
      <c r="CQ88">
        <f t="shared" si="21"/>
        <v>3.6918321477757186</v>
      </c>
      <c r="CR88">
        <f t="shared" si="21"/>
        <v>4.1170446181625939</v>
      </c>
      <c r="CS88">
        <f t="shared" si="21"/>
        <v>3.8810355730776003</v>
      </c>
      <c r="CT88">
        <f t="shared" si="21"/>
        <v>3.8725466797244636</v>
      </c>
      <c r="CU88">
        <f t="shared" si="21"/>
        <v>4.209691907386568</v>
      </c>
      <c r="CV88">
        <f t="shared" si="21"/>
        <v>4.0064672791201001</v>
      </c>
      <c r="CW88">
        <f t="shared" si="21"/>
        <v>4.2329463529680922</v>
      </c>
    </row>
    <row r="89" spans="1:101">
      <c r="A89" t="s">
        <v>99</v>
      </c>
      <c r="B89">
        <f>SUMPRODUCT($E$6:$E$16,B$56:B$66)/$C$21</f>
        <v>5.2722597407478542</v>
      </c>
      <c r="C89">
        <f t="shared" ref="C89:BN89" si="22">SUMPRODUCT($E$6:$E$16,C$56:C$66)/$C$21</f>
        <v>4.8782830744115202</v>
      </c>
      <c r="D89">
        <f t="shared" si="22"/>
        <v>4.0048121390319631</v>
      </c>
      <c r="E89">
        <f t="shared" si="22"/>
        <v>5.1118314590598466</v>
      </c>
      <c r="F89">
        <f t="shared" si="22"/>
        <v>4.8276054926420198</v>
      </c>
      <c r="G89">
        <f t="shared" si="22"/>
        <v>4.2348212860775307</v>
      </c>
      <c r="H89">
        <f t="shared" si="22"/>
        <v>5.3087791485377824</v>
      </c>
      <c r="I89">
        <f t="shared" si="22"/>
        <v>4.9596966547536647</v>
      </c>
      <c r="J89">
        <f t="shared" si="22"/>
        <v>4.3677075131910694</v>
      </c>
      <c r="K89">
        <f t="shared" si="22"/>
        <v>5.0890338511533608</v>
      </c>
      <c r="L89">
        <f t="shared" si="22"/>
        <v>5.5916316449333472</v>
      </c>
      <c r="M89">
        <f t="shared" si="22"/>
        <v>5.0018768163718113</v>
      </c>
      <c r="N89">
        <f t="shared" si="22"/>
        <v>4.3815971580785682</v>
      </c>
      <c r="O89">
        <f t="shared" si="22"/>
        <v>5.5887315986691135</v>
      </c>
      <c r="P89">
        <f t="shared" si="22"/>
        <v>4.890276316295485</v>
      </c>
      <c r="Q89">
        <f t="shared" si="22"/>
        <v>5.988311031180392</v>
      </c>
      <c r="R89">
        <f t="shared" si="22"/>
        <v>4.678935747355335</v>
      </c>
      <c r="S89">
        <f t="shared" si="22"/>
        <v>5.3329710301554138</v>
      </c>
      <c r="T89">
        <f t="shared" si="22"/>
        <v>5.7661451557361509</v>
      </c>
      <c r="U89">
        <f t="shared" si="22"/>
        <v>5.1540686766413719</v>
      </c>
      <c r="V89">
        <f t="shared" si="22"/>
        <v>5.5765752972852463</v>
      </c>
      <c r="W89">
        <f t="shared" si="22"/>
        <v>5.0126401478872227</v>
      </c>
      <c r="X89">
        <f t="shared" si="22"/>
        <v>5.282135875529046</v>
      </c>
      <c r="Y89">
        <f t="shared" si="22"/>
        <v>5.654203430208371</v>
      </c>
      <c r="Z89">
        <f t="shared" si="22"/>
        <v>5.6034970316823403</v>
      </c>
      <c r="AA89">
        <f t="shared" si="22"/>
        <v>4.6376228242123556</v>
      </c>
      <c r="AB89">
        <f t="shared" si="22"/>
        <v>5.1021734261229845</v>
      </c>
      <c r="AC89">
        <f t="shared" si="22"/>
        <v>4.5779586441837719</v>
      </c>
      <c r="AD89">
        <f t="shared" si="22"/>
        <v>4.8702051078449315</v>
      </c>
      <c r="AE89">
        <f t="shared" si="22"/>
        <v>4.0898497572769728</v>
      </c>
      <c r="AF89">
        <f t="shared" si="22"/>
        <v>5.8268416079500946</v>
      </c>
      <c r="AG89">
        <f t="shared" si="22"/>
        <v>5.2064955220096492</v>
      </c>
      <c r="AH89">
        <f t="shared" si="22"/>
        <v>4.5860649634849491</v>
      </c>
      <c r="AI89">
        <f t="shared" si="22"/>
        <v>4.7923986389622897</v>
      </c>
      <c r="AJ89">
        <f t="shared" si="22"/>
        <v>5.0938944844055687</v>
      </c>
      <c r="AK89">
        <f t="shared" si="22"/>
        <v>4.1735846037661712</v>
      </c>
      <c r="AL89">
        <f t="shared" si="22"/>
        <v>4.6881304236560117</v>
      </c>
      <c r="AM89">
        <f t="shared" si="22"/>
        <v>5.8098749734760071</v>
      </c>
      <c r="AN89">
        <f t="shared" si="22"/>
        <v>4.146213799666457</v>
      </c>
      <c r="AO89">
        <f t="shared" si="22"/>
        <v>4.4408840084562753</v>
      </c>
      <c r="AP89">
        <f t="shared" si="22"/>
        <v>5.7111266798973324</v>
      </c>
      <c r="AQ89">
        <f t="shared" si="22"/>
        <v>5.159415609803859</v>
      </c>
      <c r="AR89">
        <f t="shared" si="22"/>
        <v>4.2958980382760785</v>
      </c>
      <c r="AS89">
        <f t="shared" si="22"/>
        <v>5.2929434076078374</v>
      </c>
      <c r="AT89">
        <f t="shared" si="22"/>
        <v>6.3959566286665943</v>
      </c>
      <c r="AU89">
        <f t="shared" si="22"/>
        <v>5.2538403475845632</v>
      </c>
      <c r="AV89">
        <f t="shared" si="22"/>
        <v>4.7228044697941129</v>
      </c>
      <c r="AW89">
        <f t="shared" si="22"/>
        <v>5.4107387687527657</v>
      </c>
      <c r="AX89">
        <f t="shared" si="22"/>
        <v>5.031536543304937</v>
      </c>
      <c r="AY89">
        <f t="shared" si="22"/>
        <v>4.7110977456745484</v>
      </c>
      <c r="AZ89">
        <f t="shared" si="22"/>
        <v>5.3677422700898374</v>
      </c>
      <c r="BA89">
        <f t="shared" si="22"/>
        <v>4.9416561610120349</v>
      </c>
      <c r="BB89">
        <f t="shared" si="22"/>
        <v>5.6538936922299454</v>
      </c>
      <c r="BC89">
        <f t="shared" si="22"/>
        <v>4.480104919301878</v>
      </c>
      <c r="BD89">
        <f t="shared" si="22"/>
        <v>5.4429015082733274</v>
      </c>
      <c r="BE89">
        <f t="shared" si="22"/>
        <v>5.1766599332085521</v>
      </c>
      <c r="BF89">
        <f t="shared" si="22"/>
        <v>6.2104262643273183</v>
      </c>
      <c r="BG89">
        <f t="shared" si="22"/>
        <v>5.507690742443998</v>
      </c>
      <c r="BH89">
        <f t="shared" si="22"/>
        <v>4.3614322240744769</v>
      </c>
      <c r="BI89">
        <f t="shared" si="22"/>
        <v>5.1872859643116334</v>
      </c>
      <c r="BJ89">
        <f t="shared" si="22"/>
        <v>4.7964818357066834</v>
      </c>
      <c r="BK89">
        <f t="shared" si="22"/>
        <v>4.1586751165769265</v>
      </c>
      <c r="BL89">
        <f t="shared" si="22"/>
        <v>5.2952505736143847</v>
      </c>
      <c r="BM89">
        <f t="shared" si="22"/>
        <v>4.8448914743201579</v>
      </c>
      <c r="BN89">
        <f t="shared" si="22"/>
        <v>5.3476924234704342</v>
      </c>
      <c r="BO89">
        <f t="shared" ref="BO89:CW89" si="23">SUMPRODUCT($E$6:$E$16,BO$56:BO$66)/$C$21</f>
        <v>5.7344359602411519</v>
      </c>
      <c r="BP89">
        <f t="shared" si="23"/>
        <v>5.6845156320401777</v>
      </c>
      <c r="BQ89">
        <f t="shared" si="23"/>
        <v>5.1858028585960083</v>
      </c>
      <c r="BR89">
        <f t="shared" si="23"/>
        <v>5.3303634505247537</v>
      </c>
      <c r="BS89">
        <f t="shared" si="23"/>
        <v>5.3996077007028163</v>
      </c>
      <c r="BT89">
        <f t="shared" si="23"/>
        <v>4.7221467324501871</v>
      </c>
      <c r="BU89">
        <f t="shared" si="23"/>
        <v>4.958073840812502</v>
      </c>
      <c r="BV89">
        <f t="shared" si="23"/>
        <v>4.6137238143932597</v>
      </c>
      <c r="BW89">
        <f t="shared" si="23"/>
        <v>5.2253132395130111</v>
      </c>
      <c r="BX89">
        <f t="shared" si="23"/>
        <v>5.2086704971240074</v>
      </c>
      <c r="BY89">
        <f t="shared" si="23"/>
        <v>5.2741380814997028</v>
      </c>
      <c r="BZ89">
        <f t="shared" si="23"/>
        <v>4.9625896626641808</v>
      </c>
      <c r="CA89">
        <f t="shared" si="23"/>
        <v>6.4084363728233971</v>
      </c>
      <c r="CB89">
        <f t="shared" si="23"/>
        <v>5.1589466209980088</v>
      </c>
      <c r="CC89">
        <f t="shared" si="23"/>
        <v>6.0358211582280017</v>
      </c>
      <c r="CD89">
        <f t="shared" si="23"/>
        <v>4.9620282206649069</v>
      </c>
      <c r="CE89">
        <f t="shared" si="23"/>
        <v>4.3028871664194002</v>
      </c>
      <c r="CF89">
        <f t="shared" si="23"/>
        <v>4.996379760938189</v>
      </c>
      <c r="CG89">
        <f t="shared" si="23"/>
        <v>4.3424030199763139</v>
      </c>
      <c r="CH89">
        <f t="shared" si="23"/>
        <v>5.7806459483201271</v>
      </c>
      <c r="CI89">
        <f t="shared" si="23"/>
        <v>4.509914475849377</v>
      </c>
      <c r="CJ89">
        <f t="shared" si="23"/>
        <v>4.3324181310444718</v>
      </c>
      <c r="CK89">
        <f t="shared" si="23"/>
        <v>4.7844748321813713</v>
      </c>
      <c r="CL89">
        <f t="shared" si="23"/>
        <v>4.5258736077496478</v>
      </c>
      <c r="CM89">
        <f t="shared" si="23"/>
        <v>4.2468847199789597</v>
      </c>
      <c r="CN89">
        <f t="shared" si="23"/>
        <v>5.361554939140067</v>
      </c>
      <c r="CO89">
        <f t="shared" si="23"/>
        <v>4.5136969363398203</v>
      </c>
      <c r="CP89">
        <f t="shared" si="23"/>
        <v>5.6994431203952614</v>
      </c>
      <c r="CQ89">
        <f t="shared" si="23"/>
        <v>4.743807679909132</v>
      </c>
      <c r="CR89">
        <f t="shared" si="23"/>
        <v>4.98980044245556</v>
      </c>
      <c r="CS89">
        <f t="shared" si="23"/>
        <v>4.9443756288221001</v>
      </c>
      <c r="CT89">
        <f t="shared" si="23"/>
        <v>5.0676904544686865</v>
      </c>
      <c r="CU89">
        <f t="shared" si="23"/>
        <v>5.2510793774433191</v>
      </c>
      <c r="CV89">
        <f t="shared" si="23"/>
        <v>5.1971344283796759</v>
      </c>
      <c r="CW89">
        <f t="shared" si="23"/>
        <v>5.3190307694732439</v>
      </c>
    </row>
    <row r="91" spans="1:101">
      <c r="A91" t="s">
        <v>100</v>
      </c>
      <c r="B91">
        <f>SUMPRODUCT($C$6:$C$16,B$67:B$77)/$C$21</f>
        <v>4.5478601289412159</v>
      </c>
      <c r="C91">
        <f t="shared" ref="C91:BN91" si="24">SUMPRODUCT($C$6:$C$16,C$67:C$77)/$C$21</f>
        <v>5.084548236632048</v>
      </c>
      <c r="D91">
        <f t="shared" si="24"/>
        <v>4.4948890519146687</v>
      </c>
      <c r="E91">
        <f t="shared" si="24"/>
        <v>5.1700401797448485</v>
      </c>
      <c r="F91">
        <f t="shared" si="24"/>
        <v>4.7657152311528082</v>
      </c>
      <c r="G91">
        <f t="shared" si="24"/>
        <v>4.4210808660983174</v>
      </c>
      <c r="H91">
        <f t="shared" si="24"/>
        <v>3.2435821283096513</v>
      </c>
      <c r="I91">
        <f t="shared" si="24"/>
        <v>4.2819294499508853</v>
      </c>
      <c r="J91">
        <f t="shared" si="24"/>
        <v>4.2340279659517277</v>
      </c>
      <c r="K91">
        <f t="shared" si="24"/>
        <v>4.637428574849034</v>
      </c>
      <c r="L91">
        <f t="shared" si="24"/>
        <v>4.4703720368878015</v>
      </c>
      <c r="M91">
        <f t="shared" si="24"/>
        <v>5.459159689889189</v>
      </c>
      <c r="N91">
        <f t="shared" si="24"/>
        <v>4.5204023262638628</v>
      </c>
      <c r="O91">
        <f t="shared" si="24"/>
        <v>3.0020636446041982</v>
      </c>
      <c r="P91">
        <f t="shared" si="24"/>
        <v>4.4855382450631112</v>
      </c>
      <c r="Q91">
        <f t="shared" si="24"/>
        <v>4.9262272617339606</v>
      </c>
      <c r="R91">
        <f t="shared" si="24"/>
        <v>4.991783429196941</v>
      </c>
      <c r="S91">
        <f t="shared" si="24"/>
        <v>4.7894736923906915</v>
      </c>
      <c r="T91">
        <f t="shared" si="24"/>
        <v>4.4675977770041255</v>
      </c>
      <c r="U91">
        <f t="shared" si="24"/>
        <v>3.9993288319759843</v>
      </c>
      <c r="V91">
        <f t="shared" si="24"/>
        <v>5.2245473921080468</v>
      </c>
      <c r="W91">
        <f t="shared" si="24"/>
        <v>3.4991354153021486</v>
      </c>
      <c r="X91">
        <f t="shared" si="24"/>
        <v>3.7629576151008512</v>
      </c>
      <c r="Y91">
        <f t="shared" si="24"/>
        <v>4.5827172515471775</v>
      </c>
      <c r="Z91">
        <f t="shared" si="24"/>
        <v>5.1324181984410044</v>
      </c>
      <c r="AA91">
        <f t="shared" si="24"/>
        <v>4.1479569321233507</v>
      </c>
      <c r="AB91">
        <f t="shared" si="24"/>
        <v>5.5336853694631225</v>
      </c>
      <c r="AC91">
        <f t="shared" si="24"/>
        <v>3.6514830328445003</v>
      </c>
      <c r="AD91">
        <f t="shared" si="24"/>
        <v>4.3554878715613725</v>
      </c>
      <c r="AE91">
        <f t="shared" si="24"/>
        <v>5.853166940453753</v>
      </c>
      <c r="AF91">
        <f t="shared" si="24"/>
        <v>3.9337539908810055</v>
      </c>
      <c r="AG91">
        <f t="shared" si="24"/>
        <v>5.2557406536405011</v>
      </c>
      <c r="AH91">
        <f t="shared" si="24"/>
        <v>3.8777399904547813</v>
      </c>
      <c r="AI91">
        <f t="shared" si="24"/>
        <v>5.0657856451732108</v>
      </c>
      <c r="AJ91">
        <f t="shared" si="24"/>
        <v>3.5459340431347268</v>
      </c>
      <c r="AK91">
        <f t="shared" si="24"/>
        <v>4.1211907044820979</v>
      </c>
      <c r="AL91">
        <f t="shared" si="24"/>
        <v>3.739040267386613</v>
      </c>
      <c r="AM91">
        <f t="shared" si="24"/>
        <v>4.6399915465135608</v>
      </c>
      <c r="AN91">
        <f t="shared" si="24"/>
        <v>5.2332426033951442</v>
      </c>
      <c r="AO91">
        <f t="shared" si="24"/>
        <v>4.9372323566134826</v>
      </c>
      <c r="AP91">
        <f t="shared" si="24"/>
        <v>3.3035019629886255</v>
      </c>
      <c r="AQ91">
        <f t="shared" si="24"/>
        <v>5.137490664690386</v>
      </c>
      <c r="AR91">
        <f t="shared" si="24"/>
        <v>5.4765165098390716</v>
      </c>
      <c r="AS91">
        <f t="shared" si="24"/>
        <v>5.201255188335864</v>
      </c>
      <c r="AT91">
        <f t="shared" si="24"/>
        <v>3.0526015308751124</v>
      </c>
      <c r="AU91">
        <f t="shared" si="24"/>
        <v>4.359596458106882</v>
      </c>
      <c r="AV91">
        <f t="shared" si="24"/>
        <v>3.1339534292616986</v>
      </c>
      <c r="AW91">
        <f t="shared" si="24"/>
        <v>4.4241496239261133</v>
      </c>
      <c r="AX91">
        <f t="shared" si="24"/>
        <v>3.8154662964810373</v>
      </c>
      <c r="AY91">
        <f t="shared" si="24"/>
        <v>5.0104696511928504</v>
      </c>
      <c r="AZ91">
        <f t="shared" si="24"/>
        <v>3.4503948768861474</v>
      </c>
      <c r="BA91">
        <f t="shared" si="24"/>
        <v>4.967448263711006</v>
      </c>
      <c r="BB91">
        <f t="shared" si="24"/>
        <v>4.0862444547262911</v>
      </c>
      <c r="BC91">
        <f t="shared" si="24"/>
        <v>4.8020618211223907</v>
      </c>
      <c r="BD91">
        <f t="shared" si="24"/>
        <v>4.4265032183845499</v>
      </c>
      <c r="BE91">
        <f t="shared" si="24"/>
        <v>4.2919347157902994</v>
      </c>
      <c r="BF91">
        <f t="shared" si="24"/>
        <v>4.3313672000412966</v>
      </c>
      <c r="BG91">
        <f t="shared" si="24"/>
        <v>2.9993954402207668</v>
      </c>
      <c r="BH91">
        <f t="shared" si="24"/>
        <v>4.2634306407522216</v>
      </c>
      <c r="BI91">
        <f t="shared" si="24"/>
        <v>3.8758012722235655</v>
      </c>
      <c r="BJ91">
        <f t="shared" si="24"/>
        <v>4.215312697665162</v>
      </c>
      <c r="BK91">
        <f t="shared" si="24"/>
        <v>5.2758825394974265</v>
      </c>
      <c r="BL91">
        <f t="shared" si="24"/>
        <v>4.0013213429440091</v>
      </c>
      <c r="BM91">
        <f t="shared" si="24"/>
        <v>3.9428873031539653</v>
      </c>
      <c r="BN91">
        <f t="shared" si="24"/>
        <v>4.970793884377902</v>
      </c>
      <c r="BO91">
        <f t="shared" ref="BO91:CW91" si="25">SUMPRODUCT($C$6:$C$16,BO$67:BO$77)/$C$21</f>
        <v>5.4410524714364694</v>
      </c>
      <c r="BP91">
        <f t="shared" si="25"/>
        <v>4.9963318512289288</v>
      </c>
      <c r="BQ91">
        <f t="shared" si="25"/>
        <v>5.0680724126969725</v>
      </c>
      <c r="BR91">
        <f t="shared" si="25"/>
        <v>4.0591528373885595</v>
      </c>
      <c r="BS91">
        <f t="shared" si="25"/>
        <v>4.5770778665833598</v>
      </c>
      <c r="BT91">
        <f t="shared" si="25"/>
        <v>5.6259809802500484</v>
      </c>
      <c r="BU91">
        <f t="shared" si="25"/>
        <v>3.9192989615833707</v>
      </c>
      <c r="BV91">
        <f t="shared" si="25"/>
        <v>4.3567470516348221</v>
      </c>
      <c r="BW91">
        <f t="shared" si="25"/>
        <v>5.7128618606932609</v>
      </c>
      <c r="BX91">
        <f t="shared" si="25"/>
        <v>4.5351501003214088</v>
      </c>
      <c r="BY91">
        <f t="shared" si="25"/>
        <v>3.8362792503784733</v>
      </c>
      <c r="BZ91">
        <f t="shared" si="25"/>
        <v>4.5690540275639053</v>
      </c>
      <c r="CA91">
        <f t="shared" si="25"/>
        <v>4.2786191383254932</v>
      </c>
      <c r="CB91">
        <f t="shared" si="25"/>
        <v>4.1767003876192668</v>
      </c>
      <c r="CC91">
        <f t="shared" si="25"/>
        <v>5.5645464821591002</v>
      </c>
      <c r="CD91">
        <f t="shared" si="25"/>
        <v>3.8070441159153598</v>
      </c>
      <c r="CE91">
        <f t="shared" si="25"/>
        <v>4.2495544128332066</v>
      </c>
      <c r="CF91">
        <f t="shared" si="25"/>
        <v>3.4009167525904855</v>
      </c>
      <c r="CG91">
        <f t="shared" si="25"/>
        <v>4.7317993709256214</v>
      </c>
      <c r="CH91">
        <f t="shared" si="25"/>
        <v>3.98717173737856</v>
      </c>
      <c r="CI91">
        <f t="shared" si="25"/>
        <v>3.1931398678733398</v>
      </c>
      <c r="CJ91">
        <f t="shared" si="25"/>
        <v>6.0138875645897896</v>
      </c>
      <c r="CK91">
        <f t="shared" si="25"/>
        <v>4.3474514833843561</v>
      </c>
      <c r="CL91">
        <f t="shared" si="25"/>
        <v>5.2196771283380361</v>
      </c>
      <c r="CM91">
        <f t="shared" si="25"/>
        <v>4.8037267731761863</v>
      </c>
      <c r="CN91">
        <f t="shared" si="25"/>
        <v>3.8448437927162149</v>
      </c>
      <c r="CO91">
        <f t="shared" si="25"/>
        <v>4.6418488154728781</v>
      </c>
      <c r="CP91">
        <f t="shared" si="25"/>
        <v>4.5561752073539701</v>
      </c>
      <c r="CQ91">
        <f t="shared" si="25"/>
        <v>4.8054793239064173</v>
      </c>
      <c r="CR91">
        <f t="shared" si="25"/>
        <v>5.2987429604010341</v>
      </c>
      <c r="CS91">
        <f t="shared" si="25"/>
        <v>4.0687188311011413</v>
      </c>
      <c r="CT91">
        <f t="shared" si="25"/>
        <v>4.6496561036121848</v>
      </c>
      <c r="CU91">
        <f t="shared" si="25"/>
        <v>4.7614956863804236</v>
      </c>
      <c r="CV91">
        <f t="shared" si="25"/>
        <v>6.0699828198824903</v>
      </c>
      <c r="CW91">
        <f t="shared" si="25"/>
        <v>5.4118755531146086</v>
      </c>
    </row>
    <row r="92" spans="1:101">
      <c r="A92" t="s">
        <v>101</v>
      </c>
      <c r="B92">
        <f>SUMPRODUCT($D$6:$D$16,B$67:B$77)/$C$21</f>
        <v>4.7208082066651</v>
      </c>
      <c r="C92">
        <f>SUMPRODUCT($D$6:$D$16,C$67:C$77)/$C$21</f>
        <v>4.8501015249827892</v>
      </c>
      <c r="D92">
        <f t="shared" ref="C92:BN92" si="26">SUMPRODUCT($D$6:$D$16,D$67:D$77)/$C$21</f>
        <v>4.3951751332574522</v>
      </c>
      <c r="E92">
        <f t="shared" si="26"/>
        <v>4.8173162830015173</v>
      </c>
      <c r="F92">
        <f t="shared" si="26"/>
        <v>4.6106670291284155</v>
      </c>
      <c r="G92">
        <f t="shared" si="26"/>
        <v>3.9311452403549234</v>
      </c>
      <c r="H92">
        <f t="shared" si="26"/>
        <v>3.5045700871512175</v>
      </c>
      <c r="I92">
        <f t="shared" si="26"/>
        <v>3.9538275086376129</v>
      </c>
      <c r="J92">
        <f t="shared" si="26"/>
        <v>4.5337734727693251</v>
      </c>
      <c r="K92">
        <f t="shared" si="26"/>
        <v>4.2360111817478927</v>
      </c>
      <c r="L92">
        <f t="shared" si="26"/>
        <v>4.7060713964036118</v>
      </c>
      <c r="M92">
        <f t="shared" si="26"/>
        <v>5.3932127029613461</v>
      </c>
      <c r="N92">
        <f t="shared" si="26"/>
        <v>4.5285348597048554</v>
      </c>
      <c r="O92">
        <f t="shared" si="26"/>
        <v>3.7988453199336996</v>
      </c>
      <c r="P92">
        <f t="shared" si="26"/>
        <v>4.6250232696903817</v>
      </c>
      <c r="Q92">
        <f t="shared" si="26"/>
        <v>5.1797192428233405</v>
      </c>
      <c r="R92">
        <f t="shared" si="26"/>
        <v>4.7356373602627313</v>
      </c>
      <c r="S92">
        <f t="shared" si="26"/>
        <v>4.8101159443546146</v>
      </c>
      <c r="T92">
        <f t="shared" si="26"/>
        <v>4.2209110008763489</v>
      </c>
      <c r="U92">
        <f t="shared" si="26"/>
        <v>3.7104120626868577</v>
      </c>
      <c r="V92">
        <f t="shared" si="26"/>
        <v>4.999486573823491</v>
      </c>
      <c r="W92">
        <f t="shared" si="26"/>
        <v>3.313983631384978</v>
      </c>
      <c r="X92">
        <f t="shared" si="26"/>
        <v>3.7856526279066869</v>
      </c>
      <c r="Y92">
        <f t="shared" si="26"/>
        <v>4.7923593254293424</v>
      </c>
      <c r="Z92">
        <f t="shared" si="26"/>
        <v>5.1099905046653111</v>
      </c>
      <c r="AA92">
        <f t="shared" si="26"/>
        <v>4.1661647906849844</v>
      </c>
      <c r="AB92">
        <f t="shared" si="26"/>
        <v>5.0244899536395007</v>
      </c>
      <c r="AC92">
        <f t="shared" si="26"/>
        <v>4.0044426781743816</v>
      </c>
      <c r="AD92">
        <f t="shared" si="26"/>
        <v>4.0925890613442393</v>
      </c>
      <c r="AE92">
        <f t="shared" si="26"/>
        <v>5.3786010261932367</v>
      </c>
      <c r="AF92">
        <f t="shared" si="26"/>
        <v>3.9885423375020621</v>
      </c>
      <c r="AG92">
        <f t="shared" si="26"/>
        <v>5.2732229661786718</v>
      </c>
      <c r="AH92">
        <f t="shared" si="26"/>
        <v>4.0083379194849238</v>
      </c>
      <c r="AI92">
        <f t="shared" si="26"/>
        <v>5.0618043935288037</v>
      </c>
      <c r="AJ92">
        <f t="shared" si="26"/>
        <v>3.8870810340062123</v>
      </c>
      <c r="AK92">
        <f t="shared" si="26"/>
        <v>4.5528785699680308</v>
      </c>
      <c r="AL92">
        <f t="shared" si="26"/>
        <v>3.9369148140101915</v>
      </c>
      <c r="AM92">
        <f t="shared" si="26"/>
        <v>4.7019185845468865</v>
      </c>
      <c r="AN92">
        <f t="shared" si="26"/>
        <v>5.1529416976917251</v>
      </c>
      <c r="AO92">
        <f t="shared" si="26"/>
        <v>4.6563554305112573</v>
      </c>
      <c r="AP92">
        <f t="shared" si="26"/>
        <v>3.9924783301118723</v>
      </c>
      <c r="AQ92">
        <f t="shared" si="26"/>
        <v>5.0845304165020453</v>
      </c>
      <c r="AR92">
        <f t="shared" si="26"/>
        <v>4.674833064822808</v>
      </c>
      <c r="AS92">
        <f t="shared" si="26"/>
        <v>5.1485624682906792</v>
      </c>
      <c r="AT92">
        <f t="shared" si="26"/>
        <v>3.2427137661250542</v>
      </c>
      <c r="AU92">
        <f t="shared" si="26"/>
        <v>5.0857384113428648</v>
      </c>
      <c r="AV92">
        <f t="shared" si="26"/>
        <v>3.7893772677551882</v>
      </c>
      <c r="AW92">
        <f t="shared" si="26"/>
        <v>4.1676321396552618</v>
      </c>
      <c r="AX92">
        <f t="shared" si="26"/>
        <v>4.3056129940405468</v>
      </c>
      <c r="AY92">
        <f t="shared" si="26"/>
        <v>4.8933871283845978</v>
      </c>
      <c r="AZ92">
        <f t="shared" si="26"/>
        <v>3.9393605894137598</v>
      </c>
      <c r="BA92">
        <f t="shared" si="26"/>
        <v>5.0423380473903174</v>
      </c>
      <c r="BB92">
        <f t="shared" si="26"/>
        <v>3.8146207678529755</v>
      </c>
      <c r="BC92">
        <f t="shared" si="26"/>
        <v>5.5963043505081123</v>
      </c>
      <c r="BD92">
        <f t="shared" si="26"/>
        <v>4.4484287816850809</v>
      </c>
      <c r="BE92">
        <f t="shared" si="26"/>
        <v>4.1606033791551216</v>
      </c>
      <c r="BF92">
        <f t="shared" si="26"/>
        <v>4.521199357963348</v>
      </c>
      <c r="BG92">
        <f t="shared" si="26"/>
        <v>3.6395812083291217</v>
      </c>
      <c r="BH92">
        <f t="shared" si="26"/>
        <v>3.9359142873783464</v>
      </c>
      <c r="BI92">
        <f t="shared" si="26"/>
        <v>3.968448463689171</v>
      </c>
      <c r="BJ92">
        <f t="shared" si="26"/>
        <v>4.3179665382220689</v>
      </c>
      <c r="BK92">
        <f t="shared" si="26"/>
        <v>4.9895574231135047</v>
      </c>
      <c r="BL92">
        <f t="shared" si="26"/>
        <v>4.139692787587137</v>
      </c>
      <c r="BM92">
        <f t="shared" si="26"/>
        <v>4.2545666949655034</v>
      </c>
      <c r="BN92">
        <f t="shared" si="26"/>
        <v>5.0456859082517873</v>
      </c>
      <c r="BO92">
        <f t="shared" ref="BO92:CW92" si="27">SUMPRODUCT($D$6:$D$16,BO$67:BO$77)/$C$21</f>
        <v>5.1060371781762859</v>
      </c>
      <c r="BP92">
        <f t="shared" si="27"/>
        <v>5.3062195103923209</v>
      </c>
      <c r="BQ92">
        <f t="shared" si="27"/>
        <v>4.0391295585659455</v>
      </c>
      <c r="BR92">
        <f t="shared" si="27"/>
        <v>4.0538096379588096</v>
      </c>
      <c r="BS92">
        <f t="shared" si="27"/>
        <v>4.4680055525794238</v>
      </c>
      <c r="BT92">
        <f t="shared" si="27"/>
        <v>5.7721976598010185</v>
      </c>
      <c r="BU92">
        <f t="shared" si="27"/>
        <v>3.8607859553078279</v>
      </c>
      <c r="BV92">
        <f t="shared" si="27"/>
        <v>4.3333147202247684</v>
      </c>
      <c r="BW92">
        <f t="shared" si="27"/>
        <v>5.1228251905760489</v>
      </c>
      <c r="BX92">
        <f t="shared" si="27"/>
        <v>5.1347509939187619</v>
      </c>
      <c r="BY92">
        <f t="shared" si="27"/>
        <v>4.0185333673560697</v>
      </c>
      <c r="BZ92">
        <f t="shared" si="27"/>
        <v>4.443068626795152</v>
      </c>
      <c r="CA92">
        <f t="shared" si="27"/>
        <v>4.3352989160423139</v>
      </c>
      <c r="CB92">
        <f t="shared" si="27"/>
        <v>3.5821770614956896</v>
      </c>
      <c r="CC92">
        <f t="shared" si="27"/>
        <v>5.1053431854755926</v>
      </c>
      <c r="CD92">
        <f t="shared" si="27"/>
        <v>4.0175690455513102</v>
      </c>
      <c r="CE92">
        <f t="shared" si="27"/>
        <v>3.880502784971561</v>
      </c>
      <c r="CF92">
        <f t="shared" si="27"/>
        <v>3.2881770179428864</v>
      </c>
      <c r="CG92">
        <f t="shared" si="27"/>
        <v>4.5654144332122328</v>
      </c>
      <c r="CH92">
        <f t="shared" si="27"/>
        <v>4.3798438558779962</v>
      </c>
      <c r="CI92">
        <f t="shared" si="27"/>
        <v>3.1868412127160197</v>
      </c>
      <c r="CJ92">
        <f t="shared" si="27"/>
        <v>5.893453435184</v>
      </c>
      <c r="CK92">
        <f t="shared" si="27"/>
        <v>4.9094788445596116</v>
      </c>
      <c r="CL92">
        <f t="shared" si="27"/>
        <v>5.3447892121446712</v>
      </c>
      <c r="CM92">
        <f t="shared" si="27"/>
        <v>4.6170097844885047</v>
      </c>
      <c r="CN92">
        <f t="shared" si="27"/>
        <v>3.5092403572498627</v>
      </c>
      <c r="CO92">
        <f t="shared" si="27"/>
        <v>5.394774014956079</v>
      </c>
      <c r="CP92">
        <f t="shared" si="27"/>
        <v>4.5911662626809964</v>
      </c>
      <c r="CQ92">
        <f t="shared" si="27"/>
        <v>4.6439815658310195</v>
      </c>
      <c r="CR92">
        <f t="shared" si="27"/>
        <v>5.284409181710525</v>
      </c>
      <c r="CS92">
        <f t="shared" si="27"/>
        <v>4.7367000668252928</v>
      </c>
      <c r="CT92">
        <f t="shared" si="27"/>
        <v>4.4275545863932262</v>
      </c>
      <c r="CU92">
        <f t="shared" si="27"/>
        <v>4.2759723027162053</v>
      </c>
      <c r="CV92">
        <f t="shared" si="27"/>
        <v>5.9585717426504008</v>
      </c>
      <c r="CW92">
        <f t="shared" si="27"/>
        <v>5.2423987468867832</v>
      </c>
    </row>
    <row r="93" spans="1:101">
      <c r="A93" t="s">
        <v>102</v>
      </c>
      <c r="B93">
        <f>SUMPRODUCT($E$6:$E$16,B$67:B$77)/$C$21</f>
        <v>6.454303040225656</v>
      </c>
      <c r="C93">
        <f t="shared" ref="C93:BN93" si="28">SUMPRODUCT($E$6:$E$16,C$67:C$77)/$C$21</f>
        <v>5.6661262658595763</v>
      </c>
      <c r="D93">
        <f t="shared" si="28"/>
        <v>4.3845695238344282</v>
      </c>
      <c r="E93">
        <f t="shared" si="28"/>
        <v>5.430858230126149</v>
      </c>
      <c r="F93">
        <f t="shared" si="28"/>
        <v>4.8422351222109485</v>
      </c>
      <c r="G93">
        <f t="shared" si="28"/>
        <v>5.0978650447916785</v>
      </c>
      <c r="H93">
        <f t="shared" si="28"/>
        <v>4.0423004197680434</v>
      </c>
      <c r="I93">
        <f t="shared" si="28"/>
        <v>3.9604853982103223</v>
      </c>
      <c r="J93">
        <f t="shared" si="28"/>
        <v>5.1850322568758465</v>
      </c>
      <c r="K93">
        <f t="shared" si="28"/>
        <v>4.2753500052234772</v>
      </c>
      <c r="L93">
        <f t="shared" si="28"/>
        <v>5.4327558526046582</v>
      </c>
      <c r="M93">
        <f t="shared" si="28"/>
        <v>5.0873220361266229</v>
      </c>
      <c r="N93">
        <f t="shared" si="28"/>
        <v>4.8398823635058612</v>
      </c>
      <c r="O93">
        <f t="shared" si="28"/>
        <v>4.0148870299299055</v>
      </c>
      <c r="P93">
        <f t="shared" si="28"/>
        <v>5.1404695106882343</v>
      </c>
      <c r="Q93">
        <f t="shared" si="28"/>
        <v>5.6343634258533726</v>
      </c>
      <c r="R93">
        <f t="shared" si="28"/>
        <v>5.0411899572872043</v>
      </c>
      <c r="S93">
        <f t="shared" si="28"/>
        <v>6.4940022573378657</v>
      </c>
      <c r="T93">
        <f t="shared" si="28"/>
        <v>5.3942495344267032</v>
      </c>
      <c r="U93">
        <f t="shared" si="28"/>
        <v>4.5231871706818447</v>
      </c>
      <c r="V93">
        <f t="shared" si="28"/>
        <v>5.9969397242091036</v>
      </c>
      <c r="W93">
        <f t="shared" si="28"/>
        <v>4.1041702149233057</v>
      </c>
      <c r="X93">
        <f t="shared" si="28"/>
        <v>3.9979126081472129</v>
      </c>
      <c r="Y93">
        <f t="shared" si="28"/>
        <v>4.562872228524431</v>
      </c>
      <c r="Z93">
        <f t="shared" si="28"/>
        <v>6.1164623904910798</v>
      </c>
      <c r="AA93">
        <f t="shared" si="28"/>
        <v>5.332804421732023</v>
      </c>
      <c r="AB93">
        <f t="shared" si="28"/>
        <v>6.8606017912571815</v>
      </c>
      <c r="AC93">
        <f t="shared" si="28"/>
        <v>3.9070276570143823</v>
      </c>
      <c r="AD93">
        <f t="shared" si="28"/>
        <v>4.9245729471751982</v>
      </c>
      <c r="AE93">
        <f t="shared" si="28"/>
        <v>6.7297077354807984</v>
      </c>
      <c r="AF93">
        <f t="shared" si="28"/>
        <v>4.4972643005321746</v>
      </c>
      <c r="AG93">
        <f t="shared" si="28"/>
        <v>6.1865164676029751</v>
      </c>
      <c r="AH93">
        <f t="shared" si="28"/>
        <v>4.9731761186894667</v>
      </c>
      <c r="AI93">
        <f t="shared" si="28"/>
        <v>5.1233999689931888</v>
      </c>
      <c r="AJ93">
        <f t="shared" si="28"/>
        <v>4.0169640379074281</v>
      </c>
      <c r="AK93">
        <f t="shared" si="28"/>
        <v>5.4835410664523723</v>
      </c>
      <c r="AL93">
        <f t="shared" si="28"/>
        <v>5.1868445012196611</v>
      </c>
      <c r="AM93">
        <f t="shared" si="28"/>
        <v>5.3543509274126437</v>
      </c>
      <c r="AN93">
        <f t="shared" si="28"/>
        <v>6.50302867983289</v>
      </c>
      <c r="AO93">
        <f t="shared" si="28"/>
        <v>4.5726587985614646</v>
      </c>
      <c r="AP93">
        <f t="shared" si="28"/>
        <v>5.3808473803072125</v>
      </c>
      <c r="AQ93">
        <f t="shared" si="28"/>
        <v>5.5452972416013964</v>
      </c>
      <c r="AR93">
        <f t="shared" si="28"/>
        <v>5.357026996445267</v>
      </c>
      <c r="AS93">
        <f t="shared" si="28"/>
        <v>5.8991458299233406</v>
      </c>
      <c r="AT93">
        <f t="shared" si="28"/>
        <v>3.5219966875974418</v>
      </c>
      <c r="AU93">
        <f t="shared" si="28"/>
        <v>5.3541407055086667</v>
      </c>
      <c r="AV93">
        <f t="shared" si="28"/>
        <v>4.7896639464037163</v>
      </c>
      <c r="AW93">
        <f t="shared" si="28"/>
        <v>5.6943874683124465</v>
      </c>
      <c r="AX93">
        <f t="shared" si="28"/>
        <v>5.5588089277777311</v>
      </c>
      <c r="AY93">
        <f t="shared" si="28"/>
        <v>5.7206561541972825</v>
      </c>
      <c r="AZ93">
        <f t="shared" si="28"/>
        <v>4.2391064845830639</v>
      </c>
      <c r="BA93">
        <f t="shared" si="28"/>
        <v>4.9003049888592702</v>
      </c>
      <c r="BB93">
        <f t="shared" si="28"/>
        <v>5.1412918603106181</v>
      </c>
      <c r="BC93">
        <f t="shared" si="28"/>
        <v>5.3437201586137064</v>
      </c>
      <c r="BD93">
        <f t="shared" si="28"/>
        <v>5.7122207587016725</v>
      </c>
      <c r="BE93">
        <f t="shared" si="28"/>
        <v>5.8557794811623252</v>
      </c>
      <c r="BF93">
        <f t="shared" si="28"/>
        <v>5.6959343659829669</v>
      </c>
      <c r="BG93">
        <f t="shared" si="28"/>
        <v>4.5352672858583292</v>
      </c>
      <c r="BH93">
        <f t="shared" si="28"/>
        <v>5.3457322303298227</v>
      </c>
      <c r="BI93">
        <f t="shared" si="28"/>
        <v>5.4408104315956276</v>
      </c>
      <c r="BJ93">
        <f t="shared" si="28"/>
        <v>4.4580887005577079</v>
      </c>
      <c r="BK93">
        <f t="shared" si="28"/>
        <v>4.99656358565485</v>
      </c>
      <c r="BL93">
        <f t="shared" si="28"/>
        <v>4.6887608189329351</v>
      </c>
      <c r="BM93">
        <f t="shared" si="28"/>
        <v>5.4180162773653429</v>
      </c>
      <c r="BN93">
        <f t="shared" si="28"/>
        <v>5.5190293653977163</v>
      </c>
      <c r="BO93">
        <f t="shared" ref="BO93:CW93" si="29">SUMPRODUCT($E$6:$E$16,BO$67:BO$77)/$C$21</f>
        <v>5.6158781605150594</v>
      </c>
      <c r="BP93">
        <f t="shared" si="29"/>
        <v>5.8048349643453792</v>
      </c>
      <c r="BQ93">
        <f t="shared" si="29"/>
        <v>3.4303592505653646</v>
      </c>
      <c r="BR93">
        <f t="shared" si="29"/>
        <v>4.493374285398966</v>
      </c>
      <c r="BS93">
        <f t="shared" si="29"/>
        <v>5.6782806016190381</v>
      </c>
      <c r="BT93">
        <f t="shared" si="29"/>
        <v>6.3863710671556326</v>
      </c>
      <c r="BU93">
        <f t="shared" si="29"/>
        <v>5.2394024426087409</v>
      </c>
      <c r="BV93">
        <f t="shared" si="29"/>
        <v>6.2386483658862151</v>
      </c>
      <c r="BW93">
        <f t="shared" si="29"/>
        <v>6.0415285721567189</v>
      </c>
      <c r="BX93">
        <f t="shared" si="29"/>
        <v>6.1201907481217512</v>
      </c>
      <c r="BY93">
        <f t="shared" si="29"/>
        <v>5.380349265754524</v>
      </c>
      <c r="BZ93">
        <f t="shared" si="29"/>
        <v>5.4229249786127127</v>
      </c>
      <c r="CA93">
        <f t="shared" si="29"/>
        <v>5.1676069117180443</v>
      </c>
      <c r="CB93">
        <f t="shared" si="29"/>
        <v>4.4275781081404268</v>
      </c>
      <c r="CC93">
        <f t="shared" si="29"/>
        <v>5.6665415338304177</v>
      </c>
      <c r="CD93">
        <f t="shared" si="29"/>
        <v>5.0339728024833512</v>
      </c>
      <c r="CE93">
        <f t="shared" si="29"/>
        <v>3.5950824238697519</v>
      </c>
      <c r="CF93">
        <f t="shared" si="29"/>
        <v>4.0814025798036102</v>
      </c>
      <c r="CG93">
        <f t="shared" si="29"/>
        <v>5.9894539505604572</v>
      </c>
      <c r="CH93">
        <f t="shared" si="29"/>
        <v>4.5457980464824352</v>
      </c>
      <c r="CI93">
        <f t="shared" si="29"/>
        <v>4.0667079468223815</v>
      </c>
      <c r="CJ93">
        <f t="shared" si="29"/>
        <v>6.0057502364628874</v>
      </c>
      <c r="CK93">
        <f t="shared" si="29"/>
        <v>6.1169194389992407</v>
      </c>
      <c r="CL93">
        <f t="shared" si="29"/>
        <v>5.6661508073084006</v>
      </c>
      <c r="CM93">
        <f t="shared" si="29"/>
        <v>4.6076282514700342</v>
      </c>
      <c r="CN93">
        <f t="shared" si="29"/>
        <v>4.4514257603309551</v>
      </c>
      <c r="CO93">
        <f t="shared" si="29"/>
        <v>6.0543927615969322</v>
      </c>
      <c r="CP93">
        <f t="shared" si="29"/>
        <v>5.5292962263693681</v>
      </c>
      <c r="CQ93">
        <f t="shared" si="29"/>
        <v>5.3332577137417463</v>
      </c>
      <c r="CR93">
        <f t="shared" si="29"/>
        <v>5.7487802298050319</v>
      </c>
      <c r="CS93">
        <f t="shared" si="29"/>
        <v>5.9637546568194875</v>
      </c>
      <c r="CT93">
        <f t="shared" si="29"/>
        <v>4.9406464029295192</v>
      </c>
      <c r="CU93">
        <f t="shared" si="29"/>
        <v>4.9641881565498913</v>
      </c>
      <c r="CV93">
        <f t="shared" si="29"/>
        <v>5.4590735279959537</v>
      </c>
      <c r="CW93">
        <f t="shared" si="29"/>
        <v>6.1648739011464579</v>
      </c>
    </row>
  </sheetData>
  <conditionalFormatting sqref="C6:E1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Specs</vt:lpstr>
      <vt:lpstr>MyOpt</vt:lpstr>
      <vt:lpstr>Optimization Model</vt:lpstr>
      <vt:lpstr>MyRelax</vt:lpstr>
      <vt:lpstr>Relaxed Quality</vt:lpstr>
      <vt:lpstr>Frontier</vt:lpstr>
      <vt:lpstr>MyMiniMax</vt:lpstr>
      <vt:lpstr>Minimax Relaxed Quality</vt:lpstr>
      <vt:lpstr>MyOptLimit4</vt:lpstr>
      <vt:lpstr>Optimization Model (Limit 4)</vt:lpstr>
      <vt:lpstr> MyIntegerAcid</vt:lpstr>
      <vt:lpstr>Optimization Model Integer Acid</vt:lpstr>
      <vt:lpstr>Specs Variability</vt:lpstr>
      <vt:lpstr>Robust Optimization Model</vt:lpstr>
      <vt:lpstr>MyRobust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Louie</cp:lastModifiedBy>
  <dcterms:created xsi:type="dcterms:W3CDTF">2013-01-23T14:05:39Z</dcterms:created>
  <dcterms:modified xsi:type="dcterms:W3CDTF">2016-06-18T20:30:23Z</dcterms:modified>
</cp:coreProperties>
</file>