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ch-AT" sheetId="1" state="visible" r:id="rId2"/>
    <sheet name="Ach-Hex" sheetId="2" state="visible" r:id="rId3"/>
    <sheet name="Beth-A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<sst xmlns="http://schemas.openxmlformats.org/spreadsheetml/2006/main" count="206" uniqueCount="76">
  <si>
    <t xml:space="preserve">Frequency</t>
  </si>
  <si>
    <t xml:space="preserve">seed electrode</t>
  </si>
  <si>
    <t xml:space="preserve">Baseline</t>
  </si>
  <si>
    <t xml:space="preserve">Ach</t>
  </si>
  <si>
    <t xml:space="preserve">Atropine</t>
  </si>
  <si>
    <t xml:space="preserve">0-Ach-At</t>
  </si>
  <si>
    <t xml:space="preserve">good data, col7</t>
  </si>
  <si>
    <t xml:space="preserve">poor data</t>
  </si>
  <si>
    <t xml:space="preserve">poor data; 920-50, col7</t>
  </si>
  <si>
    <t xml:space="preserve">2-Ach-At</t>
  </si>
  <si>
    <t xml:space="preserve">good data, 110-70, col7</t>
  </si>
  <si>
    <t xml:space="preserve">lim cov; row3</t>
  </si>
  <si>
    <t xml:space="preserve">Good data; col 3</t>
  </si>
  <si>
    <t xml:space="preserve">3-Ach-At</t>
  </si>
  <si>
    <t xml:space="preserve">9 – dips</t>
  </si>
  <si>
    <t xml:space="preserve">col 3</t>
  </si>
  <si>
    <t xml:space="preserve">4-Ach-At</t>
  </si>
  <si>
    <t xml:space="preserve">Row3</t>
  </si>
  <si>
    <t xml:space="preserve">Col7</t>
  </si>
  <si>
    <t xml:space="preserve">row7</t>
  </si>
  <si>
    <t xml:space="preserve">5-Ach-At</t>
  </si>
  <si>
    <t xml:space="preserve">Col3</t>
  </si>
  <si>
    <t xml:space="preserve">col4</t>
  </si>
  <si>
    <t xml:space="preserve">12,11,8</t>
  </si>
  <si>
    <t xml:space="preserve">6-Ach-At</t>
  </si>
  <si>
    <t xml:space="preserve">Row4</t>
  </si>
  <si>
    <t xml:space="preserve">row5</t>
  </si>
  <si>
    <t xml:space="preserve">12,11</t>
  </si>
  <si>
    <t xml:space="preserve">Amplitude</t>
  </si>
  <si>
    <t xml:space="preserve">Velocity</t>
  </si>
  <si>
    <t xml:space="preserve">1-8</t>
  </si>
  <si>
    <t xml:space="preserve">3-8</t>
  </si>
  <si>
    <t xml:space="preserve">4-8</t>
  </si>
  <si>
    <t xml:space="preserve">5-8</t>
  </si>
  <si>
    <t xml:space="preserve">percentage</t>
  </si>
  <si>
    <t xml:space="preserve">Hex</t>
  </si>
  <si>
    <t xml:space="preserve">01_0126_ach-hex</t>
  </si>
  <si>
    <t xml:space="preserve">Row3; unclear</t>
  </si>
  <si>
    <t xml:space="preserve">Col3; 855</t>
  </si>
  <si>
    <t xml:space="preserve">02_0126_ach-hex</t>
  </si>
  <si>
    <t xml:space="preserve">Row6; unclear</t>
  </si>
  <si>
    <t xml:space="preserve">03_0126_ach-hex</t>
  </si>
  <si>
    <t xml:space="preserve">Col5</t>
  </si>
  <si>
    <t xml:space="preserve">Row3; mix</t>
  </si>
  <si>
    <t xml:space="preserve">Col5; mix</t>
  </si>
  <si>
    <t xml:space="preserve">04_0126_ach-hex</t>
  </si>
  <si>
    <t xml:space="preserve">Row6</t>
  </si>
  <si>
    <t xml:space="preserve">6.4; unclear</t>
  </si>
  <si>
    <t xml:space="preserve">05_0201_ach-hex</t>
  </si>
  <si>
    <t xml:space="preserve">unclear</t>
  </si>
  <si>
    <t xml:space="preserve">Col6</t>
  </si>
  <si>
    <t xml:space="preserve">Col6; unclear</t>
  </si>
  <si>
    <t xml:space="preserve">06_0201_ach-hex</t>
  </si>
  <si>
    <t xml:space="preserve">Row7; good data</t>
  </si>
  <si>
    <t xml:space="preserve">08_0201_ach-hex</t>
  </si>
  <si>
    <t xml:space="preserve">Row3, good data</t>
  </si>
  <si>
    <t xml:space="preserve">slow down</t>
  </si>
  <si>
    <t xml:space="preserve">Beth</t>
  </si>
  <si>
    <t xml:space="preserve">01_0315_bet-at</t>
  </si>
  <si>
    <t xml:space="preserve">good data, col2</t>
  </si>
  <si>
    <t xml:space="preserve">Row 2</t>
  </si>
  <si>
    <t xml:space="preserve">02_0315_bet-at</t>
  </si>
  <si>
    <t xml:space="preserve">row4</t>
  </si>
  <si>
    <t xml:space="preserve">05_0316_bet-at</t>
  </si>
  <si>
    <t xml:space="preserve">col3</t>
  </si>
  <si>
    <t xml:space="preserve">good data</t>
  </si>
  <si>
    <t xml:space="preserve">06_0317_bet-at</t>
  </si>
  <si>
    <t xml:space="preserve">col5, ww, unclear</t>
  </si>
  <si>
    <t xml:space="preserve">col5, good data</t>
  </si>
  <si>
    <t xml:space="preserve">10_0407_bet-at</t>
  </si>
  <si>
    <t xml:space="preserve">Col6, Seed 38, limited chn</t>
  </si>
  <si>
    <t xml:space="preserve">row2, good data</t>
  </si>
  <si>
    <t xml:space="preserve">11_0403_bet-at</t>
  </si>
  <si>
    <t xml:space="preserve">seed17, col2</t>
  </si>
  <si>
    <t xml:space="preserve">slow down?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</si>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</sst>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RowHeight="12.8"/>
  <cols>
    <col collapsed="false" hidden="false" max="2" min="1" style="0" width="8.36734693877551"/>
    <col collapsed="false" hidden="false" max="3" min="3" style="0" width="20.7908163265306"/>
    <col collapsed="false" hidden="false" max="4" min="4" style="0" width="8.36734693877551"/>
    <col collapsed="false" hidden="false" max="5" min="5" style="0" width="15.9285714285714"/>
    <col collapsed="false" hidden="false" max="6" min="6" style="0" width="8.36734693877551"/>
    <col collapsed="false" hidden="false" max="7" min="7" style="0" width="18.6275510204082"/>
    <col collapsed="false" hidden="false" max="8" min="8" style="0" width="12.1479591836735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0</v>
      </c>
      <c r="H1" s="0" t="s">
        <v>1</v>
      </c>
    </row>
    <row r="2" customFormat="false" ht="12.8" hidden="false" customHeight="false" outlineLevel="0" collapsed="false">
      <c r="B2" s="0" t="s">
        <v>2</v>
      </c>
      <c r="D2" s="0" t="s">
        <v>3</v>
      </c>
      <c r="F2" s="0" t="s">
        <v>4</v>
      </c>
    </row>
    <row r="3" customFormat="false" ht="12.8" hidden="false" customHeight="false" outlineLevel="0" collapsed="false">
      <c r="A3" s="0" t="s">
        <v>5</v>
      </c>
      <c r="B3" s="1" t="n">
        <f aca="false">55/3</f>
        <v>18.3333333333333</v>
      </c>
      <c r="C3" s="0" t="s">
        <v>6</v>
      </c>
      <c r="D3" s="1"/>
      <c r="E3" s="0" t="s">
        <v>7</v>
      </c>
      <c r="F3" s="1" t="n">
        <f aca="false">60/2.8</f>
        <v>21.4285714285714</v>
      </c>
      <c r="G3" s="0" t="s">
        <v>8</v>
      </c>
    </row>
    <row r="4" customFormat="false" ht="12.8" hidden="false" customHeight="false" outlineLevel="0" collapsed="false">
      <c r="A4" s="0" t="s">
        <v>9</v>
      </c>
      <c r="B4" s="1" t="n">
        <v>12</v>
      </c>
      <c r="C4" s="0" t="s">
        <v>10</v>
      </c>
      <c r="D4" s="1" t="n">
        <f aca="false">65/3</f>
        <v>21.6666666666667</v>
      </c>
      <c r="E4" s="0" t="s">
        <v>11</v>
      </c>
      <c r="F4" s="1" t="n">
        <f aca="false">81/3</f>
        <v>27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1"/>
      <c r="C5" s="0" t="s">
        <v>14</v>
      </c>
      <c r="D5" s="1"/>
      <c r="E5" s="0" t="s">
        <v>7</v>
      </c>
      <c r="F5" s="1" t="n">
        <v>10</v>
      </c>
      <c r="G5" s="0" t="s">
        <v>15</v>
      </c>
    </row>
    <row r="6" customFormat="false" ht="12.8" hidden="false" customHeight="false" outlineLevel="0" collapsed="false">
      <c r="A6" s="0" t="s">
        <v>16</v>
      </c>
      <c r="B6" s="1" t="n">
        <f aca="false">59/3</f>
        <v>19.6666666666667</v>
      </c>
      <c r="C6" s="0" t="s">
        <v>17</v>
      </c>
      <c r="D6" s="1" t="n">
        <f aca="false">63/3</f>
        <v>21</v>
      </c>
      <c r="E6" s="0" t="s">
        <v>18</v>
      </c>
      <c r="F6" s="1" t="n">
        <f aca="false">70/3</f>
        <v>23.3333333333333</v>
      </c>
      <c r="G6" s="0" t="s">
        <v>19</v>
      </c>
    </row>
    <row r="7" customFormat="false" ht="12.8" hidden="false" customHeight="false" outlineLevel="0" collapsed="false">
      <c r="A7" s="0" t="s">
        <v>20</v>
      </c>
      <c r="B7" s="1" t="n">
        <v>18</v>
      </c>
      <c r="C7" s="0" t="s">
        <v>21</v>
      </c>
      <c r="D7" s="1" t="n">
        <v>19</v>
      </c>
      <c r="E7" s="0" t="s">
        <v>17</v>
      </c>
      <c r="F7" s="1" t="n">
        <v>20</v>
      </c>
      <c r="G7" s="0" t="s">
        <v>22</v>
      </c>
      <c r="H7" s="0" t="s">
        <v>23</v>
      </c>
    </row>
    <row r="8" customFormat="false" ht="12.8" hidden="false" customHeight="false" outlineLevel="0" collapsed="false">
      <c r="A8" s="0" t="s">
        <v>24</v>
      </c>
      <c r="B8" s="1" t="n">
        <v>20</v>
      </c>
      <c r="C8" s="0" t="s">
        <v>25</v>
      </c>
      <c r="D8" s="1" t="n">
        <v>19</v>
      </c>
      <c r="E8" s="0" t="s">
        <v>21</v>
      </c>
      <c r="F8" s="1" t="n">
        <f aca="false">66/3</f>
        <v>22</v>
      </c>
      <c r="G8" s="0" t="s">
        <v>26</v>
      </c>
      <c r="H8" s="0" t="s">
        <v>27</v>
      </c>
    </row>
    <row r="9" customFormat="false" ht="12.8" hidden="false" customHeight="false" outlineLevel="0" collapsed="false">
      <c r="B9" s="1"/>
      <c r="D9" s="1"/>
      <c r="F9" s="1"/>
    </row>
    <row r="10" customFormat="false" ht="12.8" hidden="false" customHeight="false" outlineLevel="0" collapsed="false">
      <c r="A10" s="0" t="s">
        <v>28</v>
      </c>
      <c r="B10" s="1"/>
      <c r="D10" s="1"/>
      <c r="F10" s="1"/>
    </row>
    <row r="11" customFormat="false" ht="12.8" hidden="false" customHeight="false" outlineLevel="0" collapsed="false">
      <c r="A11" s="0" t="s">
        <v>5</v>
      </c>
      <c r="B11" s="1" t="n">
        <v>156.3786952679</v>
      </c>
      <c r="D11" s="1"/>
      <c r="F11" s="1" t="n">
        <v>92.376608051218</v>
      </c>
    </row>
    <row r="12" customFormat="false" ht="12.8" hidden="false" customHeight="false" outlineLevel="0" collapsed="false">
      <c r="A12" s="0" t="s">
        <v>9</v>
      </c>
      <c r="B12" s="1" t="n">
        <v>69.4462672805556</v>
      </c>
      <c r="D12" s="1" t="n">
        <v>29.9309090738728</v>
      </c>
      <c r="F12" s="1" t="n">
        <v>33.4697053683202</v>
      </c>
    </row>
    <row r="13" customFormat="false" ht="12.8" hidden="false" customHeight="false" outlineLevel="0" collapsed="false">
      <c r="A13" s="0" t="s">
        <v>13</v>
      </c>
      <c r="B13" s="1"/>
      <c r="D13" s="1"/>
      <c r="F13" s="1" t="n">
        <v>55.0078514677593</v>
      </c>
    </row>
    <row r="14" customFormat="false" ht="12.8" hidden="false" customHeight="false" outlineLevel="0" collapsed="false">
      <c r="A14" s="0" t="s">
        <v>16</v>
      </c>
      <c r="B14" s="1" t="n">
        <v>89.6974489217269</v>
      </c>
      <c r="D14" s="1" t="n">
        <v>44.1440458065046</v>
      </c>
      <c r="F14" s="1" t="n">
        <v>43.9276607581013</v>
      </c>
    </row>
    <row r="15" customFormat="false" ht="12.8" hidden="false" customHeight="false" outlineLevel="0" collapsed="false">
      <c r="A15" s="0" t="s">
        <v>20</v>
      </c>
      <c r="B15" s="1" t="n">
        <v>27.1684223107563</v>
      </c>
      <c r="D15" s="1" t="n">
        <v>31.5480579112019</v>
      </c>
      <c r="F15" s="1" t="n">
        <v>73.642665216358</v>
      </c>
    </row>
    <row r="16" customFormat="false" ht="12.8" hidden="false" customHeight="false" outlineLevel="0" collapsed="false">
      <c r="A16" s="0" t="s">
        <v>24</v>
      </c>
      <c r="B16" s="1" t="n">
        <v>141.877847800087</v>
      </c>
      <c r="D16" s="1" t="n">
        <v>39.2880244195321</v>
      </c>
      <c r="F16" s="1" t="n">
        <v>65.5945284305624</v>
      </c>
    </row>
    <row r="17" customFormat="false" ht="12.8" hidden="false" customHeight="false" outlineLevel="0" collapsed="false">
      <c r="B17" s="1"/>
      <c r="C17" s="0" t="n">
        <f aca="false">TTEST(B11:B16,D11:D16,1,2)</f>
        <v>0.0297999717624243</v>
      </c>
      <c r="E17" s="0" t="n">
        <f aca="false">TTEST(D11:D16,F11:F16,1,2)</f>
        <v>0.0297905379264256</v>
      </c>
      <c r="F17" s="1"/>
    </row>
    <row r="18" customFormat="false" ht="12.8" hidden="false" customHeight="false" outlineLevel="0" collapsed="false">
      <c r="A18" s="0" t="s">
        <v>29</v>
      </c>
      <c r="B18" s="1"/>
      <c r="D18" s="1"/>
      <c r="F18" s="1"/>
    </row>
    <row r="19" customFormat="false" ht="12.8" hidden="false" customHeight="false" outlineLevel="0" collapsed="false">
      <c r="A19" s="0" t="s">
        <v>5</v>
      </c>
      <c r="B19" s="1" t="n">
        <v>6.25</v>
      </c>
      <c r="D19" s="1"/>
      <c r="F19" s="1" t="n">
        <f aca="false">1.4/0.107</f>
        <v>13.0841121495327</v>
      </c>
      <c r="H19" s="0" t="n">
        <v>33.3333</v>
      </c>
    </row>
    <row r="20" customFormat="false" ht="12.8" hidden="false" customHeight="false" outlineLevel="0" collapsed="false">
      <c r="A20" s="0" t="s">
        <v>9</v>
      </c>
      <c r="B20" s="1" t="n">
        <v>10.1695</v>
      </c>
      <c r="D20" s="1" t="n">
        <v>9.8592</v>
      </c>
      <c r="F20" s="1" t="n">
        <v>7.7519</v>
      </c>
      <c r="H20" s="0" t="n">
        <v>7.8431</v>
      </c>
    </row>
    <row r="21" customFormat="false" ht="12.8" hidden="false" customHeight="false" outlineLevel="0" collapsed="false">
      <c r="A21" s="0" t="s">
        <v>13</v>
      </c>
      <c r="B21" s="1"/>
      <c r="D21" s="1"/>
      <c r="F21" s="1" t="n">
        <v>12.5</v>
      </c>
      <c r="G21" s="0" t="s">
        <v>30</v>
      </c>
      <c r="H21" s="0" t="n">
        <v>9.434</v>
      </c>
    </row>
    <row r="22" customFormat="false" ht="12.8" hidden="false" customHeight="false" outlineLevel="0" collapsed="false">
      <c r="A22" s="0" t="s">
        <v>16</v>
      </c>
      <c r="B22" s="1" t="n">
        <v>11.3821</v>
      </c>
      <c r="D22" s="1" t="n">
        <v>10.8108</v>
      </c>
      <c r="F22" s="1" t="n">
        <v>14.5455</v>
      </c>
      <c r="G22" s="0" t="s">
        <v>31</v>
      </c>
      <c r="H22" s="0" t="n">
        <v>20</v>
      </c>
    </row>
    <row r="23" customFormat="false" ht="12.8" hidden="false" customHeight="false" outlineLevel="0" collapsed="false">
      <c r="A23" s="0" t="s">
        <v>20</v>
      </c>
      <c r="B23" s="1" t="n">
        <v>16.9492</v>
      </c>
      <c r="D23" s="1" t="n">
        <v>6</v>
      </c>
      <c r="F23" s="1" t="n">
        <v>19.7183</v>
      </c>
      <c r="G23" s="0" t="s">
        <v>32</v>
      </c>
      <c r="H23" s="0" t="n">
        <v>18.1818</v>
      </c>
    </row>
    <row r="24" customFormat="false" ht="12.8" hidden="false" customHeight="false" outlineLevel="0" collapsed="false">
      <c r="A24" s="0" t="s">
        <v>24</v>
      </c>
      <c r="B24" s="0" t="n">
        <v>17.5439</v>
      </c>
      <c r="C24" s="0" t="s">
        <v>32</v>
      </c>
      <c r="D24" s="1" t="n">
        <v>14.2857</v>
      </c>
      <c r="E24" s="0" t="s">
        <v>33</v>
      </c>
      <c r="F24" s="1" t="n">
        <v>12.5</v>
      </c>
      <c r="G24" s="0" t="s">
        <v>32</v>
      </c>
      <c r="H24" s="0" t="n">
        <v>19.6721</v>
      </c>
    </row>
    <row r="26" customFormat="false" ht="12.8" hidden="false" customHeight="false" outlineLevel="0" collapsed="false">
      <c r="A26" s="0" t="s">
        <v>34</v>
      </c>
    </row>
    <row r="27" customFormat="false" ht="12.8" hidden="false" customHeight="false" outlineLevel="0" collapsed="false">
      <c r="B27" s="0" t="s">
        <v>2</v>
      </c>
      <c r="C27" s="0" t="s">
        <v>3</v>
      </c>
      <c r="D27" s="0" t="s">
        <v>4</v>
      </c>
    </row>
    <row r="28" customFormat="false" ht="12.8" hidden="false" customHeight="false" outlineLevel="0" collapsed="false">
      <c r="A28" s="0" t="s">
        <v>5</v>
      </c>
      <c r="B28" s="2" t="n">
        <f aca="false">44/55</f>
        <v>0.8</v>
      </c>
      <c r="C28" s="2" t="n">
        <f aca="false">5/33</f>
        <v>0.151515151515152</v>
      </c>
      <c r="D28" s="2" t="n">
        <f aca="false">16/38</f>
        <v>0.421052631578947</v>
      </c>
    </row>
    <row r="29" customFormat="false" ht="12.8" hidden="false" customHeight="false" outlineLevel="0" collapsed="false">
      <c r="A29" s="0" t="s">
        <v>9</v>
      </c>
      <c r="B29" s="2" t="n">
        <f aca="false">22/38</f>
        <v>0.578947368421053</v>
      </c>
      <c r="C29" s="2" t="n">
        <f aca="false">13/37</f>
        <v>0.351351351351351</v>
      </c>
      <c r="D29" s="2" t="n">
        <f aca="false">15/25</f>
        <v>0.6</v>
      </c>
    </row>
    <row r="30" customFormat="false" ht="12.8" hidden="false" customHeight="false" outlineLevel="0" collapsed="false">
      <c r="A30" s="0" t="s">
        <v>13</v>
      </c>
      <c r="B30" s="2" t="n">
        <f aca="false">45/65</f>
        <v>0.692307692307692</v>
      </c>
      <c r="C30" s="2" t="n">
        <f aca="false">1/3</f>
        <v>0.333333333333333</v>
      </c>
      <c r="D30" s="2" t="n">
        <f aca="false">27/53</f>
        <v>0.509433962264151</v>
      </c>
    </row>
    <row r="31" customFormat="false" ht="12.8" hidden="false" customHeight="false" outlineLevel="0" collapsed="false">
      <c r="A31" s="0" t="s">
        <v>16</v>
      </c>
      <c r="B31" s="2" t="n">
        <f aca="false">29/47</f>
        <v>0.617021276595745</v>
      </c>
      <c r="C31" s="2" t="n">
        <f aca="false">21/47</f>
        <v>0.446808510638298</v>
      </c>
      <c r="D31" s="2" t="n">
        <f aca="false">30/49</f>
        <v>0.612244897959184</v>
      </c>
    </row>
    <row r="32" customFormat="false" ht="12.8" hidden="false" customHeight="false" outlineLevel="0" collapsed="false">
      <c r="A32" s="0" t="s">
        <v>20</v>
      </c>
      <c r="B32" s="2" t="n">
        <f aca="false">31/46</f>
        <v>0.673913043478261</v>
      </c>
      <c r="C32" s="2" t="n">
        <f aca="false">19/47</f>
        <v>0.404255319148936</v>
      </c>
      <c r="D32" s="2" t="n">
        <f aca="false">27/49</f>
        <v>0.551020408163265</v>
      </c>
    </row>
    <row r="33" customFormat="false" ht="12.8" hidden="false" customHeight="false" outlineLevel="0" collapsed="false">
      <c r="A33" s="0" t="s">
        <v>24</v>
      </c>
      <c r="B33" s="2" t="n">
        <f aca="false">44/59</f>
        <v>0.745762711864407</v>
      </c>
      <c r="C33" s="2" t="n">
        <f aca="false">4/14</f>
        <v>0.285714285714286</v>
      </c>
      <c r="D33" s="2" t="n">
        <f aca="false">33/65</f>
        <v>0.507692307692308</v>
      </c>
    </row>
    <row r="35" customFormat="false" ht="12.8" hidden="false" customHeight="false" outlineLevel="0" collapsed="false">
      <c r="B35" s="0" t="n">
        <f aca="false">AVERAGE(B28:B33)</f>
        <v>0.684658682111193</v>
      </c>
      <c r="C35" s="0" t="n">
        <f aca="false">AVERAGE(C28:C33)</f>
        <v>0.328829658616893</v>
      </c>
      <c r="D35" s="0" t="n">
        <f aca="false">AVERAGE(D28:D33)</f>
        <v>0.533574034609643</v>
      </c>
    </row>
    <row r="36" customFormat="false" ht="12.8" hidden="false" customHeight="false" outlineLevel="0" collapsed="false">
      <c r="B36" s="0" t="n">
        <f aca="false">STDEV(B28:B33)</f>
        <v>0.0811923624954719</v>
      </c>
      <c r="C36" s="0" t="n">
        <f aca="false">STDEV(C28:C33)</f>
        <v>0.103377869323976</v>
      </c>
      <c r="D36" s="0" t="n">
        <f aca="false">STDEV(D28:D33)</f>
        <v>0.070455038981525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51" activeCellId="0" sqref="E51"/>
    </sheetView>
  </sheetViews>
  <sheetFormatPr defaultRowHeight="12.8"/>
  <cols>
    <col collapsed="false" hidden="false" max="1" min="1" style="0" width="16.3316326530612"/>
    <col collapsed="false" hidden="false" max="4" min="2" style="0" width="9.98979591836735"/>
    <col collapsed="false" hidden="false" max="5" min="5" style="0" width="14.3112244897959"/>
    <col collapsed="false" hidden="false" max="6" min="6" style="0" width="9.98979591836735"/>
    <col collapsed="false" hidden="false" max="7" min="7" style="0" width="14.3112244897959"/>
    <col collapsed="false" hidden="false" max="8" min="8" style="0" width="12.6887755102041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0</v>
      </c>
      <c r="H1" s="0" t="s">
        <v>1</v>
      </c>
    </row>
    <row r="2" customFormat="false" ht="12.8" hidden="false" customHeight="false" outlineLevel="0" collapsed="false">
      <c r="B2" s="0" t="s">
        <v>2</v>
      </c>
      <c r="D2" s="0" t="s">
        <v>3</v>
      </c>
      <c r="F2" s="0" t="s">
        <v>35</v>
      </c>
    </row>
    <row r="3" customFormat="false" ht="12.8" hidden="false" customHeight="false" outlineLevel="0" collapsed="false">
      <c r="A3" s="0" t="s">
        <v>36</v>
      </c>
      <c r="B3" s="1" t="n">
        <v>17</v>
      </c>
      <c r="C3" s="0" t="s">
        <v>21</v>
      </c>
      <c r="D3" s="1" t="n">
        <f aca="false">60/5.2</f>
        <v>11.5384615384615</v>
      </c>
      <c r="E3" s="0" t="s">
        <v>37</v>
      </c>
      <c r="F3" s="1" t="n">
        <v>9.5745</v>
      </c>
      <c r="G3" s="0" t="s">
        <v>38</v>
      </c>
    </row>
    <row r="4" customFormat="false" ht="12.8" hidden="false" customHeight="false" outlineLevel="0" collapsed="false">
      <c r="A4" s="0" t="s">
        <v>39</v>
      </c>
      <c r="B4" s="1" t="n">
        <v>17.9104</v>
      </c>
      <c r="D4" s="1" t="n">
        <v>25</v>
      </c>
      <c r="E4" s="0" t="s">
        <v>40</v>
      </c>
      <c r="F4" s="1" t="n">
        <v>20</v>
      </c>
    </row>
    <row r="5" customFormat="false" ht="12.8" hidden="false" customHeight="false" outlineLevel="0" collapsed="false">
      <c r="A5" s="0" t="s">
        <v>41</v>
      </c>
      <c r="B5" s="1" t="n">
        <v>17.3913</v>
      </c>
      <c r="C5" s="0" t="s">
        <v>42</v>
      </c>
      <c r="D5" s="1" t="n">
        <v>9.6257</v>
      </c>
      <c r="E5" s="0" t="s">
        <v>43</v>
      </c>
      <c r="F5" s="1" t="n">
        <v>9.6</v>
      </c>
      <c r="G5" s="0" t="s">
        <v>44</v>
      </c>
    </row>
    <row r="6" customFormat="false" ht="12.8" hidden="false" customHeight="false" outlineLevel="0" collapsed="false">
      <c r="A6" s="0" t="s">
        <v>45</v>
      </c>
      <c r="B6" s="1" t="n">
        <v>17.0152</v>
      </c>
      <c r="C6" s="0" t="s">
        <v>46</v>
      </c>
      <c r="D6" s="1" t="n">
        <v>10.5793</v>
      </c>
      <c r="E6" s="0" t="s">
        <v>46</v>
      </c>
      <c r="F6" s="1" t="n">
        <v>6.383</v>
      </c>
      <c r="G6" s="0" t="s">
        <v>47</v>
      </c>
    </row>
    <row r="7" customFormat="false" ht="12.8" hidden="false" customHeight="false" outlineLevel="0" collapsed="false">
      <c r="A7" s="0" t="s">
        <v>48</v>
      </c>
      <c r="B7" s="1" t="n">
        <v>14</v>
      </c>
      <c r="C7" s="0" t="s">
        <v>49</v>
      </c>
      <c r="D7" s="1" t="n">
        <v>16.9014</v>
      </c>
      <c r="E7" s="0" t="s">
        <v>50</v>
      </c>
      <c r="F7" s="1" t="n">
        <v>12.9412</v>
      </c>
      <c r="G7" s="0" t="s">
        <v>51</v>
      </c>
    </row>
    <row r="8" customFormat="false" ht="12.8" hidden="false" customHeight="false" outlineLevel="0" collapsed="false">
      <c r="A8" s="0" t="s">
        <v>52</v>
      </c>
      <c r="B8" s="1" t="n">
        <v>16.4484</v>
      </c>
      <c r="C8" s="1"/>
      <c r="D8" s="1" t="n">
        <v>9.7959</v>
      </c>
      <c r="F8" s="1" t="n">
        <v>11.8421</v>
      </c>
      <c r="G8" s="0" t="s">
        <v>53</v>
      </c>
    </row>
    <row r="9" customFormat="false" ht="12.8" hidden="false" customHeight="false" outlineLevel="0" collapsed="false">
      <c r="A9" s="0" t="s">
        <v>54</v>
      </c>
      <c r="B9" s="1" t="n">
        <v>15.6522</v>
      </c>
      <c r="C9" s="0" t="s">
        <v>42</v>
      </c>
      <c r="D9" s="1" t="n">
        <v>10.3226</v>
      </c>
      <c r="E9" s="0" t="s">
        <v>55</v>
      </c>
      <c r="F9" s="1" t="n">
        <v>19.1489</v>
      </c>
      <c r="G9" s="0" t="s">
        <v>21</v>
      </c>
    </row>
    <row r="11" customFormat="false" ht="12.8" hidden="false" customHeight="false" outlineLevel="0" collapsed="false">
      <c r="A11" s="0" t="s">
        <v>28</v>
      </c>
      <c r="B11" s="1"/>
      <c r="D11" s="1"/>
      <c r="F11" s="1"/>
    </row>
    <row r="12" customFormat="false" ht="12.8" hidden="false" customHeight="false" outlineLevel="0" collapsed="false">
      <c r="A12" s="0" t="s">
        <v>36</v>
      </c>
      <c r="B12" s="1" t="n">
        <v>58.6081873299615</v>
      </c>
      <c r="C12" s="1"/>
      <c r="D12" s="1" t="n">
        <v>60.0486240277235</v>
      </c>
      <c r="E12" s="1"/>
      <c r="F12" s="1" t="n">
        <v>46.2881601677703</v>
      </c>
    </row>
    <row r="13" customFormat="false" ht="12.8" hidden="false" customHeight="false" outlineLevel="0" collapsed="false">
      <c r="A13" s="0" t="s">
        <v>39</v>
      </c>
      <c r="B13" s="1" t="n">
        <v>86.2017502008843</v>
      </c>
      <c r="C13" s="1"/>
      <c r="D13" s="1"/>
      <c r="E13" s="0" t="s">
        <v>49</v>
      </c>
      <c r="F13" s="1"/>
      <c r="G13" s="0" t="s">
        <v>49</v>
      </c>
    </row>
    <row r="14" customFormat="false" ht="12.8" hidden="false" customHeight="false" outlineLevel="0" collapsed="false">
      <c r="A14" s="0" t="s">
        <v>41</v>
      </c>
      <c r="B14" s="1" t="n">
        <v>47.8336268329648</v>
      </c>
      <c r="C14" s="1"/>
      <c r="D14" s="1" t="n">
        <v>37.4390477631005</v>
      </c>
      <c r="E14" s="1"/>
      <c r="F14" s="1" t="n">
        <v>33.0802728353984</v>
      </c>
    </row>
    <row r="15" customFormat="false" ht="12.8" hidden="false" customHeight="false" outlineLevel="0" collapsed="false">
      <c r="A15" s="0" t="s">
        <v>45</v>
      </c>
      <c r="B15" s="1"/>
      <c r="C15" s="0" t="s">
        <v>56</v>
      </c>
      <c r="D15" s="1" t="n">
        <v>20.8296845633475</v>
      </c>
      <c r="E15" s="1"/>
      <c r="F15" s="1" t="n">
        <v>18.8496595579472</v>
      </c>
    </row>
    <row r="16" customFormat="false" ht="12.8" hidden="false" customHeight="false" outlineLevel="0" collapsed="false">
      <c r="A16" s="0" t="s">
        <v>48</v>
      </c>
      <c r="B16" s="1"/>
      <c r="C16" s="0" t="s">
        <v>49</v>
      </c>
      <c r="D16" s="1" t="n">
        <v>18.4122929409628</v>
      </c>
      <c r="E16" s="1"/>
      <c r="F16" s="1"/>
    </row>
    <row r="17" customFormat="false" ht="12.8" hidden="false" customHeight="false" outlineLevel="0" collapsed="false">
      <c r="A17" s="0" t="s">
        <v>52</v>
      </c>
      <c r="B17" s="1" t="n">
        <v>73.2588501415102</v>
      </c>
      <c r="C17" s="1"/>
      <c r="D17" s="1" t="n">
        <v>42.1597637334181</v>
      </c>
      <c r="E17" s="1"/>
      <c r="F17" s="1" t="n">
        <v>25.4045542967018</v>
      </c>
    </row>
    <row r="18" customFormat="false" ht="12.8" hidden="false" customHeight="false" outlineLevel="0" collapsed="false">
      <c r="A18" s="0" t="s">
        <v>54</v>
      </c>
      <c r="B18" s="1" t="n">
        <v>30.760327446513</v>
      </c>
      <c r="D18" s="1" t="n">
        <v>46.6556016739731</v>
      </c>
      <c r="F18" s="1"/>
      <c r="G18" s="0" t="s">
        <v>49</v>
      </c>
    </row>
    <row r="19" customFormat="false" ht="12.8" hidden="false" customHeight="false" outlineLevel="0" collapsed="false">
      <c r="C19" s="0" t="n">
        <f aca="false">TTEST(B12:B18,D12:D18,1,2)</f>
        <v>0.0429701054950282</v>
      </c>
      <c r="E19" s="0" t="n">
        <f aca="false">TTEST(D12:D18,F12:F18,1,2)</f>
        <v>0.247137743433194</v>
      </c>
    </row>
    <row r="20" customFormat="false" ht="12.8" hidden="false" customHeight="false" outlineLevel="0" collapsed="false">
      <c r="F20" s="1"/>
    </row>
    <row r="21" customFormat="false" ht="12.8" hidden="false" customHeight="false" outlineLevel="0" collapsed="false">
      <c r="A21" s="0" t="s">
        <v>29</v>
      </c>
      <c r="B21" s="1"/>
      <c r="D21" s="1"/>
      <c r="F21" s="1"/>
    </row>
    <row r="22" customFormat="false" ht="12.8" hidden="false" customHeight="false" outlineLevel="0" collapsed="false">
      <c r="A22" s="0" t="s">
        <v>36</v>
      </c>
      <c r="B22" s="1" t="n">
        <v>23.7288</v>
      </c>
      <c r="D22" s="1" t="n">
        <v>18.6667</v>
      </c>
      <c r="F22" s="1" t="n">
        <v>20.8333</v>
      </c>
    </row>
    <row r="23" customFormat="false" ht="12.8" hidden="false" customHeight="false" outlineLevel="0" collapsed="false">
      <c r="A23" s="0" t="s">
        <v>39</v>
      </c>
      <c r="B23" s="1" t="n">
        <v>6.7308</v>
      </c>
      <c r="D23" s="1"/>
      <c r="E23" s="0" t="s">
        <v>49</v>
      </c>
      <c r="F23" s="1"/>
      <c r="G23" s="0" t="s">
        <v>49</v>
      </c>
    </row>
    <row r="24" customFormat="false" ht="12.8" hidden="false" customHeight="false" outlineLevel="0" collapsed="false">
      <c r="A24" s="0" t="s">
        <v>41</v>
      </c>
      <c r="B24" s="1" t="n">
        <v>5.8252</v>
      </c>
      <c r="D24" s="1" t="n">
        <v>7.2917</v>
      </c>
      <c r="F24" s="1" t="n">
        <v>13.3333</v>
      </c>
    </row>
    <row r="25" customFormat="false" ht="12.8" hidden="false" customHeight="false" outlineLevel="0" collapsed="false">
      <c r="A25" s="0" t="s">
        <v>45</v>
      </c>
      <c r="B25" s="1"/>
      <c r="C25" s="0" t="s">
        <v>49</v>
      </c>
      <c r="D25" s="1" t="n">
        <v>22.2222</v>
      </c>
      <c r="F25" s="1" t="n">
        <v>23.0769</v>
      </c>
      <c r="G25" s="0" t="s">
        <v>49</v>
      </c>
    </row>
    <row r="26" customFormat="false" ht="12.8" hidden="false" customHeight="false" outlineLevel="0" collapsed="false">
      <c r="A26" s="0" t="s">
        <v>48</v>
      </c>
      <c r="C26" s="0" t="s">
        <v>49</v>
      </c>
      <c r="D26" s="1" t="n">
        <v>7.0796</v>
      </c>
      <c r="E26" s="0" t="s">
        <v>49</v>
      </c>
      <c r="G26" s="0" t="s">
        <v>49</v>
      </c>
    </row>
    <row r="27" customFormat="false" ht="12.8" hidden="false" customHeight="false" outlineLevel="0" collapsed="false">
      <c r="A27" s="0" t="s">
        <v>52</v>
      </c>
      <c r="B27" s="1" t="n">
        <v>13.5922</v>
      </c>
      <c r="C27" s="1"/>
      <c r="D27" s="1" t="n">
        <v>5.4795</v>
      </c>
      <c r="E27" s="1"/>
      <c r="F27" s="1" t="n">
        <v>20.8955</v>
      </c>
    </row>
    <row r="28" customFormat="false" ht="12.8" hidden="false" customHeight="false" outlineLevel="0" collapsed="false">
      <c r="A28" s="0" t="s">
        <v>54</v>
      </c>
      <c r="B28" s="1" t="n">
        <v>5.668</v>
      </c>
      <c r="C28" s="1"/>
      <c r="D28" s="1" t="n">
        <v>7.0588</v>
      </c>
      <c r="E28" s="1"/>
      <c r="G28" s="0" t="s">
        <v>49</v>
      </c>
    </row>
    <row r="30" customFormat="false" ht="12.8" hidden="false" customHeight="false" outlineLevel="0" collapsed="false">
      <c r="A30" s="0" t="s">
        <v>34</v>
      </c>
      <c r="B30" s="1"/>
      <c r="D30" s="1"/>
      <c r="F30" s="1"/>
    </row>
    <row r="31" customFormat="false" ht="12.8" hidden="false" customHeight="false" outlineLevel="0" collapsed="false">
      <c r="A31" s="0" t="s">
        <v>36</v>
      </c>
      <c r="B31" s="1"/>
      <c r="D31" s="1"/>
      <c r="F31" s="1"/>
    </row>
    <row r="32" customFormat="false" ht="12.8" hidden="false" customHeight="false" outlineLevel="0" collapsed="false">
      <c r="A32" s="0" t="s">
        <v>39</v>
      </c>
      <c r="B32" s="1"/>
      <c r="D32" s="1"/>
      <c r="F32" s="1"/>
    </row>
    <row r="33" customFormat="false" ht="12.8" hidden="false" customHeight="false" outlineLevel="0" collapsed="false">
      <c r="A33" s="0" t="s">
        <v>41</v>
      </c>
      <c r="B33" s="1" t="n">
        <f aca="false">30/38</f>
        <v>0.789473684210526</v>
      </c>
      <c r="D33" s="1"/>
      <c r="F33" s="1"/>
    </row>
    <row r="34" customFormat="false" ht="12.8" hidden="false" customHeight="false" outlineLevel="0" collapsed="false">
      <c r="A34" s="0" t="s">
        <v>45</v>
      </c>
      <c r="B34" s="1"/>
      <c r="D34" s="1"/>
      <c r="F34" s="1"/>
    </row>
    <row r="35" customFormat="false" ht="12.8" hidden="false" customHeight="false" outlineLevel="0" collapsed="false">
      <c r="A35" s="0" t="s">
        <v>48</v>
      </c>
      <c r="D35" s="1"/>
    </row>
    <row r="36" customFormat="false" ht="12.8" hidden="false" customHeight="false" outlineLevel="0" collapsed="false">
      <c r="A36" s="0" t="s">
        <v>52</v>
      </c>
      <c r="B36" s="1"/>
      <c r="C36" s="1"/>
      <c r="D36" s="1"/>
      <c r="E36" s="1"/>
      <c r="F36" s="1"/>
    </row>
    <row r="37" customFormat="false" ht="12.8" hidden="false" customHeight="false" outlineLevel="0" collapsed="false">
      <c r="A37" s="0" t="s">
        <v>54</v>
      </c>
      <c r="B37" s="1" t="n">
        <f aca="false">15/28</f>
        <v>0.535714285714286</v>
      </c>
      <c r="C37" s="1"/>
      <c r="D37" s="1" t="n">
        <f aca="false">2/11</f>
        <v>0.181818181818182</v>
      </c>
      <c r="E37" s="1"/>
      <c r="F37" s="0" t="n">
        <f aca="false">4/6</f>
        <v>0.666666666666667</v>
      </c>
    </row>
    <row r="39" customFormat="false" ht="12.8" hidden="false" customHeight="false" outlineLevel="0" collapsed="false">
      <c r="A39" s="0" t="s">
        <v>34</v>
      </c>
    </row>
    <row r="40" customFormat="false" ht="12.8" hidden="false" customHeight="false" outlineLevel="0" collapsed="false">
      <c r="B40" s="0" t="s">
        <v>2</v>
      </c>
      <c r="C40" s="0" t="s">
        <v>3</v>
      </c>
      <c r="D40" s="0" t="s">
        <v>35</v>
      </c>
    </row>
    <row r="41" customFormat="false" ht="12.8" hidden="false" customHeight="false" outlineLevel="0" collapsed="false">
      <c r="A41" s="0" t="s">
        <v>36</v>
      </c>
      <c r="B41" s="2" t="n">
        <f aca="false">3/4</f>
        <v>0.75</v>
      </c>
      <c r="C41" s="3"/>
      <c r="D41" s="2"/>
    </row>
    <row r="42" customFormat="false" ht="12.8" hidden="false" customHeight="false" outlineLevel="0" collapsed="false">
      <c r="A42" s="0" t="s">
        <v>39</v>
      </c>
      <c r="B42" s="2" t="n">
        <f aca="false">30/48</f>
        <v>0.625</v>
      </c>
      <c r="C42" s="2" t="n">
        <f aca="false">15/37</f>
        <v>0.405405405405405</v>
      </c>
      <c r="D42" s="2" t="n">
        <f aca="false">15/40</f>
        <v>0.375</v>
      </c>
    </row>
    <row r="43" customFormat="false" ht="12.8" hidden="false" customHeight="false" outlineLevel="0" collapsed="false">
      <c r="A43" s="0" t="s">
        <v>41</v>
      </c>
      <c r="B43" s="2" t="n">
        <f aca="false">47/50</f>
        <v>0.94</v>
      </c>
      <c r="C43" s="2" t="n">
        <f aca="false">23/36</f>
        <v>0.638888888888889</v>
      </c>
      <c r="D43" s="2" t="n">
        <f aca="false">13/43</f>
        <v>0.302325581395349</v>
      </c>
    </row>
    <row r="44" customFormat="false" ht="12.8" hidden="false" customHeight="false" outlineLevel="0" collapsed="false">
      <c r="A44" s="0" t="s">
        <v>45</v>
      </c>
      <c r="B44" s="2" t="n">
        <f aca="false">32/44</f>
        <v>0.727272727272727</v>
      </c>
      <c r="C44" s="2" t="n">
        <f aca="false">5/35</f>
        <v>0.142857142857143</v>
      </c>
      <c r="D44" s="2" t="n">
        <f aca="false">7/26</f>
        <v>0.269230769230769</v>
      </c>
    </row>
    <row r="45" customFormat="false" ht="12.8" hidden="false" customHeight="false" outlineLevel="0" collapsed="false">
      <c r="A45" s="0" t="s">
        <v>48</v>
      </c>
      <c r="B45" s="2"/>
      <c r="C45" s="2"/>
      <c r="D45" s="2"/>
    </row>
    <row r="46" customFormat="false" ht="12.8" hidden="false" customHeight="false" outlineLevel="0" collapsed="false">
      <c r="A46" s="0" t="s">
        <v>52</v>
      </c>
      <c r="B46" s="2" t="n">
        <f aca="false">4/8</f>
        <v>0.5</v>
      </c>
      <c r="C46" s="2" t="n">
        <v>0.5</v>
      </c>
      <c r="D46" s="2" t="n">
        <f aca="false">2/5</f>
        <v>0.4</v>
      </c>
    </row>
    <row r="47" customFormat="false" ht="12.8" hidden="false" customHeight="false" outlineLevel="0" collapsed="false">
      <c r="A47" s="0" t="s">
        <v>54</v>
      </c>
      <c r="B47" s="2" t="n">
        <f aca="false">16/28</f>
        <v>0.571428571428571</v>
      </c>
      <c r="C47" s="2" t="n">
        <f aca="false">2/11</f>
        <v>0.181818181818182</v>
      </c>
      <c r="D47" s="2" t="n">
        <f aca="false">2/6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10" activeCellId="0" sqref="L10"/>
    </sheetView>
  </sheetViews>
  <sheetFormatPr defaultRowHeight="12.8"/>
  <cols>
    <col collapsed="false" hidden="false" max="1" min="1" style="0" width="15.2551020408163"/>
    <col collapsed="false" hidden="false" max="2" min="2" style="0" width="9.98979591836735"/>
    <col collapsed="false" hidden="false" max="3" min="3" style="0" width="19.1683673469388"/>
    <col collapsed="false" hidden="false" max="4" min="4" style="0" width="9.98979591836735"/>
    <col collapsed="false" hidden="false" max="5" min="5" style="0" width="19.5714285714286"/>
    <col collapsed="false" hidden="false" max="6" min="6" style="0" width="9.98979591836735"/>
    <col collapsed="false" hidden="false" max="7" min="7" style="0" width="13.0918367346939"/>
    <col collapsed="false" hidden="false" max="8" min="8" style="0" width="12.9591836734694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0</v>
      </c>
      <c r="H1" s="0" t="s">
        <v>1</v>
      </c>
    </row>
    <row r="2" customFormat="false" ht="12.8" hidden="false" customHeight="false" outlineLevel="0" collapsed="false">
      <c r="B2" s="0" t="s">
        <v>2</v>
      </c>
      <c r="D2" s="0" t="s">
        <v>57</v>
      </c>
      <c r="F2" s="0" t="s">
        <v>4</v>
      </c>
    </row>
    <row r="3" customFormat="false" ht="12.8" hidden="false" customHeight="false" outlineLevel="0" collapsed="false">
      <c r="A3" s="0" t="s">
        <v>58</v>
      </c>
      <c r="B3" s="0" t="n">
        <v>18</v>
      </c>
      <c r="C3" s="0" t="s">
        <v>59</v>
      </c>
      <c r="E3" s="0" t="s">
        <v>49</v>
      </c>
      <c r="F3" s="0" t="n">
        <v>19.5122</v>
      </c>
      <c r="G3" s="0" t="s">
        <v>60</v>
      </c>
      <c r="H3" s="0" t="n">
        <v>10</v>
      </c>
    </row>
    <row r="4" customFormat="false" ht="12.8" hidden="false" customHeight="false" outlineLevel="0" collapsed="false">
      <c r="A4" s="0" t="s">
        <v>61</v>
      </c>
      <c r="B4" s="0" t="n">
        <v>19</v>
      </c>
      <c r="C4" s="0" t="s">
        <v>59</v>
      </c>
      <c r="D4" s="0" t="n">
        <v>17.1429</v>
      </c>
      <c r="E4" s="0" t="s">
        <v>62</v>
      </c>
      <c r="F4" s="0" t="n">
        <v>20</v>
      </c>
      <c r="H4" s="0" t="n">
        <v>17</v>
      </c>
    </row>
    <row r="5" customFormat="false" ht="12.8" hidden="false" customHeight="false" outlineLevel="0" collapsed="false">
      <c r="A5" s="0" t="s">
        <v>63</v>
      </c>
      <c r="B5" s="0" t="n">
        <v>20</v>
      </c>
      <c r="C5" s="0" t="s">
        <v>59</v>
      </c>
      <c r="D5" s="0" t="n">
        <v>21.1268</v>
      </c>
      <c r="E5" s="0" t="s">
        <v>64</v>
      </c>
      <c r="F5" s="0" t="n">
        <v>22</v>
      </c>
      <c r="G5" s="0" t="s">
        <v>65</v>
      </c>
      <c r="H5" s="0" t="n">
        <v>23</v>
      </c>
    </row>
    <row r="6" customFormat="false" ht="12.8" hidden="false" customHeight="false" outlineLevel="0" collapsed="false">
      <c r="A6" s="0" t="s">
        <v>66</v>
      </c>
      <c r="B6" s="0" t="n">
        <v>21</v>
      </c>
      <c r="C6" s="0" t="s">
        <v>59</v>
      </c>
      <c r="D6" s="0" t="n">
        <v>22</v>
      </c>
      <c r="E6" s="0" t="s">
        <v>67</v>
      </c>
      <c r="F6" s="0" t="n">
        <v>24</v>
      </c>
      <c r="G6" s="0" t="s">
        <v>68</v>
      </c>
      <c r="H6" s="0" t="n">
        <v>20</v>
      </c>
    </row>
    <row r="7" customFormat="false" ht="12.8" hidden="false" customHeight="false" outlineLevel="0" collapsed="false">
      <c r="A7" s="0" t="s">
        <v>69</v>
      </c>
      <c r="B7" s="0" t="n">
        <v>21</v>
      </c>
      <c r="C7" s="0" t="s">
        <v>50</v>
      </c>
      <c r="D7" s="0" t="n">
        <v>12.4138</v>
      </c>
      <c r="E7" s="0" t="s">
        <v>70</v>
      </c>
      <c r="F7" s="0" t="n">
        <v>22</v>
      </c>
      <c r="G7" s="0" t="s">
        <v>71</v>
      </c>
      <c r="H7" s="0" t="n">
        <v>22</v>
      </c>
    </row>
    <row r="8" customFormat="false" ht="12.8" hidden="false" customHeight="false" outlineLevel="0" collapsed="false">
      <c r="A8" s="0" t="s">
        <v>72</v>
      </c>
      <c r="B8" s="0" t="n">
        <v>21</v>
      </c>
      <c r="C8" s="0" t="s">
        <v>73</v>
      </c>
      <c r="E8" s="0" t="s">
        <v>49</v>
      </c>
      <c r="F8" s="0" t="n">
        <v>22</v>
      </c>
      <c r="G8" s="0" t="s">
        <v>73</v>
      </c>
    </row>
    <row r="10" customFormat="false" ht="12.8" hidden="false" customHeight="false" outlineLevel="0" collapsed="false">
      <c r="A10" s="0" t="s">
        <v>28</v>
      </c>
    </row>
    <row r="11" customFormat="false" ht="12.8" hidden="false" customHeight="false" outlineLevel="0" collapsed="false">
      <c r="B11" s="0" t="s">
        <v>2</v>
      </c>
      <c r="D11" s="0" t="s">
        <v>57</v>
      </c>
      <c r="F11" s="0" t="s">
        <v>4</v>
      </c>
    </row>
    <row r="12" customFormat="false" ht="12.8" hidden="false" customHeight="false" outlineLevel="0" collapsed="false">
      <c r="A12" s="0" t="s">
        <v>58</v>
      </c>
      <c r="B12" s="0" t="n">
        <v>55.4626187252772</v>
      </c>
      <c r="E12" s="0" t="s">
        <v>49</v>
      </c>
      <c r="F12" s="0" t="n">
        <v>49.2086984110174</v>
      </c>
    </row>
    <row r="13" customFormat="false" ht="12.8" hidden="false" customHeight="false" outlineLevel="0" collapsed="false">
      <c r="A13" s="0" t="s">
        <v>61</v>
      </c>
      <c r="B13" s="0" t="n">
        <v>77.3730333990195</v>
      </c>
      <c r="D13" s="0" t="n">
        <v>48.9676719069295</v>
      </c>
      <c r="F13" s="0" t="n">
        <v>58.2404173910368</v>
      </c>
    </row>
    <row r="14" customFormat="false" ht="12.8" hidden="false" customHeight="false" outlineLevel="0" collapsed="false">
      <c r="A14" s="0" t="s">
        <v>63</v>
      </c>
      <c r="B14" s="0" t="n">
        <v>51.2566820227102</v>
      </c>
      <c r="D14" s="0" t="n">
        <v>11.9973186460038</v>
      </c>
      <c r="F14" s="0" t="n">
        <v>48.9756294403953</v>
      </c>
    </row>
    <row r="15" customFormat="false" ht="12.8" hidden="false" customHeight="false" outlineLevel="0" collapsed="false">
      <c r="A15" s="0" t="s">
        <v>66</v>
      </c>
      <c r="B15" s="0" t="n">
        <v>125.923193147735</v>
      </c>
      <c r="E15" s="0" t="s">
        <v>49</v>
      </c>
      <c r="F15" s="0" t="n">
        <v>106.84008196899</v>
      </c>
    </row>
    <row r="16" customFormat="false" ht="12.8" hidden="false" customHeight="false" outlineLevel="0" collapsed="false">
      <c r="A16" s="0" t="s">
        <v>69</v>
      </c>
      <c r="B16" s="0" t="n">
        <v>100.359298120069</v>
      </c>
      <c r="D16" s="0" t="n">
        <v>25.9</v>
      </c>
      <c r="E16" s="0" t="s">
        <v>49</v>
      </c>
      <c r="F16" s="0" t="n">
        <v>61.1489698824134</v>
      </c>
    </row>
    <row r="17" customFormat="false" ht="12.8" hidden="false" customHeight="false" outlineLevel="0" collapsed="false">
      <c r="A17" s="0" t="s">
        <v>72</v>
      </c>
      <c r="B17" s="0" t="n">
        <v>79.3095220731418</v>
      </c>
      <c r="E17" s="0" t="s">
        <v>49</v>
      </c>
      <c r="F17" s="0" t="n">
        <v>49.8561683753988</v>
      </c>
    </row>
    <row r="18" customFormat="false" ht="12.8" hidden="false" customHeight="false" outlineLevel="0" collapsed="false">
      <c r="C18" s="0" t="n">
        <f aca="false">TTEST(B12:B17,D12:D17,1,2)</f>
        <v>0.0116204765050805</v>
      </c>
      <c r="E18" s="0" t="n">
        <f aca="false">TTEST(D12:D17,F12:F17,1,2)</f>
        <v>0.0314082288681071</v>
      </c>
    </row>
    <row r="19" customFormat="false" ht="12.8" hidden="false" customHeight="false" outlineLevel="0" collapsed="false">
      <c r="A19" s="0" t="s">
        <v>29</v>
      </c>
    </row>
    <row r="20" customFormat="false" ht="12.8" hidden="false" customHeight="false" outlineLevel="0" collapsed="false">
      <c r="B20" s="0" t="s">
        <v>2</v>
      </c>
      <c r="D20" s="0" t="s">
        <v>57</v>
      </c>
      <c r="F20" s="0" t="s">
        <v>4</v>
      </c>
    </row>
    <row r="21" customFormat="false" ht="12.8" hidden="false" customHeight="false" outlineLevel="0" collapsed="false">
      <c r="A21" s="0" t="s">
        <v>58</v>
      </c>
      <c r="B21" s="0" t="n">
        <v>20.2899</v>
      </c>
      <c r="E21" s="0" t="s">
        <v>49</v>
      </c>
      <c r="F21" s="0" t="n">
        <v>33.3333</v>
      </c>
    </row>
    <row r="22" customFormat="false" ht="12.8" hidden="false" customHeight="false" outlineLevel="0" collapsed="false">
      <c r="A22" s="0" t="s">
        <v>61</v>
      </c>
      <c r="B22" s="0" t="n">
        <v>7.5269</v>
      </c>
      <c r="D22" s="0" t="n">
        <v>1.6632</v>
      </c>
      <c r="E22" s="0" t="s">
        <v>74</v>
      </c>
      <c r="F22" s="0" t="n">
        <v>7.8431</v>
      </c>
    </row>
    <row r="23" customFormat="false" ht="12.8" hidden="false" customHeight="false" outlineLevel="0" collapsed="false">
      <c r="A23" s="0" t="s">
        <v>63</v>
      </c>
      <c r="B23" s="0" t="n">
        <v>23.5294</v>
      </c>
      <c r="D23" s="0" t="n">
        <v>15.1515</v>
      </c>
      <c r="F23" s="0" t="n">
        <v>9.434</v>
      </c>
    </row>
    <row r="24" customFormat="false" ht="12.8" hidden="false" customHeight="false" outlineLevel="0" collapsed="false">
      <c r="A24" s="0" t="s">
        <v>66</v>
      </c>
      <c r="B24" s="0" t="n">
        <v>21.875</v>
      </c>
      <c r="D24" s="0" t="s">
        <v>75</v>
      </c>
      <c r="E24" s="0" t="s">
        <v>49</v>
      </c>
      <c r="F24" s="0" t="n">
        <v>20</v>
      </c>
    </row>
    <row r="25" customFormat="false" ht="12.8" hidden="false" customHeight="false" outlineLevel="0" collapsed="false">
      <c r="A25" s="0" t="s">
        <v>69</v>
      </c>
      <c r="B25" s="0" t="n">
        <v>17.6471</v>
      </c>
      <c r="D25" s="0" t="n">
        <v>2.9703</v>
      </c>
      <c r="E25" s="0" t="s">
        <v>74</v>
      </c>
      <c r="F25" s="0" t="n">
        <v>18.1818</v>
      </c>
    </row>
    <row r="26" customFormat="false" ht="12.8" hidden="false" customHeight="false" outlineLevel="0" collapsed="false">
      <c r="A26" s="0" t="s">
        <v>72</v>
      </c>
      <c r="B26" s="0" t="n">
        <v>2.3529</v>
      </c>
      <c r="E26" s="0" t="s">
        <v>49</v>
      </c>
      <c r="F26" s="0" t="n">
        <v>19.6721</v>
      </c>
    </row>
    <row r="28" customFormat="false" ht="12.8" hidden="false" customHeight="false" outlineLevel="0" collapsed="false">
      <c r="A28" s="0" t="s">
        <v>34</v>
      </c>
    </row>
    <row r="29" customFormat="false" ht="12.8" hidden="false" customHeight="false" outlineLevel="0" collapsed="false">
      <c r="B29" s="0" t="s">
        <v>2</v>
      </c>
      <c r="C29" s="0" t="s">
        <v>57</v>
      </c>
      <c r="D29" s="0" t="s">
        <v>4</v>
      </c>
    </row>
    <row r="30" customFormat="false" ht="12.8" hidden="false" customHeight="false" outlineLevel="0" collapsed="false">
      <c r="A30" s="0" t="s">
        <v>58</v>
      </c>
      <c r="B30" s="2" t="n">
        <f aca="false">30/53</f>
        <v>0.566037735849057</v>
      </c>
      <c r="C30" s="2"/>
      <c r="D30" s="2"/>
    </row>
    <row r="31" customFormat="false" ht="12.8" hidden="false" customHeight="false" outlineLevel="0" collapsed="false">
      <c r="A31" s="0" t="s">
        <v>61</v>
      </c>
      <c r="B31" s="2" t="n">
        <f aca="false">45/60</f>
        <v>0.75</v>
      </c>
      <c r="C31" s="2"/>
      <c r="D31" s="2" t="n">
        <f aca="false">40/65</f>
        <v>0.615384615384615</v>
      </c>
    </row>
    <row r="32" customFormat="false" ht="12.8" hidden="false" customHeight="false" outlineLevel="0" collapsed="false">
      <c r="A32" s="0" t="s">
        <v>63</v>
      </c>
      <c r="B32" s="2" t="n">
        <f aca="false">11/19</f>
        <v>0.578947368421053</v>
      </c>
      <c r="D32" s="2" t="n">
        <f aca="false">8/15</f>
        <v>0.533333333333333</v>
      </c>
    </row>
    <row r="33" customFormat="false" ht="12.8" hidden="false" customHeight="false" outlineLevel="0" collapsed="false">
      <c r="A33" s="0" t="s">
        <v>66</v>
      </c>
      <c r="B33" s="2" t="n">
        <f aca="false">34/53</f>
        <v>0.641509433962264</v>
      </c>
      <c r="C33" s="2"/>
      <c r="D33" s="2" t="n">
        <f aca="false">33/57</f>
        <v>0.578947368421053</v>
      </c>
    </row>
    <row r="34" customFormat="false" ht="12.8" hidden="false" customHeight="false" outlineLevel="0" collapsed="false">
      <c r="A34" s="0" t="s">
        <v>69</v>
      </c>
      <c r="B34" s="2" t="n">
        <f aca="false">33/56</f>
        <v>0.589285714285714</v>
      </c>
      <c r="C34" s="2"/>
      <c r="D34" s="2" t="n">
        <f aca="false">7/11</f>
        <v>0.636363636363636</v>
      </c>
    </row>
    <row r="35" customFormat="false" ht="12.8" hidden="false" customHeight="false" outlineLevel="0" collapsed="false">
      <c r="A35" s="0" t="s">
        <v>72</v>
      </c>
      <c r="B35" s="2" t="n">
        <f aca="false">23/29</f>
        <v>0.793103448275862</v>
      </c>
      <c r="C35" s="2"/>
      <c r="D35" s="2" t="n">
        <f aca="false">34/60</f>
        <v>0.566666666666667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2019-07-24T11:04:59Z</dcterms:created>
  <dc:creator/>
  <dc:description/>
  <dc:language>en-NZ</dc:language>
  <cp:lastModifiedBy/>
  <dcterms:modified xsi:type="dcterms:W3CDTF">2019-08-12T15:23:48Z</dcterms:modified>
  <cp:revision>284</cp:revision>
  <dc:subject/>
  <dc:title/>
</cp:coreProperties>
</file>