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/>
  <xr:revisionPtr revIDLastSave="0" documentId="10_ncr:100000_{504979D1-49C1-4D16-A019-AEFCD3F757E3}" xr6:coauthVersionLast="31" xr6:coauthVersionMax="31" xr10:uidLastSave="{00000000-0000-0000-0000-000000000000}"/>
  <bookViews>
    <workbookView xWindow="0" yWindow="0" windowWidth="22260" windowHeight="12645" firstSheet="17" activeTab="21" xr2:uid="{00000000-000D-0000-FFFF-FFFF00000000}"/>
  </bookViews>
  <sheets>
    <sheet name="33C_PC-SAFT" sheetId="1" state="hidden" r:id="rId1"/>
    <sheet name="references" sheetId="15" state="hidden" r:id="rId2"/>
    <sheet name="_archivedS_33C (28)" sheetId="38" state="hidden" r:id="rId3"/>
    <sheet name="_archivedS_33C (2)" sheetId="2" state="hidden" r:id="rId4"/>
    <sheet name="_archivedS_59C (28)" sheetId="39" state="hidden" r:id="rId5"/>
    <sheet name="S_100C (4)" sheetId="4" r:id="rId6"/>
    <sheet name="S_125C (4)" sheetId="5" r:id="rId7"/>
    <sheet name="S_150C (4)" sheetId="6" r:id="rId8"/>
    <sheet name="S_175C (4)" sheetId="7" r:id="rId9"/>
    <sheet name="S_200C (4)" sheetId="8" r:id="rId10"/>
    <sheet name="S_50C (5)" sheetId="9" r:id="rId11"/>
    <sheet name="S_65C (5)" sheetId="10" r:id="rId12"/>
    <sheet name="S_80C (5)" sheetId="11" r:id="rId13"/>
    <sheet name="S_30C (6)" sheetId="16" r:id="rId14"/>
    <sheet name="S_40C (6)" sheetId="17" r:id="rId15"/>
    <sheet name="S_50C (6)" sheetId="12" r:id="rId16"/>
    <sheet name="S_33C (7)" sheetId="18" r:id="rId17"/>
    <sheet name="S_42C (7)" sheetId="19" r:id="rId18"/>
    <sheet name="S_59C (7)" sheetId="14" r:id="rId19"/>
    <sheet name="S_35C (8)" sheetId="21" r:id="rId20"/>
    <sheet name="S_51C (8)" sheetId="22" r:id="rId21"/>
    <sheet name="S_81C (8)" sheetId="23" r:id="rId22"/>
    <sheet name="S_100C (8)" sheetId="24" r:id="rId23"/>
    <sheet name="S_132C (8)" sheetId="25" r:id="rId24"/>
    <sheet name="_archivedS_35C (9)" sheetId="40" state="hidden" r:id="rId25"/>
    <sheet name="!S_35C (9)" sheetId="26" r:id="rId26"/>
    <sheet name="!S_65C (9)" sheetId="27" r:id="rId27"/>
    <sheet name="!S_75C (9)" sheetId="29" r:id="rId28"/>
    <sheet name="!S_85C (9)" sheetId="28" r:id="rId29"/>
    <sheet name="S_35C (10)" sheetId="30" r:id="rId30"/>
    <sheet name="!S_32C (11)" sheetId="31" r:id="rId31"/>
    <sheet name="S_40C (12)" sheetId="32" r:id="rId32"/>
    <sheet name="S_40C (13)" sheetId="33" r:id="rId33"/>
    <sheet name="!S_35C (14)" sheetId="35" r:id="rId34"/>
    <sheet name="!S_50C (14)" sheetId="34" r:id="rId35"/>
    <sheet name="_archivedS_60C (15)" sheetId="42" state="hidden" r:id="rId36"/>
    <sheet name="S_30C (29)" sheetId="43" r:id="rId37"/>
    <sheet name="S_40C (29)" sheetId="44" r:id="rId38"/>
    <sheet name="S_50C (29)" sheetId="45" r:id="rId39"/>
    <sheet name="S_60C (29)" sheetId="36" r:id="rId40"/>
    <sheet name="S_70C (29)" sheetId="46" r:id="rId41"/>
    <sheet name="S_80C (29)" sheetId="47" r:id="rId42"/>
    <sheet name="S_90C (29)" sheetId="48" r:id="rId43"/>
    <sheet name="S_100C (29)" sheetId="49" r:id="rId44"/>
    <sheet name="S_110C (29)" sheetId="50" r:id="rId45"/>
    <sheet name="S_120C (29)" sheetId="51" r:id="rId46"/>
    <sheet name="S_140C (29)" sheetId="52" r:id="rId47"/>
    <sheet name="S_160C (29)" sheetId="53" r:id="rId48"/>
    <sheet name="S_180C (29)" sheetId="54" r:id="rId49"/>
    <sheet name="S_35C (30)" sheetId="55" r:id="rId50"/>
    <sheet name="P_35C (30)" sheetId="56" r:id="rId51"/>
    <sheet name="_archivedS_100C (15)" sheetId="37" state="hidden" r:id="rId5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5" l="1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2" i="55"/>
  <c r="D3" i="55"/>
  <c r="D4" i="55"/>
  <c r="D5" i="55"/>
  <c r="D6" i="55"/>
  <c r="D7" i="55"/>
  <c r="D8" i="55"/>
  <c r="D9" i="55"/>
  <c r="D10" i="55"/>
  <c r="D11" i="55"/>
  <c r="D12" i="55"/>
  <c r="D13" i="55"/>
  <c r="D14" i="55"/>
  <c r="D15" i="55"/>
  <c r="D16" i="55"/>
  <c r="D2" i="55"/>
  <c r="B15" i="56" l="1"/>
  <c r="B3" i="56"/>
  <c r="B4" i="56"/>
  <c r="B5" i="56"/>
  <c r="B6" i="56"/>
  <c r="B7" i="56"/>
  <c r="B8" i="56"/>
  <c r="B9" i="56"/>
  <c r="B10" i="56"/>
  <c r="B11" i="56"/>
  <c r="B12" i="56"/>
  <c r="B13" i="56"/>
  <c r="B14" i="56"/>
  <c r="B2" i="56"/>
  <c r="D7" i="54" l="1"/>
  <c r="B7" i="54"/>
  <c r="D6" i="54"/>
  <c r="B6" i="54"/>
  <c r="D5" i="54"/>
  <c r="B5" i="54"/>
  <c r="D4" i="54"/>
  <c r="B4" i="54"/>
  <c r="D3" i="54"/>
  <c r="B3" i="54"/>
  <c r="D2" i="54"/>
  <c r="B2" i="54"/>
  <c r="D7" i="53"/>
  <c r="B7" i="53"/>
  <c r="D6" i="53"/>
  <c r="B6" i="53"/>
  <c r="D5" i="53"/>
  <c r="B5" i="53"/>
  <c r="D4" i="53"/>
  <c r="B4" i="53"/>
  <c r="D3" i="53"/>
  <c r="B3" i="53"/>
  <c r="D2" i="53"/>
  <c r="B2" i="53"/>
  <c r="D7" i="52"/>
  <c r="B7" i="52"/>
  <c r="D6" i="52"/>
  <c r="B6" i="52"/>
  <c r="D5" i="52"/>
  <c r="B5" i="52"/>
  <c r="D4" i="52"/>
  <c r="B4" i="52"/>
  <c r="D3" i="52"/>
  <c r="B3" i="52"/>
  <c r="D2" i="52"/>
  <c r="B2" i="52"/>
  <c r="D7" i="51"/>
  <c r="B7" i="51"/>
  <c r="D6" i="51"/>
  <c r="B6" i="51"/>
  <c r="D5" i="51"/>
  <c r="B5" i="51"/>
  <c r="D4" i="51"/>
  <c r="B4" i="51"/>
  <c r="D3" i="51"/>
  <c r="B3" i="51"/>
  <c r="D2" i="51"/>
  <c r="B2" i="51"/>
  <c r="D4" i="50"/>
  <c r="B4" i="50"/>
  <c r="D3" i="50"/>
  <c r="B3" i="50"/>
  <c r="D2" i="50"/>
  <c r="B2" i="50"/>
  <c r="D7" i="49"/>
  <c r="B7" i="49"/>
  <c r="D6" i="49"/>
  <c r="B6" i="49"/>
  <c r="D5" i="49"/>
  <c r="B5" i="49"/>
  <c r="D4" i="49"/>
  <c r="B4" i="49"/>
  <c r="D3" i="49"/>
  <c r="B3" i="49"/>
  <c r="D2" i="49"/>
  <c r="B2" i="49"/>
  <c r="D4" i="48"/>
  <c r="B4" i="48"/>
  <c r="D3" i="48"/>
  <c r="B3" i="48"/>
  <c r="D2" i="48"/>
  <c r="B2" i="48"/>
  <c r="D7" i="47"/>
  <c r="B7" i="47"/>
  <c r="D6" i="47"/>
  <c r="B6" i="47"/>
  <c r="D5" i="47"/>
  <c r="B5" i="47"/>
  <c r="D4" i="47"/>
  <c r="B4" i="47"/>
  <c r="D3" i="47"/>
  <c r="B3" i="47"/>
  <c r="D2" i="47"/>
  <c r="B2" i="47"/>
  <c r="D5" i="46"/>
  <c r="B5" i="46"/>
  <c r="D4" i="46"/>
  <c r="B4" i="46"/>
  <c r="D3" i="46"/>
  <c r="B3" i="46"/>
  <c r="D2" i="46"/>
  <c r="B2" i="46"/>
  <c r="D7" i="45"/>
  <c r="B7" i="45"/>
  <c r="D6" i="45"/>
  <c r="B6" i="45"/>
  <c r="D5" i="45"/>
  <c r="B5" i="45"/>
  <c r="D4" i="45"/>
  <c r="B4" i="45"/>
  <c r="D3" i="45"/>
  <c r="B3" i="45"/>
  <c r="D2" i="45"/>
  <c r="B2" i="45"/>
  <c r="B7" i="44"/>
  <c r="D7" i="44"/>
  <c r="D6" i="44"/>
  <c r="B6" i="44"/>
  <c r="D5" i="44"/>
  <c r="B5" i="44"/>
  <c r="D4" i="44"/>
  <c r="B4" i="44"/>
  <c r="D3" i="44"/>
  <c r="B3" i="44"/>
  <c r="D2" i="44"/>
  <c r="B2" i="44"/>
  <c r="D6" i="43"/>
  <c r="B6" i="43"/>
  <c r="D5" i="43"/>
  <c r="B5" i="43"/>
  <c r="D4" i="43"/>
  <c r="B4" i="43"/>
  <c r="D3" i="43"/>
  <c r="B3" i="43"/>
  <c r="D2" i="43"/>
  <c r="B2" i="43"/>
  <c r="D13" i="42"/>
  <c r="B13" i="42"/>
  <c r="D12" i="42"/>
  <c r="B12" i="42"/>
  <c r="D11" i="42"/>
  <c r="B11" i="42"/>
  <c r="D10" i="42"/>
  <c r="B10" i="42"/>
  <c r="D9" i="42"/>
  <c r="B9" i="42"/>
  <c r="D8" i="42"/>
  <c r="B8" i="42"/>
  <c r="D7" i="42"/>
  <c r="B7" i="42"/>
  <c r="D6" i="42"/>
  <c r="B6" i="42"/>
  <c r="D5" i="42"/>
  <c r="B5" i="42"/>
  <c r="D4" i="42"/>
  <c r="B4" i="42"/>
  <c r="D3" i="42"/>
  <c r="B3" i="42"/>
  <c r="D2" i="42"/>
  <c r="B2" i="42"/>
  <c r="B3" i="36"/>
  <c r="B4" i="36"/>
  <c r="B5" i="36"/>
  <c r="B6" i="36"/>
  <c r="B7" i="36"/>
  <c r="B2" i="36"/>
  <c r="D3" i="36"/>
  <c r="D4" i="36"/>
  <c r="D5" i="36"/>
  <c r="D6" i="36"/>
  <c r="D7" i="36"/>
  <c r="D2" i="36"/>
  <c r="C2" i="32"/>
  <c r="D3" i="30"/>
  <c r="D4" i="30"/>
  <c r="D5" i="30"/>
  <c r="D6" i="30"/>
  <c r="D7" i="30"/>
  <c r="D8" i="30"/>
  <c r="D2" i="30"/>
  <c r="B3" i="30"/>
  <c r="B4" i="30"/>
  <c r="B5" i="30"/>
  <c r="B6" i="30"/>
  <c r="B7" i="30"/>
  <c r="B8" i="30"/>
  <c r="B2" i="30"/>
  <c r="F28" i="40"/>
  <c r="E28" i="40"/>
  <c r="B28" i="40"/>
  <c r="E27" i="40"/>
  <c r="F27" i="40" s="1"/>
  <c r="B27" i="40"/>
  <c r="E26" i="40"/>
  <c r="F26" i="40" s="1"/>
  <c r="B26" i="40"/>
  <c r="E25" i="40"/>
  <c r="F25" i="40" s="1"/>
  <c r="B25" i="40"/>
  <c r="E24" i="40"/>
  <c r="F24" i="40" s="1"/>
  <c r="B24" i="40"/>
  <c r="F23" i="40"/>
  <c r="E23" i="40"/>
  <c r="B23" i="40"/>
  <c r="F22" i="40"/>
  <c r="E22" i="40"/>
  <c r="B22" i="40"/>
  <c r="F21" i="40"/>
  <c r="E21" i="40"/>
  <c r="B21" i="40"/>
  <c r="F20" i="40"/>
  <c r="E20" i="40"/>
  <c r="B20" i="40"/>
  <c r="E19" i="40"/>
  <c r="F19" i="40" s="1"/>
  <c r="B19" i="40"/>
  <c r="E18" i="40"/>
  <c r="F18" i="40" s="1"/>
  <c r="B18" i="40"/>
  <c r="D10" i="40"/>
  <c r="B10" i="40"/>
  <c r="D9" i="40"/>
  <c r="B9" i="40"/>
  <c r="D8" i="40"/>
  <c r="B8" i="40"/>
  <c r="D7" i="40"/>
  <c r="B7" i="40"/>
  <c r="D6" i="40"/>
  <c r="B6" i="40"/>
  <c r="D5" i="40"/>
  <c r="B5" i="40"/>
  <c r="D4" i="40"/>
  <c r="B4" i="40"/>
  <c r="D3" i="40"/>
  <c r="B3" i="40"/>
  <c r="B2" i="40"/>
  <c r="B3" i="26"/>
  <c r="B4" i="26"/>
  <c r="B5" i="26"/>
  <c r="B6" i="26"/>
  <c r="B7" i="26"/>
  <c r="B8" i="26"/>
  <c r="B9" i="26"/>
  <c r="B10" i="26"/>
  <c r="B11" i="26"/>
  <c r="B12" i="26"/>
  <c r="B2" i="26"/>
  <c r="E3" i="26"/>
  <c r="F3" i="26" s="1"/>
  <c r="E4" i="26"/>
  <c r="F4" i="26" s="1"/>
  <c r="E5" i="26"/>
  <c r="F5" i="26" s="1"/>
  <c r="E6" i="26"/>
  <c r="F6" i="26" s="1"/>
  <c r="E7" i="26"/>
  <c r="F7" i="26" s="1"/>
  <c r="E8" i="26"/>
  <c r="F8" i="26" s="1"/>
  <c r="E9" i="26"/>
  <c r="F9" i="26" s="1"/>
  <c r="E10" i="26"/>
  <c r="F10" i="26" s="1"/>
  <c r="E11" i="26"/>
  <c r="F11" i="26" s="1"/>
  <c r="E12" i="26"/>
  <c r="F12" i="26" s="1"/>
  <c r="E2" i="26"/>
  <c r="F2" i="26" s="1"/>
  <c r="D3" i="25"/>
  <c r="D4" i="25"/>
  <c r="D5" i="25"/>
  <c r="D6" i="25"/>
  <c r="D7" i="25"/>
  <c r="B3" i="25"/>
  <c r="B4" i="25"/>
  <c r="B5" i="25"/>
  <c r="B6" i="25"/>
  <c r="B7" i="25"/>
  <c r="D2" i="25"/>
  <c r="B2" i="25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D2" i="23"/>
  <c r="B2" i="23"/>
  <c r="B3" i="12"/>
  <c r="B4" i="12"/>
  <c r="B5" i="12"/>
  <c r="B6" i="12"/>
  <c r="D3" i="12"/>
  <c r="D4" i="12"/>
  <c r="D5" i="12"/>
  <c r="D6" i="12"/>
  <c r="D2" i="12"/>
  <c r="B2" i="12"/>
  <c r="B3" i="11"/>
  <c r="B4" i="11"/>
  <c r="B5" i="11"/>
  <c r="B6" i="11"/>
  <c r="B7" i="11"/>
  <c r="B8" i="11"/>
  <c r="B2" i="11"/>
  <c r="B3" i="10"/>
  <c r="B4" i="10"/>
  <c r="B5" i="10"/>
  <c r="B6" i="10"/>
  <c r="B7" i="10"/>
  <c r="B8" i="10"/>
  <c r="B9" i="10"/>
  <c r="B10" i="10"/>
  <c r="B2" i="10"/>
  <c r="B3" i="9"/>
  <c r="B4" i="9"/>
  <c r="B5" i="9"/>
  <c r="B6" i="9"/>
  <c r="B7" i="9"/>
  <c r="B8" i="9"/>
  <c r="B9" i="9"/>
  <c r="B10" i="9"/>
  <c r="B2" i="9"/>
  <c r="D3" i="14"/>
  <c r="D4" i="14"/>
  <c r="D5" i="14"/>
  <c r="D6" i="14"/>
  <c r="D7" i="14"/>
  <c r="D8" i="14"/>
  <c r="D9" i="14"/>
  <c r="D10" i="14"/>
  <c r="D11" i="14"/>
  <c r="D12" i="14"/>
  <c r="D13" i="14"/>
  <c r="B3" i="14"/>
  <c r="B4" i="14"/>
  <c r="B5" i="14"/>
  <c r="B6" i="14"/>
  <c r="B7" i="14"/>
  <c r="B8" i="14"/>
  <c r="B9" i="14"/>
  <c r="B10" i="14"/>
  <c r="B11" i="14"/>
  <c r="B12" i="14"/>
  <c r="B13" i="14"/>
  <c r="D2" i="14"/>
  <c r="B2" i="14"/>
  <c r="D3" i="19"/>
  <c r="D4" i="19"/>
  <c r="D5" i="19"/>
  <c r="D6" i="19"/>
  <c r="D7" i="19"/>
  <c r="D8" i="19"/>
  <c r="D9" i="19"/>
  <c r="D10" i="19"/>
  <c r="D11" i="19"/>
  <c r="D12" i="19"/>
  <c r="D13" i="19"/>
  <c r="D14" i="19"/>
  <c r="B3" i="19"/>
  <c r="B4" i="19"/>
  <c r="B5" i="19"/>
  <c r="B6" i="19"/>
  <c r="B7" i="19"/>
  <c r="B8" i="19"/>
  <c r="B9" i="19"/>
  <c r="B10" i="19"/>
  <c r="B11" i="19"/>
  <c r="B12" i="19"/>
  <c r="B13" i="19"/>
  <c r="B14" i="19"/>
  <c r="D2" i="19"/>
  <c r="B2" i="19"/>
  <c r="B3" i="18"/>
  <c r="B4" i="18"/>
  <c r="B5" i="18"/>
  <c r="B6" i="18"/>
  <c r="B7" i="18"/>
  <c r="B8" i="18"/>
  <c r="B9" i="18"/>
  <c r="B10" i="18"/>
  <c r="B11" i="18"/>
  <c r="B12" i="18"/>
  <c r="B13" i="18"/>
  <c r="B2" i="18"/>
  <c r="D3" i="18"/>
  <c r="D4" i="18"/>
  <c r="D5" i="18"/>
  <c r="D6" i="18"/>
  <c r="D7" i="18"/>
  <c r="D8" i="18"/>
  <c r="D9" i="18"/>
  <c r="D10" i="18"/>
  <c r="D11" i="18"/>
  <c r="D12" i="18"/>
  <c r="D13" i="18"/>
  <c r="D2" i="18"/>
  <c r="D14" i="39" l="1"/>
  <c r="D3" i="39"/>
  <c r="D4" i="39"/>
  <c r="D5" i="39"/>
  <c r="D6" i="39"/>
  <c r="D7" i="39"/>
  <c r="D8" i="39"/>
  <c r="D9" i="39"/>
  <c r="D10" i="39"/>
  <c r="D11" i="39"/>
  <c r="D12" i="39"/>
  <c r="D13" i="39"/>
  <c r="D2" i="39"/>
  <c r="B14" i="39"/>
  <c r="B3" i="39"/>
  <c r="B4" i="39"/>
  <c r="B5" i="39"/>
  <c r="B6" i="39"/>
  <c r="B7" i="39"/>
  <c r="B8" i="39"/>
  <c r="B9" i="39"/>
  <c r="B10" i="39"/>
  <c r="B11" i="39"/>
  <c r="B12" i="39"/>
  <c r="B13" i="39"/>
  <c r="B2" i="39"/>
  <c r="D3" i="38"/>
  <c r="D4" i="38"/>
  <c r="D5" i="38"/>
  <c r="D6" i="38"/>
  <c r="D7" i="38"/>
  <c r="D8" i="38"/>
  <c r="D9" i="38"/>
  <c r="D10" i="38"/>
  <c r="D11" i="38"/>
  <c r="D12" i="38"/>
  <c r="D13" i="38"/>
  <c r="D2" i="38"/>
  <c r="B3" i="38"/>
  <c r="B4" i="38"/>
  <c r="B5" i="38"/>
  <c r="B6" i="38"/>
  <c r="B7" i="38"/>
  <c r="B8" i="38"/>
  <c r="B9" i="38"/>
  <c r="B10" i="38"/>
  <c r="B11" i="38"/>
  <c r="B12" i="38"/>
  <c r="B13" i="38"/>
  <c r="B2" i="38"/>
  <c r="D3" i="37" l="1"/>
  <c r="D4" i="37"/>
  <c r="D5" i="37"/>
  <c r="D6" i="37"/>
  <c r="D7" i="37"/>
  <c r="D8" i="37"/>
  <c r="B3" i="37"/>
  <c r="B4" i="37"/>
  <c r="B5" i="37"/>
  <c r="B6" i="37"/>
  <c r="B7" i="37"/>
  <c r="B8" i="37"/>
  <c r="B2" i="37"/>
  <c r="D2" i="37"/>
  <c r="D2" i="34"/>
  <c r="D3" i="34"/>
  <c r="D4" i="34"/>
  <c r="D5" i="34"/>
  <c r="D6" i="34"/>
  <c r="D7" i="34"/>
  <c r="D8" i="34"/>
  <c r="D9" i="34"/>
  <c r="B2" i="34"/>
  <c r="B3" i="34"/>
  <c r="B4" i="34"/>
  <c r="B5" i="34"/>
  <c r="B6" i="34"/>
  <c r="B7" i="34"/>
  <c r="B8" i="34"/>
  <c r="B9" i="34"/>
  <c r="D2" i="33"/>
  <c r="D3" i="33"/>
  <c r="D4" i="33"/>
  <c r="D5" i="33"/>
  <c r="D6" i="33"/>
  <c r="D7" i="33"/>
  <c r="D8" i="33"/>
  <c r="B2" i="33"/>
  <c r="B3" i="33"/>
  <c r="B4" i="33"/>
  <c r="B5" i="33"/>
  <c r="B6" i="33"/>
  <c r="B7" i="33"/>
  <c r="B8" i="33"/>
  <c r="D3" i="31"/>
  <c r="D4" i="31"/>
  <c r="D5" i="31"/>
  <c r="D6" i="31"/>
  <c r="D7" i="31"/>
  <c r="D8" i="31"/>
  <c r="D9" i="31"/>
  <c r="D10" i="31"/>
  <c r="B3" i="31"/>
  <c r="B4" i="31"/>
  <c r="B5" i="31"/>
  <c r="B6" i="31"/>
  <c r="B7" i="31"/>
  <c r="B8" i="31"/>
  <c r="B9" i="31"/>
  <c r="B10" i="31"/>
  <c r="D2" i="31"/>
  <c r="B2" i="31"/>
  <c r="D3" i="28"/>
  <c r="D4" i="28"/>
  <c r="D5" i="28"/>
  <c r="D6" i="28"/>
  <c r="D7" i="28"/>
  <c r="D8" i="28"/>
  <c r="D2" i="28"/>
  <c r="B3" i="28"/>
  <c r="B4" i="28"/>
  <c r="B5" i="28"/>
  <c r="B6" i="28"/>
  <c r="B7" i="28"/>
  <c r="B8" i="28"/>
  <c r="B2" i="28"/>
  <c r="D3" i="27"/>
  <c r="D4" i="27"/>
  <c r="D5" i="27"/>
  <c r="D6" i="27"/>
  <c r="D7" i="27"/>
  <c r="D2" i="27"/>
  <c r="B3" i="27"/>
  <c r="B4" i="27"/>
  <c r="B5" i="27"/>
  <c r="B6" i="27"/>
  <c r="B7" i="27"/>
  <c r="B2" i="27"/>
  <c r="D3" i="24"/>
  <c r="D4" i="24"/>
  <c r="D5" i="24"/>
  <c r="D6" i="24"/>
  <c r="D7" i="24"/>
  <c r="D8" i="24"/>
  <c r="B3" i="24"/>
  <c r="B4" i="24"/>
  <c r="B5" i="24"/>
  <c r="B6" i="24"/>
  <c r="B7" i="24"/>
  <c r="B8" i="24"/>
  <c r="D2" i="24"/>
  <c r="B2" i="24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D2" i="22"/>
  <c r="B2" i="22"/>
  <c r="D3" i="21"/>
  <c r="D4" i="21"/>
  <c r="D5" i="21"/>
  <c r="D6" i="21"/>
  <c r="D7" i="21"/>
  <c r="D8" i="21"/>
  <c r="D9" i="21"/>
  <c r="D10" i="21"/>
  <c r="D11" i="21"/>
  <c r="B3" i="21"/>
  <c r="B4" i="21"/>
  <c r="B5" i="21"/>
  <c r="B6" i="21"/>
  <c r="B7" i="21"/>
  <c r="B8" i="21"/>
  <c r="B9" i="21"/>
  <c r="B10" i="21"/>
  <c r="B11" i="21"/>
  <c r="D2" i="21"/>
  <c r="B2" i="21"/>
  <c r="B3" i="16" l="1"/>
  <c r="B4" i="16"/>
  <c r="B5" i="16"/>
  <c r="B6" i="16"/>
  <c r="B2" i="16"/>
  <c r="B3" i="17"/>
  <c r="B4" i="17"/>
  <c r="B5" i="17"/>
  <c r="B2" i="17"/>
  <c r="D5" i="17"/>
  <c r="D4" i="17"/>
  <c r="D3" i="17"/>
  <c r="D2" i="17"/>
  <c r="D6" i="16"/>
  <c r="D5" i="16"/>
  <c r="D4" i="16"/>
  <c r="D3" i="16"/>
  <c r="D2" i="16"/>
</calcChain>
</file>

<file path=xl/sharedStrings.xml><?xml version="1.0" encoding="utf-8"?>
<sst xmlns="http://schemas.openxmlformats.org/spreadsheetml/2006/main" count="983" uniqueCount="169">
  <si>
    <t># https://doi.org/10.1016/j.polymer.2016.10.002, Figure 2</t>
  </si>
  <si>
    <t>P [MPa]</t>
  </si>
  <si>
    <t>Solubility [g-sol/g-pol-am]</t>
  </si>
  <si>
    <t>Solubility [wt%]</t>
  </si>
  <si>
    <t># ref</t>
  </si>
  <si>
    <t>refID</t>
  </si>
  <si>
    <t>ref_type</t>
  </si>
  <si>
    <t>authors</t>
  </si>
  <si>
    <t>title</t>
  </si>
  <si>
    <t>year</t>
  </si>
  <si>
    <t>journal</t>
  </si>
  <si>
    <t>volume</t>
  </si>
  <si>
    <t>numbers</t>
  </si>
  <si>
    <t>pages</t>
  </si>
  <si>
    <t>publisher</t>
  </si>
  <si>
    <t>book</t>
  </si>
  <si>
    <t>editors</t>
  </si>
  <si>
    <t>comments</t>
  </si>
  <si>
    <t>link</t>
  </si>
  <si>
    <t>ref</t>
  </si>
  <si>
    <t>primary ref</t>
  </si>
  <si>
    <t>[1]</t>
  </si>
  <si>
    <t>journal article</t>
  </si>
  <si>
    <r>
      <t>Liu</t>
    </r>
    <r>
      <rPr>
        <sz val="11"/>
        <color rgb="FF2E2E2E"/>
        <rFont val="Calibri"/>
        <family val="2"/>
        <scheme val="minor"/>
      </rPr>
      <t>, Liang;</t>
    </r>
    <r>
      <rPr>
        <sz val="11"/>
        <color theme="1"/>
        <rFont val="Calibri"/>
        <family val="2"/>
        <scheme val="minor"/>
      </rPr>
      <t> Kentish, Sandra E.</t>
    </r>
  </si>
  <si>
    <t>Polymer</t>
  </si>
  <si>
    <t>149-155</t>
  </si>
  <si>
    <t>https://doi.org/10.1016/j.polymer.2016.10.002</t>
  </si>
  <si>
    <t>Solubility of Gases and Liquids in Glassy Polymers</t>
  </si>
  <si>
    <t xml:space="preserve">De Angelis, Maria Grazia; Sarti, Giulio C. </t>
  </si>
  <si>
    <t>Annual reviews</t>
  </si>
  <si>
    <t>97-120</t>
  </si>
  <si>
    <t>https://doi.org/10.1146/annurev-chembioeng-061010-114247</t>
  </si>
  <si>
    <t>[2]</t>
  </si>
  <si>
    <t>[3]</t>
  </si>
  <si>
    <t>primary</t>
  </si>
  <si>
    <t>Solubility and diffusivity of CO2 and N2 in polymers and polymer swelling, glass transition, melting, and crystallization at high pressure: A critical review and perspectives on experimental methods, data, and modeling</t>
  </si>
  <si>
    <t xml:space="preserve">Kiran, Erdogan; Sarver, Joseph A.; Hassler, John C. 
</t>
  </si>
  <si>
    <t>review</t>
  </si>
  <si>
    <t>The Journal of Supercritical Fluids</t>
  </si>
  <si>
    <t>https://doi.org/10.1016/j.supflu.2021.105378</t>
  </si>
  <si>
    <t>[4]</t>
  </si>
  <si>
    <t xml:space="preserve">Solubilities and diffusion coefficients of carbon dioxide and nitrogen in poly(methyl methacrylate) at high temperatures and pressures
</t>
  </si>
  <si>
    <t>Ushiki, Ikuo ; Hayashi, Souta; Kihara, Shin-ichi; Takishim, Shigeki</t>
  </si>
  <si>
    <t>Modeling of carbon dioxide and water sorption in glassy polymers through PC-SAFT and NET PC-SAFT</t>
  </si>
  <si>
    <t>Fig 26, 30</t>
  </si>
  <si>
    <t>[5]</t>
  </si>
  <si>
    <t xml:space="preserve">Simultaneous Measurement of Swelling and Sorption in a Supercritical CO2−Poly(methyl methacrylate) System
</t>
  </si>
  <si>
    <t>Rajendran, Arvind ; Bonavoglia, Barbara; Forrer, Nicola; Storti, Giuseppe; Mazzotti, Marco; Morbidelli, Massimo</t>
  </si>
  <si>
    <t>Industrial &amp; Engineering Chemistry Research</t>
  </si>
  <si>
    <t>2549-2560</t>
  </si>
  <si>
    <t>https://doi.org/10.1021/ie049523w</t>
  </si>
  <si>
    <t>https://doi.org/10.1016/j.supflu.2019.104565</t>
  </si>
  <si>
    <t>Fig. 2</t>
  </si>
  <si>
    <t>[6]</t>
  </si>
  <si>
    <t>CO2-induced PMMA swelling and multiple thermodynamic property analysis using Sanchez−Lacombe EOS</t>
  </si>
  <si>
    <t>https://doi.org/10.1021/ma047319e</t>
  </si>
  <si>
    <t>4416-4424</t>
  </si>
  <si>
    <t>Macromolecules</t>
  </si>
  <si>
    <t>Liu, Dehua; Li, Hongbo; Noon, Michael S.; Tomasko; David L.</t>
  </si>
  <si>
    <t>Fig. 29</t>
  </si>
  <si>
    <t>Fig. 11</t>
  </si>
  <si>
    <t>[7]</t>
  </si>
  <si>
    <t>Swelling and sorption in polymer–CO2 mixtures at elevated pressures</t>
  </si>
  <si>
    <t>Journal of Polymer Physics</t>
  </si>
  <si>
    <t>2497-2510</t>
  </si>
  <si>
    <t>https://doi.org/10.1002/polb.1987.090251206</t>
  </si>
  <si>
    <t>P [bar]</t>
  </si>
  <si>
    <t xml:space="preserve">Wissinger, R. G.; Paulaitis, M. E. </t>
  </si>
  <si>
    <t>Liu et al. 2005</t>
  </si>
  <si>
    <t>[8]</t>
  </si>
  <si>
    <t>Fig. 33</t>
  </si>
  <si>
    <t>Solubility [g-sol/100g-pol-am]</t>
  </si>
  <si>
    <t>Sorption and swelling in glassy polymer/carbon dioxide systems: Part I. Sorption</t>
  </si>
  <si>
    <t>Pantoula, Maria; Panayiotou; Costas</t>
  </si>
  <si>
    <t>Pantoula 2006</t>
  </si>
  <si>
    <t>Wissinger 1987</t>
  </si>
  <si>
    <t>Rajendran 2005</t>
  </si>
  <si>
    <t>Ushiki 2019</t>
  </si>
  <si>
    <t>De Angelis 2011</t>
  </si>
  <si>
    <t>254-262</t>
  </si>
  <si>
    <t>https://doi.org/10.1016/j.supflu.2005.11.001</t>
  </si>
  <si>
    <t>Fig. 3</t>
  </si>
  <si>
    <t>[9]</t>
  </si>
  <si>
    <t>Fig. 5a</t>
  </si>
  <si>
    <t xml:space="preserve">CO2 Sorption and Dilation of Poly(methyl methacrylate) </t>
  </si>
  <si>
    <t xml:space="preserve">Kamiya, Yoshinori; Mizoguchi, Keishin; Terada, Katsuhiko; Fujiwara, Yukihiko; Wang, Jin-Sheng </t>
  </si>
  <si>
    <t>Kamiya 1998</t>
  </si>
  <si>
    <t>472-478</t>
  </si>
  <si>
    <t>https://doi.org/10.1021/ma970456+</t>
  </si>
  <si>
    <t>Fig. 3a</t>
  </si>
  <si>
    <t>[10]</t>
  </si>
  <si>
    <t>Zhang, Zhiyi; Handa, Y. Paul</t>
  </si>
  <si>
    <t>Zhang 1997</t>
  </si>
  <si>
    <t>Sorption and swelling of block copolymers in the presence of supercritical fluid carbon dioxide</t>
  </si>
  <si>
    <t>115-134</t>
  </si>
  <si>
    <t>https://doi.org/10.1016/S0896-8446(97)00031-4</t>
  </si>
  <si>
    <t>Fig. 5</t>
  </si>
  <si>
    <t>[11]</t>
  </si>
  <si>
    <t>The effect of carbonyl group on sorption of CO2 in
glassy polymers</t>
  </si>
  <si>
    <t xml:space="preserve">Shieh, Yeong-Tarng; Liu, Kuan-Han </t>
  </si>
  <si>
    <t>261-268</t>
  </si>
  <si>
    <t>https://doi.org/10.1016/S0896-8446(02)00145-6</t>
  </si>
  <si>
    <t>Shieh 2003</t>
  </si>
  <si>
    <t>Fig. 1</t>
  </si>
  <si>
    <t># no swelling to convert from cm^3STP/cm^3</t>
  </si>
  <si>
    <t>[12]</t>
  </si>
  <si>
    <t>Webb, Kimberly F; Teja, Amyn S</t>
  </si>
  <si>
    <t>Solubility and diffusion of carbon dioxide in polymers</t>
  </si>
  <si>
    <t>Fluid Phase Equilibria</t>
  </si>
  <si>
    <t>158-160</t>
  </si>
  <si>
    <t>1029-1034</t>
  </si>
  <si>
    <t>https://doi.org/10.1016/S0378-3812(99)00153-3</t>
  </si>
  <si>
    <t>[13]</t>
  </si>
  <si>
    <t>Solubility of carbon dioxide in polymers by the quartz crystal microbalance technique</t>
  </si>
  <si>
    <t>163-172</t>
  </si>
  <si>
    <t>https://doi.org/10.1016/S0896-8446(97)00033-8</t>
  </si>
  <si>
    <t>Webb 1999</t>
  </si>
  <si>
    <t>Aubert, James H.</t>
  </si>
  <si>
    <t>Aubert 1998</t>
  </si>
  <si>
    <t>[14]</t>
  </si>
  <si>
    <t>Phase equilibria of supercritical fluid–polymer systems</t>
  </si>
  <si>
    <t xml:space="preserve">Chang, Sung-Ho; Park, Sang-Cheol; Shim, Jae-Jin </t>
  </si>
  <si>
    <t>113-119</t>
  </si>
  <si>
    <t>https://doi.org/10.1016/S0896-8446(98)00042-4</t>
  </si>
  <si>
    <t>Chang 1998</t>
  </si>
  <si>
    <t>Fig. 4</t>
  </si>
  <si>
    <t>hard to distinguish symbols for Chang 50C and Shum 50C</t>
  </si>
  <si>
    <t>[15]</t>
  </si>
  <si>
    <t>Phase Behavior of Polystyrene-block-poly(n-alkyl methacrylate)s Dilated with Carbon Dioxide</t>
  </si>
  <si>
    <t xml:space="preserve">Vogt, Bryan D.; RamachandraRao,  Vijayakumar S.; Gupta, Ravi R.; Lavery, Kristopher A.; Francis, Timothy J.; Russell, Thomas P.; Watkins, James J. </t>
  </si>
  <si>
    <t>4029-4036</t>
  </si>
  <si>
    <t>https://doi.org/10.1021/ma0300544</t>
  </si>
  <si>
    <t>Vogt 2003</t>
  </si>
  <si>
    <t>Fig. 6</t>
  </si>
  <si>
    <t>rho20(g/cm^3)</t>
  </si>
  <si>
    <t>[28]</t>
  </si>
  <si>
    <t>P [atm]</t>
  </si>
  <si>
    <t>Solubility [ccSTP/g-pol-am]</t>
  </si>
  <si>
    <t>MW1 (g/mol)</t>
  </si>
  <si>
    <t>primary ref data check?</t>
  </si>
  <si>
    <t>Solubility [ccSTP/g-pol]</t>
  </si>
  <si>
    <t>Table 4</t>
  </si>
  <si>
    <t>no s</t>
  </si>
  <si>
    <t>Solubility [ccSTP/cm3]</t>
  </si>
  <si>
    <t>dilation</t>
  </si>
  <si>
    <t>Solubility [g/g]</t>
  </si>
  <si>
    <t>rho20 (g/cm^3)</t>
  </si>
  <si>
    <t>rho2 (g/cm^3)</t>
  </si>
  <si>
    <t>#</t>
  </si>
  <si>
    <t>dilation fraction</t>
  </si>
  <si>
    <t>Fig. 3a, first sorption</t>
  </si>
  <si>
    <t>rho20 prior to sorption not given to convert to g/g unit</t>
  </si>
  <si>
    <t>P [psia]</t>
  </si>
  <si>
    <t>Solubility [wt fraction]</t>
  </si>
  <si>
    <t>no rho20 to convert to g/g</t>
  </si>
  <si>
    <t>[29]</t>
  </si>
  <si>
    <t>Table 1</t>
  </si>
  <si>
    <t>Permeability [barrer]</t>
  </si>
  <si>
    <t>secondary ref</t>
  </si>
  <si>
    <t>[27]</t>
  </si>
  <si>
    <t>[30]</t>
  </si>
  <si>
    <t>Fig. 10</t>
  </si>
  <si>
    <t>Fig. 12</t>
  </si>
  <si>
    <t>Solubility [cm^3(STP)/cm^3]</t>
  </si>
  <si>
    <t>[31]</t>
  </si>
  <si>
    <t>primary ref data check? Use rho20 for g/g unit conversion.</t>
  </si>
  <si>
    <t>_fit_ksw_NE?_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</si>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</sst>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Font="1"/>
    <xf numFmtId="0" fontId="3" fillId="0" borderId="0" xfId="2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0" fontId="5" fillId="2" borderId="0" xfId="3"/>
    <xf numFmtId="0" fontId="5" fillId="4" borderId="0" xfId="0" applyFont="1" applyFill="1"/>
    <xf numFmtId="0" fontId="6" fillId="3" borderId="0" xfId="4"/>
  </cellXfs>
  <cellStyles count="5">
    <cellStyle name="Bad" xfId="4" builtinId="27"/>
    <cellStyle name="Explanatory Text" xfId="1" builtinId="53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'_archivedS_35C (9)'!$B$2:$B$10</c:f>
              <c:numCache>
                <c:formatCode>General</c:formatCode>
                <c:ptCount val="9"/>
                <c:pt idx="0">
                  <c:v>0.41095890410958902</c:v>
                </c:pt>
                <c:pt idx="1">
                  <c:v>0.82191780821917804</c:v>
                </c:pt>
                <c:pt idx="2">
                  <c:v>2.1004566210045601</c:v>
                </c:pt>
                <c:pt idx="3">
                  <c:v>2.4657534246575299</c:v>
                </c:pt>
                <c:pt idx="4">
                  <c:v>3.0593607305936001</c:v>
                </c:pt>
                <c:pt idx="5">
                  <c:v>3.5159817351598099</c:v>
                </c:pt>
                <c:pt idx="6">
                  <c:v>4.0182648401826402</c:v>
                </c:pt>
                <c:pt idx="7">
                  <c:v>4.6118721461187198</c:v>
                </c:pt>
                <c:pt idx="8">
                  <c:v>5.1141552511415496</c:v>
                </c:pt>
              </c:numCache>
            </c:numRef>
          </c:xVal>
          <c:yVal>
            <c:numRef>
              <c:f>'_archivedS_35C (9)'!$D$2:$D$10</c:f>
              <c:numCache>
                <c:formatCode>General</c:formatCode>
                <c:ptCount val="9"/>
                <c:pt idx="0">
                  <c:v>0</c:v>
                </c:pt>
                <c:pt idx="1">
                  <c:v>2.6495726495726499E-2</c:v>
                </c:pt>
                <c:pt idx="2">
                  <c:v>5.8119658119658101E-2</c:v>
                </c:pt>
                <c:pt idx="3">
                  <c:v>7.0940170940170896E-2</c:v>
                </c:pt>
                <c:pt idx="4">
                  <c:v>8.3760683760683699E-2</c:v>
                </c:pt>
                <c:pt idx="5">
                  <c:v>0.1008547008547</c:v>
                </c:pt>
                <c:pt idx="6">
                  <c:v>0.11538461538461499</c:v>
                </c:pt>
                <c:pt idx="7">
                  <c:v>0.12735042735042701</c:v>
                </c:pt>
                <c:pt idx="8">
                  <c:v>0.14273504273504201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8AA-9ABC-7696CD03C78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'_archivedS_35C (9)'!$B$18:$B$28</c:f>
              <c:numCache>
                <c:formatCode>General</c:formatCode>
                <c:ptCount val="11"/>
                <c:pt idx="0">
                  <c:v>0.31853765748890139</c:v>
                </c:pt>
                <c:pt idx="1">
                  <c:v>0.8243852544199527</c:v>
                </c:pt>
                <c:pt idx="2">
                  <c:v>1.319203607810927</c:v>
                </c:pt>
                <c:pt idx="3">
                  <c:v>2.0779594031459228</c:v>
                </c:pt>
                <c:pt idx="4">
                  <c:v>2.561732912935256</c:v>
                </c:pt>
                <c:pt idx="5">
                  <c:v>3.0564576659567342</c:v>
                </c:pt>
                <c:pt idx="6">
                  <c:v>3.5070654448179317</c:v>
                </c:pt>
                <c:pt idx="7">
                  <c:v>4.0128662415642307</c:v>
                </c:pt>
                <c:pt idx="8">
                  <c:v>4.5186046380641924</c:v>
                </c:pt>
                <c:pt idx="9">
                  <c:v>5.0133605912088397</c:v>
                </c:pt>
                <c:pt idx="10">
                  <c:v>5.2441635023478934</c:v>
                </c:pt>
              </c:numCache>
            </c:numRef>
          </c:xVal>
          <c:yVal>
            <c:numRef>
              <c:f>'_archivedS_35C (9)'!$F$18:$F$28</c:f>
              <c:numCache>
                <c:formatCode>General</c:formatCode>
                <c:ptCount val="11"/>
                <c:pt idx="0">
                  <c:v>1.3099648673911043E-2</c:v>
                </c:pt>
                <c:pt idx="1">
                  <c:v>2.4848642933022084E-2</c:v>
                </c:pt>
                <c:pt idx="2">
                  <c:v>3.6894091042790844E-2</c:v>
                </c:pt>
                <c:pt idx="3">
                  <c:v>5.5014009117829457E-2</c:v>
                </c:pt>
                <c:pt idx="4">
                  <c:v>6.7766912684251432E-2</c:v>
                </c:pt>
                <c:pt idx="5">
                  <c:v>8.1648392309834297E-2</c:v>
                </c:pt>
                <c:pt idx="6">
                  <c:v>9.6596807971349036E-2</c:v>
                </c:pt>
                <c:pt idx="7">
                  <c:v>0.10974120682402234</c:v>
                </c:pt>
                <c:pt idx="8">
                  <c:v>0.12391116417839917</c:v>
                </c:pt>
                <c:pt idx="9">
                  <c:v>0.13779013665378501</c:v>
                </c:pt>
                <c:pt idx="10">
                  <c:v>0.14562276596181545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8-48AA-9ABC-7696CD03C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9592"/>
        <c:axId val="572495000"/>
      </c:scatterChart>
      <c:valAx>
        <c:axId val="5724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95000"/>
        <c:crosses val="autoZero"/>
        <c:crossBetween val="midCat"/>
      </c:valAx>
      <c:valAx>
        <c:axId val="5724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0</xdr:rowOff>
    </xdr:from>
    <xdr:to>
      <xdr:col>10</xdr:col>
      <xdr:colOff>133351</xdr:colOff>
      <xdr:row>13</xdr:row>
      <xdr:rowOff>70280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41382-05C2-4136-9B36-C700946F4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6" y="762000"/>
          <a:ext cx="1962150" cy="17847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67179</xdr:colOff>
      <xdr:row>12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732A06-8DFC-4FE4-A52E-1A0D30134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762000"/>
          <a:ext cx="1895979" cy="1676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9</xdr:col>
      <xdr:colOff>67179</xdr:colOff>
      <xdr:row>12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9AF375-63D8-4F27-8137-4B17EAE5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762000"/>
          <a:ext cx="1895979" cy="1676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67179</xdr:colOff>
      <xdr:row>12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24092-4C47-4C3F-B704-3ADFA071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62000"/>
          <a:ext cx="1895979" cy="1676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67743</xdr:colOff>
      <xdr:row>11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E3141-0CB5-4C82-9DFF-877154E39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762000"/>
          <a:ext cx="1896543" cy="14192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6</xdr:row>
      <xdr:rowOff>104775</xdr:rowOff>
    </xdr:from>
    <xdr:to>
      <xdr:col>12</xdr:col>
      <xdr:colOff>490537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1D822-2F00-40EB-9775-D663BCB58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</xdr:rowOff>
    </xdr:from>
    <xdr:to>
      <xdr:col>9</xdr:col>
      <xdr:colOff>561975</xdr:colOff>
      <xdr:row>10</xdr:row>
      <xdr:rowOff>101949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4DA95-6D8D-4DB5-BE4C-112D0EE07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762001"/>
          <a:ext cx="1781175" cy="12449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9</xdr:col>
      <xdr:colOff>342552</xdr:colOff>
      <xdr:row>19</xdr:row>
      <xdr:rowOff>56786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F45FF-C147-419B-BA99-18CFDC7E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62000"/>
          <a:ext cx="2780952" cy="2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0</xdr:rowOff>
    </xdr:from>
    <xdr:to>
      <xdr:col>9</xdr:col>
      <xdr:colOff>602115</xdr:colOff>
      <xdr:row>12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EAA18D-19E5-4A2C-828D-9F9B5BD2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6" y="762000"/>
          <a:ext cx="1821314" cy="1666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</xdr:row>
      <xdr:rowOff>180976</xdr:rowOff>
    </xdr:from>
    <xdr:to>
      <xdr:col>7</xdr:col>
      <xdr:colOff>38100</xdr:colOff>
      <xdr:row>10</xdr:row>
      <xdr:rowOff>14274</xdr:rowOff>
    </xdr:to>
    <xdr:pic>
      <xdr:nvPicPr>
        <xdr:cNvPr id="2" name="Picture 1" descr="Fig. 2">
          <a:extLst>
            <a:ext uri="{FF2B5EF4-FFF2-40B4-BE49-F238E27FC236}">
              <a16:creationId xmlns:a16="http://schemas.microsoft.com/office/drawing/2014/main" id="{DFE77E06-507E-4D21-93AC-C90AFE35D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752476"/>
          <a:ext cx="1247775" cy="116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28575</xdr:colOff>
      <xdr:row>10</xdr:row>
      <xdr:rowOff>23798</xdr:rowOff>
    </xdr:to>
    <xdr:pic>
      <xdr:nvPicPr>
        <xdr:cNvPr id="2" name="Picture 1" descr="Fig. 2">
          <a:extLst>
            <a:ext uri="{FF2B5EF4-FFF2-40B4-BE49-F238E27FC236}">
              <a16:creationId xmlns:a16="http://schemas.microsoft.com/office/drawing/2014/main" id="{3A53AE53-A3A9-4443-A3E8-68541E80C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762000"/>
          <a:ext cx="1247775" cy="116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28575</xdr:colOff>
      <xdr:row>10</xdr:row>
      <xdr:rowOff>23798</xdr:rowOff>
    </xdr:to>
    <xdr:pic>
      <xdr:nvPicPr>
        <xdr:cNvPr id="2" name="Picture 1" descr="Fig. 2">
          <a:extLst>
            <a:ext uri="{FF2B5EF4-FFF2-40B4-BE49-F238E27FC236}">
              <a16:creationId xmlns:a16="http://schemas.microsoft.com/office/drawing/2014/main" id="{44B70311-2FFE-449A-86FF-4EA199407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762000"/>
          <a:ext cx="1247775" cy="116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28575</xdr:colOff>
      <xdr:row>10</xdr:row>
      <xdr:rowOff>23798</xdr:rowOff>
    </xdr:to>
    <xdr:pic>
      <xdr:nvPicPr>
        <xdr:cNvPr id="2" name="Picture 1" descr="Fig. 2">
          <a:extLst>
            <a:ext uri="{FF2B5EF4-FFF2-40B4-BE49-F238E27FC236}">
              <a16:creationId xmlns:a16="http://schemas.microsoft.com/office/drawing/2014/main" id="{2E0A6F5F-29C4-4C5E-8D52-FEDB867B3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762000"/>
          <a:ext cx="1247775" cy="116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28575</xdr:colOff>
      <xdr:row>10</xdr:row>
      <xdr:rowOff>23798</xdr:rowOff>
    </xdr:to>
    <xdr:pic>
      <xdr:nvPicPr>
        <xdr:cNvPr id="2" name="Picture 1" descr="Fig. 2">
          <a:extLst>
            <a:ext uri="{FF2B5EF4-FFF2-40B4-BE49-F238E27FC236}">
              <a16:creationId xmlns:a16="http://schemas.microsoft.com/office/drawing/2014/main" id="{FDD7B1E1-6A28-4420-8674-C46A5F3D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762000"/>
          <a:ext cx="1247775" cy="1166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4</xdr:row>
      <xdr:rowOff>9526</xdr:rowOff>
    </xdr:from>
    <xdr:to>
      <xdr:col>10</xdr:col>
      <xdr:colOff>0</xdr:colOff>
      <xdr:row>11</xdr:row>
      <xdr:rowOff>62896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08A61B-12C8-4C95-BC59-28F84317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771526"/>
          <a:ext cx="1838325" cy="13868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4</xdr:row>
      <xdr:rowOff>38101</xdr:rowOff>
    </xdr:from>
    <xdr:to>
      <xdr:col>10</xdr:col>
      <xdr:colOff>38100</xdr:colOff>
      <xdr:row>11</xdr:row>
      <xdr:rowOff>91471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2E044F-FF37-4640-8AE4-8A2CBA165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800101"/>
          <a:ext cx="1838325" cy="138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supflu.2005.11.001" TargetMode="External"/><Relationship Id="rId13" Type="http://schemas.openxmlformats.org/officeDocument/2006/relationships/hyperlink" Target="https://doi.org/10.1016/S0896-8446(97)00033-8" TargetMode="External"/><Relationship Id="rId3" Type="http://schemas.openxmlformats.org/officeDocument/2006/relationships/hyperlink" Target="https://doi.org/10.1016/j.supflu.2021.105378" TargetMode="External"/><Relationship Id="rId7" Type="http://schemas.openxmlformats.org/officeDocument/2006/relationships/hyperlink" Target="https://doi.org/10.1002/polb.1987.090251206" TargetMode="External"/><Relationship Id="rId12" Type="http://schemas.openxmlformats.org/officeDocument/2006/relationships/hyperlink" Target="https://doi.org/10.1016/S0378-3812(99)00153-3" TargetMode="External"/><Relationship Id="rId2" Type="http://schemas.openxmlformats.org/officeDocument/2006/relationships/hyperlink" Target="https://doi.org/10.1146/annurev-chembioeng-061010-11424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polymer.2016.10.002" TargetMode="External"/><Relationship Id="rId6" Type="http://schemas.openxmlformats.org/officeDocument/2006/relationships/hyperlink" Target="https://doi.org/10.1021/ma047319e" TargetMode="External"/><Relationship Id="rId11" Type="http://schemas.openxmlformats.org/officeDocument/2006/relationships/hyperlink" Target="https://doi.org/10.1016/S0896-8446(02)00145-6" TargetMode="External"/><Relationship Id="rId5" Type="http://schemas.openxmlformats.org/officeDocument/2006/relationships/hyperlink" Target="https://doi.org/10.1016/j.supflu.2019.104565" TargetMode="External"/><Relationship Id="rId15" Type="http://schemas.openxmlformats.org/officeDocument/2006/relationships/hyperlink" Target="https://doi.org/10.1021/ma0300544" TargetMode="External"/><Relationship Id="rId10" Type="http://schemas.openxmlformats.org/officeDocument/2006/relationships/hyperlink" Target="https://doi.org/10.1016/S0896-8446(97)00031-4" TargetMode="External"/><Relationship Id="rId4" Type="http://schemas.openxmlformats.org/officeDocument/2006/relationships/hyperlink" Target="https://doi.org/10.1021/ie049523w" TargetMode="External"/><Relationship Id="rId9" Type="http://schemas.openxmlformats.org/officeDocument/2006/relationships/hyperlink" Target="https://doi.org/10.1021/ma970456+" TargetMode="External"/><Relationship Id="rId14" Type="http://schemas.openxmlformats.org/officeDocument/2006/relationships/hyperlink" Target="https://doi.org/10.1016/S0896-8446(98)00042-4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"/>
  <sheetViews>
    <sheetView workbookViewId="0"/>
  </sheetViews>
  <sheetFormatPr defaultRowHeight="15" x14ac:dyDescent="0.25"/>
  <cols>
    <col min="2" max="2" width="11.5703125" bestFit="1" customWidth="1"/>
  </cols>
  <sheetData>
    <row r="1" spans="1:4" x14ac:dyDescent="0.25">
      <c r="A1" t="s">
        <v>1</v>
      </c>
      <c r="B1" t="s">
        <v>2</v>
      </c>
      <c r="D1" s="1" t="s">
        <v>0</v>
      </c>
    </row>
    <row r="2" spans="1:4" x14ac:dyDescent="0.25">
      <c r="A2">
        <v>-1.50375939849622E-2</v>
      </c>
      <c r="B2" s="2">
        <v>1.20300751879692E-3</v>
      </c>
    </row>
    <row r="3" spans="1:4" x14ac:dyDescent="0.25">
      <c r="A3">
        <v>0.977443609022556</v>
      </c>
      <c r="B3" s="2">
        <v>1.56390977443608E-2</v>
      </c>
    </row>
    <row r="4" spans="1:4" x14ac:dyDescent="0.25">
      <c r="A4">
        <v>1.9849624060150299</v>
      </c>
      <c r="B4" s="2">
        <v>3.30827067669172E-2</v>
      </c>
    </row>
    <row r="5" spans="1:4" x14ac:dyDescent="0.25">
      <c r="A5">
        <v>2.9624060150375899</v>
      </c>
      <c r="B5" s="2">
        <v>5.2330827067669103E-2</v>
      </c>
    </row>
    <row r="6" spans="1:4" x14ac:dyDescent="0.25">
      <c r="A6">
        <v>4</v>
      </c>
      <c r="B6" s="2">
        <v>7.9999999999999905E-2</v>
      </c>
    </row>
    <row r="7" spans="1:4" x14ac:dyDescent="0.25">
      <c r="A7">
        <v>4.9924812030075199</v>
      </c>
      <c r="B7" s="2">
        <v>0.109473684210526</v>
      </c>
    </row>
    <row r="8" spans="1:4" x14ac:dyDescent="0.25">
      <c r="A8">
        <v>6.0150375939849603</v>
      </c>
      <c r="B8" s="2">
        <v>0.15097744360902199</v>
      </c>
    </row>
    <row r="9" spans="1:4" x14ac:dyDescent="0.25">
      <c r="A9">
        <v>6.9924812030075101</v>
      </c>
      <c r="B9" s="2">
        <v>0.19428571428571401</v>
      </c>
    </row>
    <row r="10" spans="1:4" x14ac:dyDescent="0.25">
      <c r="A10">
        <v>8</v>
      </c>
      <c r="B10" s="2">
        <v>0.28751879699248101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5C3B-FE44-47EB-B809-FDF55DC1502A}">
  <dimension ref="A1:F10"/>
  <sheetViews>
    <sheetView workbookViewId="0">
      <selection activeCell="C2" sqref="C2:C5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</v>
      </c>
      <c r="B1" t="s">
        <v>2</v>
      </c>
      <c r="C1" t="s">
        <v>166</v>
      </c>
      <c r="D1" s="1"/>
      <c r="E1" t="s">
        <v>20</v>
      </c>
      <c r="F1" t="s">
        <v>19</v>
      </c>
    </row>
    <row r="2" spans="1:6" x14ac:dyDescent="0.25">
      <c r="A2">
        <v>4.9854439592430797</v>
      </c>
      <c r="B2">
        <v>2.1933621933621798E-2</v>
      </c>
      <c r="C2" t="s">
        <v>167</v>
      </c>
      <c r="E2" t="s">
        <v>40</v>
      </c>
      <c r="F2" t="s">
        <v>33</v>
      </c>
    </row>
    <row r="3" spans="1:6" x14ac:dyDescent="0.25">
      <c r="A3">
        <v>10.007278020378401</v>
      </c>
      <c r="B3">
        <v>4.0981240981240903E-2</v>
      </c>
      <c r="C3" t="s">
        <v>167</v>
      </c>
      <c r="E3" t="s">
        <v>52</v>
      </c>
      <c r="F3" s="1"/>
    </row>
    <row r="4" spans="1:6" x14ac:dyDescent="0.25">
      <c r="A4">
        <v>15.1018922852983</v>
      </c>
      <c r="B4">
        <v>6.3492063492063405E-2</v>
      </c>
      <c r="C4" t="s">
        <v>167</v>
      </c>
      <c r="E4" s="11" t="s">
        <v>139</v>
      </c>
    </row>
    <row r="5" spans="1:6" x14ac:dyDescent="0.25">
      <c r="A5">
        <v>19.868995633187701</v>
      </c>
      <c r="B5">
        <v>8.5425685425685294E-2</v>
      </c>
      <c r="C5" t="s">
        <v>167</v>
      </c>
    </row>
    <row r="8" spans="1:6" x14ac:dyDescent="0.25">
      <c r="B8" s="2"/>
    </row>
    <row r="9" spans="1:6" x14ac:dyDescent="0.25">
      <c r="B9" s="2"/>
    </row>
    <row r="10" spans="1:6" x14ac:dyDescent="0.25">
      <c r="B10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CDB5-F627-4A8D-9FBE-227EAD32E55B}">
  <dimension ref="A1:H12"/>
  <sheetViews>
    <sheetView workbookViewId="0">
      <selection activeCell="D2" sqref="D2:D10"/>
    </sheetView>
  </sheetViews>
  <sheetFormatPr defaultRowHeight="15" x14ac:dyDescent="0.25"/>
  <cols>
    <col min="3" max="3" width="11.5703125" bestFit="1" customWidth="1"/>
    <col min="4" max="4" width="11.5703125" customWidth="1"/>
    <col min="7" max="7" width="10.85546875" bestFit="1" customWidth="1"/>
  </cols>
  <sheetData>
    <row r="1" spans="1:8" x14ac:dyDescent="0.25">
      <c r="A1" t="s">
        <v>66</v>
      </c>
      <c r="B1" t="s">
        <v>1</v>
      </c>
      <c r="C1" t="s">
        <v>2</v>
      </c>
      <c r="D1" t="s">
        <v>166</v>
      </c>
      <c r="G1" t="s">
        <v>20</v>
      </c>
      <c r="H1" t="s">
        <v>19</v>
      </c>
    </row>
    <row r="2" spans="1:8" x14ac:dyDescent="0.25">
      <c r="A2">
        <v>54</v>
      </c>
      <c r="B2">
        <f>A2/10</f>
        <v>5.4</v>
      </c>
      <c r="C2">
        <v>9.9900000000000003E-2</v>
      </c>
      <c r="D2" t="s">
        <v>167</v>
      </c>
      <c r="G2" t="s">
        <v>45</v>
      </c>
      <c r="H2" t="s">
        <v>33</v>
      </c>
    </row>
    <row r="3" spans="1:8" x14ac:dyDescent="0.25">
      <c r="A3">
        <v>78</v>
      </c>
      <c r="B3">
        <f t="shared" ref="B3:B10" si="0">A3/10</f>
        <v>7.8</v>
      </c>
      <c r="C3">
        <v>0.13769999999999999</v>
      </c>
      <c r="D3" t="s">
        <v>167</v>
      </c>
      <c r="G3" t="s">
        <v>141</v>
      </c>
      <c r="H3" s="1" t="s">
        <v>44</v>
      </c>
    </row>
    <row r="4" spans="1:8" x14ac:dyDescent="0.25">
      <c r="A4">
        <v>95</v>
      </c>
      <c r="B4">
        <f t="shared" si="0"/>
        <v>9.5</v>
      </c>
      <c r="C4">
        <v>0.16500000000000001</v>
      </c>
      <c r="D4" t="s">
        <v>167</v>
      </c>
      <c r="G4" s="11" t="s">
        <v>139</v>
      </c>
    </row>
    <row r="5" spans="1:8" x14ac:dyDescent="0.25">
      <c r="A5">
        <v>116</v>
      </c>
      <c r="B5">
        <f t="shared" si="0"/>
        <v>11.6</v>
      </c>
      <c r="C5">
        <v>0.18859999999999999</v>
      </c>
      <c r="D5" t="s">
        <v>167</v>
      </c>
    </row>
    <row r="6" spans="1:8" x14ac:dyDescent="0.25">
      <c r="A6">
        <v>128</v>
      </c>
      <c r="B6">
        <f t="shared" si="0"/>
        <v>12.8</v>
      </c>
      <c r="C6">
        <v>0.1981</v>
      </c>
      <c r="D6" t="s">
        <v>167</v>
      </c>
    </row>
    <row r="7" spans="1:8" x14ac:dyDescent="0.25">
      <c r="A7">
        <v>135</v>
      </c>
      <c r="B7">
        <f t="shared" si="0"/>
        <v>13.5</v>
      </c>
      <c r="C7">
        <v>0.20649999999999999</v>
      </c>
      <c r="D7" t="s">
        <v>167</v>
      </c>
    </row>
    <row r="8" spans="1:8" x14ac:dyDescent="0.25">
      <c r="A8">
        <v>150</v>
      </c>
      <c r="B8">
        <f t="shared" si="0"/>
        <v>15</v>
      </c>
      <c r="C8">
        <v>0.2155</v>
      </c>
      <c r="D8" t="s">
        <v>167</v>
      </c>
    </row>
    <row r="9" spans="1:8" x14ac:dyDescent="0.25">
      <c r="A9">
        <v>176</v>
      </c>
      <c r="B9">
        <f t="shared" si="0"/>
        <v>17.600000000000001</v>
      </c>
      <c r="C9">
        <v>0.22559999999999999</v>
      </c>
      <c r="D9" t="s">
        <v>167</v>
      </c>
    </row>
    <row r="10" spans="1:8" x14ac:dyDescent="0.25">
      <c r="A10">
        <v>189</v>
      </c>
      <c r="B10">
        <f t="shared" si="0"/>
        <v>18.899999999999999</v>
      </c>
      <c r="C10">
        <v>0.23069999999999999</v>
      </c>
      <c r="D10" t="s">
        <v>167</v>
      </c>
    </row>
    <row r="12" spans="1:8" x14ac:dyDescent="0.25">
      <c r="G12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5C38-D0F9-493B-B35F-E21237CDA59E}">
  <dimension ref="A1:G10"/>
  <sheetViews>
    <sheetView workbookViewId="0">
      <selection activeCell="B2" sqref="B2:C10"/>
    </sheetView>
  </sheetViews>
  <sheetFormatPr defaultRowHeight="15" x14ac:dyDescent="0.25"/>
  <cols>
    <col min="3" max="3" width="11.5703125" bestFit="1" customWidth="1"/>
  </cols>
  <sheetData>
    <row r="1" spans="1:7" x14ac:dyDescent="0.25">
      <c r="A1" t="s">
        <v>66</v>
      </c>
      <c r="B1" t="s">
        <v>1</v>
      </c>
      <c r="C1" t="s">
        <v>2</v>
      </c>
      <c r="D1" t="s">
        <v>166</v>
      </c>
      <c r="F1" t="s">
        <v>20</v>
      </c>
      <c r="G1" t="s">
        <v>19</v>
      </c>
    </row>
    <row r="2" spans="1:7" x14ac:dyDescent="0.25">
      <c r="A2">
        <v>64</v>
      </c>
      <c r="B2">
        <f>A2/10</f>
        <v>6.4</v>
      </c>
      <c r="C2">
        <v>7.9899999999999999E-2</v>
      </c>
      <c r="D2" t="s">
        <v>167</v>
      </c>
      <c r="F2" t="s">
        <v>45</v>
      </c>
      <c r="G2" t="s">
        <v>33</v>
      </c>
    </row>
    <row r="3" spans="1:7" x14ac:dyDescent="0.25">
      <c r="A3">
        <v>90</v>
      </c>
      <c r="B3">
        <f t="shared" ref="B3:B10" si="0">A3/10</f>
        <v>9</v>
      </c>
      <c r="C3">
        <v>0.11609999999999999</v>
      </c>
      <c r="D3" t="s">
        <v>167</v>
      </c>
      <c r="F3" t="s">
        <v>141</v>
      </c>
      <c r="G3" s="1" t="s">
        <v>44</v>
      </c>
    </row>
    <row r="4" spans="1:7" x14ac:dyDescent="0.25">
      <c r="A4">
        <v>116</v>
      </c>
      <c r="B4">
        <f t="shared" si="0"/>
        <v>11.6</v>
      </c>
      <c r="C4">
        <v>0.15010000000000001</v>
      </c>
      <c r="D4" t="s">
        <v>167</v>
      </c>
      <c r="F4" s="11" t="s">
        <v>139</v>
      </c>
    </row>
    <row r="5" spans="1:7" x14ac:dyDescent="0.25">
      <c r="A5">
        <v>136</v>
      </c>
      <c r="B5">
        <f t="shared" si="0"/>
        <v>13.6</v>
      </c>
      <c r="C5">
        <v>0.16850000000000001</v>
      </c>
      <c r="D5" t="s">
        <v>167</v>
      </c>
    </row>
    <row r="6" spans="1:7" x14ac:dyDescent="0.25">
      <c r="A6">
        <v>153</v>
      </c>
      <c r="B6">
        <f t="shared" si="0"/>
        <v>15.3</v>
      </c>
      <c r="C6">
        <v>0.18190000000000001</v>
      </c>
      <c r="D6" t="s">
        <v>167</v>
      </c>
    </row>
    <row r="7" spans="1:7" x14ac:dyDescent="0.25">
      <c r="A7">
        <v>175</v>
      </c>
      <c r="B7">
        <f t="shared" si="0"/>
        <v>17.5</v>
      </c>
      <c r="C7">
        <v>0.19689999999999999</v>
      </c>
      <c r="D7" t="s">
        <v>167</v>
      </c>
    </row>
    <row r="8" spans="1:7" x14ac:dyDescent="0.25">
      <c r="A8">
        <v>193</v>
      </c>
      <c r="B8">
        <f t="shared" si="0"/>
        <v>19.3</v>
      </c>
      <c r="C8">
        <v>0.2059</v>
      </c>
      <c r="D8" t="s">
        <v>167</v>
      </c>
    </row>
    <row r="9" spans="1:7" x14ac:dyDescent="0.25">
      <c r="A9">
        <v>207</v>
      </c>
      <c r="B9">
        <f t="shared" si="0"/>
        <v>20.7</v>
      </c>
      <c r="C9">
        <v>0.21379999999999999</v>
      </c>
      <c r="D9" t="s">
        <v>167</v>
      </c>
    </row>
    <row r="10" spans="1:7" x14ac:dyDescent="0.25">
      <c r="A10">
        <v>237</v>
      </c>
      <c r="B10">
        <f t="shared" si="0"/>
        <v>23.7</v>
      </c>
      <c r="C10">
        <v>0.22770000000000001</v>
      </c>
      <c r="D10" t="s">
        <v>167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9125-D976-4464-B8E7-9DEB8DA9E7B1}">
  <dimension ref="A1:G10"/>
  <sheetViews>
    <sheetView workbookViewId="0">
      <selection activeCell="B2" sqref="B2:C8"/>
    </sheetView>
  </sheetViews>
  <sheetFormatPr defaultRowHeight="15" x14ac:dyDescent="0.25"/>
  <cols>
    <col min="3" max="3" width="11.5703125" bestFit="1" customWidth="1"/>
  </cols>
  <sheetData>
    <row r="1" spans="1:7" x14ac:dyDescent="0.25">
      <c r="A1" t="s">
        <v>66</v>
      </c>
      <c r="B1" t="s">
        <v>1</v>
      </c>
      <c r="C1" t="s">
        <v>2</v>
      </c>
      <c r="D1" t="s">
        <v>166</v>
      </c>
      <c r="F1" t="s">
        <v>20</v>
      </c>
      <c r="G1" t="s">
        <v>19</v>
      </c>
    </row>
    <row r="2" spans="1:7" x14ac:dyDescent="0.25">
      <c r="A2">
        <v>50</v>
      </c>
      <c r="B2">
        <f>A2/10</f>
        <v>5</v>
      </c>
      <c r="C2">
        <v>4.7899999999999998E-2</v>
      </c>
      <c r="D2" t="s">
        <v>167</v>
      </c>
      <c r="F2" t="s">
        <v>45</v>
      </c>
      <c r="G2" t="s">
        <v>33</v>
      </c>
    </row>
    <row r="3" spans="1:7" x14ac:dyDescent="0.25">
      <c r="A3">
        <v>103</v>
      </c>
      <c r="B3">
        <f t="shared" ref="B3:B8" si="0">A3/10</f>
        <v>10.3</v>
      </c>
      <c r="C3">
        <v>0.1082</v>
      </c>
      <c r="D3" t="s">
        <v>167</v>
      </c>
      <c r="F3" t="s">
        <v>141</v>
      </c>
      <c r="G3" s="1" t="s">
        <v>44</v>
      </c>
    </row>
    <row r="4" spans="1:7" x14ac:dyDescent="0.25">
      <c r="A4">
        <v>108</v>
      </c>
      <c r="B4">
        <f t="shared" si="0"/>
        <v>10.8</v>
      </c>
      <c r="C4">
        <v>0.11459999999999999</v>
      </c>
      <c r="D4" t="s">
        <v>167</v>
      </c>
      <c r="F4" s="11" t="s">
        <v>139</v>
      </c>
    </row>
    <row r="5" spans="1:7" x14ac:dyDescent="0.25">
      <c r="A5">
        <v>162</v>
      </c>
      <c r="B5">
        <f t="shared" si="0"/>
        <v>16.2</v>
      </c>
      <c r="C5">
        <v>0.1663</v>
      </c>
      <c r="D5" t="s">
        <v>167</v>
      </c>
    </row>
    <row r="6" spans="1:7" x14ac:dyDescent="0.25">
      <c r="A6">
        <v>183</v>
      </c>
      <c r="B6">
        <f t="shared" si="0"/>
        <v>18.3</v>
      </c>
      <c r="C6">
        <v>0.17860000000000001</v>
      </c>
      <c r="D6" t="s">
        <v>167</v>
      </c>
    </row>
    <row r="7" spans="1:7" x14ac:dyDescent="0.25">
      <c r="A7">
        <v>207</v>
      </c>
      <c r="B7">
        <f t="shared" si="0"/>
        <v>20.7</v>
      </c>
      <c r="C7">
        <v>0.19159999999999999</v>
      </c>
      <c r="D7" t="s">
        <v>167</v>
      </c>
    </row>
    <row r="8" spans="1:7" x14ac:dyDescent="0.25">
      <c r="A8">
        <v>238</v>
      </c>
      <c r="B8">
        <f t="shared" si="0"/>
        <v>23.8</v>
      </c>
      <c r="C8">
        <v>0.2049</v>
      </c>
      <c r="D8" t="s">
        <v>167</v>
      </c>
    </row>
    <row r="9" spans="1:7" x14ac:dyDescent="0.25">
      <c r="C9" s="2"/>
    </row>
    <row r="10" spans="1:7" x14ac:dyDescent="0.25">
      <c r="C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5515-C36C-47E4-9074-5D9BFA1BAD8C}">
  <dimension ref="A1:I6"/>
  <sheetViews>
    <sheetView workbookViewId="0">
      <selection activeCell="E2" sqref="E2:E6"/>
    </sheetView>
  </sheetViews>
  <sheetFormatPr defaultRowHeight="15" x14ac:dyDescent="0.25"/>
  <cols>
    <col min="3" max="3" width="15.28515625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3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48.817891373801899</v>
      </c>
      <c r="B2">
        <f>A2/10</f>
        <v>4.8817891373801903</v>
      </c>
      <c r="C2">
        <v>15.481651376146701</v>
      </c>
      <c r="D2">
        <f>C2*0.01/(1-C2*0.01)</f>
        <v>0.18317503392130136</v>
      </c>
      <c r="E2" t="s">
        <v>167</v>
      </c>
      <c r="H2" t="s">
        <v>53</v>
      </c>
      <c r="I2" t="s">
        <v>33</v>
      </c>
    </row>
    <row r="3" spans="1:9" x14ac:dyDescent="0.25">
      <c r="A3">
        <v>70.543130990415307</v>
      </c>
      <c r="B3">
        <f t="shared" ref="B3:B6" si="0">A3/10</f>
        <v>7.054313099041531</v>
      </c>
      <c r="C3">
        <v>23.7385321100917</v>
      </c>
      <c r="D3">
        <f t="shared" ref="D3:D6" si="1">C3*0.01/(1-C3*0.01)</f>
        <v>0.3112781954887211</v>
      </c>
      <c r="E3" t="s">
        <v>167</v>
      </c>
      <c r="H3" t="s">
        <v>60</v>
      </c>
      <c r="I3" s="1" t="s">
        <v>59</v>
      </c>
    </row>
    <row r="4" spans="1:9" x14ac:dyDescent="0.25">
      <c r="A4">
        <v>70.543130990415307</v>
      </c>
      <c r="B4">
        <f t="shared" si="0"/>
        <v>7.054313099041531</v>
      </c>
      <c r="C4">
        <v>24.977064220183401</v>
      </c>
      <c r="D4">
        <f t="shared" si="1"/>
        <v>0.33292571079180527</v>
      </c>
      <c r="E4" t="s">
        <v>167</v>
      </c>
      <c r="H4" s="11" t="s">
        <v>139</v>
      </c>
    </row>
    <row r="5" spans="1:9" x14ac:dyDescent="0.25">
      <c r="A5">
        <v>87.667731629392904</v>
      </c>
      <c r="B5">
        <f t="shared" si="0"/>
        <v>8.7667731629392911</v>
      </c>
      <c r="C5">
        <v>24.701834862385301</v>
      </c>
      <c r="D5">
        <f t="shared" si="1"/>
        <v>0.3280536095035026</v>
      </c>
      <c r="E5" t="s">
        <v>167</v>
      </c>
    </row>
    <row r="6" spans="1:9" x14ac:dyDescent="0.25">
      <c r="A6">
        <v>105.55910543130901</v>
      </c>
      <c r="B6">
        <f t="shared" si="0"/>
        <v>10.555910543130901</v>
      </c>
      <c r="C6">
        <v>25.321100917431099</v>
      </c>
      <c r="D6">
        <f t="shared" si="1"/>
        <v>0.33906633906633737</v>
      </c>
      <c r="E6" t="s">
        <v>167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EC04-EC09-4D8F-8E63-BD4676846DA3}">
  <dimension ref="A1:I5"/>
  <sheetViews>
    <sheetView workbookViewId="0">
      <selection activeCell="E2" sqref="E2:E5"/>
    </sheetView>
  </sheetViews>
  <sheetFormatPr defaultRowHeight="15" x14ac:dyDescent="0.25"/>
  <cols>
    <col min="3" max="3" width="15.28515625" bestFit="1" customWidth="1"/>
    <col min="4" max="4" width="11.5703125" bestFit="1" customWidth="1"/>
    <col min="5" max="5" width="11.5703125" customWidth="1"/>
  </cols>
  <sheetData>
    <row r="1" spans="1:9" x14ac:dyDescent="0.25">
      <c r="A1" t="s">
        <v>66</v>
      </c>
      <c r="B1" t="s">
        <v>1</v>
      </c>
      <c r="C1" t="s">
        <v>3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49.392446633825898</v>
      </c>
      <c r="B2">
        <f>A2/10</f>
        <v>4.9392446633825902</v>
      </c>
      <c r="C2">
        <v>11.538461538461499</v>
      </c>
      <c r="D2">
        <f>C2*0.01/(1-C2*0.01)</f>
        <v>0.13043478260869515</v>
      </c>
      <c r="E2" t="s">
        <v>167</v>
      </c>
      <c r="H2" t="s">
        <v>53</v>
      </c>
      <c r="I2" t="s">
        <v>33</v>
      </c>
    </row>
    <row r="3" spans="1:9" x14ac:dyDescent="0.25">
      <c r="A3">
        <v>71.724137931034505</v>
      </c>
      <c r="B3">
        <f t="shared" ref="B3:B5" si="0">A3/10</f>
        <v>7.1724137931034502</v>
      </c>
      <c r="C3">
        <v>18.111888111888099</v>
      </c>
      <c r="D3">
        <f t="shared" ref="D3:D5" si="1">C3*0.01/(1-C3*0.01)</f>
        <v>0.22117847993168213</v>
      </c>
      <c r="E3" t="s">
        <v>167</v>
      </c>
      <c r="H3" t="s">
        <v>60</v>
      </c>
      <c r="I3" s="1" t="s">
        <v>59</v>
      </c>
    </row>
    <row r="4" spans="1:9" x14ac:dyDescent="0.25">
      <c r="A4">
        <v>87.750410509031198</v>
      </c>
      <c r="B4">
        <f t="shared" si="0"/>
        <v>8.7750410509031198</v>
      </c>
      <c r="C4">
        <v>21.188811188811101</v>
      </c>
      <c r="D4">
        <f t="shared" si="1"/>
        <v>0.26885536823424883</v>
      </c>
      <c r="E4" t="s">
        <v>167</v>
      </c>
      <c r="H4" s="11" t="s">
        <v>139</v>
      </c>
    </row>
    <row r="5" spans="1:9" x14ac:dyDescent="0.25">
      <c r="A5">
        <v>106.14121510673201</v>
      </c>
      <c r="B5">
        <f t="shared" si="0"/>
        <v>10.614121510673201</v>
      </c>
      <c r="C5">
        <v>23.216783216783199</v>
      </c>
      <c r="D5">
        <f t="shared" si="1"/>
        <v>0.30236794171220371</v>
      </c>
      <c r="E5" t="s">
        <v>167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BC8C-2ED5-4EDD-988F-33E890880F66}">
  <dimension ref="A1:I10"/>
  <sheetViews>
    <sheetView workbookViewId="0">
      <selection activeCell="D2" activeCellId="1" sqref="B2:B6 D2:D6"/>
    </sheetView>
  </sheetViews>
  <sheetFormatPr defaultRowHeight="15" x14ac:dyDescent="0.25"/>
  <cols>
    <col min="3" max="3" width="15.28515625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3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38.544688228034502</v>
      </c>
      <c r="B2">
        <f>A2/10</f>
        <v>3.85446882280345</v>
      </c>
      <c r="C2">
        <v>6.3649428528157896</v>
      </c>
      <c r="D2">
        <f>C2*0.01/(1-C2*0.01)</f>
        <v>6.7976066301863702E-2</v>
      </c>
      <c r="E2" t="s">
        <v>167</v>
      </c>
      <c r="H2" t="s">
        <v>53</v>
      </c>
      <c r="I2" t="s">
        <v>33</v>
      </c>
    </row>
    <row r="3" spans="1:9" x14ac:dyDescent="0.25">
      <c r="A3">
        <v>49.126664711815103</v>
      </c>
      <c r="B3">
        <f t="shared" ref="B3:B6" si="0">A3/10</f>
        <v>4.9126664711815105</v>
      </c>
      <c r="C3">
        <v>9.4541775284446903</v>
      </c>
      <c r="D3">
        <f t="shared" ref="D3:D6" si="1">C3*0.01/(1-C3*0.01)</f>
        <v>0.1044131829650638</v>
      </c>
      <c r="E3" t="s">
        <v>167</v>
      </c>
      <c r="H3" t="s">
        <v>60</v>
      </c>
      <c r="I3" s="1" t="s">
        <v>59</v>
      </c>
    </row>
    <row r="4" spans="1:9" x14ac:dyDescent="0.25">
      <c r="A4">
        <v>70.792262654709802</v>
      </c>
      <c r="B4">
        <f t="shared" si="0"/>
        <v>7.0792262654709806</v>
      </c>
      <c r="C4">
        <v>13.9535153493437</v>
      </c>
      <c r="D4">
        <f t="shared" si="1"/>
        <v>0.16216252652265992</v>
      </c>
      <c r="E4" t="s">
        <v>167</v>
      </c>
      <c r="H4" s="11" t="s">
        <v>139</v>
      </c>
    </row>
    <row r="5" spans="1:9" x14ac:dyDescent="0.25">
      <c r="A5">
        <v>87.850511859611501</v>
      </c>
      <c r="B5">
        <f t="shared" si="0"/>
        <v>8.7850511859611498</v>
      </c>
      <c r="C5">
        <v>17.271515987355698</v>
      </c>
      <c r="D5">
        <f t="shared" si="1"/>
        <v>0.20877351003695296</v>
      </c>
      <c r="E5" t="s">
        <v>167</v>
      </c>
    </row>
    <row r="6" spans="1:9" x14ac:dyDescent="0.25">
      <c r="A6">
        <v>105.759185922491</v>
      </c>
      <c r="B6">
        <f t="shared" si="0"/>
        <v>10.575918592249099</v>
      </c>
      <c r="C6">
        <v>20.317443183099702</v>
      </c>
      <c r="D6">
        <f t="shared" si="1"/>
        <v>0.25497980981943674</v>
      </c>
      <c r="E6" t="s">
        <v>167</v>
      </c>
    </row>
    <row r="8" spans="1:9" x14ac:dyDescent="0.25">
      <c r="D8" s="2"/>
    </row>
    <row r="9" spans="1:9" x14ac:dyDescent="0.25">
      <c r="D9" s="2"/>
    </row>
    <row r="10" spans="1:9" x14ac:dyDescent="0.25">
      <c r="D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755B-D1C4-4A3C-8C28-1F8030779641}">
  <dimension ref="A1:I13"/>
  <sheetViews>
    <sheetView workbookViewId="0">
      <selection activeCell="E27" sqref="E27"/>
    </sheetView>
  </sheetViews>
  <sheetFormatPr defaultRowHeight="15" x14ac:dyDescent="0.25"/>
  <cols>
    <col min="3" max="3" width="15.28515625" bestFit="1" customWidth="1"/>
    <col min="4" max="4" width="11.5703125" bestFit="1" customWidth="1"/>
    <col min="5" max="5" width="11.5703125" customWidth="1"/>
  </cols>
  <sheetData>
    <row r="1" spans="1:9" x14ac:dyDescent="0.25">
      <c r="A1" t="s">
        <v>136</v>
      </c>
      <c r="B1" t="s">
        <v>1</v>
      </c>
      <c r="C1" t="s">
        <v>140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5.4751153807757502</v>
      </c>
      <c r="B2">
        <f>A2*1.01325/10</f>
        <v>0.55476606595710287</v>
      </c>
      <c r="C2">
        <v>10.972423802612401</v>
      </c>
      <c r="D2">
        <f>C2/22400*44</f>
        <v>2.1552975326560073E-2</v>
      </c>
      <c r="E2" t="s">
        <v>167</v>
      </c>
      <c r="H2" t="s">
        <v>61</v>
      </c>
      <c r="I2" t="s">
        <v>53</v>
      </c>
    </row>
    <row r="3" spans="1:9" x14ac:dyDescent="0.25">
      <c r="A3">
        <v>12.5317729091314</v>
      </c>
      <c r="B3">
        <f t="shared" ref="B3:B13" si="0">A3*1.01325/10</f>
        <v>1.2697818900177391</v>
      </c>
      <c r="C3">
        <v>20.725689404934599</v>
      </c>
      <c r="D3">
        <f t="shared" ref="D3:D13" si="1">C3/22400*44</f>
        <v>4.0711175616835821E-2</v>
      </c>
      <c r="E3" t="s">
        <v>167</v>
      </c>
      <c r="H3" t="s">
        <v>96</v>
      </c>
      <c r="I3" s="1" t="s">
        <v>60</v>
      </c>
    </row>
    <row r="4" spans="1:9" x14ac:dyDescent="0.25">
      <c r="A4">
        <v>20.3964798304421</v>
      </c>
      <c r="B4">
        <f t="shared" si="0"/>
        <v>2.0666733188195456</v>
      </c>
      <c r="C4">
        <v>33.526850507982502</v>
      </c>
      <c r="D4">
        <f t="shared" si="1"/>
        <v>6.5856313497822769E-2</v>
      </c>
      <c r="E4" t="s">
        <v>167</v>
      </c>
      <c r="H4" s="10" t="s">
        <v>139</v>
      </c>
    </row>
    <row r="5" spans="1:9" x14ac:dyDescent="0.25">
      <c r="A5">
        <v>28.525737016303001</v>
      </c>
      <c r="B5">
        <f t="shared" si="0"/>
        <v>2.8903703031769017</v>
      </c>
      <c r="C5">
        <v>46.328011611030398</v>
      </c>
      <c r="D5">
        <f t="shared" si="1"/>
        <v>9.1001451378809717E-2</v>
      </c>
      <c r="E5" t="s">
        <v>167</v>
      </c>
    </row>
    <row r="6" spans="1:9" x14ac:dyDescent="0.25">
      <c r="A6">
        <v>37.046060159267697</v>
      </c>
      <c r="B6">
        <f t="shared" si="0"/>
        <v>3.7536920456377993</v>
      </c>
      <c r="C6">
        <v>57.910014513788099</v>
      </c>
      <c r="D6">
        <f t="shared" si="1"/>
        <v>0.11375181422351234</v>
      </c>
      <c r="E6" t="s">
        <v>167</v>
      </c>
    </row>
    <row r="7" spans="1:9" x14ac:dyDescent="0.25">
      <c r="A7">
        <v>45.303752850922599</v>
      </c>
      <c r="B7">
        <f t="shared" si="0"/>
        <v>4.5904027576197324</v>
      </c>
      <c r="C7">
        <v>69.898403483309096</v>
      </c>
      <c r="D7">
        <f t="shared" si="1"/>
        <v>0.13730043541364287</v>
      </c>
      <c r="E7" t="s">
        <v>167</v>
      </c>
    </row>
    <row r="8" spans="1:9" x14ac:dyDescent="0.25">
      <c r="A8">
        <v>54.229540550295198</v>
      </c>
      <c r="B8">
        <f t="shared" si="0"/>
        <v>5.4948081962586608</v>
      </c>
      <c r="C8">
        <v>83.309143686502097</v>
      </c>
      <c r="D8">
        <f t="shared" si="1"/>
        <v>0.16364296081277196</v>
      </c>
      <c r="E8" t="s">
        <v>167</v>
      </c>
    </row>
    <row r="9" spans="1:9" x14ac:dyDescent="0.25">
      <c r="A9">
        <v>63.716105697237701</v>
      </c>
      <c r="B9">
        <f t="shared" si="0"/>
        <v>6.4560344097726103</v>
      </c>
      <c r="C9">
        <v>103.425253991291</v>
      </c>
      <c r="D9">
        <f t="shared" si="1"/>
        <v>0.20315674891146446</v>
      </c>
      <c r="E9" t="s">
        <v>167</v>
      </c>
    </row>
    <row r="10" spans="1:9" x14ac:dyDescent="0.25">
      <c r="A10">
        <v>73.316707750670005</v>
      </c>
      <c r="B10">
        <f t="shared" si="0"/>
        <v>7.4288154128366388</v>
      </c>
      <c r="C10">
        <v>119.68069666182799</v>
      </c>
      <c r="D10">
        <f t="shared" si="1"/>
        <v>0.23508708272859072</v>
      </c>
      <c r="E10" t="s">
        <v>167</v>
      </c>
    </row>
    <row r="11" spans="1:9" x14ac:dyDescent="0.25">
      <c r="A11">
        <v>82.576926916549496</v>
      </c>
      <c r="B11">
        <f t="shared" si="0"/>
        <v>8.3671071198193765</v>
      </c>
      <c r="C11">
        <v>119.88388969521</v>
      </c>
      <c r="D11">
        <f t="shared" si="1"/>
        <v>0.23548621190130536</v>
      </c>
      <c r="E11" t="s">
        <v>168</v>
      </c>
    </row>
    <row r="12" spans="1:9" x14ac:dyDescent="0.25">
      <c r="A12">
        <v>93.026662366284995</v>
      </c>
      <c r="B12">
        <f t="shared" si="0"/>
        <v>9.4259265642638272</v>
      </c>
      <c r="C12">
        <v>119.88388969521</v>
      </c>
      <c r="D12">
        <f t="shared" si="1"/>
        <v>0.23548621190130536</v>
      </c>
      <c r="E12" t="s">
        <v>168</v>
      </c>
    </row>
    <row r="13" spans="1:9" x14ac:dyDescent="0.25">
      <c r="A13">
        <v>102.95881616636299</v>
      </c>
      <c r="B13">
        <f t="shared" si="0"/>
        <v>10.43230204805673</v>
      </c>
      <c r="C13">
        <v>122.322206095791</v>
      </c>
      <c r="D13">
        <f t="shared" si="1"/>
        <v>0.24027576197387518</v>
      </c>
      <c r="E13" t="s">
        <v>168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6C2F-D004-4CD2-A90E-878F28394AD5}">
  <dimension ref="A1:H14"/>
  <sheetViews>
    <sheetView workbookViewId="0">
      <selection activeCell="D2" activeCellId="1" sqref="B2:B14 D2:D14"/>
    </sheetView>
  </sheetViews>
  <sheetFormatPr defaultRowHeight="15" x14ac:dyDescent="0.25"/>
  <cols>
    <col min="3" max="3" width="15.28515625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140</v>
      </c>
      <c r="D1" t="s">
        <v>2</v>
      </c>
      <c r="E1" t="s">
        <v>166</v>
      </c>
      <c r="G1" t="s">
        <v>20</v>
      </c>
      <c r="H1" t="s">
        <v>19</v>
      </c>
    </row>
    <row r="2" spans="1:8" x14ac:dyDescent="0.25">
      <c r="A2">
        <v>5.7204675129203402</v>
      </c>
      <c r="B2">
        <f>A2*1.01325/10</f>
        <v>0.57962637074665346</v>
      </c>
      <c r="C2">
        <v>6.9085631349782002</v>
      </c>
      <c r="D2">
        <f>C2/22400*44</f>
        <v>1.3570391872278608E-2</v>
      </c>
      <c r="E2" t="s">
        <v>167</v>
      </c>
      <c r="G2" t="s">
        <v>61</v>
      </c>
      <c r="H2" t="s">
        <v>53</v>
      </c>
    </row>
    <row r="3" spans="1:8" x14ac:dyDescent="0.25">
      <c r="A3">
        <v>12.781924574377401</v>
      </c>
      <c r="B3">
        <f t="shared" ref="B3:B14" si="0">A3*1.01325/10</f>
        <v>1.2951285074987902</v>
      </c>
      <c r="C3">
        <v>17.677793904208901</v>
      </c>
      <c r="D3">
        <f t="shared" ref="D3:D14" si="1">C3/22400*44</f>
        <v>3.4724238026124628E-2</v>
      </c>
      <c r="E3" t="s">
        <v>167</v>
      </c>
      <c r="G3" t="s">
        <v>81</v>
      </c>
      <c r="H3" s="1" t="s">
        <v>60</v>
      </c>
    </row>
    <row r="4" spans="1:8" x14ac:dyDescent="0.25">
      <c r="A4">
        <v>20.901582694035501</v>
      </c>
      <c r="B4">
        <f t="shared" si="0"/>
        <v>2.1178528664731471</v>
      </c>
      <c r="C4">
        <v>28.447024673439699</v>
      </c>
      <c r="D4">
        <f t="shared" si="1"/>
        <v>5.5878084179970838E-2</v>
      </c>
      <c r="E4" t="s">
        <v>167</v>
      </c>
      <c r="G4" s="10" t="s">
        <v>139</v>
      </c>
    </row>
    <row r="5" spans="1:8" x14ac:dyDescent="0.25">
      <c r="A5">
        <v>28.610976724184201</v>
      </c>
      <c r="B5">
        <f t="shared" si="0"/>
        <v>2.8990072165779641</v>
      </c>
      <c r="C5">
        <v>36.371552975326502</v>
      </c>
      <c r="D5">
        <f t="shared" si="1"/>
        <v>7.1444121915819905E-2</v>
      </c>
      <c r="E5" t="s">
        <v>167</v>
      </c>
    </row>
    <row r="6" spans="1:8" x14ac:dyDescent="0.25">
      <c r="A6">
        <v>36.334769353637199</v>
      </c>
      <c r="B6">
        <f t="shared" si="0"/>
        <v>3.6816205047572894</v>
      </c>
      <c r="C6">
        <v>47.343976777938998</v>
      </c>
      <c r="D6">
        <f t="shared" si="1"/>
        <v>9.2997097242380172E-2</v>
      </c>
      <c r="E6" t="s">
        <v>167</v>
      </c>
    </row>
    <row r="7" spans="1:8" x14ac:dyDescent="0.25">
      <c r="A7">
        <v>43.907088718409398</v>
      </c>
      <c r="B7">
        <f t="shared" si="0"/>
        <v>4.4488857643928323</v>
      </c>
      <c r="C7">
        <v>54.2525399129172</v>
      </c>
      <c r="D7">
        <f t="shared" si="1"/>
        <v>0.1065674891146588</v>
      </c>
      <c r="E7" t="s">
        <v>167</v>
      </c>
    </row>
    <row r="8" spans="1:8" x14ac:dyDescent="0.25">
      <c r="A8">
        <v>53.0868677095092</v>
      </c>
      <c r="B8">
        <f t="shared" si="0"/>
        <v>5.3790268706660189</v>
      </c>
      <c r="C8">
        <v>65.428156748911405</v>
      </c>
      <c r="D8">
        <f t="shared" si="1"/>
        <v>0.12851959361393311</v>
      </c>
      <c r="E8" t="s">
        <v>167</v>
      </c>
    </row>
    <row r="9" spans="1:8" x14ac:dyDescent="0.25">
      <c r="A9">
        <v>61.477795440059602</v>
      </c>
      <c r="B9">
        <f t="shared" si="0"/>
        <v>6.2292376229640389</v>
      </c>
      <c r="C9">
        <v>77.619738751814197</v>
      </c>
      <c r="D9">
        <f t="shared" si="1"/>
        <v>0.15246734397677789</v>
      </c>
      <c r="E9" t="s">
        <v>167</v>
      </c>
    </row>
    <row r="10" spans="1:8" x14ac:dyDescent="0.25">
      <c r="A10">
        <v>71.735933528386298</v>
      </c>
      <c r="B10">
        <f t="shared" si="0"/>
        <v>7.2686434647637412</v>
      </c>
      <c r="C10">
        <v>93.062409288824298</v>
      </c>
      <c r="D10">
        <f t="shared" si="1"/>
        <v>0.18280116110304773</v>
      </c>
      <c r="E10" t="s">
        <v>167</v>
      </c>
    </row>
    <row r="11" spans="1:8" x14ac:dyDescent="0.25">
      <c r="A11">
        <v>80.137420231759805</v>
      </c>
      <c r="B11">
        <f t="shared" si="0"/>
        <v>8.1199241049830615</v>
      </c>
      <c r="C11">
        <v>107.489114658925</v>
      </c>
      <c r="D11">
        <f t="shared" si="1"/>
        <v>0.21113933236574556</v>
      </c>
      <c r="E11" t="s">
        <v>168</v>
      </c>
    </row>
    <row r="12" spans="1:8" x14ac:dyDescent="0.25">
      <c r="A12">
        <v>88.104645180116805</v>
      </c>
      <c r="B12">
        <f t="shared" si="0"/>
        <v>8.927203172875334</v>
      </c>
      <c r="C12">
        <v>113.99129172713999</v>
      </c>
      <c r="D12">
        <f t="shared" si="1"/>
        <v>0.22391146589259642</v>
      </c>
      <c r="E12" t="s">
        <v>168</v>
      </c>
    </row>
    <row r="13" spans="1:8" x14ac:dyDescent="0.25">
      <c r="A13">
        <v>95.807319863923595</v>
      </c>
      <c r="B13">
        <f t="shared" si="0"/>
        <v>9.7076766852120588</v>
      </c>
      <c r="C13">
        <v>120.493468795355</v>
      </c>
      <c r="D13">
        <f t="shared" si="1"/>
        <v>0.23668359941944733</v>
      </c>
      <c r="E13" t="s">
        <v>168</v>
      </c>
    </row>
    <row r="14" spans="1:8" x14ac:dyDescent="0.25">
      <c r="A14">
        <v>102.892774590887</v>
      </c>
      <c r="B14">
        <f t="shared" si="0"/>
        <v>10.425610385421624</v>
      </c>
      <c r="C14">
        <v>136.34252539912899</v>
      </c>
      <c r="D14">
        <f t="shared" si="1"/>
        <v>0.26781567489114622</v>
      </c>
      <c r="E14" t="s">
        <v>168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56A4-702C-4A7B-8DFA-26A16C1A0606}">
  <dimension ref="A1:I13"/>
  <sheetViews>
    <sheetView workbookViewId="0">
      <selection activeCell="E10" sqref="E10"/>
    </sheetView>
  </sheetViews>
  <sheetFormatPr defaultRowHeight="15" x14ac:dyDescent="0.25"/>
  <cols>
    <col min="2" max="2" width="15.28515625" bestFit="1" customWidth="1"/>
    <col min="3" max="3" width="11.5703125" bestFit="1" customWidth="1"/>
  </cols>
  <sheetData>
    <row r="1" spans="1:9" x14ac:dyDescent="0.25">
      <c r="A1" t="s">
        <v>136</v>
      </c>
      <c r="B1" t="s">
        <v>1</v>
      </c>
      <c r="C1" t="s">
        <v>140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12.363981231905701</v>
      </c>
      <c r="B2">
        <f>A2*1.01325/10</f>
        <v>1.2527803983228449</v>
      </c>
      <c r="C2">
        <v>13.207547169811299</v>
      </c>
      <c r="D2">
        <f>C2/22400*44</f>
        <v>2.594339622641505E-2</v>
      </c>
      <c r="E2" t="s">
        <v>167</v>
      </c>
      <c r="H2" t="s">
        <v>61</v>
      </c>
      <c r="I2" t="s">
        <v>53</v>
      </c>
    </row>
    <row r="3" spans="1:9" x14ac:dyDescent="0.25">
      <c r="A3">
        <v>20.607275324256399</v>
      </c>
      <c r="B3">
        <f t="shared" ref="B3:B13" si="0">A3*1.01325/10</f>
        <v>2.0880321722302795</v>
      </c>
      <c r="C3">
        <v>22.148040638606599</v>
      </c>
      <c r="D3">
        <f t="shared" ref="D3:D13" si="1">C3/22400*44</f>
        <v>4.3505079825834389E-2</v>
      </c>
      <c r="E3" t="s">
        <v>167</v>
      </c>
      <c r="H3" t="s">
        <v>81</v>
      </c>
      <c r="I3" s="1" t="s">
        <v>60</v>
      </c>
    </row>
    <row r="4" spans="1:9" x14ac:dyDescent="0.25">
      <c r="A4">
        <v>28.9722855760591</v>
      </c>
      <c r="B4">
        <f t="shared" si="0"/>
        <v>2.9356168359941881</v>
      </c>
      <c r="C4">
        <v>28.853410740203199</v>
      </c>
      <c r="D4">
        <f t="shared" si="1"/>
        <v>5.6676342525399138E-2</v>
      </c>
      <c r="E4" t="s">
        <v>167</v>
      </c>
      <c r="H4" s="10" t="s">
        <v>139</v>
      </c>
    </row>
    <row r="5" spans="1:9" x14ac:dyDescent="0.25">
      <c r="A5">
        <v>37.610485251994596</v>
      </c>
      <c r="B5">
        <f t="shared" si="0"/>
        <v>3.8108824181583523</v>
      </c>
      <c r="C5">
        <v>37.387518142235102</v>
      </c>
      <c r="D5">
        <f t="shared" si="1"/>
        <v>7.3439767779390375E-2</v>
      </c>
      <c r="E5" t="s">
        <v>167</v>
      </c>
    </row>
    <row r="6" spans="1:9" x14ac:dyDescent="0.25">
      <c r="A6">
        <v>45.975495503797397</v>
      </c>
      <c r="B6">
        <f t="shared" si="0"/>
        <v>4.6584670819222707</v>
      </c>
      <c r="C6">
        <v>44.092888243831602</v>
      </c>
      <c r="D6">
        <f t="shared" si="1"/>
        <v>8.6611030478954923E-2</v>
      </c>
      <c r="E6" t="s">
        <v>167</v>
      </c>
    </row>
    <row r="7" spans="1:9" x14ac:dyDescent="0.25">
      <c r="A7">
        <v>54.603136206909802</v>
      </c>
      <c r="B7">
        <f t="shared" si="0"/>
        <v>5.5326627761651359</v>
      </c>
      <c r="C7">
        <v>50.3918722786647</v>
      </c>
      <c r="D7">
        <f t="shared" si="1"/>
        <v>9.8984034833091386E-2</v>
      </c>
      <c r="E7" t="s">
        <v>167</v>
      </c>
    </row>
    <row r="8" spans="1:9" x14ac:dyDescent="0.25">
      <c r="A8">
        <v>61.649234762442298</v>
      </c>
      <c r="B8">
        <f t="shared" si="0"/>
        <v>6.2466087123044662</v>
      </c>
      <c r="C8">
        <v>57.910014513788099</v>
      </c>
      <c r="D8">
        <f t="shared" si="1"/>
        <v>0.11375181422351234</v>
      </c>
      <c r="E8" t="s">
        <v>167</v>
      </c>
    </row>
    <row r="9" spans="1:9" x14ac:dyDescent="0.25">
      <c r="A9">
        <v>72.156564609394806</v>
      </c>
      <c r="B9">
        <f t="shared" si="0"/>
        <v>7.3112639090469287</v>
      </c>
      <c r="C9">
        <v>70.101596516690805</v>
      </c>
      <c r="D9">
        <f t="shared" si="1"/>
        <v>0.13769956458635693</v>
      </c>
      <c r="E9" t="s">
        <v>168</v>
      </c>
    </row>
    <row r="10" spans="1:9" x14ac:dyDescent="0.25">
      <c r="A10">
        <v>79.890916211670898</v>
      </c>
      <c r="B10">
        <f t="shared" si="0"/>
        <v>8.0949470851475542</v>
      </c>
      <c r="C10">
        <v>83.309143686502097</v>
      </c>
      <c r="D10">
        <f t="shared" si="1"/>
        <v>0.16364296081277196</v>
      </c>
      <c r="E10" t="s">
        <v>168</v>
      </c>
    </row>
    <row r="11" spans="1:9" x14ac:dyDescent="0.25">
      <c r="A11">
        <v>87.750823599880206</v>
      </c>
      <c r="B11">
        <f t="shared" si="0"/>
        <v>8.8913522012578632</v>
      </c>
      <c r="C11">
        <v>95.094339622641499</v>
      </c>
      <c r="D11">
        <f t="shared" si="1"/>
        <v>0.18679245283018867</v>
      </c>
      <c r="E11" t="s">
        <v>168</v>
      </c>
    </row>
    <row r="12" spans="1:9" x14ac:dyDescent="0.25">
      <c r="A12">
        <v>95.870481719538304</v>
      </c>
      <c r="B12">
        <f t="shared" si="0"/>
        <v>9.7140765602322183</v>
      </c>
      <c r="C12">
        <v>105.863570391872</v>
      </c>
      <c r="D12">
        <f t="shared" si="1"/>
        <v>0.2079462989840343</v>
      </c>
      <c r="E12" t="s">
        <v>168</v>
      </c>
    </row>
    <row r="13" spans="1:9" x14ac:dyDescent="0.25">
      <c r="A13">
        <v>102.521674691486</v>
      </c>
      <c r="B13">
        <f t="shared" si="0"/>
        <v>10.388008688114819</v>
      </c>
      <c r="C13">
        <v>113.788098693759</v>
      </c>
      <c r="D13">
        <f t="shared" si="1"/>
        <v>0.22351233671988374</v>
      </c>
      <c r="E13" t="s">
        <v>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C661-1228-4728-8E62-306EAC0CEFB1}">
  <dimension ref="A1:P16"/>
  <sheetViews>
    <sheetView workbookViewId="0">
      <selection activeCell="F7" sqref="F7"/>
    </sheetView>
  </sheetViews>
  <sheetFormatPr defaultRowHeight="15" x14ac:dyDescent="0.25"/>
  <cols>
    <col min="1" max="1" width="5" bestFit="1" customWidth="1"/>
    <col min="2" max="2" width="15" bestFit="1" customWidth="1"/>
    <col min="3" max="3" width="10" customWidth="1"/>
    <col min="5" max="5" width="12" customWidth="1"/>
    <col min="6" max="6" width="35.140625" customWidth="1"/>
    <col min="7" max="7" width="5.5703125" customWidth="1"/>
    <col min="12" max="15" width="0" hidden="1" customWidth="1"/>
  </cols>
  <sheetData>
    <row r="1" spans="1:16" x14ac:dyDescent="0.25">
      <c r="A1" s="3" t="s">
        <v>4</v>
      </c>
      <c r="B1" s="3" t="s">
        <v>5</v>
      </c>
      <c r="C1" s="3" t="s">
        <v>34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</row>
    <row r="2" spans="1:16" ht="45" x14ac:dyDescent="0.25">
      <c r="A2" t="s">
        <v>21</v>
      </c>
      <c r="D2" t="s">
        <v>22</v>
      </c>
      <c r="E2" s="5" t="s">
        <v>23</v>
      </c>
      <c r="F2" s="4" t="s">
        <v>43</v>
      </c>
      <c r="G2">
        <v>2016</v>
      </c>
      <c r="H2" t="s">
        <v>24</v>
      </c>
      <c r="I2" s="8">
        <v>104</v>
      </c>
      <c r="K2" t="s">
        <v>25</v>
      </c>
      <c r="P2" s="6" t="s">
        <v>26</v>
      </c>
    </row>
    <row r="3" spans="1:16" ht="45" x14ac:dyDescent="0.25">
      <c r="A3" t="s">
        <v>32</v>
      </c>
      <c r="B3" t="s">
        <v>78</v>
      </c>
      <c r="C3" t="s">
        <v>34</v>
      </c>
      <c r="D3" t="s">
        <v>22</v>
      </c>
      <c r="E3" t="s">
        <v>28</v>
      </c>
      <c r="F3" s="4" t="s">
        <v>27</v>
      </c>
      <c r="G3">
        <v>2011</v>
      </c>
      <c r="H3" t="s">
        <v>29</v>
      </c>
      <c r="I3" s="8">
        <v>2</v>
      </c>
      <c r="K3" t="s">
        <v>30</v>
      </c>
      <c r="P3" s="6" t="s">
        <v>31</v>
      </c>
    </row>
    <row r="4" spans="1:16" ht="105" x14ac:dyDescent="0.25">
      <c r="A4" t="s">
        <v>33</v>
      </c>
      <c r="C4" t="s">
        <v>37</v>
      </c>
      <c r="D4" t="s">
        <v>22</v>
      </c>
      <c r="E4" s="4" t="s">
        <v>36</v>
      </c>
      <c r="F4" s="4" t="s">
        <v>35</v>
      </c>
      <c r="G4">
        <v>2022</v>
      </c>
      <c r="H4" t="s">
        <v>38</v>
      </c>
      <c r="I4" s="8">
        <v>185</v>
      </c>
      <c r="K4">
        <v>105378</v>
      </c>
      <c r="P4" s="6" t="s">
        <v>39</v>
      </c>
    </row>
    <row r="5" spans="1:16" ht="75" x14ac:dyDescent="0.25">
      <c r="A5" t="s">
        <v>40</v>
      </c>
      <c r="B5" t="s">
        <v>77</v>
      </c>
      <c r="C5" t="s">
        <v>34</v>
      </c>
      <c r="D5" t="s">
        <v>22</v>
      </c>
      <c r="E5" t="s">
        <v>42</v>
      </c>
      <c r="F5" s="4" t="s">
        <v>41</v>
      </c>
      <c r="G5">
        <v>2019</v>
      </c>
      <c r="H5" t="s">
        <v>38</v>
      </c>
      <c r="I5" s="8">
        <v>152</v>
      </c>
      <c r="K5">
        <v>104656</v>
      </c>
      <c r="P5" s="6" t="s">
        <v>51</v>
      </c>
    </row>
    <row r="6" spans="1:16" ht="75" x14ac:dyDescent="0.25">
      <c r="A6" t="s">
        <v>45</v>
      </c>
      <c r="B6" t="s">
        <v>76</v>
      </c>
      <c r="C6" t="s">
        <v>34</v>
      </c>
      <c r="D6" t="s">
        <v>22</v>
      </c>
      <c r="E6" t="s">
        <v>47</v>
      </c>
      <c r="F6" s="4" t="s">
        <v>46</v>
      </c>
      <c r="G6">
        <v>2005</v>
      </c>
      <c r="H6" t="s">
        <v>48</v>
      </c>
      <c r="I6" s="8">
        <v>44</v>
      </c>
      <c r="J6">
        <v>8</v>
      </c>
      <c r="K6" t="s">
        <v>49</v>
      </c>
      <c r="P6" s="6" t="s">
        <v>50</v>
      </c>
    </row>
    <row r="7" spans="1:16" ht="45" x14ac:dyDescent="0.25">
      <c r="A7" t="s">
        <v>53</v>
      </c>
      <c r="B7" t="s">
        <v>68</v>
      </c>
      <c r="C7" t="s">
        <v>34</v>
      </c>
      <c r="D7" t="s">
        <v>22</v>
      </c>
      <c r="E7" t="s">
        <v>58</v>
      </c>
      <c r="F7" s="4" t="s">
        <v>54</v>
      </c>
      <c r="G7">
        <v>2005</v>
      </c>
      <c r="H7" t="s">
        <v>57</v>
      </c>
      <c r="I7" s="8">
        <v>38</v>
      </c>
      <c r="J7">
        <v>10</v>
      </c>
      <c r="K7" t="s">
        <v>56</v>
      </c>
      <c r="P7" s="6" t="s">
        <v>55</v>
      </c>
    </row>
    <row r="8" spans="1:16" ht="45" x14ac:dyDescent="0.25">
      <c r="A8" t="s">
        <v>61</v>
      </c>
      <c r="B8" t="s">
        <v>75</v>
      </c>
      <c r="C8" t="s">
        <v>34</v>
      </c>
      <c r="D8" t="s">
        <v>22</v>
      </c>
      <c r="E8" t="s">
        <v>67</v>
      </c>
      <c r="F8" s="4" t="s">
        <v>62</v>
      </c>
      <c r="G8">
        <v>1987</v>
      </c>
      <c r="H8" t="s">
        <v>63</v>
      </c>
      <c r="I8" s="8">
        <v>25</v>
      </c>
      <c r="J8">
        <v>12</v>
      </c>
      <c r="K8" t="s">
        <v>64</v>
      </c>
      <c r="P8" s="6" t="s">
        <v>65</v>
      </c>
    </row>
    <row r="9" spans="1:16" ht="45" x14ac:dyDescent="0.25">
      <c r="A9" t="s">
        <v>69</v>
      </c>
      <c r="B9" t="s">
        <v>74</v>
      </c>
      <c r="C9" t="s">
        <v>34</v>
      </c>
      <c r="D9" t="s">
        <v>22</v>
      </c>
      <c r="E9" t="s">
        <v>73</v>
      </c>
      <c r="F9" s="4" t="s">
        <v>72</v>
      </c>
      <c r="G9">
        <v>2006</v>
      </c>
      <c r="H9" t="s">
        <v>38</v>
      </c>
      <c r="I9" s="8">
        <v>37</v>
      </c>
      <c r="J9">
        <v>2</v>
      </c>
      <c r="K9" t="s">
        <v>79</v>
      </c>
      <c r="P9" s="6" t="s">
        <v>80</v>
      </c>
    </row>
    <row r="10" spans="1:16" ht="30" x14ac:dyDescent="0.25">
      <c r="A10" t="s">
        <v>82</v>
      </c>
      <c r="B10" t="s">
        <v>86</v>
      </c>
      <c r="C10" t="s">
        <v>34</v>
      </c>
      <c r="D10" t="s">
        <v>22</v>
      </c>
      <c r="E10" t="s">
        <v>85</v>
      </c>
      <c r="F10" s="4" t="s">
        <v>84</v>
      </c>
      <c r="G10">
        <v>1998</v>
      </c>
      <c r="H10" t="s">
        <v>57</v>
      </c>
      <c r="I10" s="8">
        <v>31</v>
      </c>
      <c r="J10">
        <v>2</v>
      </c>
      <c r="K10" t="s">
        <v>87</v>
      </c>
      <c r="P10" s="6" t="s">
        <v>88</v>
      </c>
    </row>
    <row r="11" spans="1:16" ht="45" x14ac:dyDescent="0.25">
      <c r="A11" t="s">
        <v>90</v>
      </c>
      <c r="B11" t="s">
        <v>92</v>
      </c>
      <c r="C11" t="s">
        <v>34</v>
      </c>
      <c r="D11" t="s">
        <v>22</v>
      </c>
      <c r="E11" t="s">
        <v>91</v>
      </c>
      <c r="F11" s="4" t="s">
        <v>93</v>
      </c>
      <c r="G11">
        <v>1997</v>
      </c>
      <c r="H11" t="s">
        <v>38</v>
      </c>
      <c r="I11" s="8">
        <v>11</v>
      </c>
      <c r="J11" s="7">
        <v>44958</v>
      </c>
      <c r="K11" t="s">
        <v>94</v>
      </c>
      <c r="P11" s="6" t="s">
        <v>95</v>
      </c>
    </row>
    <row r="12" spans="1:16" ht="60" x14ac:dyDescent="0.25">
      <c r="A12" t="s">
        <v>97</v>
      </c>
      <c r="B12" t="s">
        <v>102</v>
      </c>
      <c r="C12" t="s">
        <v>34</v>
      </c>
      <c r="D12" t="s">
        <v>22</v>
      </c>
      <c r="E12" s="4" t="s">
        <v>99</v>
      </c>
      <c r="F12" s="4" t="s">
        <v>98</v>
      </c>
      <c r="G12">
        <v>2003</v>
      </c>
      <c r="H12" t="s">
        <v>38</v>
      </c>
      <c r="I12" s="8">
        <v>25</v>
      </c>
      <c r="J12">
        <v>3</v>
      </c>
      <c r="K12" t="s">
        <v>100</v>
      </c>
      <c r="P12" s="6" t="s">
        <v>101</v>
      </c>
    </row>
    <row r="13" spans="1:16" ht="30" x14ac:dyDescent="0.25">
      <c r="A13" t="s">
        <v>105</v>
      </c>
      <c r="B13" t="s">
        <v>116</v>
      </c>
      <c r="C13" t="s">
        <v>34</v>
      </c>
      <c r="D13" t="s">
        <v>22</v>
      </c>
      <c r="E13" t="s">
        <v>106</v>
      </c>
      <c r="F13" s="4" t="s">
        <v>107</v>
      </c>
      <c r="G13">
        <v>1999</v>
      </c>
      <c r="H13" t="s">
        <v>108</v>
      </c>
      <c r="I13" s="8" t="s">
        <v>109</v>
      </c>
      <c r="K13" t="s">
        <v>110</v>
      </c>
      <c r="P13" s="6" t="s">
        <v>111</v>
      </c>
    </row>
    <row r="14" spans="1:16" ht="45" x14ac:dyDescent="0.25">
      <c r="A14" t="s">
        <v>112</v>
      </c>
      <c r="B14" t="s">
        <v>118</v>
      </c>
      <c r="C14" t="s">
        <v>34</v>
      </c>
      <c r="D14" t="s">
        <v>22</v>
      </c>
      <c r="E14" t="s">
        <v>117</v>
      </c>
      <c r="F14" s="4" t="s">
        <v>113</v>
      </c>
      <c r="G14">
        <v>1998</v>
      </c>
      <c r="H14" t="s">
        <v>38</v>
      </c>
      <c r="I14" s="8">
        <v>11</v>
      </c>
      <c r="J14">
        <v>3</v>
      </c>
      <c r="K14" t="s">
        <v>114</v>
      </c>
      <c r="P14" s="6" t="s">
        <v>115</v>
      </c>
    </row>
    <row r="15" spans="1:16" ht="30" x14ac:dyDescent="0.25">
      <c r="A15" t="s">
        <v>119</v>
      </c>
      <c r="B15" t="s">
        <v>124</v>
      </c>
      <c r="C15" t="s">
        <v>34</v>
      </c>
      <c r="D15" t="s">
        <v>22</v>
      </c>
      <c r="E15" t="s">
        <v>121</v>
      </c>
      <c r="F15" s="4" t="s">
        <v>120</v>
      </c>
      <c r="G15">
        <v>1998</v>
      </c>
      <c r="H15" t="s">
        <v>38</v>
      </c>
      <c r="I15" s="8">
        <v>13</v>
      </c>
      <c r="J15" s="9"/>
      <c r="K15" t="s">
        <v>122</v>
      </c>
      <c r="P15" s="6" t="s">
        <v>123</v>
      </c>
    </row>
    <row r="16" spans="1:16" ht="45" x14ac:dyDescent="0.25">
      <c r="A16" t="s">
        <v>127</v>
      </c>
      <c r="B16" t="s">
        <v>132</v>
      </c>
      <c r="C16" t="s">
        <v>34</v>
      </c>
      <c r="D16" t="s">
        <v>22</v>
      </c>
      <c r="E16" t="s">
        <v>129</v>
      </c>
      <c r="F16" s="4" t="s">
        <v>128</v>
      </c>
      <c r="G16">
        <v>2003</v>
      </c>
      <c r="H16" t="s">
        <v>57</v>
      </c>
      <c r="I16" s="8">
        <v>36</v>
      </c>
      <c r="J16">
        <v>11</v>
      </c>
      <c r="K16" t="s">
        <v>130</v>
      </c>
      <c r="P16" s="6" t="s">
        <v>131</v>
      </c>
    </row>
  </sheetData>
  <hyperlinks>
    <hyperlink ref="P2" r:id="rId1" xr:uid="{BCD03BE3-4049-4C44-BC49-441955E58C36}"/>
    <hyperlink ref="P3" r:id="rId2" xr:uid="{A2E71BF4-8E48-4BD6-9E54-D1F6265856EB}"/>
    <hyperlink ref="P4" r:id="rId3" xr:uid="{C3D9E73B-631E-4924-83F0-8E2338F65DEC}"/>
    <hyperlink ref="P6" r:id="rId4" xr:uid="{0770A64F-CE30-4FF7-9FEC-7FE38F8AFF6C}"/>
    <hyperlink ref="P5" r:id="rId5" xr:uid="{93590AF0-58AA-4B06-82AD-C0FCF7DBB2EF}"/>
    <hyperlink ref="P7" r:id="rId6" xr:uid="{43821646-6656-4DE7-935C-CFAF38E3F6DF}"/>
    <hyperlink ref="P8" r:id="rId7" xr:uid="{6B2D9B92-56B5-4AEB-A661-62915E5DD242}"/>
    <hyperlink ref="P9" r:id="rId8" xr:uid="{A4F5D998-99EE-4885-B56E-BBEF7CA92DE4}"/>
    <hyperlink ref="P10" r:id="rId9" xr:uid="{1B00499C-013B-4ABA-A292-E4E39A92C69F}"/>
    <hyperlink ref="P11" r:id="rId10" xr:uid="{2E5132CE-1D59-4A15-990F-F44D4107427D}"/>
    <hyperlink ref="P12" r:id="rId11" xr:uid="{FD539D13-555E-4ED7-ADC3-3FE10D31AA50}"/>
    <hyperlink ref="P13" r:id="rId12" xr:uid="{1955A186-140A-4E33-AD22-0761991E6B3B}"/>
    <hyperlink ref="P14" r:id="rId13" xr:uid="{83869376-0416-43A8-8A03-B4B5787F9047}"/>
    <hyperlink ref="P15" r:id="rId14" xr:uid="{549617EC-EF18-491A-BB7B-82C56521EE73}"/>
    <hyperlink ref="P16" r:id="rId15" xr:uid="{D3BC53B3-57F7-413A-9E7F-3C940A5F37D8}"/>
  </hyperlinks>
  <pageMargins left="0.7" right="0.7" top="0.75" bottom="0.75" header="0.3" footer="0.3"/>
  <pageSetup paperSize="9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1721-46E1-4B6D-9F26-BEDD678C1A33}">
  <dimension ref="A1:I11"/>
  <sheetViews>
    <sheetView workbookViewId="0">
      <selection activeCell="C2" activeCellId="1" sqref="B2:B11 C2:C11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10.9603340292275</v>
      </c>
      <c r="B2">
        <f>A2/10</f>
        <v>1.0960334029227501</v>
      </c>
      <c r="C2">
        <v>4.5435092724678903</v>
      </c>
      <c r="D2">
        <f>C2/100</f>
        <v>4.5435092724678904E-2</v>
      </c>
      <c r="E2" t="s">
        <v>167</v>
      </c>
      <c r="H2" t="s">
        <v>69</v>
      </c>
      <c r="I2" t="s">
        <v>33</v>
      </c>
    </row>
    <row r="3" spans="1:9" x14ac:dyDescent="0.25">
      <c r="A3">
        <v>21.398747390396601</v>
      </c>
      <c r="B3">
        <f t="shared" ref="B3:B11" si="0">A3/10</f>
        <v>2.13987473903966</v>
      </c>
      <c r="C3">
        <v>7.63908701854493</v>
      </c>
      <c r="D3">
        <f t="shared" ref="D3:D11" si="1">C3/100</f>
        <v>7.6390870185449294E-2</v>
      </c>
      <c r="E3" t="s">
        <v>167</v>
      </c>
      <c r="H3" t="s">
        <v>81</v>
      </c>
      <c r="I3" s="1" t="s">
        <v>70</v>
      </c>
    </row>
    <row r="4" spans="1:9" x14ac:dyDescent="0.25">
      <c r="A4">
        <v>29.227557411273398</v>
      </c>
      <c r="B4">
        <f t="shared" si="0"/>
        <v>2.9227557411273399</v>
      </c>
      <c r="C4">
        <v>8.8873038516404996</v>
      </c>
      <c r="D4">
        <f t="shared" si="1"/>
        <v>8.887303851640499E-2</v>
      </c>
      <c r="E4" t="s">
        <v>167</v>
      </c>
      <c r="H4" s="10" t="s">
        <v>139</v>
      </c>
    </row>
    <row r="5" spans="1:9" x14ac:dyDescent="0.25">
      <c r="A5">
        <v>38.622129436325601</v>
      </c>
      <c r="B5">
        <f t="shared" si="0"/>
        <v>3.8622129436325601</v>
      </c>
      <c r="C5">
        <v>10.7845934379457</v>
      </c>
      <c r="D5">
        <f t="shared" si="1"/>
        <v>0.107845934379457</v>
      </c>
      <c r="E5" t="s">
        <v>167</v>
      </c>
    </row>
    <row r="6" spans="1:9" x14ac:dyDescent="0.25">
      <c r="A6">
        <v>48.538622129436298</v>
      </c>
      <c r="B6">
        <f t="shared" si="0"/>
        <v>4.8538622129436302</v>
      </c>
      <c r="C6">
        <v>12.7318116975748</v>
      </c>
      <c r="D6">
        <f t="shared" si="1"/>
        <v>0.12731811697574799</v>
      </c>
      <c r="E6" t="s">
        <v>167</v>
      </c>
    </row>
    <row r="7" spans="1:9" x14ac:dyDescent="0.25">
      <c r="A7">
        <v>54.279749478079303</v>
      </c>
      <c r="B7">
        <f t="shared" si="0"/>
        <v>5.4279749478079307</v>
      </c>
      <c r="C7">
        <v>15.877318116975699</v>
      </c>
      <c r="D7">
        <f t="shared" si="1"/>
        <v>0.158773181169757</v>
      </c>
      <c r="E7" t="s">
        <v>168</v>
      </c>
    </row>
    <row r="8" spans="1:9" x14ac:dyDescent="0.25">
      <c r="A8">
        <v>100.73068893528099</v>
      </c>
      <c r="B8">
        <f t="shared" si="0"/>
        <v>10.073068893528099</v>
      </c>
      <c r="C8">
        <v>22.867332382310899</v>
      </c>
      <c r="D8">
        <f t="shared" si="1"/>
        <v>0.22867332382310898</v>
      </c>
      <c r="E8" t="s">
        <v>168</v>
      </c>
    </row>
    <row r="9" spans="1:9" x14ac:dyDescent="0.25">
      <c r="A9">
        <v>150.31315240083501</v>
      </c>
      <c r="B9">
        <f t="shared" si="0"/>
        <v>15.031315240083501</v>
      </c>
      <c r="C9">
        <v>25.863052781740301</v>
      </c>
      <c r="D9">
        <f t="shared" si="1"/>
        <v>0.25863052781740303</v>
      </c>
      <c r="E9" t="s">
        <v>168</v>
      </c>
    </row>
    <row r="10" spans="1:9" x14ac:dyDescent="0.25">
      <c r="A10">
        <v>200.41753653444599</v>
      </c>
      <c r="B10">
        <f t="shared" si="0"/>
        <v>20.041753653444598</v>
      </c>
      <c r="C10">
        <v>28.6590584878744</v>
      </c>
      <c r="D10">
        <f t="shared" si="1"/>
        <v>0.286590584878744</v>
      </c>
      <c r="E10" t="s">
        <v>168</v>
      </c>
    </row>
    <row r="11" spans="1:9" x14ac:dyDescent="0.25">
      <c r="A11">
        <v>248.956158663883</v>
      </c>
      <c r="B11">
        <f t="shared" si="0"/>
        <v>24.895615866388301</v>
      </c>
      <c r="C11">
        <v>29.7574893009985</v>
      </c>
      <c r="D11">
        <f t="shared" si="1"/>
        <v>0.29757489300998502</v>
      </c>
      <c r="E11" t="s">
        <v>168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5BB4-0242-4A6F-AA3C-4B9BFBEE1E03}">
  <dimension ref="A1:H18"/>
  <sheetViews>
    <sheetView workbookViewId="0">
      <selection activeCell="D2" activeCellId="1" sqref="B2:B18 D2:D18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G1" t="s">
        <v>20</v>
      </c>
      <c r="H1" t="s">
        <v>19</v>
      </c>
    </row>
    <row r="2" spans="1:8" x14ac:dyDescent="0.25">
      <c r="A2">
        <v>4.17536534446762</v>
      </c>
      <c r="B2">
        <f>A2/10</f>
        <v>0.41753653444676198</v>
      </c>
      <c r="C2">
        <v>0.84878744650498505</v>
      </c>
      <c r="D2">
        <f>C2/100</f>
        <v>8.4878744650498505E-3</v>
      </c>
      <c r="E2" t="s">
        <v>167</v>
      </c>
      <c r="G2" t="s">
        <v>69</v>
      </c>
      <c r="H2" t="s">
        <v>33</v>
      </c>
    </row>
    <row r="3" spans="1:8" x14ac:dyDescent="0.25">
      <c r="A3">
        <v>8.87265135699373</v>
      </c>
      <c r="B3">
        <f t="shared" ref="B3:B18" si="0">A3/10</f>
        <v>0.88726513569937304</v>
      </c>
      <c r="C3">
        <v>1.4479315263908601</v>
      </c>
      <c r="D3">
        <f t="shared" ref="D3:D18" si="1">C3/100</f>
        <v>1.4479315263908601E-2</v>
      </c>
      <c r="E3" t="s">
        <v>167</v>
      </c>
      <c r="G3" t="s">
        <v>81</v>
      </c>
      <c r="H3" s="1" t="s">
        <v>70</v>
      </c>
    </row>
    <row r="4" spans="1:8" x14ac:dyDescent="0.25">
      <c r="A4">
        <v>19.3110647181628</v>
      </c>
      <c r="B4">
        <f t="shared" si="0"/>
        <v>1.93110647181628</v>
      </c>
      <c r="C4">
        <v>3.19543509272467</v>
      </c>
      <c r="D4">
        <f t="shared" si="1"/>
        <v>3.1954350927246702E-2</v>
      </c>
      <c r="E4" t="s">
        <v>167</v>
      </c>
      <c r="G4" s="10" t="s">
        <v>139</v>
      </c>
    </row>
    <row r="5" spans="1:8" x14ac:dyDescent="0.25">
      <c r="A5">
        <v>29.749478079331901</v>
      </c>
      <c r="B5">
        <f t="shared" si="0"/>
        <v>2.9749478079331899</v>
      </c>
      <c r="C5">
        <v>4.8930099857346496</v>
      </c>
      <c r="D5">
        <f t="shared" si="1"/>
        <v>4.8930099857346497E-2</v>
      </c>
      <c r="E5" t="s">
        <v>167</v>
      </c>
    </row>
    <row r="6" spans="1:8" x14ac:dyDescent="0.25">
      <c r="A6">
        <v>34.9686847599164</v>
      </c>
      <c r="B6">
        <f t="shared" si="0"/>
        <v>3.49686847599164</v>
      </c>
      <c r="C6">
        <v>6.5406562054208202</v>
      </c>
      <c r="D6">
        <f t="shared" si="1"/>
        <v>6.5406562054208195E-2</v>
      </c>
      <c r="E6" t="s">
        <v>167</v>
      </c>
    </row>
    <row r="7" spans="1:8" x14ac:dyDescent="0.25">
      <c r="A7">
        <v>39.1440501043841</v>
      </c>
      <c r="B7">
        <f t="shared" si="0"/>
        <v>3.91440501043841</v>
      </c>
      <c r="C7">
        <v>6.8901569186875804</v>
      </c>
      <c r="D7">
        <f t="shared" si="1"/>
        <v>6.8901569186875802E-2</v>
      </c>
      <c r="E7" t="s">
        <v>167</v>
      </c>
    </row>
    <row r="8" spans="1:8" x14ac:dyDescent="0.25">
      <c r="A8">
        <v>49.060542797494698</v>
      </c>
      <c r="B8">
        <f t="shared" si="0"/>
        <v>4.9060542797494699</v>
      </c>
      <c r="C8">
        <v>8.2881597717546303</v>
      </c>
      <c r="D8">
        <f t="shared" si="1"/>
        <v>8.2881597717546301E-2</v>
      </c>
      <c r="E8" t="s">
        <v>167</v>
      </c>
    </row>
    <row r="9" spans="1:8" x14ac:dyDescent="0.25">
      <c r="A9">
        <v>49.060542797494698</v>
      </c>
      <c r="B9">
        <f t="shared" si="0"/>
        <v>4.9060542797494699</v>
      </c>
      <c r="C9">
        <v>9.2368045649072705</v>
      </c>
      <c r="D9">
        <f t="shared" si="1"/>
        <v>9.2368045649072708E-2</v>
      </c>
      <c r="E9" t="s">
        <v>167</v>
      </c>
    </row>
    <row r="10" spans="1:8" x14ac:dyDescent="0.25">
      <c r="A10">
        <v>58.977035490605402</v>
      </c>
      <c r="B10">
        <f t="shared" si="0"/>
        <v>5.8977035490605401</v>
      </c>
      <c r="C10">
        <v>11.233951497860099</v>
      </c>
      <c r="D10">
        <f t="shared" si="1"/>
        <v>0.11233951497860099</v>
      </c>
      <c r="E10" t="s">
        <v>167</v>
      </c>
    </row>
    <row r="11" spans="1:8" x14ac:dyDescent="0.25">
      <c r="A11">
        <v>99.686847599164906</v>
      </c>
      <c r="B11">
        <f t="shared" si="0"/>
        <v>9.9686847599164903</v>
      </c>
      <c r="C11">
        <v>18.673323823109801</v>
      </c>
      <c r="D11">
        <f t="shared" si="1"/>
        <v>0.186733238231098</v>
      </c>
      <c r="E11" t="s">
        <v>167</v>
      </c>
    </row>
    <row r="12" spans="1:8" x14ac:dyDescent="0.25">
      <c r="A12">
        <v>150.31315240083501</v>
      </c>
      <c r="B12">
        <f t="shared" si="0"/>
        <v>15.031315240083501</v>
      </c>
      <c r="C12">
        <v>22.867332382310899</v>
      </c>
      <c r="D12">
        <f t="shared" si="1"/>
        <v>0.22867332382310898</v>
      </c>
      <c r="E12" t="s">
        <v>168</v>
      </c>
    </row>
    <row r="13" spans="1:8" x14ac:dyDescent="0.25">
      <c r="A13">
        <v>199.37369519832899</v>
      </c>
      <c r="B13">
        <f t="shared" si="0"/>
        <v>19.937369519832899</v>
      </c>
      <c r="C13">
        <v>25.014265335235301</v>
      </c>
      <c r="D13">
        <f t="shared" si="1"/>
        <v>0.25014265335235303</v>
      </c>
      <c r="E13" t="s">
        <v>168</v>
      </c>
    </row>
    <row r="14" spans="1:8" x14ac:dyDescent="0.25">
      <c r="A14">
        <v>250.52192066805799</v>
      </c>
      <c r="B14">
        <f t="shared" si="0"/>
        <v>25.052192066805798</v>
      </c>
      <c r="C14">
        <v>27.9101283880171</v>
      </c>
      <c r="D14">
        <f t="shared" si="1"/>
        <v>0.27910128388017097</v>
      </c>
      <c r="E14" t="s">
        <v>168</v>
      </c>
    </row>
    <row r="15" spans="1:8" x14ac:dyDescent="0.25">
      <c r="A15">
        <v>300.62630480167002</v>
      </c>
      <c r="B15">
        <f t="shared" si="0"/>
        <v>30.062630480167002</v>
      </c>
      <c r="C15">
        <v>30.156918687589101</v>
      </c>
      <c r="D15">
        <f t="shared" si="1"/>
        <v>0.30156918687589102</v>
      </c>
      <c r="E15" t="s">
        <v>168</v>
      </c>
    </row>
    <row r="16" spans="1:8" x14ac:dyDescent="0.25">
      <c r="A16">
        <v>325.15657620041702</v>
      </c>
      <c r="B16">
        <f t="shared" si="0"/>
        <v>32.515657620041701</v>
      </c>
      <c r="C16">
        <v>30.706134094151199</v>
      </c>
      <c r="D16">
        <f t="shared" si="1"/>
        <v>0.307061340941512</v>
      </c>
      <c r="E16" t="s">
        <v>168</v>
      </c>
    </row>
    <row r="17" spans="1:5" x14ac:dyDescent="0.25">
      <c r="A17">
        <v>349.68684759916403</v>
      </c>
      <c r="B17">
        <f t="shared" si="0"/>
        <v>34.9686847599164</v>
      </c>
      <c r="C17">
        <v>31.954350927246701</v>
      </c>
      <c r="D17">
        <f t="shared" si="1"/>
        <v>0.319543509272467</v>
      </c>
      <c r="E17" t="s">
        <v>168</v>
      </c>
    </row>
    <row r="18" spans="1:5" x14ac:dyDescent="0.25">
      <c r="A18">
        <v>400.31315240083501</v>
      </c>
      <c r="B18">
        <f t="shared" si="0"/>
        <v>40.031315240083501</v>
      </c>
      <c r="C18">
        <v>32.553495007132597</v>
      </c>
      <c r="D18">
        <f t="shared" si="1"/>
        <v>0.32553495007132599</v>
      </c>
      <c r="E18" t="s">
        <v>168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EF20-6F7B-4112-9787-3CCDF806CB5B}">
  <dimension ref="A1:I16"/>
  <sheetViews>
    <sheetView tabSelected="1" workbookViewId="0">
      <selection activeCell="N8" sqref="N8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22.291268066411199</v>
      </c>
      <c r="B2">
        <f>A2/10</f>
        <v>2.2291268066411201</v>
      </c>
      <c r="C2">
        <v>2.3355466507299898</v>
      </c>
      <c r="D2">
        <f>C2/100</f>
        <v>2.3355466507299898E-2</v>
      </c>
      <c r="E2" t="s">
        <v>167</v>
      </c>
      <c r="H2" t="s">
        <v>69</v>
      </c>
      <c r="I2" t="s">
        <v>33</v>
      </c>
    </row>
    <row r="3" spans="1:9" x14ac:dyDescent="0.25">
      <c r="A3">
        <v>35.2496002372879</v>
      </c>
      <c r="B3">
        <f t="shared" ref="B3:B16" si="0">A3/10</f>
        <v>3.5249600237287901</v>
      </c>
      <c r="C3">
        <v>3.5779680454136198</v>
      </c>
      <c r="D3">
        <f t="shared" ref="D3:D16" si="1">C3/100</f>
        <v>3.5779680454136195E-2</v>
      </c>
      <c r="E3" t="s">
        <v>167</v>
      </c>
      <c r="H3" t="s">
        <v>81</v>
      </c>
      <c r="I3" s="1" t="s">
        <v>70</v>
      </c>
    </row>
    <row r="4" spans="1:9" x14ac:dyDescent="0.25">
      <c r="A4">
        <v>36.278924979699802</v>
      </c>
      <c r="B4">
        <f t="shared" si="0"/>
        <v>3.62789249796998</v>
      </c>
      <c r="C4">
        <v>3.1809071273029401</v>
      </c>
      <c r="D4">
        <f t="shared" si="1"/>
        <v>3.1809071273029399E-2</v>
      </c>
      <c r="E4" t="s">
        <v>167</v>
      </c>
      <c r="H4" s="10" t="s">
        <v>139</v>
      </c>
    </row>
    <row r="5" spans="1:9" x14ac:dyDescent="0.25">
      <c r="A5">
        <v>40.431464739387003</v>
      </c>
      <c r="B5">
        <f t="shared" si="0"/>
        <v>4.0431464739387</v>
      </c>
      <c r="C5">
        <v>3.9756456773500002</v>
      </c>
      <c r="D5">
        <f t="shared" si="1"/>
        <v>3.9756456773500003E-2</v>
      </c>
      <c r="E5" t="s">
        <v>167</v>
      </c>
    </row>
    <row r="6" spans="1:9" x14ac:dyDescent="0.25">
      <c r="A6">
        <v>50.795193743585003</v>
      </c>
      <c r="B6">
        <f t="shared" si="0"/>
        <v>5.0795193743585001</v>
      </c>
      <c r="C6">
        <v>4.7710009412227601</v>
      </c>
      <c r="D6">
        <f t="shared" si="1"/>
        <v>4.7710009412227604E-2</v>
      </c>
      <c r="E6" t="s">
        <v>167</v>
      </c>
    </row>
    <row r="7" spans="1:9" x14ac:dyDescent="0.25">
      <c r="A7">
        <v>51.823050119745197</v>
      </c>
      <c r="B7">
        <f t="shared" si="0"/>
        <v>5.1823050119745195</v>
      </c>
      <c r="C7">
        <v>4.2746490971749997</v>
      </c>
      <c r="D7">
        <f t="shared" si="1"/>
        <v>4.2746490971749998E-2</v>
      </c>
      <c r="E7" t="s">
        <v>167</v>
      </c>
    </row>
    <row r="8" spans="1:9" x14ac:dyDescent="0.25">
      <c r="A8">
        <v>66.3495974473921</v>
      </c>
      <c r="B8">
        <f t="shared" si="0"/>
        <v>6.6349597447392101</v>
      </c>
      <c r="C8">
        <v>6.55977939265434</v>
      </c>
      <c r="D8">
        <f t="shared" si="1"/>
        <v>6.5597793926543399E-2</v>
      </c>
      <c r="E8" t="s">
        <v>167</v>
      </c>
    </row>
    <row r="9" spans="1:9" x14ac:dyDescent="0.25">
      <c r="A9">
        <v>80.350469656945506</v>
      </c>
      <c r="B9">
        <f t="shared" si="0"/>
        <v>8.0350469656945513</v>
      </c>
      <c r="C9">
        <v>8.2987582026609701</v>
      </c>
      <c r="D9">
        <f t="shared" si="1"/>
        <v>8.2987582026609705E-2</v>
      </c>
      <c r="E9" t="s">
        <v>167</v>
      </c>
    </row>
    <row r="10" spans="1:9" x14ac:dyDescent="0.25">
      <c r="A10">
        <v>100.052273838559</v>
      </c>
      <c r="B10">
        <f t="shared" si="0"/>
        <v>10.0052273838559</v>
      </c>
      <c r="C10">
        <v>10.534756963359801</v>
      </c>
      <c r="D10">
        <f t="shared" si="1"/>
        <v>0.10534756963359801</v>
      </c>
      <c r="E10" t="s">
        <v>167</v>
      </c>
    </row>
    <row r="11" spans="1:9" x14ac:dyDescent="0.25">
      <c r="A11">
        <v>150.84232830026301</v>
      </c>
      <c r="B11">
        <f t="shared" si="0"/>
        <v>15.0842328300263</v>
      </c>
      <c r="C11">
        <v>14.9582396638028</v>
      </c>
      <c r="D11">
        <f t="shared" si="1"/>
        <v>0.149582396638028</v>
      </c>
      <c r="E11" t="s">
        <v>168</v>
      </c>
    </row>
    <row r="12" spans="1:9" x14ac:dyDescent="0.25">
      <c r="A12">
        <v>200.06857270395199</v>
      </c>
      <c r="B12">
        <f t="shared" si="0"/>
        <v>20.006857270395198</v>
      </c>
      <c r="C12">
        <v>18.636886241261301</v>
      </c>
      <c r="D12">
        <f t="shared" si="1"/>
        <v>0.18636886241261302</v>
      </c>
      <c r="E12" t="s">
        <v>168</v>
      </c>
    </row>
    <row r="13" spans="1:9" x14ac:dyDescent="0.25">
      <c r="A13">
        <v>225.97936358069899</v>
      </c>
      <c r="B13">
        <f t="shared" si="0"/>
        <v>22.597936358069898</v>
      </c>
      <c r="C13">
        <v>20.724565326880299</v>
      </c>
      <c r="D13">
        <f t="shared" si="1"/>
        <v>0.20724565326880298</v>
      </c>
      <c r="E13" t="s">
        <v>168</v>
      </c>
    </row>
    <row r="14" spans="1:9" x14ac:dyDescent="0.25">
      <c r="A14">
        <v>260.67979483986699</v>
      </c>
      <c r="B14">
        <f t="shared" si="0"/>
        <v>26.067979483986697</v>
      </c>
      <c r="C14">
        <v>22.167727071828001</v>
      </c>
      <c r="D14">
        <f t="shared" si="1"/>
        <v>0.22167727071828</v>
      </c>
      <c r="E14" t="s">
        <v>168</v>
      </c>
    </row>
    <row r="15" spans="1:9" x14ac:dyDescent="0.25">
      <c r="A15">
        <v>275.70264996057398</v>
      </c>
      <c r="B15">
        <f t="shared" si="0"/>
        <v>27.570264996057396</v>
      </c>
      <c r="C15">
        <v>23.013190334038601</v>
      </c>
      <c r="D15">
        <f t="shared" si="1"/>
        <v>0.23013190334038602</v>
      </c>
      <c r="E15" t="s">
        <v>168</v>
      </c>
    </row>
    <row r="16" spans="1:9" x14ac:dyDescent="0.25">
      <c r="A16">
        <v>350.78682405594998</v>
      </c>
      <c r="B16">
        <f t="shared" si="0"/>
        <v>35.078682405594996</v>
      </c>
      <c r="C16">
        <v>25.205042663381398</v>
      </c>
      <c r="D16">
        <f t="shared" si="1"/>
        <v>0.252050426633814</v>
      </c>
      <c r="E16" t="s">
        <v>168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CA28-553B-4497-8E23-DC07D6C1B669}">
  <dimension ref="A1:I8"/>
  <sheetViews>
    <sheetView workbookViewId="0">
      <selection activeCell="E9" sqref="E9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100.20876826722299</v>
      </c>
      <c r="B2">
        <f>A2/10</f>
        <v>10.020876826722299</v>
      </c>
      <c r="C2">
        <v>9.9857346647646104</v>
      </c>
      <c r="D2">
        <f>C2/100</f>
        <v>9.9857346647646103E-2</v>
      </c>
      <c r="E2" t="s">
        <v>167</v>
      </c>
      <c r="H2" t="s">
        <v>69</v>
      </c>
      <c r="I2" t="s">
        <v>33</v>
      </c>
    </row>
    <row r="3" spans="1:9" x14ac:dyDescent="0.25">
      <c r="A3">
        <v>174.84342379958201</v>
      </c>
      <c r="B3">
        <f t="shared" ref="B3:B8" si="0">A3/10</f>
        <v>17.4843423799582</v>
      </c>
      <c r="C3">
        <v>13.880171184022799</v>
      </c>
      <c r="D3">
        <f t="shared" ref="D3:D8" si="1">C3/100</f>
        <v>0.13880171184022799</v>
      </c>
      <c r="E3" t="s">
        <v>167</v>
      </c>
      <c r="H3" t="s">
        <v>81</v>
      </c>
      <c r="I3" s="1" t="s">
        <v>70</v>
      </c>
    </row>
    <row r="4" spans="1:9" x14ac:dyDescent="0.25">
      <c r="A4">
        <v>199.895615866388</v>
      </c>
      <c r="B4">
        <f t="shared" si="0"/>
        <v>19.9895615866388</v>
      </c>
      <c r="C4">
        <v>14.8787446504992</v>
      </c>
      <c r="D4">
        <f t="shared" si="1"/>
        <v>0.14878744650499201</v>
      </c>
      <c r="E4" t="s">
        <v>167</v>
      </c>
      <c r="H4" s="10" t="s">
        <v>139</v>
      </c>
    </row>
    <row r="5" spans="1:9" x14ac:dyDescent="0.25">
      <c r="A5">
        <v>250.52192066805799</v>
      </c>
      <c r="B5">
        <f t="shared" si="0"/>
        <v>25.052192066805798</v>
      </c>
      <c r="C5">
        <v>16.925820256775999</v>
      </c>
      <c r="D5">
        <f t="shared" si="1"/>
        <v>0.16925820256776</v>
      </c>
      <c r="E5" t="s">
        <v>167</v>
      </c>
    </row>
    <row r="6" spans="1:9" x14ac:dyDescent="0.25">
      <c r="A6">
        <v>300.62630480167002</v>
      </c>
      <c r="B6">
        <f t="shared" si="0"/>
        <v>30.062630480167002</v>
      </c>
      <c r="C6">
        <v>19.721825962910099</v>
      </c>
      <c r="D6">
        <f t="shared" si="1"/>
        <v>0.197218259629101</v>
      </c>
      <c r="E6" t="s">
        <v>167</v>
      </c>
    </row>
    <row r="7" spans="1:9" x14ac:dyDescent="0.25">
      <c r="A7">
        <v>325.67849686847597</v>
      </c>
      <c r="B7">
        <f t="shared" si="0"/>
        <v>32.567849686847595</v>
      </c>
      <c r="C7">
        <v>21.669044222539199</v>
      </c>
      <c r="D7">
        <f t="shared" si="1"/>
        <v>0.21669044222539199</v>
      </c>
      <c r="E7" t="s">
        <v>167</v>
      </c>
    </row>
    <row r="8" spans="1:9" x14ac:dyDescent="0.25">
      <c r="A8">
        <v>350.73068893528102</v>
      </c>
      <c r="B8">
        <f t="shared" si="0"/>
        <v>35.073068893528102</v>
      </c>
      <c r="C8">
        <v>21.019971469329501</v>
      </c>
      <c r="D8">
        <f t="shared" si="1"/>
        <v>0.21019971469329501</v>
      </c>
      <c r="E8" t="s">
        <v>168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BBC6-E6B0-45C1-9FE0-ED28601D00E8}">
  <dimension ref="A1:I7"/>
  <sheetViews>
    <sheetView workbookViewId="0">
      <selection activeCell="E2" sqref="E2:E7"/>
    </sheetView>
  </sheetViews>
  <sheetFormatPr defaultRowHeight="15" x14ac:dyDescent="0.25"/>
  <cols>
    <col min="3" max="3" width="28" bestFit="1" customWidth="1"/>
    <col min="4" max="4" width="11.5703125" bestFit="1" customWidth="1"/>
    <col min="5" max="5" width="11.5703125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60.614158868418201</v>
      </c>
      <c r="B2">
        <f>A2/10</f>
        <v>6.0614158868418198</v>
      </c>
      <c r="C2">
        <v>3.7294226824408301</v>
      </c>
      <c r="D2">
        <f>C2/100</f>
        <v>3.7294226824408298E-2</v>
      </c>
      <c r="E2" t="s">
        <v>167</v>
      </c>
      <c r="H2" t="s">
        <v>69</v>
      </c>
      <c r="I2" t="s">
        <v>33</v>
      </c>
    </row>
    <row r="3" spans="1:9" x14ac:dyDescent="0.25">
      <c r="A3">
        <v>80.818878491224297</v>
      </c>
      <c r="B3">
        <f t="shared" ref="B3:B7" si="0">A3/10</f>
        <v>8.0818878491224293</v>
      </c>
      <c r="C3">
        <v>4.9725635765877696</v>
      </c>
      <c r="D3">
        <f t="shared" ref="D3:D7" si="1">C3/100</f>
        <v>4.9725635765877699E-2</v>
      </c>
      <c r="E3" t="s">
        <v>167</v>
      </c>
      <c r="H3" t="s">
        <v>81</v>
      </c>
      <c r="I3" s="1" t="s">
        <v>70</v>
      </c>
    </row>
    <row r="4" spans="1:9" x14ac:dyDescent="0.25">
      <c r="A4">
        <v>101.01992719840101</v>
      </c>
      <c r="B4">
        <f t="shared" si="0"/>
        <v>10.101992719840101</v>
      </c>
      <c r="C4">
        <v>5.9674771558920296</v>
      </c>
      <c r="D4">
        <f t="shared" si="1"/>
        <v>5.9674771558920293E-2</v>
      </c>
      <c r="E4" t="s">
        <v>167</v>
      </c>
      <c r="H4" s="10" t="s">
        <v>139</v>
      </c>
    </row>
    <row r="5" spans="1:9" x14ac:dyDescent="0.25">
      <c r="A5">
        <v>150.243969052712</v>
      </c>
      <c r="B5">
        <f t="shared" si="0"/>
        <v>15.0243969052712</v>
      </c>
      <c r="C5">
        <v>9.4971873444449404</v>
      </c>
      <c r="D5">
        <f t="shared" si="1"/>
        <v>9.4971873444449406E-2</v>
      </c>
      <c r="E5" t="s">
        <v>167</v>
      </c>
    </row>
    <row r="6" spans="1:9" x14ac:dyDescent="0.25">
      <c r="A6">
        <v>200.48412035317099</v>
      </c>
      <c r="B6">
        <f t="shared" si="0"/>
        <v>20.048412035317099</v>
      </c>
      <c r="C6">
        <v>11.7362182814535</v>
      </c>
      <c r="D6">
        <f t="shared" si="1"/>
        <v>0.11736218281453499</v>
      </c>
      <c r="E6" t="s">
        <v>167</v>
      </c>
    </row>
    <row r="7" spans="1:9" x14ac:dyDescent="0.25">
      <c r="A7">
        <v>250.71692982237099</v>
      </c>
      <c r="B7">
        <f t="shared" si="0"/>
        <v>25.071692982237099</v>
      </c>
      <c r="C7">
        <v>13.4787945887766</v>
      </c>
      <c r="D7">
        <f t="shared" si="1"/>
        <v>0.13478794588776599</v>
      </c>
      <c r="E7" t="s">
        <v>167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600B-237B-4D12-AD42-7FDC780567F4}">
  <dimension ref="A1:H28"/>
  <sheetViews>
    <sheetView workbookViewId="0">
      <selection activeCell="D2" activeCellId="1" sqref="B2:B10 D2:D10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G1" t="s">
        <v>20</v>
      </c>
      <c r="H1" t="s">
        <v>19</v>
      </c>
    </row>
    <row r="2" spans="1:8" x14ac:dyDescent="0.25">
      <c r="A2">
        <v>4.10958904109589</v>
      </c>
      <c r="B2">
        <f>A2/10</f>
        <v>0.41095890410958902</v>
      </c>
      <c r="C2">
        <v>1.1965811965811901</v>
      </c>
      <c r="D2" t="s">
        <v>148</v>
      </c>
      <c r="G2" t="s">
        <v>82</v>
      </c>
      <c r="H2" t="s">
        <v>69</v>
      </c>
    </row>
    <row r="3" spans="1:8" x14ac:dyDescent="0.25">
      <c r="A3">
        <v>8.2191780821917799</v>
      </c>
      <c r="B3">
        <f t="shared" ref="B3:B10" si="0">A3/10</f>
        <v>0.82191780821917804</v>
      </c>
      <c r="C3">
        <v>2.6495726495726499</v>
      </c>
      <c r="D3">
        <f t="shared" ref="D3:D10" si="1">C3/100</f>
        <v>2.6495726495726499E-2</v>
      </c>
      <c r="G3" t="s">
        <v>89</v>
      </c>
      <c r="H3" s="1" t="s">
        <v>83</v>
      </c>
    </row>
    <row r="4" spans="1:8" x14ac:dyDescent="0.25">
      <c r="A4">
        <v>21.004566210045599</v>
      </c>
      <c r="B4">
        <f t="shared" si="0"/>
        <v>2.1004566210045601</v>
      </c>
      <c r="C4">
        <v>5.81196581196581</v>
      </c>
      <c r="D4">
        <f t="shared" si="1"/>
        <v>5.8119658119658101E-2</v>
      </c>
      <c r="G4" t="s">
        <v>142</v>
      </c>
    </row>
    <row r="5" spans="1:8" x14ac:dyDescent="0.25">
      <c r="A5">
        <v>24.657534246575299</v>
      </c>
      <c r="B5">
        <f t="shared" si="0"/>
        <v>2.4657534246575299</v>
      </c>
      <c r="C5">
        <v>7.0940170940170901</v>
      </c>
      <c r="D5">
        <f t="shared" si="1"/>
        <v>7.0940170940170896E-2</v>
      </c>
    </row>
    <row r="6" spans="1:8" x14ac:dyDescent="0.25">
      <c r="A6">
        <v>30.593607305936001</v>
      </c>
      <c r="B6">
        <f t="shared" si="0"/>
        <v>3.0593607305936001</v>
      </c>
      <c r="C6">
        <v>8.3760683760683694</v>
      </c>
      <c r="D6">
        <f t="shared" si="1"/>
        <v>8.3760683760683699E-2</v>
      </c>
    </row>
    <row r="7" spans="1:8" x14ac:dyDescent="0.25">
      <c r="A7">
        <v>35.1598173515981</v>
      </c>
      <c r="B7">
        <f t="shared" si="0"/>
        <v>3.5159817351598099</v>
      </c>
      <c r="C7">
        <v>10.08547008547</v>
      </c>
      <c r="D7">
        <f t="shared" si="1"/>
        <v>0.1008547008547</v>
      </c>
    </row>
    <row r="8" spans="1:8" x14ac:dyDescent="0.25">
      <c r="A8">
        <v>40.182648401826398</v>
      </c>
      <c r="B8">
        <f t="shared" si="0"/>
        <v>4.0182648401826402</v>
      </c>
      <c r="C8">
        <v>11.538461538461499</v>
      </c>
      <c r="D8">
        <f t="shared" si="1"/>
        <v>0.11538461538461499</v>
      </c>
    </row>
    <row r="9" spans="1:8" x14ac:dyDescent="0.25">
      <c r="A9">
        <v>46.118721461187199</v>
      </c>
      <c r="B9">
        <f t="shared" si="0"/>
        <v>4.6118721461187198</v>
      </c>
      <c r="C9">
        <v>12.7350427350427</v>
      </c>
      <c r="D9">
        <f t="shared" si="1"/>
        <v>0.12735042735042701</v>
      </c>
    </row>
    <row r="10" spans="1:8" x14ac:dyDescent="0.25">
      <c r="A10">
        <v>51.141552511415497</v>
      </c>
      <c r="B10">
        <f t="shared" si="0"/>
        <v>5.1141552511415496</v>
      </c>
      <c r="C10">
        <v>14.2735042735042</v>
      </c>
      <c r="D10">
        <f t="shared" si="1"/>
        <v>0.14273504273504201</v>
      </c>
    </row>
    <row r="17" spans="1:7" x14ac:dyDescent="0.25">
      <c r="A17" t="s">
        <v>136</v>
      </c>
      <c r="B17" t="s">
        <v>1</v>
      </c>
      <c r="C17" t="s">
        <v>143</v>
      </c>
      <c r="D17" t="s">
        <v>144</v>
      </c>
      <c r="E17" t="s">
        <v>147</v>
      </c>
      <c r="F17" t="s">
        <v>145</v>
      </c>
      <c r="G17" t="s">
        <v>146</v>
      </c>
    </row>
    <row r="18" spans="1:7" x14ac:dyDescent="0.25">
      <c r="A18">
        <v>3.1437222550101298</v>
      </c>
      <c r="B18">
        <f>A18*1.01325/10</f>
        <v>0.31853765748890139</v>
      </c>
      <c r="C18">
        <v>7.9166559749557397</v>
      </c>
      <c r="D18">
        <v>2.4441338857235698E-3</v>
      </c>
      <c r="E18">
        <f>$G$18/(1+D18)</f>
        <v>1.1870985721541041</v>
      </c>
      <c r="F18">
        <f>C18/22400*44/E18</f>
        <v>1.3099648673911043E-2</v>
      </c>
      <c r="G18">
        <v>1.19</v>
      </c>
    </row>
    <row r="19" spans="1:7" x14ac:dyDescent="0.25">
      <c r="A19">
        <v>8.1360498832465105</v>
      </c>
      <c r="B19">
        <f t="shared" ref="B19:B28" si="2">A19*1.01325/10</f>
        <v>0.8243852544199527</v>
      </c>
      <c r="C19">
        <v>14.9752379974853</v>
      </c>
      <c r="D19">
        <v>5.2434348529577998E-3</v>
      </c>
      <c r="E19">
        <f t="shared" ref="E19:E28" si="3">$G$18/(1+D19)</f>
        <v>1.1837928592630576</v>
      </c>
      <c r="F19">
        <f t="shared" ref="F19:F28" si="4">C19/22400*44/E19</f>
        <v>2.4848642933022084E-2</v>
      </c>
    </row>
    <row r="20" spans="1:7" x14ac:dyDescent="0.25">
      <c r="A20">
        <v>13.0195273408431</v>
      </c>
      <c r="B20">
        <f t="shared" si="2"/>
        <v>1.319203607810927</v>
      </c>
      <c r="C20">
        <v>22.175977008544798</v>
      </c>
      <c r="D20">
        <v>7.8974715191007308E-3</v>
      </c>
      <c r="E20">
        <f t="shared" si="3"/>
        <v>1.1806756476990012</v>
      </c>
      <c r="F20">
        <f t="shared" si="4"/>
        <v>3.6894091042790844E-2</v>
      </c>
    </row>
    <row r="21" spans="1:7" x14ac:dyDescent="0.25">
      <c r="A21">
        <v>20.5078648225603</v>
      </c>
      <c r="B21">
        <f t="shared" si="2"/>
        <v>2.0779594031459228</v>
      </c>
      <c r="C21">
        <v>32.905493828744397</v>
      </c>
      <c r="D21">
        <v>1.28547880712373E-2</v>
      </c>
      <c r="E21">
        <f t="shared" si="3"/>
        <v>1.174896948718678</v>
      </c>
      <c r="F21">
        <f t="shared" si="4"/>
        <v>5.5014009117829457E-2</v>
      </c>
    </row>
    <row r="22" spans="1:7" x14ac:dyDescent="0.25">
      <c r="A22">
        <v>25.282338148879901</v>
      </c>
      <c r="B22">
        <f t="shared" si="2"/>
        <v>2.561732912935256</v>
      </c>
      <c r="C22">
        <v>40.390033614739103</v>
      </c>
      <c r="D22">
        <v>1.6449459324617399E-2</v>
      </c>
      <c r="E22">
        <f t="shared" si="3"/>
        <v>1.1707419282712774</v>
      </c>
      <c r="F22">
        <f t="shared" si="4"/>
        <v>6.7766912684251432E-2</v>
      </c>
    </row>
    <row r="23" spans="1:7" x14ac:dyDescent="0.25">
      <c r="A23">
        <v>30.164891842652199</v>
      </c>
      <c r="B23">
        <f t="shared" si="2"/>
        <v>3.0564576659567342</v>
      </c>
      <c r="C23">
        <v>48.440635344230301</v>
      </c>
      <c r="D23">
        <v>2.1127824315645201E-2</v>
      </c>
      <c r="E23">
        <f t="shared" si="3"/>
        <v>1.1653780963196572</v>
      </c>
      <c r="F23">
        <f t="shared" si="4"/>
        <v>8.1648392309834297E-2</v>
      </c>
    </row>
    <row r="24" spans="1:7" x14ac:dyDescent="0.25">
      <c r="A24">
        <v>34.612044853865598</v>
      </c>
      <c r="B24">
        <f t="shared" si="2"/>
        <v>3.5070654448179317</v>
      </c>
      <c r="C24">
        <v>57.059865027841198</v>
      </c>
      <c r="D24">
        <v>2.5591324937222101E-2</v>
      </c>
      <c r="E24">
        <f t="shared" si="3"/>
        <v>1.1603062263351744</v>
      </c>
      <c r="F24">
        <f t="shared" si="4"/>
        <v>9.6596807971349036E-2</v>
      </c>
    </row>
    <row r="25" spans="1:7" x14ac:dyDescent="0.25">
      <c r="A25">
        <v>39.603910600189799</v>
      </c>
      <c r="B25">
        <f t="shared" si="2"/>
        <v>4.0128662415642307</v>
      </c>
      <c r="C25">
        <v>64.543378409586595</v>
      </c>
      <c r="D25">
        <v>3.00548255587989E-2</v>
      </c>
      <c r="E25">
        <f t="shared" si="3"/>
        <v>1.1552783118650327</v>
      </c>
      <c r="F25">
        <f t="shared" si="4"/>
        <v>0.10974120682402234</v>
      </c>
    </row>
    <row r="26" spans="1:7" x14ac:dyDescent="0.25">
      <c r="A26">
        <v>44.595160503964401</v>
      </c>
      <c r="B26">
        <f t="shared" si="2"/>
        <v>4.5186046380641924</v>
      </c>
      <c r="C26">
        <v>72.593466936953106</v>
      </c>
      <c r="D26">
        <v>3.4082533277101902E-2</v>
      </c>
      <c r="E26">
        <f t="shared" si="3"/>
        <v>1.1507785517165456</v>
      </c>
      <c r="F26">
        <f t="shared" si="4"/>
        <v>0.12391116417839917</v>
      </c>
    </row>
    <row r="27" spans="1:7" x14ac:dyDescent="0.25">
      <c r="A27">
        <v>49.478022119011499</v>
      </c>
      <c r="B27">
        <f t="shared" si="2"/>
        <v>5.0133605912088397</v>
      </c>
      <c r="C27">
        <v>80.360781093633705</v>
      </c>
      <c r="D27">
        <v>3.8762552131140299E-2</v>
      </c>
      <c r="E27">
        <f t="shared" si="3"/>
        <v>1.1455938583447955</v>
      </c>
      <c r="F27">
        <f t="shared" si="4"/>
        <v>0.13779013665378501</v>
      </c>
    </row>
    <row r="28" spans="1:7" x14ac:dyDescent="0.25">
      <c r="A28">
        <v>51.7558697493007</v>
      </c>
      <c r="B28">
        <f t="shared" si="2"/>
        <v>5.2441635023478934</v>
      </c>
      <c r="C28">
        <v>84.740961227579405</v>
      </c>
      <c r="D28">
        <v>4.1065832017133999E-2</v>
      </c>
      <c r="E28">
        <f t="shared" si="3"/>
        <v>1.1430593180589705</v>
      </c>
      <c r="F28">
        <f t="shared" si="4"/>
        <v>0.14562276596181545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59C-4B14-4DE0-81F5-31C97F8BE5CD}">
  <dimension ref="A1:L12"/>
  <sheetViews>
    <sheetView workbookViewId="0">
      <selection activeCell="G2" sqref="G2:G12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12" x14ac:dyDescent="0.25">
      <c r="A1" t="s">
        <v>136</v>
      </c>
      <c r="B1" t="s">
        <v>1</v>
      </c>
      <c r="C1" t="s">
        <v>143</v>
      </c>
      <c r="D1" t="s">
        <v>149</v>
      </c>
      <c r="E1" t="s">
        <v>147</v>
      </c>
      <c r="F1" t="s">
        <v>2</v>
      </c>
      <c r="G1" t="s">
        <v>166</v>
      </c>
      <c r="I1" t="s">
        <v>146</v>
      </c>
      <c r="K1" t="s">
        <v>20</v>
      </c>
      <c r="L1" t="s">
        <v>19</v>
      </c>
    </row>
    <row r="2" spans="1:12" x14ac:dyDescent="0.25">
      <c r="A2">
        <v>3.1437222550101298</v>
      </c>
      <c r="B2">
        <f>A2*1.01325/10</f>
        <v>0.31853765748890139</v>
      </c>
      <c r="C2">
        <v>7.9166559749557397</v>
      </c>
      <c r="D2">
        <v>2.4441338857235698E-3</v>
      </c>
      <c r="E2">
        <f t="shared" ref="E2:E12" si="0">$I$2/(1+D2)</f>
        <v>1.1870985721541041</v>
      </c>
      <c r="F2">
        <f>C2/22400*44/E2</f>
        <v>1.3099648673911043E-2</v>
      </c>
      <c r="G2" t="s">
        <v>167</v>
      </c>
      <c r="I2">
        <v>1.19</v>
      </c>
      <c r="K2" t="s">
        <v>82</v>
      </c>
      <c r="L2" t="s">
        <v>69</v>
      </c>
    </row>
    <row r="3" spans="1:12" x14ac:dyDescent="0.25">
      <c r="A3">
        <v>8.1360498832465105</v>
      </c>
      <c r="B3">
        <f t="shared" ref="B3:B12" si="1">A3*1.01325/10</f>
        <v>0.8243852544199527</v>
      </c>
      <c r="C3">
        <v>14.9752379974853</v>
      </c>
      <c r="D3">
        <v>5.2434348529577998E-3</v>
      </c>
      <c r="E3">
        <f t="shared" si="0"/>
        <v>1.1837928592630576</v>
      </c>
      <c r="F3">
        <f t="shared" ref="F3:F12" si="2">C3/22400*44/E3</f>
        <v>2.4848642933022084E-2</v>
      </c>
      <c r="G3" t="s">
        <v>167</v>
      </c>
      <c r="K3" t="s">
        <v>150</v>
      </c>
      <c r="L3" s="1" t="s">
        <v>83</v>
      </c>
    </row>
    <row r="4" spans="1:12" x14ac:dyDescent="0.25">
      <c r="A4">
        <v>13.0195273408431</v>
      </c>
      <c r="B4">
        <f t="shared" si="1"/>
        <v>1.319203607810927</v>
      </c>
      <c r="C4">
        <v>22.175977008544798</v>
      </c>
      <c r="D4">
        <v>7.8974715191007308E-3</v>
      </c>
      <c r="E4">
        <f t="shared" si="0"/>
        <v>1.1806756476990012</v>
      </c>
      <c r="F4">
        <f t="shared" si="2"/>
        <v>3.6894091042790844E-2</v>
      </c>
      <c r="G4" t="s">
        <v>167</v>
      </c>
      <c r="K4" s="12" t="s">
        <v>151</v>
      </c>
    </row>
    <row r="5" spans="1:12" x14ac:dyDescent="0.25">
      <c r="A5">
        <v>20.5078648225603</v>
      </c>
      <c r="B5">
        <f t="shared" si="1"/>
        <v>2.0779594031459228</v>
      </c>
      <c r="C5">
        <v>32.905493828744397</v>
      </c>
      <c r="D5">
        <v>1.28547880712373E-2</v>
      </c>
      <c r="E5">
        <f t="shared" si="0"/>
        <v>1.174896948718678</v>
      </c>
      <c r="F5">
        <f t="shared" si="2"/>
        <v>5.5014009117829457E-2</v>
      </c>
      <c r="G5" t="s">
        <v>167</v>
      </c>
    </row>
    <row r="6" spans="1:12" x14ac:dyDescent="0.25">
      <c r="A6">
        <v>25.282338148879901</v>
      </c>
      <c r="B6">
        <f t="shared" si="1"/>
        <v>2.561732912935256</v>
      </c>
      <c r="C6">
        <v>40.390033614739103</v>
      </c>
      <c r="D6">
        <v>1.6449459324617399E-2</v>
      </c>
      <c r="E6">
        <f t="shared" si="0"/>
        <v>1.1707419282712774</v>
      </c>
      <c r="F6">
        <f t="shared" si="2"/>
        <v>6.7766912684251432E-2</v>
      </c>
      <c r="G6" t="s">
        <v>167</v>
      </c>
    </row>
    <row r="7" spans="1:12" x14ac:dyDescent="0.25">
      <c r="A7">
        <v>30.164891842652199</v>
      </c>
      <c r="B7">
        <f t="shared" si="1"/>
        <v>3.0564576659567342</v>
      </c>
      <c r="C7">
        <v>48.440635344230301</v>
      </c>
      <c r="D7">
        <v>2.1127824315645201E-2</v>
      </c>
      <c r="E7">
        <f t="shared" si="0"/>
        <v>1.1653780963196572</v>
      </c>
      <c r="F7">
        <f t="shared" si="2"/>
        <v>8.1648392309834297E-2</v>
      </c>
      <c r="G7" t="s">
        <v>167</v>
      </c>
    </row>
    <row r="8" spans="1:12" x14ac:dyDescent="0.25">
      <c r="A8">
        <v>34.612044853865598</v>
      </c>
      <c r="B8">
        <f t="shared" si="1"/>
        <v>3.5070654448179317</v>
      </c>
      <c r="C8">
        <v>57.059865027841198</v>
      </c>
      <c r="D8">
        <v>2.5591324937222101E-2</v>
      </c>
      <c r="E8">
        <f t="shared" si="0"/>
        <v>1.1603062263351744</v>
      </c>
      <c r="F8">
        <f t="shared" si="2"/>
        <v>9.6596807971349036E-2</v>
      </c>
      <c r="G8" t="s">
        <v>167</v>
      </c>
    </row>
    <row r="9" spans="1:12" x14ac:dyDescent="0.25">
      <c r="A9">
        <v>39.603910600189799</v>
      </c>
      <c r="B9">
        <f t="shared" si="1"/>
        <v>4.0128662415642307</v>
      </c>
      <c r="C9">
        <v>64.543378409586595</v>
      </c>
      <c r="D9">
        <v>3.00548255587989E-2</v>
      </c>
      <c r="E9">
        <f t="shared" si="0"/>
        <v>1.1552783118650327</v>
      </c>
      <c r="F9">
        <f t="shared" si="2"/>
        <v>0.10974120682402234</v>
      </c>
      <c r="G9" t="s">
        <v>167</v>
      </c>
    </row>
    <row r="10" spans="1:12" x14ac:dyDescent="0.25">
      <c r="A10">
        <v>44.595160503964401</v>
      </c>
      <c r="B10">
        <f t="shared" si="1"/>
        <v>4.5186046380641924</v>
      </c>
      <c r="C10">
        <v>72.593466936953106</v>
      </c>
      <c r="D10">
        <v>3.4082533277101902E-2</v>
      </c>
      <c r="E10">
        <f t="shared" si="0"/>
        <v>1.1507785517165456</v>
      </c>
      <c r="F10">
        <f t="shared" si="2"/>
        <v>0.12391116417839917</v>
      </c>
      <c r="G10" t="s">
        <v>167</v>
      </c>
    </row>
    <row r="11" spans="1:12" x14ac:dyDescent="0.25">
      <c r="A11">
        <v>49.478022119011499</v>
      </c>
      <c r="B11">
        <f t="shared" si="1"/>
        <v>5.0133605912088397</v>
      </c>
      <c r="C11">
        <v>80.360781093633705</v>
      </c>
      <c r="D11">
        <v>3.8762552131140299E-2</v>
      </c>
      <c r="E11">
        <f t="shared" si="0"/>
        <v>1.1455938583447955</v>
      </c>
      <c r="F11">
        <f t="shared" si="2"/>
        <v>0.13779013665378501</v>
      </c>
      <c r="G11" t="s">
        <v>167</v>
      </c>
    </row>
    <row r="12" spans="1:12" x14ac:dyDescent="0.25">
      <c r="A12">
        <v>51.7558697493007</v>
      </c>
      <c r="B12">
        <f t="shared" si="1"/>
        <v>5.2441635023478934</v>
      </c>
      <c r="C12">
        <v>84.740961227579405</v>
      </c>
      <c r="D12">
        <v>4.1065832017133999E-2</v>
      </c>
      <c r="E12">
        <f t="shared" si="0"/>
        <v>1.1430593180589705</v>
      </c>
      <c r="F12">
        <f t="shared" si="2"/>
        <v>0.14562276596181545</v>
      </c>
      <c r="G12" t="s">
        <v>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B7CC-101D-43CF-99C4-157EE879E5DE}">
  <dimension ref="A1:I7"/>
  <sheetViews>
    <sheetView workbookViewId="0">
      <selection activeCell="K9" sqref="K9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15.4867256637168</v>
      </c>
      <c r="B2">
        <f>A2/10</f>
        <v>1.54867256637168</v>
      </c>
      <c r="C2">
        <v>2.4691358024691299</v>
      </c>
      <c r="D2">
        <f>C2/100</f>
        <v>2.4691358024691298E-2</v>
      </c>
      <c r="E2" t="s">
        <v>167</v>
      </c>
      <c r="H2" t="s">
        <v>82</v>
      </c>
      <c r="I2" t="s">
        <v>69</v>
      </c>
    </row>
    <row r="3" spans="1:9" x14ac:dyDescent="0.25">
      <c r="A3">
        <v>23.783185840707901</v>
      </c>
      <c r="B3">
        <f t="shared" ref="B3:B7" si="0">A3/10</f>
        <v>2.3783185840707901</v>
      </c>
      <c r="C3">
        <v>3.49794238683126</v>
      </c>
      <c r="D3">
        <f t="shared" ref="D3:D7" si="1">C3/100</f>
        <v>3.4979423868312598E-2</v>
      </c>
      <c r="E3" t="s">
        <v>167</v>
      </c>
      <c r="H3" t="s">
        <v>89</v>
      </c>
      <c r="I3" s="1" t="s">
        <v>83</v>
      </c>
    </row>
    <row r="4" spans="1:9" x14ac:dyDescent="0.25">
      <c r="A4">
        <v>29.867256637168101</v>
      </c>
      <c r="B4">
        <f t="shared" si="0"/>
        <v>2.9867256637168103</v>
      </c>
      <c r="C4">
        <v>4.4581618655692701</v>
      </c>
      <c r="D4">
        <f t="shared" si="1"/>
        <v>4.4581618655692698E-2</v>
      </c>
      <c r="E4" t="s">
        <v>167</v>
      </c>
      <c r="H4" s="12" t="s">
        <v>151</v>
      </c>
    </row>
    <row r="5" spans="1:9" x14ac:dyDescent="0.25">
      <c r="A5">
        <v>38.163716814159301</v>
      </c>
      <c r="B5">
        <f t="shared" si="0"/>
        <v>3.8163716814159301</v>
      </c>
      <c r="C5">
        <v>5.4183813443072699</v>
      </c>
      <c r="D5">
        <f t="shared" si="1"/>
        <v>5.4183813443072701E-2</v>
      </c>
      <c r="E5" t="s">
        <v>167</v>
      </c>
    </row>
    <row r="6" spans="1:9" x14ac:dyDescent="0.25">
      <c r="A6">
        <v>45.353982300884901</v>
      </c>
      <c r="B6">
        <f t="shared" si="0"/>
        <v>4.5353982300884903</v>
      </c>
      <c r="C6">
        <v>6.7901234567901199</v>
      </c>
      <c r="D6">
        <f t="shared" si="1"/>
        <v>6.7901234567901203E-2</v>
      </c>
      <c r="E6" t="s">
        <v>167</v>
      </c>
    </row>
    <row r="7" spans="1:9" x14ac:dyDescent="0.25">
      <c r="A7">
        <v>54.756637168141502</v>
      </c>
      <c r="B7">
        <f t="shared" si="0"/>
        <v>5.4756637168141502</v>
      </c>
      <c r="C7">
        <v>8.2990397805212499</v>
      </c>
      <c r="D7">
        <f t="shared" si="1"/>
        <v>8.2990397805212501E-2</v>
      </c>
      <c r="E7" t="s">
        <v>167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117A-A1A5-44CF-9270-E5FE6B2B63AD}">
  <dimension ref="A1:H4"/>
  <sheetViews>
    <sheetView workbookViewId="0">
      <selection activeCell="G4" sqref="G4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G1" t="s">
        <v>20</v>
      </c>
      <c r="H1" t="s">
        <v>19</v>
      </c>
    </row>
    <row r="2" spans="1:8" x14ac:dyDescent="0.25">
      <c r="G2" t="s">
        <v>82</v>
      </c>
      <c r="H2" t="s">
        <v>69</v>
      </c>
    </row>
    <row r="3" spans="1:8" x14ac:dyDescent="0.25">
      <c r="G3" t="s">
        <v>89</v>
      </c>
      <c r="H3" s="1" t="s">
        <v>83</v>
      </c>
    </row>
    <row r="4" spans="1:8" x14ac:dyDescent="0.25">
      <c r="G4" s="12" t="s">
        <v>151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A39-84E5-4F53-82D0-AF32E17DD5EA}">
  <dimension ref="A1:I8"/>
  <sheetViews>
    <sheetView workbookViewId="0">
      <selection activeCell="F1" sqref="F1:F1048576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3.31858407079647</v>
      </c>
      <c r="B2">
        <f>A2/10</f>
        <v>0.33185840707964698</v>
      </c>
      <c r="C2">
        <v>0.34293552812070499</v>
      </c>
      <c r="D2">
        <f>C2/100</f>
        <v>3.4293552812070501E-3</v>
      </c>
      <c r="E2" t="s">
        <v>167</v>
      </c>
      <c r="H2" t="s">
        <v>82</v>
      </c>
      <c r="I2" t="s">
        <v>69</v>
      </c>
    </row>
    <row r="3" spans="1:9" x14ac:dyDescent="0.25">
      <c r="A3">
        <v>15.4867256637168</v>
      </c>
      <c r="B3">
        <f t="shared" ref="B3:B8" si="0">A3/10</f>
        <v>1.54867256637168</v>
      </c>
      <c r="C3">
        <v>1.7832647462277</v>
      </c>
      <c r="D3">
        <f t="shared" ref="D3:D8" si="1">C3/100</f>
        <v>1.7832647462277001E-2</v>
      </c>
      <c r="E3" t="s">
        <v>167</v>
      </c>
      <c r="H3" t="s">
        <v>89</v>
      </c>
      <c r="I3" s="1" t="s">
        <v>83</v>
      </c>
    </row>
    <row r="4" spans="1:9" x14ac:dyDescent="0.25">
      <c r="A4">
        <v>22.676991150442401</v>
      </c>
      <c r="B4">
        <f t="shared" si="0"/>
        <v>2.2676991150442403</v>
      </c>
      <c r="C4">
        <v>2.4691358024691299</v>
      </c>
      <c r="D4">
        <f t="shared" si="1"/>
        <v>2.4691358024691298E-2</v>
      </c>
      <c r="E4" t="s">
        <v>167</v>
      </c>
      <c r="H4" s="12" t="s">
        <v>151</v>
      </c>
    </row>
    <row r="5" spans="1:9" x14ac:dyDescent="0.25">
      <c r="A5">
        <v>30.420353982300799</v>
      </c>
      <c r="B5">
        <f t="shared" si="0"/>
        <v>3.0420353982300798</v>
      </c>
      <c r="C5">
        <v>3.2921810699588501</v>
      </c>
      <c r="D5">
        <f t="shared" si="1"/>
        <v>3.2921810699588501E-2</v>
      </c>
      <c r="E5" t="s">
        <v>167</v>
      </c>
    </row>
    <row r="6" spans="1:9" x14ac:dyDescent="0.25">
      <c r="A6">
        <v>37.057522123893797</v>
      </c>
      <c r="B6">
        <f t="shared" si="0"/>
        <v>3.7057522123893798</v>
      </c>
      <c r="C6">
        <v>4.0466392318244102</v>
      </c>
      <c r="D6">
        <f t="shared" si="1"/>
        <v>4.0466392318244102E-2</v>
      </c>
      <c r="E6" t="s">
        <v>167</v>
      </c>
    </row>
    <row r="7" spans="1:9" x14ac:dyDescent="0.25">
      <c r="A7">
        <v>44.800884955752203</v>
      </c>
      <c r="B7">
        <f t="shared" si="0"/>
        <v>4.4800884955752203</v>
      </c>
      <c r="C7">
        <v>5.0754458161865497</v>
      </c>
      <c r="D7">
        <f t="shared" si="1"/>
        <v>5.0754458161865496E-2</v>
      </c>
      <c r="E7" t="s">
        <v>167</v>
      </c>
    </row>
    <row r="8" spans="1:9" x14ac:dyDescent="0.25">
      <c r="A8">
        <v>49.778761061946902</v>
      </c>
      <c r="B8">
        <f t="shared" si="0"/>
        <v>4.9778761061946906</v>
      </c>
      <c r="C8">
        <v>5.6241426611796896</v>
      </c>
      <c r="D8">
        <f t="shared" si="1"/>
        <v>5.6241426611796895E-2</v>
      </c>
      <c r="E8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F8AE-783B-4565-9234-39854EC1FB27}">
  <dimension ref="A1:I13"/>
  <sheetViews>
    <sheetView workbookViewId="0">
      <selection activeCell="G26" sqref="G26"/>
    </sheetView>
  </sheetViews>
  <sheetFormatPr defaultRowHeight="15" x14ac:dyDescent="0.25"/>
  <cols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F1" t="s">
        <v>134</v>
      </c>
      <c r="G1">
        <v>1.181</v>
      </c>
      <c r="H1" t="s">
        <v>20</v>
      </c>
      <c r="I1" t="s">
        <v>19</v>
      </c>
    </row>
    <row r="2" spans="1:9" x14ac:dyDescent="0.25">
      <c r="A2">
        <v>5.9678175285111603</v>
      </c>
      <c r="B2">
        <f>A2*1.01325/10</f>
        <v>0.60468911107639323</v>
      </c>
      <c r="C2">
        <v>10.516826895051301</v>
      </c>
      <c r="D2" s="2">
        <f>C2/22400*$G$2</f>
        <v>2.0658052829565055E-2</v>
      </c>
      <c r="F2" t="s">
        <v>138</v>
      </c>
      <c r="G2">
        <v>44</v>
      </c>
      <c r="H2" t="s">
        <v>135</v>
      </c>
      <c r="I2" t="s">
        <v>21</v>
      </c>
    </row>
    <row r="3" spans="1:9" x14ac:dyDescent="0.25">
      <c r="A3">
        <v>12.488953451769399</v>
      </c>
      <c r="B3">
        <f t="shared" ref="B3:B13" si="0">A3*1.01325/10</f>
        <v>1.2654432085005343</v>
      </c>
      <c r="C3">
        <v>20.428990806007398</v>
      </c>
      <c r="D3" s="2">
        <f t="shared" ref="D3:D13" si="1">C3/22400*$G$2</f>
        <v>4.0128374797514528E-2</v>
      </c>
      <c r="H3" t="s">
        <v>81</v>
      </c>
    </row>
    <row r="4" spans="1:9" x14ac:dyDescent="0.25">
      <c r="A4">
        <v>20.536436704153001</v>
      </c>
      <c r="B4">
        <f t="shared" si="0"/>
        <v>2.0808544490483025</v>
      </c>
      <c r="C4">
        <v>32.768480671163701</v>
      </c>
      <c r="D4" s="2">
        <f t="shared" si="1"/>
        <v>6.4366658461214407E-2</v>
      </c>
      <c r="H4" s="10" t="s">
        <v>139</v>
      </c>
    </row>
    <row r="5" spans="1:9" x14ac:dyDescent="0.25">
      <c r="A5">
        <v>28.585552164190702</v>
      </c>
      <c r="B5">
        <f t="shared" si="0"/>
        <v>2.8964310730366227</v>
      </c>
      <c r="C5">
        <v>46.522115247850699</v>
      </c>
      <c r="D5" s="2">
        <f t="shared" si="1"/>
        <v>9.1382726379706736E-2</v>
      </c>
    </row>
    <row r="6" spans="1:9" x14ac:dyDescent="0.25">
      <c r="A6">
        <v>36.908645337598799</v>
      </c>
      <c r="B6">
        <f t="shared" si="0"/>
        <v>3.7397684888321985</v>
      </c>
      <c r="C6">
        <v>57.650040688605003</v>
      </c>
      <c r="D6" s="2">
        <f t="shared" si="1"/>
        <v>0.11324115135261696</v>
      </c>
    </row>
    <row r="7" spans="1:9" x14ac:dyDescent="0.25">
      <c r="A7">
        <v>45.509913329773497</v>
      </c>
      <c r="B7">
        <f t="shared" si="0"/>
        <v>4.6112919681392999</v>
      </c>
      <c r="C7">
        <v>69.788629108791199</v>
      </c>
      <c r="D7" s="2">
        <f t="shared" si="1"/>
        <v>0.13708480717798271</v>
      </c>
    </row>
    <row r="8" spans="1:9" x14ac:dyDescent="0.25">
      <c r="A8">
        <v>53.9740758790021</v>
      </c>
      <c r="B8">
        <f t="shared" si="0"/>
        <v>5.4689232384398876</v>
      </c>
      <c r="C8">
        <v>83.139061760405795</v>
      </c>
      <c r="D8" s="2">
        <f t="shared" si="1"/>
        <v>0.16330887131508282</v>
      </c>
    </row>
    <row r="9" spans="1:9" x14ac:dyDescent="0.25">
      <c r="A9">
        <v>63.554202118605502</v>
      </c>
      <c r="B9">
        <f t="shared" si="0"/>
        <v>6.4396295296677026</v>
      </c>
      <c r="C9">
        <v>103.360435752809</v>
      </c>
      <c r="D9" s="2">
        <f t="shared" si="1"/>
        <v>0.20302942737158911</v>
      </c>
    </row>
    <row r="10" spans="1:9" x14ac:dyDescent="0.25">
      <c r="A10">
        <v>72.991393602212298</v>
      </c>
      <c r="B10">
        <f t="shared" si="0"/>
        <v>7.3958529567441618</v>
      </c>
      <c r="C10">
        <v>119.743137149745</v>
      </c>
      <c r="D10" s="2">
        <f t="shared" si="1"/>
        <v>0.2352097336869991</v>
      </c>
    </row>
    <row r="11" spans="1:9" x14ac:dyDescent="0.25">
      <c r="A11">
        <v>82.271193633457401</v>
      </c>
      <c r="B11">
        <f t="shared" si="0"/>
        <v>8.3361286949100712</v>
      </c>
      <c r="C11">
        <v>119.761884220515</v>
      </c>
      <c r="D11" s="2">
        <f t="shared" si="1"/>
        <v>0.23524655829029731</v>
      </c>
    </row>
    <row r="12" spans="1:9" x14ac:dyDescent="0.25">
      <c r="A12">
        <v>92.797300794885103</v>
      </c>
      <c r="B12">
        <f t="shared" si="0"/>
        <v>9.4026865030417319</v>
      </c>
      <c r="C12">
        <v>119.581128881448</v>
      </c>
      <c r="D12" s="2">
        <f t="shared" si="1"/>
        <v>0.23489150315998714</v>
      </c>
    </row>
    <row r="13" spans="1:9" x14ac:dyDescent="0.25">
      <c r="A13">
        <v>102.49541233062899</v>
      </c>
      <c r="B13">
        <f t="shared" si="0"/>
        <v>10.385347654400983</v>
      </c>
      <c r="C13">
        <v>122.024963450207</v>
      </c>
      <c r="D13" s="2">
        <f t="shared" si="1"/>
        <v>0.23969189249147804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AB97-3C5A-4022-BC0A-04D0F2ACE83A}">
  <dimension ref="A1:I8"/>
  <sheetViews>
    <sheetView workbookViewId="0">
      <selection activeCell="K13" sqref="K13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152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200</v>
      </c>
      <c r="B2">
        <f>A2*0.0689476/10</f>
        <v>1.378952</v>
      </c>
      <c r="C2">
        <v>3.96</v>
      </c>
      <c r="D2">
        <f>C2/100</f>
        <v>3.9599999999999996E-2</v>
      </c>
      <c r="E2" t="s">
        <v>167</v>
      </c>
      <c r="H2" t="s">
        <v>90</v>
      </c>
      <c r="I2" t="s">
        <v>69</v>
      </c>
    </row>
    <row r="3" spans="1:9" x14ac:dyDescent="0.25">
      <c r="A3">
        <v>400</v>
      </c>
      <c r="B3">
        <f t="shared" ref="B3:B8" si="0">A3*0.0689476/10</f>
        <v>2.7579039999999999</v>
      </c>
      <c r="C3">
        <v>7.05</v>
      </c>
      <c r="D3">
        <f t="shared" ref="D3:D8" si="1">C3/100</f>
        <v>7.0499999999999993E-2</v>
      </c>
      <c r="E3" t="s">
        <v>167</v>
      </c>
      <c r="H3" t="s">
        <v>96</v>
      </c>
      <c r="I3" s="1" t="s">
        <v>83</v>
      </c>
    </row>
    <row r="4" spans="1:9" x14ac:dyDescent="0.25">
      <c r="A4">
        <v>600</v>
      </c>
      <c r="B4">
        <f t="shared" si="0"/>
        <v>4.1368559999999999</v>
      </c>
      <c r="C4">
        <v>9.85</v>
      </c>
      <c r="D4">
        <f t="shared" si="1"/>
        <v>9.849999999999999E-2</v>
      </c>
      <c r="E4" t="s">
        <v>167</v>
      </c>
      <c r="H4" s="10" t="s">
        <v>139</v>
      </c>
    </row>
    <row r="5" spans="1:9" x14ac:dyDescent="0.25">
      <c r="A5">
        <v>800</v>
      </c>
      <c r="B5">
        <f t="shared" si="0"/>
        <v>5.5158079999999998</v>
      </c>
      <c r="C5">
        <v>12.6</v>
      </c>
      <c r="D5">
        <f t="shared" si="1"/>
        <v>0.126</v>
      </c>
      <c r="E5" t="s">
        <v>167</v>
      </c>
    </row>
    <row r="6" spans="1:9" x14ac:dyDescent="0.25">
      <c r="A6">
        <v>1000</v>
      </c>
      <c r="B6">
        <f t="shared" si="0"/>
        <v>6.8947599999999998</v>
      </c>
      <c r="C6">
        <v>16</v>
      </c>
      <c r="D6">
        <f t="shared" si="1"/>
        <v>0.16</v>
      </c>
      <c r="E6" t="s">
        <v>167</v>
      </c>
    </row>
    <row r="7" spans="1:9" x14ac:dyDescent="0.25">
      <c r="A7">
        <v>1200</v>
      </c>
      <c r="B7">
        <f t="shared" si="0"/>
        <v>8.2737119999999997</v>
      </c>
      <c r="C7">
        <v>18.899999999999999</v>
      </c>
      <c r="D7">
        <f t="shared" si="1"/>
        <v>0.18899999999999997</v>
      </c>
      <c r="E7" t="s">
        <v>167</v>
      </c>
    </row>
    <row r="8" spans="1:9" x14ac:dyDescent="0.25">
      <c r="A8">
        <v>1500</v>
      </c>
      <c r="B8">
        <f t="shared" si="0"/>
        <v>10.342139999999999</v>
      </c>
      <c r="C8">
        <v>22.2</v>
      </c>
      <c r="D8">
        <f t="shared" si="1"/>
        <v>0.222</v>
      </c>
      <c r="E8" t="s">
        <v>167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F45F-9235-4A0B-B189-39AC2FC3EA96}">
  <dimension ref="A1:I10"/>
  <sheetViews>
    <sheetView workbookViewId="0">
      <selection activeCell="E2" sqref="E2:E10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62.100456621004497</v>
      </c>
      <c r="B2">
        <f>A2/10</f>
        <v>6.2100456621004501</v>
      </c>
      <c r="C2">
        <v>6.1538461538461604</v>
      </c>
      <c r="D2">
        <f>C2/100</f>
        <v>6.1538461538461604E-2</v>
      </c>
      <c r="E2" t="s">
        <v>167</v>
      </c>
      <c r="H2" t="s">
        <v>97</v>
      </c>
      <c r="I2" t="s">
        <v>69</v>
      </c>
    </row>
    <row r="3" spans="1:9" x14ac:dyDescent="0.25">
      <c r="A3">
        <v>68.949771689497695</v>
      </c>
      <c r="B3">
        <f t="shared" ref="B3:B10" si="0">A3/10</f>
        <v>6.8949771689497696</v>
      </c>
      <c r="C3">
        <v>9.5726495726495706</v>
      </c>
      <c r="D3">
        <f t="shared" ref="D3:D10" si="1">C3/100</f>
        <v>9.5726495726495706E-2</v>
      </c>
      <c r="E3" t="s">
        <v>167</v>
      </c>
      <c r="H3" t="s">
        <v>103</v>
      </c>
      <c r="I3" s="1" t="s">
        <v>96</v>
      </c>
    </row>
    <row r="4" spans="1:9" x14ac:dyDescent="0.25">
      <c r="A4">
        <v>84.018264840182596</v>
      </c>
      <c r="B4">
        <f t="shared" si="0"/>
        <v>8.4018264840182599</v>
      </c>
      <c r="C4">
        <v>12.991452991452899</v>
      </c>
      <c r="D4">
        <f t="shared" si="1"/>
        <v>0.12991452991452898</v>
      </c>
      <c r="E4" t="s">
        <v>167</v>
      </c>
      <c r="H4" s="12" t="s">
        <v>104</v>
      </c>
    </row>
    <row r="5" spans="1:9" x14ac:dyDescent="0.25">
      <c r="A5">
        <v>89.497716894977103</v>
      </c>
      <c r="B5">
        <f t="shared" si="0"/>
        <v>8.9497716894977106</v>
      </c>
      <c r="C5">
        <v>13.760683760683699</v>
      </c>
      <c r="D5">
        <f t="shared" si="1"/>
        <v>0.13760683760683701</v>
      </c>
      <c r="E5" t="s">
        <v>167</v>
      </c>
    </row>
    <row r="6" spans="1:9" x14ac:dyDescent="0.25">
      <c r="A6">
        <v>137.442922374429</v>
      </c>
      <c r="B6">
        <f t="shared" si="0"/>
        <v>13.744292237442901</v>
      </c>
      <c r="C6">
        <v>15.2991452991453</v>
      </c>
      <c r="D6">
        <f t="shared" si="1"/>
        <v>0.152991452991453</v>
      </c>
      <c r="E6" t="s">
        <v>167</v>
      </c>
    </row>
    <row r="7" spans="1:9" x14ac:dyDescent="0.25">
      <c r="A7">
        <v>173.059360730593</v>
      </c>
      <c r="B7">
        <f t="shared" si="0"/>
        <v>17.3059360730593</v>
      </c>
      <c r="C7">
        <v>17.948717948717899</v>
      </c>
      <c r="D7">
        <f t="shared" si="1"/>
        <v>0.17948717948717899</v>
      </c>
      <c r="E7" t="s">
        <v>167</v>
      </c>
    </row>
    <row r="8" spans="1:9" x14ac:dyDescent="0.25">
      <c r="A8">
        <v>206.392694063926</v>
      </c>
      <c r="B8">
        <f t="shared" si="0"/>
        <v>20.6392694063926</v>
      </c>
      <c r="C8">
        <v>18.290598290598201</v>
      </c>
      <c r="D8">
        <f t="shared" si="1"/>
        <v>0.18290598290598201</v>
      </c>
      <c r="E8" t="s">
        <v>167</v>
      </c>
    </row>
    <row r="9" spans="1:9" x14ac:dyDescent="0.25">
      <c r="A9">
        <v>275.79908675798998</v>
      </c>
      <c r="B9">
        <f t="shared" si="0"/>
        <v>27.579908675798997</v>
      </c>
      <c r="C9">
        <v>20.341880341880302</v>
      </c>
      <c r="D9">
        <f t="shared" si="1"/>
        <v>0.20341880341880303</v>
      </c>
      <c r="E9" t="s">
        <v>167</v>
      </c>
    </row>
    <row r="10" spans="1:9" x14ac:dyDescent="0.25">
      <c r="A10">
        <v>344.74885844748798</v>
      </c>
      <c r="B10">
        <f t="shared" si="0"/>
        <v>34.474885844748798</v>
      </c>
      <c r="C10">
        <v>23.4188034188034</v>
      </c>
      <c r="D10">
        <f t="shared" si="1"/>
        <v>0.23418803418803399</v>
      </c>
      <c r="E10" t="s">
        <v>167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8149-71DA-4D38-8930-8BBF783F4A86}">
  <dimension ref="A1:G3"/>
  <sheetViews>
    <sheetView workbookViewId="0">
      <selection activeCell="D3" sqref="D3"/>
    </sheetView>
  </sheetViews>
  <sheetFormatPr defaultRowHeight="15" x14ac:dyDescent="0.25"/>
  <cols>
    <col min="2" max="2" width="28" bestFit="1" customWidth="1"/>
    <col min="3" max="3" width="11.5703125" bestFit="1" customWidth="1"/>
  </cols>
  <sheetData>
    <row r="1" spans="1:7" x14ac:dyDescent="0.25">
      <c r="A1" t="s">
        <v>1</v>
      </c>
      <c r="B1" t="s">
        <v>153</v>
      </c>
      <c r="C1" t="s">
        <v>2</v>
      </c>
      <c r="D1" t="s">
        <v>166</v>
      </c>
      <c r="F1" t="s">
        <v>20</v>
      </c>
      <c r="G1" t="s">
        <v>19</v>
      </c>
    </row>
    <row r="2" spans="1:7" x14ac:dyDescent="0.25">
      <c r="A2">
        <v>10.5</v>
      </c>
      <c r="B2">
        <v>0.22</v>
      </c>
      <c r="C2">
        <f>B2/(1-B2)</f>
        <v>0.28205128205128205</v>
      </c>
      <c r="D2" t="s">
        <v>167</v>
      </c>
      <c r="F2" t="s">
        <v>105</v>
      </c>
      <c r="G2" t="s">
        <v>69</v>
      </c>
    </row>
    <row r="3" spans="1:7" x14ac:dyDescent="0.25">
      <c r="F3" s="10" t="s">
        <v>139</v>
      </c>
      <c r="G3" s="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784B-0F65-493E-9D81-1C2AAF7ADFEB}">
  <dimension ref="A1:I8"/>
  <sheetViews>
    <sheetView workbookViewId="0">
      <selection activeCell="N17" sqref="N17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H1" t="s">
        <v>20</v>
      </c>
      <c r="I1" t="s">
        <v>19</v>
      </c>
    </row>
    <row r="2" spans="1:9" x14ac:dyDescent="0.25">
      <c r="A2">
        <v>14.155251141552499</v>
      </c>
      <c r="B2">
        <f t="shared" ref="B2:B8" si="0">A2/10</f>
        <v>1.4155251141552498</v>
      </c>
      <c r="C2">
        <v>7.0085470085470103</v>
      </c>
      <c r="D2">
        <f t="shared" ref="D2:D8" si="1">C2/100</f>
        <v>7.00854700854701E-2</v>
      </c>
      <c r="E2" t="s">
        <v>167</v>
      </c>
      <c r="H2" t="s">
        <v>112</v>
      </c>
      <c r="I2" t="s">
        <v>69</v>
      </c>
    </row>
    <row r="3" spans="1:9" x14ac:dyDescent="0.25">
      <c r="A3">
        <v>28.310502283104999</v>
      </c>
      <c r="B3">
        <f t="shared" si="0"/>
        <v>2.8310502283104997</v>
      </c>
      <c r="C3">
        <v>9.6581196581196593</v>
      </c>
      <c r="D3">
        <f t="shared" si="1"/>
        <v>9.6581196581196599E-2</v>
      </c>
      <c r="E3" t="s">
        <v>167</v>
      </c>
      <c r="H3" t="s">
        <v>52</v>
      </c>
      <c r="I3" s="1" t="s">
        <v>96</v>
      </c>
    </row>
    <row r="4" spans="1:9" x14ac:dyDescent="0.25">
      <c r="A4">
        <v>42.009132420091298</v>
      </c>
      <c r="B4">
        <f t="shared" si="0"/>
        <v>4.20091324200913</v>
      </c>
      <c r="C4">
        <v>12.136752136752101</v>
      </c>
      <c r="D4">
        <f t="shared" si="1"/>
        <v>0.12136752136752101</v>
      </c>
      <c r="E4" t="s">
        <v>167</v>
      </c>
      <c r="H4" s="10" t="s">
        <v>139</v>
      </c>
    </row>
    <row r="5" spans="1:9" x14ac:dyDescent="0.25">
      <c r="A5">
        <v>55.707762557077601</v>
      </c>
      <c r="B5">
        <f t="shared" si="0"/>
        <v>5.5707762557077602</v>
      </c>
      <c r="C5">
        <v>14.2735042735042</v>
      </c>
      <c r="D5">
        <f t="shared" si="1"/>
        <v>0.14273504273504201</v>
      </c>
      <c r="E5" t="s">
        <v>167</v>
      </c>
    </row>
    <row r="6" spans="1:9" x14ac:dyDescent="0.25">
      <c r="A6">
        <v>68.949771689497695</v>
      </c>
      <c r="B6">
        <f t="shared" si="0"/>
        <v>6.8949771689497696</v>
      </c>
      <c r="C6">
        <v>16.923076923076898</v>
      </c>
      <c r="D6">
        <f t="shared" si="1"/>
        <v>0.16923076923076899</v>
      </c>
      <c r="E6" t="s">
        <v>167</v>
      </c>
    </row>
    <row r="7" spans="1:9" x14ac:dyDescent="0.25">
      <c r="A7">
        <v>82.191780821917803</v>
      </c>
      <c r="B7">
        <f t="shared" si="0"/>
        <v>8.2191780821917799</v>
      </c>
      <c r="C7">
        <v>21.965811965811898</v>
      </c>
      <c r="D7">
        <f t="shared" si="1"/>
        <v>0.21965811965811899</v>
      </c>
      <c r="E7" t="s">
        <v>168</v>
      </c>
    </row>
    <row r="8" spans="1:9" x14ac:dyDescent="0.25">
      <c r="A8">
        <v>96.3470319634703</v>
      </c>
      <c r="B8">
        <f t="shared" si="0"/>
        <v>9.6347031963470293</v>
      </c>
      <c r="C8">
        <v>24.102564102564099</v>
      </c>
      <c r="D8">
        <f t="shared" si="1"/>
        <v>0.24102564102564097</v>
      </c>
      <c r="E8" t="s">
        <v>168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D848-CF5B-4EBF-A692-E31073519E82}">
  <dimension ref="A1:H4"/>
  <sheetViews>
    <sheetView workbookViewId="0">
      <selection activeCell="D11" sqref="D11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G1" t="s">
        <v>20</v>
      </c>
      <c r="H1" t="s">
        <v>19</v>
      </c>
    </row>
    <row r="2" spans="1:8" x14ac:dyDescent="0.25">
      <c r="G2" t="s">
        <v>119</v>
      </c>
      <c r="H2" t="s">
        <v>69</v>
      </c>
    </row>
    <row r="3" spans="1:8" x14ac:dyDescent="0.25">
      <c r="G3" t="s">
        <v>125</v>
      </c>
      <c r="H3" s="1" t="s">
        <v>96</v>
      </c>
    </row>
    <row r="4" spans="1:8" x14ac:dyDescent="0.25">
      <c r="G4" s="12" t="s">
        <v>154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3B31-8C4B-4404-BD52-D5FF25F94AA4}">
  <dimension ref="A1:H9"/>
  <sheetViews>
    <sheetView workbookViewId="0">
      <selection activeCell="E6" sqref="E6:E9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E1" t="s">
        <v>166</v>
      </c>
      <c r="G1" t="s">
        <v>20</v>
      </c>
      <c r="H1" t="s">
        <v>19</v>
      </c>
    </row>
    <row r="2" spans="1:8" x14ac:dyDescent="0.25">
      <c r="A2">
        <v>9.9557522123893794</v>
      </c>
      <c r="B2">
        <f t="shared" ref="B2:B9" si="0">A2/10</f>
        <v>0.99557522123893794</v>
      </c>
      <c r="C2">
        <v>1.50891632373113</v>
      </c>
      <c r="D2">
        <f t="shared" ref="D2:D9" si="1">C2/100</f>
        <v>1.50891632373113E-2</v>
      </c>
      <c r="E2" t="s">
        <v>167</v>
      </c>
      <c r="G2" t="s">
        <v>119</v>
      </c>
      <c r="H2" t="s">
        <v>69</v>
      </c>
    </row>
    <row r="3" spans="1:8" x14ac:dyDescent="0.25">
      <c r="A3">
        <v>44.800884955752203</v>
      </c>
      <c r="B3">
        <f t="shared" si="0"/>
        <v>4.4800884955752203</v>
      </c>
      <c r="C3">
        <v>8.8477366255144005</v>
      </c>
      <c r="D3">
        <f t="shared" si="1"/>
        <v>8.8477366255144005E-2</v>
      </c>
      <c r="E3" t="s">
        <v>167</v>
      </c>
      <c r="G3" t="s">
        <v>125</v>
      </c>
      <c r="H3" s="1" t="s">
        <v>96</v>
      </c>
    </row>
    <row r="4" spans="1:8" x14ac:dyDescent="0.25">
      <c r="A4">
        <v>60.287610619469</v>
      </c>
      <c r="B4">
        <f t="shared" si="0"/>
        <v>6.0287610619469003</v>
      </c>
      <c r="C4">
        <v>12.345679012345601</v>
      </c>
      <c r="D4">
        <f t="shared" si="1"/>
        <v>0.12345679012345601</v>
      </c>
      <c r="E4" t="s">
        <v>167</v>
      </c>
      <c r="G4" s="12" t="s">
        <v>154</v>
      </c>
      <c r="H4" t="s">
        <v>126</v>
      </c>
    </row>
    <row r="5" spans="1:8" x14ac:dyDescent="0.25">
      <c r="A5">
        <v>69.137168141592895</v>
      </c>
      <c r="B5">
        <f t="shared" si="0"/>
        <v>6.9137168141592893</v>
      </c>
      <c r="C5">
        <v>14.1289437585733</v>
      </c>
      <c r="D5">
        <f t="shared" si="1"/>
        <v>0.14128943758573301</v>
      </c>
      <c r="E5" t="s">
        <v>167</v>
      </c>
    </row>
    <row r="6" spans="1:8" x14ac:dyDescent="0.25">
      <c r="A6">
        <v>104.53539823008801</v>
      </c>
      <c r="B6">
        <f t="shared" si="0"/>
        <v>10.4535398230088</v>
      </c>
      <c r="C6">
        <v>29.2181069958847</v>
      </c>
      <c r="D6">
        <f t="shared" si="1"/>
        <v>0.29218106995884702</v>
      </c>
      <c r="E6" t="s">
        <v>168</v>
      </c>
    </row>
    <row r="7" spans="1:8" x14ac:dyDescent="0.25">
      <c r="A7">
        <v>149.889380530973</v>
      </c>
      <c r="B7">
        <f t="shared" si="0"/>
        <v>14.9889380530973</v>
      </c>
      <c r="C7">
        <v>39.094650205761297</v>
      </c>
      <c r="D7">
        <f t="shared" si="1"/>
        <v>0.390946502057613</v>
      </c>
      <c r="E7" t="s">
        <v>168</v>
      </c>
    </row>
    <row r="8" spans="1:8" x14ac:dyDescent="0.25">
      <c r="A8">
        <v>199.66814159291999</v>
      </c>
      <c r="B8">
        <f t="shared" si="0"/>
        <v>19.966814159291999</v>
      </c>
      <c r="C8">
        <v>44.4444444444444</v>
      </c>
      <c r="D8">
        <f t="shared" si="1"/>
        <v>0.44444444444444398</v>
      </c>
      <c r="E8" t="s">
        <v>168</v>
      </c>
    </row>
    <row r="9" spans="1:8" x14ac:dyDescent="0.25">
      <c r="A9">
        <v>300.88495575221202</v>
      </c>
      <c r="B9">
        <f t="shared" si="0"/>
        <v>30.088495575221202</v>
      </c>
      <c r="C9">
        <v>48.148148148148103</v>
      </c>
      <c r="D9">
        <f t="shared" si="1"/>
        <v>0.48148148148148101</v>
      </c>
      <c r="E9" t="s">
        <v>168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39AC-72B1-47E3-813D-00D62B0AE47E}">
  <dimension ref="A1:H13"/>
  <sheetViews>
    <sheetView workbookViewId="0">
      <selection activeCell="E23" sqref="A16:E23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G1" t="s">
        <v>20</v>
      </c>
      <c r="H1" t="s">
        <v>19</v>
      </c>
    </row>
    <row r="2" spans="1:8" x14ac:dyDescent="0.25">
      <c r="A2">
        <v>6.0840707964601801</v>
      </c>
      <c r="B2">
        <f>A2/10</f>
        <v>0.60840707964601803</v>
      </c>
      <c r="C2">
        <v>1.3031550068586999</v>
      </c>
      <c r="D2">
        <f>C2/100</f>
        <v>1.3031550068586998E-2</v>
      </c>
      <c r="G2" t="s">
        <v>127</v>
      </c>
      <c r="H2" t="s">
        <v>69</v>
      </c>
    </row>
    <row r="3" spans="1:8" x14ac:dyDescent="0.25">
      <c r="A3">
        <v>12.1681415929203</v>
      </c>
      <c r="B3">
        <f t="shared" ref="B3:B13" si="0">A3/10</f>
        <v>1.2168141592920301</v>
      </c>
      <c r="C3">
        <v>2.60631001371741</v>
      </c>
      <c r="D3">
        <f t="shared" ref="D3:D13" si="1">C3/100</f>
        <v>2.6063100137174101E-2</v>
      </c>
      <c r="G3" t="s">
        <v>133</v>
      </c>
      <c r="H3" s="1" t="s">
        <v>96</v>
      </c>
    </row>
    <row r="4" spans="1:8" x14ac:dyDescent="0.25">
      <c r="A4">
        <v>20.4646017699115</v>
      </c>
      <c r="B4">
        <f t="shared" si="0"/>
        <v>2.0464601769911499</v>
      </c>
      <c r="C4">
        <v>4.5267489711934203</v>
      </c>
      <c r="D4">
        <f t="shared" si="1"/>
        <v>4.52674897119342E-2</v>
      </c>
      <c r="H4" t="s">
        <v>126</v>
      </c>
    </row>
    <row r="5" spans="1:8" x14ac:dyDescent="0.25">
      <c r="A5">
        <v>28.761061946902601</v>
      </c>
      <c r="B5">
        <f t="shared" si="0"/>
        <v>2.87610619469026</v>
      </c>
      <c r="C5">
        <v>5.55555555555555</v>
      </c>
      <c r="D5">
        <f t="shared" si="1"/>
        <v>5.5555555555555497E-2</v>
      </c>
    </row>
    <row r="6" spans="1:8" x14ac:dyDescent="0.25">
      <c r="A6">
        <v>45.9070796460176</v>
      </c>
      <c r="B6">
        <f t="shared" si="0"/>
        <v>4.5907079646017603</v>
      </c>
      <c r="C6">
        <v>8.6419753086419693</v>
      </c>
      <c r="D6">
        <f t="shared" si="1"/>
        <v>8.6419753086419693E-2</v>
      </c>
    </row>
    <row r="7" spans="1:8" x14ac:dyDescent="0.25">
      <c r="A7">
        <v>55.3097345132743</v>
      </c>
      <c r="B7">
        <f t="shared" si="0"/>
        <v>5.53097345132743</v>
      </c>
      <c r="C7">
        <v>9.6707818930041096</v>
      </c>
      <c r="D7">
        <f t="shared" si="1"/>
        <v>9.6707818930041101E-2</v>
      </c>
    </row>
    <row r="8" spans="1:8" x14ac:dyDescent="0.25">
      <c r="A8">
        <v>63.606194690265497</v>
      </c>
      <c r="B8">
        <f t="shared" si="0"/>
        <v>6.3606194690265498</v>
      </c>
      <c r="C8">
        <v>11.179698216735201</v>
      </c>
      <c r="D8">
        <f t="shared" si="1"/>
        <v>0.11179698216735201</v>
      </c>
    </row>
    <row r="9" spans="1:8" x14ac:dyDescent="0.25">
      <c r="A9">
        <v>71.902654867256601</v>
      </c>
      <c r="B9">
        <f t="shared" si="0"/>
        <v>7.1902654867256599</v>
      </c>
      <c r="C9">
        <v>13.7860082304526</v>
      </c>
      <c r="D9">
        <f t="shared" si="1"/>
        <v>0.13786008230452601</v>
      </c>
    </row>
    <row r="10" spans="1:8" x14ac:dyDescent="0.25">
      <c r="A10">
        <v>79.646017699115006</v>
      </c>
      <c r="B10">
        <f t="shared" si="0"/>
        <v>7.9646017699115008</v>
      </c>
      <c r="C10">
        <v>16.049382716049301</v>
      </c>
      <c r="D10">
        <f t="shared" si="1"/>
        <v>0.16049382716049301</v>
      </c>
    </row>
    <row r="11" spans="1:8" x14ac:dyDescent="0.25">
      <c r="A11">
        <v>86.836283185840699</v>
      </c>
      <c r="B11">
        <f t="shared" si="0"/>
        <v>8.6836283185840699</v>
      </c>
      <c r="C11">
        <v>18.587105624142598</v>
      </c>
      <c r="D11">
        <f t="shared" si="1"/>
        <v>0.18587105624142597</v>
      </c>
    </row>
    <row r="12" spans="1:8" x14ac:dyDescent="0.25">
      <c r="A12">
        <v>94.026548672566307</v>
      </c>
      <c r="B12">
        <f t="shared" si="0"/>
        <v>9.402654867256631</v>
      </c>
      <c r="C12">
        <v>20.6447187928669</v>
      </c>
      <c r="D12">
        <f t="shared" si="1"/>
        <v>0.20644718792866901</v>
      </c>
    </row>
    <row r="13" spans="1:8" x14ac:dyDescent="0.25">
      <c r="A13">
        <v>102.323008849557</v>
      </c>
      <c r="B13">
        <f t="shared" si="0"/>
        <v>10.2323008849557</v>
      </c>
      <c r="C13">
        <v>22.153635116598</v>
      </c>
      <c r="D13">
        <f t="shared" si="1"/>
        <v>0.22153635116598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8F7-52E8-42C7-9E98-31E331C6693F}">
  <dimension ref="A1:H6"/>
  <sheetViews>
    <sheetView workbookViewId="0">
      <selection activeCell="B2" sqref="B2:C6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15</v>
      </c>
      <c r="B2">
        <f>A2*1.01325/10</f>
        <v>1.5198750000000001</v>
      </c>
      <c r="C2">
        <v>22</v>
      </c>
      <c r="D2">
        <f>C2/22400*44</f>
        <v>4.3214285714285719E-2</v>
      </c>
      <c r="E2" t="s">
        <v>167</v>
      </c>
      <c r="G2" t="s">
        <v>155</v>
      </c>
    </row>
    <row r="3" spans="1:8" x14ac:dyDescent="0.25">
      <c r="A3">
        <v>30</v>
      </c>
      <c r="B3">
        <f t="shared" ref="B3:B6" si="0">A3*1.01325/10</f>
        <v>3.0397500000000002</v>
      </c>
      <c r="C3">
        <v>42.1</v>
      </c>
      <c r="D3">
        <f t="shared" ref="D3:D6" si="1">C3/22400*44</f>
        <v>8.2696428571428574E-2</v>
      </c>
      <c r="E3" t="s">
        <v>167</v>
      </c>
      <c r="G3" t="s">
        <v>156</v>
      </c>
      <c r="H3" s="1"/>
    </row>
    <row r="4" spans="1:8" x14ac:dyDescent="0.25">
      <c r="A4">
        <v>45</v>
      </c>
      <c r="B4">
        <f t="shared" si="0"/>
        <v>4.5596249999999996</v>
      </c>
      <c r="C4">
        <v>60.7</v>
      </c>
      <c r="D4">
        <f t="shared" si="1"/>
        <v>0.11923214285714286</v>
      </c>
      <c r="E4" t="s">
        <v>167</v>
      </c>
      <c r="G4" s="10" t="s">
        <v>139</v>
      </c>
    </row>
    <row r="5" spans="1:8" x14ac:dyDescent="0.25">
      <c r="A5">
        <v>60</v>
      </c>
      <c r="B5">
        <f t="shared" si="0"/>
        <v>6.0795000000000003</v>
      </c>
      <c r="C5">
        <v>88.6</v>
      </c>
      <c r="D5">
        <f t="shared" si="1"/>
        <v>0.17403571428571427</v>
      </c>
      <c r="E5" t="s">
        <v>167</v>
      </c>
    </row>
    <row r="6" spans="1:8" x14ac:dyDescent="0.25">
      <c r="A6">
        <v>75</v>
      </c>
      <c r="B6">
        <f t="shared" si="0"/>
        <v>7.5993750000000002</v>
      </c>
      <c r="C6">
        <v>115.3</v>
      </c>
      <c r="D6">
        <f t="shared" si="1"/>
        <v>0.22648214285714285</v>
      </c>
      <c r="E6" t="s">
        <v>167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8675-C180-4DCC-835D-D0B976893431}">
  <dimension ref="A1:I7"/>
  <sheetViews>
    <sheetView workbookViewId="0">
      <selection activeCell="E7" sqref="E7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15</v>
      </c>
      <c r="B2">
        <f>A2*1.01325/10</f>
        <v>1.5198750000000001</v>
      </c>
      <c r="C2">
        <v>19.2</v>
      </c>
      <c r="D2">
        <f>C2/22400*44</f>
        <v>3.7714285714285714E-2</v>
      </c>
      <c r="E2" t="s">
        <v>167</v>
      </c>
      <c r="H2" t="s">
        <v>155</v>
      </c>
    </row>
    <row r="3" spans="1:9" x14ac:dyDescent="0.25">
      <c r="A3">
        <v>30</v>
      </c>
      <c r="B3">
        <f t="shared" ref="B3:B7" si="0">A3*1.01325/10</f>
        <v>3.0397500000000002</v>
      </c>
      <c r="C3">
        <v>36.6</v>
      </c>
      <c r="D3">
        <f t="shared" ref="D3:D7" si="1">C3/22400*44</f>
        <v>7.1892857142857147E-2</v>
      </c>
      <c r="E3" t="s">
        <v>167</v>
      </c>
      <c r="H3" t="s">
        <v>156</v>
      </c>
      <c r="I3" s="1"/>
    </row>
    <row r="4" spans="1:9" x14ac:dyDescent="0.25">
      <c r="A4">
        <v>45</v>
      </c>
      <c r="B4">
        <f t="shared" si="0"/>
        <v>4.5596249999999996</v>
      </c>
      <c r="C4">
        <v>48.9</v>
      </c>
      <c r="D4">
        <f t="shared" si="1"/>
        <v>9.6053571428571419E-2</v>
      </c>
      <c r="E4" t="s">
        <v>167</v>
      </c>
      <c r="H4" s="10" t="s">
        <v>139</v>
      </c>
    </row>
    <row r="5" spans="1:9" x14ac:dyDescent="0.25">
      <c r="A5">
        <v>60</v>
      </c>
      <c r="B5">
        <f t="shared" si="0"/>
        <v>6.0795000000000003</v>
      </c>
      <c r="C5">
        <v>72.400000000000006</v>
      </c>
      <c r="D5">
        <f t="shared" si="1"/>
        <v>0.14221428571428574</v>
      </c>
      <c r="E5" t="s">
        <v>167</v>
      </c>
    </row>
    <row r="6" spans="1:9" x14ac:dyDescent="0.25">
      <c r="A6">
        <v>75</v>
      </c>
      <c r="B6">
        <f t="shared" si="0"/>
        <v>7.5993750000000002</v>
      </c>
      <c r="C6">
        <v>90.4</v>
      </c>
      <c r="D6">
        <f t="shared" si="1"/>
        <v>0.17757142857142857</v>
      </c>
      <c r="E6" t="s">
        <v>167</v>
      </c>
    </row>
    <row r="7" spans="1:9" x14ac:dyDescent="0.25">
      <c r="A7">
        <v>90</v>
      </c>
      <c r="B7">
        <f t="shared" si="0"/>
        <v>9.1192499999999992</v>
      </c>
      <c r="C7">
        <v>129.69999999999999</v>
      </c>
      <c r="D7">
        <f t="shared" si="1"/>
        <v>0.2547678571428571</v>
      </c>
      <c r="E7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D13F-AF26-4D76-8623-D0D694AFAB7D}">
  <dimension ref="A1:I7"/>
  <sheetViews>
    <sheetView workbookViewId="0">
      <selection activeCell="E2" sqref="E2:E7"/>
    </sheetView>
  </sheetViews>
  <sheetFormatPr defaultRowHeight="15" x14ac:dyDescent="0.25"/>
  <cols>
    <col min="3" max="3" width="28" bestFit="1" customWidth="1"/>
    <col min="4" max="4" width="11.5703125" bestFit="1" customWidth="1"/>
    <col min="5" max="5" width="11.5703125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15</v>
      </c>
      <c r="B2">
        <f>A2*1.01325/10</f>
        <v>1.5198750000000001</v>
      </c>
      <c r="C2">
        <v>15.6</v>
      </c>
      <c r="D2">
        <f>C2/22400*44</f>
        <v>3.0642857142857138E-2</v>
      </c>
      <c r="E2" t="s">
        <v>167</v>
      </c>
      <c r="H2" t="s">
        <v>155</v>
      </c>
    </row>
    <row r="3" spans="1:9" x14ac:dyDescent="0.25">
      <c r="A3">
        <v>30</v>
      </c>
      <c r="B3">
        <f t="shared" ref="B3:B7" si="0">A3*1.01325/10</f>
        <v>3.0397500000000002</v>
      </c>
      <c r="C3">
        <v>28.2</v>
      </c>
      <c r="D3">
        <f t="shared" ref="D3:D7" si="1">C3/22400*44</f>
        <v>5.5392857142857146E-2</v>
      </c>
      <c r="E3" t="s">
        <v>167</v>
      </c>
      <c r="H3" t="s">
        <v>156</v>
      </c>
      <c r="I3" s="1"/>
    </row>
    <row r="4" spans="1:9" x14ac:dyDescent="0.25">
      <c r="A4">
        <v>45</v>
      </c>
      <c r="B4">
        <f t="shared" si="0"/>
        <v>4.5596249999999996</v>
      </c>
      <c r="C4">
        <v>40.6</v>
      </c>
      <c r="D4">
        <f t="shared" si="1"/>
        <v>7.9750000000000001E-2</v>
      </c>
      <c r="E4" t="s">
        <v>167</v>
      </c>
      <c r="H4" s="10" t="s">
        <v>139</v>
      </c>
    </row>
    <row r="5" spans="1:9" x14ac:dyDescent="0.25">
      <c r="A5">
        <v>60</v>
      </c>
      <c r="B5">
        <f t="shared" si="0"/>
        <v>6.0795000000000003</v>
      </c>
      <c r="C5">
        <v>59.3</v>
      </c>
      <c r="D5">
        <f t="shared" si="1"/>
        <v>0.11648214285714285</v>
      </c>
      <c r="E5" t="s">
        <v>167</v>
      </c>
    </row>
    <row r="6" spans="1:9" x14ac:dyDescent="0.25">
      <c r="A6">
        <v>75</v>
      </c>
      <c r="B6">
        <f t="shared" si="0"/>
        <v>7.5993750000000002</v>
      </c>
      <c r="C6">
        <v>73.7</v>
      </c>
      <c r="D6">
        <f t="shared" si="1"/>
        <v>0.14476785714285714</v>
      </c>
      <c r="E6" t="s">
        <v>167</v>
      </c>
    </row>
    <row r="7" spans="1:9" x14ac:dyDescent="0.25">
      <c r="A7">
        <v>90</v>
      </c>
      <c r="B7">
        <f t="shared" si="0"/>
        <v>9.1192499999999992</v>
      </c>
      <c r="C7">
        <v>99.1</v>
      </c>
      <c r="D7">
        <f t="shared" si="1"/>
        <v>0.1946607142857143</v>
      </c>
      <c r="E7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BD2-9615-4B8A-AA6F-E1B48AF8D1BF}">
  <sheetPr codeName="Sheet2"/>
  <dimension ref="A1:G10"/>
  <sheetViews>
    <sheetView workbookViewId="0">
      <selection activeCell="C32" sqref="C32"/>
    </sheetView>
  </sheetViews>
  <sheetFormatPr defaultRowHeight="15" x14ac:dyDescent="0.25"/>
  <cols>
    <col min="2" max="2" width="11.5703125" bestFit="1" customWidth="1"/>
  </cols>
  <sheetData>
    <row r="1" spans="1:7" x14ac:dyDescent="0.25">
      <c r="A1" t="s">
        <v>1</v>
      </c>
      <c r="B1" t="s">
        <v>2</v>
      </c>
      <c r="D1" t="s">
        <v>134</v>
      </c>
      <c r="F1" t="s">
        <v>20</v>
      </c>
      <c r="G1" t="s">
        <v>19</v>
      </c>
    </row>
    <row r="2" spans="1:7" x14ac:dyDescent="0.25">
      <c r="A2">
        <v>0.49624060150375898</v>
      </c>
      <c r="B2">
        <v>2.1654135338345801E-2</v>
      </c>
      <c r="D2">
        <v>1.181</v>
      </c>
      <c r="F2" t="s">
        <v>32</v>
      </c>
      <c r="G2" t="s">
        <v>21</v>
      </c>
    </row>
    <row r="3" spans="1:7" x14ac:dyDescent="0.25">
      <c r="A3">
        <v>2</v>
      </c>
      <c r="B3">
        <v>6.4962406015037499E-2</v>
      </c>
    </row>
    <row r="4" spans="1:7" x14ac:dyDescent="0.25">
      <c r="A4">
        <v>3.7443609022556399</v>
      </c>
      <c r="B4">
        <v>0.113684210526315</v>
      </c>
    </row>
    <row r="5" spans="1:7" x14ac:dyDescent="0.25">
      <c r="A5">
        <v>5.44360902255639</v>
      </c>
      <c r="B5">
        <v>0.16360902255639001</v>
      </c>
    </row>
    <row r="6" spans="1:7" x14ac:dyDescent="0.25">
      <c r="A6">
        <v>6.4661654135338296</v>
      </c>
      <c r="B6">
        <v>0.20210526315789401</v>
      </c>
    </row>
    <row r="7" spans="1:7" x14ac:dyDescent="0.25">
      <c r="A7">
        <v>8.3157894736842106</v>
      </c>
      <c r="B7">
        <v>0.23578947368420999</v>
      </c>
    </row>
    <row r="8" spans="1:7" x14ac:dyDescent="0.25">
      <c r="B8" s="2"/>
    </row>
    <row r="9" spans="1:7" x14ac:dyDescent="0.25">
      <c r="B9" s="2"/>
    </row>
    <row r="10" spans="1:7" x14ac:dyDescent="0.25">
      <c r="B1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CFA6-7D93-46AD-B62E-195D41D9142A}">
  <dimension ref="A1:I7"/>
  <sheetViews>
    <sheetView workbookViewId="0">
      <selection activeCell="E2" sqref="E2:E7"/>
    </sheetView>
  </sheetViews>
  <sheetFormatPr defaultRowHeight="15" x14ac:dyDescent="0.25"/>
  <cols>
    <col min="3" max="3" width="28" bestFit="1" customWidth="1"/>
    <col min="4" max="4" width="11.5703125" bestFit="1" customWidth="1"/>
    <col min="5" max="5" width="11.5703125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15</v>
      </c>
      <c r="B2">
        <f>A2*1.01325/10</f>
        <v>1.5198750000000001</v>
      </c>
      <c r="C2">
        <v>12.6</v>
      </c>
      <c r="D2">
        <f>C2/22400*44</f>
        <v>2.4749999999999998E-2</v>
      </c>
      <c r="E2" t="s">
        <v>167</v>
      </c>
      <c r="H2" t="s">
        <v>155</v>
      </c>
    </row>
    <row r="3" spans="1:9" x14ac:dyDescent="0.25">
      <c r="A3">
        <v>30</v>
      </c>
      <c r="B3">
        <f t="shared" ref="B3:B7" si="0">A3*1.01325/10</f>
        <v>3.0397500000000002</v>
      </c>
      <c r="C3">
        <v>23.3</v>
      </c>
      <c r="D3">
        <f t="shared" ref="D3:D7" si="1">C3/22400*44</f>
        <v>4.5767857142857145E-2</v>
      </c>
      <c r="E3" t="s">
        <v>167</v>
      </c>
      <c r="H3" t="s">
        <v>156</v>
      </c>
      <c r="I3" s="1"/>
    </row>
    <row r="4" spans="1:9" x14ac:dyDescent="0.25">
      <c r="A4">
        <v>45</v>
      </c>
      <c r="B4">
        <f t="shared" si="0"/>
        <v>4.5596249999999996</v>
      </c>
      <c r="C4">
        <v>34.4</v>
      </c>
      <c r="D4">
        <f t="shared" si="1"/>
        <v>6.7571428571428574E-2</v>
      </c>
      <c r="E4" t="s">
        <v>167</v>
      </c>
      <c r="H4" s="10" t="s">
        <v>139</v>
      </c>
    </row>
    <row r="5" spans="1:9" x14ac:dyDescent="0.25">
      <c r="A5">
        <v>60</v>
      </c>
      <c r="B5">
        <f t="shared" si="0"/>
        <v>6.0795000000000003</v>
      </c>
      <c r="C5">
        <v>50.4</v>
      </c>
      <c r="D5">
        <f t="shared" si="1"/>
        <v>9.8999999999999991E-2</v>
      </c>
      <c r="E5" t="s">
        <v>167</v>
      </c>
    </row>
    <row r="6" spans="1:9" x14ac:dyDescent="0.25">
      <c r="A6">
        <v>75</v>
      </c>
      <c r="B6">
        <f t="shared" si="0"/>
        <v>7.5993750000000002</v>
      </c>
      <c r="C6">
        <v>60.3</v>
      </c>
      <c r="D6">
        <f t="shared" si="1"/>
        <v>0.11844642857142856</v>
      </c>
      <c r="E6" t="s">
        <v>167</v>
      </c>
    </row>
    <row r="7" spans="1:9" x14ac:dyDescent="0.25">
      <c r="A7">
        <v>90</v>
      </c>
      <c r="B7">
        <f t="shared" si="0"/>
        <v>9.1192499999999992</v>
      </c>
      <c r="C7">
        <v>74.7</v>
      </c>
      <c r="D7">
        <f t="shared" si="1"/>
        <v>0.14673214285714287</v>
      </c>
      <c r="E7" t="s">
        <v>167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9AB4-2181-469B-92FB-95B491219E50}">
  <dimension ref="A1:I5"/>
  <sheetViews>
    <sheetView workbookViewId="0">
      <selection activeCell="F1" sqref="F1:F1048576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30</v>
      </c>
      <c r="B2">
        <f t="shared" ref="B2:B5" si="0">A2*1.01325/10</f>
        <v>3.0397500000000002</v>
      </c>
      <c r="C2">
        <v>19.899999999999999</v>
      </c>
      <c r="D2">
        <f t="shared" ref="D2:D5" si="1">C2/22400*44</f>
        <v>3.9089285714285715E-2</v>
      </c>
      <c r="E2" t="s">
        <v>167</v>
      </c>
      <c r="H2" t="s">
        <v>155</v>
      </c>
    </row>
    <row r="3" spans="1:9" x14ac:dyDescent="0.25">
      <c r="A3">
        <v>45</v>
      </c>
      <c r="B3">
        <f t="shared" si="0"/>
        <v>4.5596249999999996</v>
      </c>
      <c r="C3">
        <v>29.2</v>
      </c>
      <c r="D3">
        <f t="shared" si="1"/>
        <v>5.735714285714285E-2</v>
      </c>
      <c r="E3" t="s">
        <v>167</v>
      </c>
      <c r="H3" t="s">
        <v>156</v>
      </c>
      <c r="I3" s="1"/>
    </row>
    <row r="4" spans="1:9" x14ac:dyDescent="0.25">
      <c r="A4">
        <v>60</v>
      </c>
      <c r="B4">
        <f t="shared" si="0"/>
        <v>6.0795000000000003</v>
      </c>
      <c r="C4">
        <v>43.5</v>
      </c>
      <c r="D4">
        <f t="shared" si="1"/>
        <v>8.5446428571428576E-2</v>
      </c>
      <c r="E4" t="s">
        <v>167</v>
      </c>
      <c r="H4" s="10" t="s">
        <v>139</v>
      </c>
    </row>
    <row r="5" spans="1:9" x14ac:dyDescent="0.25">
      <c r="A5">
        <v>90</v>
      </c>
      <c r="B5">
        <f t="shared" si="0"/>
        <v>9.1192499999999992</v>
      </c>
      <c r="C5">
        <v>59.3</v>
      </c>
      <c r="D5">
        <f t="shared" si="1"/>
        <v>0.11648214285714285</v>
      </c>
      <c r="E5" t="s">
        <v>167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8937-B812-4522-8620-2F83A4352006}">
  <dimension ref="A1:I7"/>
  <sheetViews>
    <sheetView workbookViewId="0">
      <selection activeCell="F1" sqref="F1:F1048576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15</v>
      </c>
      <c r="B2">
        <f>A2*1.01325/10</f>
        <v>1.5198750000000001</v>
      </c>
      <c r="C2">
        <v>8.6</v>
      </c>
      <c r="D2">
        <f>C2/22400*44</f>
        <v>1.6892857142857143E-2</v>
      </c>
      <c r="E2" t="s">
        <v>167</v>
      </c>
      <c r="H2" t="s">
        <v>155</v>
      </c>
    </row>
    <row r="3" spans="1:9" x14ac:dyDescent="0.25">
      <c r="A3">
        <v>30</v>
      </c>
      <c r="B3">
        <f t="shared" ref="B3:B7" si="0">A3*1.01325/10</f>
        <v>3.0397500000000002</v>
      </c>
      <c r="C3">
        <v>16.899999999999999</v>
      </c>
      <c r="D3">
        <f t="shared" ref="D3:D7" si="1">C3/22400*44</f>
        <v>3.3196428571428564E-2</v>
      </c>
      <c r="E3" t="s">
        <v>167</v>
      </c>
      <c r="H3" t="s">
        <v>156</v>
      </c>
      <c r="I3" s="1"/>
    </row>
    <row r="4" spans="1:9" x14ac:dyDescent="0.25">
      <c r="A4">
        <v>45</v>
      </c>
      <c r="B4">
        <f t="shared" si="0"/>
        <v>4.5596249999999996</v>
      </c>
      <c r="C4">
        <v>25.3</v>
      </c>
      <c r="D4">
        <f t="shared" si="1"/>
        <v>4.9696428571428572E-2</v>
      </c>
      <c r="E4" t="s">
        <v>167</v>
      </c>
      <c r="H4" s="10" t="s">
        <v>139</v>
      </c>
    </row>
    <row r="5" spans="1:9" x14ac:dyDescent="0.25">
      <c r="A5">
        <v>60</v>
      </c>
      <c r="B5">
        <f t="shared" si="0"/>
        <v>6.0795000000000003</v>
      </c>
      <c r="C5">
        <v>36.6</v>
      </c>
      <c r="D5">
        <f t="shared" si="1"/>
        <v>7.1892857142857147E-2</v>
      </c>
      <c r="E5" t="s">
        <v>167</v>
      </c>
    </row>
    <row r="6" spans="1:9" x14ac:dyDescent="0.25">
      <c r="A6">
        <v>75</v>
      </c>
      <c r="B6">
        <f t="shared" si="0"/>
        <v>7.5993750000000002</v>
      </c>
      <c r="C6">
        <v>47</v>
      </c>
      <c r="D6">
        <f t="shared" si="1"/>
        <v>9.2321428571428568E-2</v>
      </c>
      <c r="E6" t="s">
        <v>167</v>
      </c>
    </row>
    <row r="7" spans="1:9" x14ac:dyDescent="0.25">
      <c r="A7">
        <v>90</v>
      </c>
      <c r="B7">
        <f t="shared" si="0"/>
        <v>9.1192499999999992</v>
      </c>
      <c r="C7">
        <v>55.7</v>
      </c>
      <c r="D7">
        <f t="shared" si="1"/>
        <v>0.10941071428571428</v>
      </c>
      <c r="E7" t="s">
        <v>167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E6FF-F1C2-49C1-A3A7-4F807E4433DA}">
  <dimension ref="A1:I4"/>
  <sheetViews>
    <sheetView workbookViewId="0">
      <selection activeCell="E2" sqref="E2:E4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30</v>
      </c>
      <c r="B2">
        <f t="shared" ref="B2:B4" si="0">A2*1.01325/10</f>
        <v>3.0397500000000002</v>
      </c>
      <c r="C2">
        <v>14.9</v>
      </c>
      <c r="D2">
        <f t="shared" ref="D2:D4" si="1">C2/22400*44</f>
        <v>2.9267857142857144E-2</v>
      </c>
      <c r="E2" t="s">
        <v>167</v>
      </c>
      <c r="H2" t="s">
        <v>155</v>
      </c>
    </row>
    <row r="3" spans="1:9" x14ac:dyDescent="0.25">
      <c r="A3">
        <v>60</v>
      </c>
      <c r="B3">
        <f t="shared" si="0"/>
        <v>6.0795000000000003</v>
      </c>
      <c r="C3">
        <v>32.5</v>
      </c>
      <c r="D3">
        <f t="shared" si="1"/>
        <v>6.383928571428571E-2</v>
      </c>
      <c r="E3" t="s">
        <v>167</v>
      </c>
      <c r="H3" t="s">
        <v>156</v>
      </c>
      <c r="I3" s="1"/>
    </row>
    <row r="4" spans="1:9" x14ac:dyDescent="0.25">
      <c r="A4">
        <v>90</v>
      </c>
      <c r="B4">
        <f t="shared" si="0"/>
        <v>9.1192499999999992</v>
      </c>
      <c r="C4">
        <v>50</v>
      </c>
      <c r="D4">
        <f t="shared" si="1"/>
        <v>9.8214285714285712E-2</v>
      </c>
      <c r="E4" t="s">
        <v>167</v>
      </c>
      <c r="H4" s="10" t="s">
        <v>139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59EB-1340-430C-BC62-D69700947A8C}">
  <dimension ref="A1:H7"/>
  <sheetViews>
    <sheetView workbookViewId="0">
      <selection activeCell="E2" sqref="E2:E7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15</v>
      </c>
      <c r="B2">
        <f>A2*1.01325/10</f>
        <v>1.5198750000000001</v>
      </c>
      <c r="C2">
        <v>6.7</v>
      </c>
      <c r="D2">
        <f>C2/22400*44</f>
        <v>1.3160714285714286E-2</v>
      </c>
      <c r="E2" t="s">
        <v>167</v>
      </c>
      <c r="G2" t="s">
        <v>155</v>
      </c>
    </row>
    <row r="3" spans="1:8" x14ac:dyDescent="0.25">
      <c r="A3">
        <v>30</v>
      </c>
      <c r="B3">
        <f t="shared" ref="B3:B7" si="0">A3*1.01325/10</f>
        <v>3.0397500000000002</v>
      </c>
      <c r="C3">
        <v>13.4</v>
      </c>
      <c r="D3">
        <f t="shared" ref="D3:D7" si="1">C3/22400*44</f>
        <v>2.6321428571428572E-2</v>
      </c>
      <c r="E3" t="s">
        <v>167</v>
      </c>
      <c r="G3" t="s">
        <v>156</v>
      </c>
      <c r="H3" s="1"/>
    </row>
    <row r="4" spans="1:8" x14ac:dyDescent="0.25">
      <c r="A4">
        <v>45</v>
      </c>
      <c r="B4">
        <f t="shared" si="0"/>
        <v>4.5596249999999996</v>
      </c>
      <c r="C4">
        <v>20.2</v>
      </c>
      <c r="D4">
        <f t="shared" si="1"/>
        <v>3.9678571428571424E-2</v>
      </c>
      <c r="E4" t="s">
        <v>167</v>
      </c>
      <c r="G4" s="10" t="s">
        <v>139</v>
      </c>
    </row>
    <row r="5" spans="1:8" x14ac:dyDescent="0.25">
      <c r="A5">
        <v>60</v>
      </c>
      <c r="B5">
        <f t="shared" si="0"/>
        <v>6.0795000000000003</v>
      </c>
      <c r="C5">
        <v>28.3</v>
      </c>
      <c r="D5">
        <f t="shared" si="1"/>
        <v>5.5589285714285716E-2</v>
      </c>
      <c r="E5" t="s">
        <v>167</v>
      </c>
    </row>
    <row r="6" spans="1:8" x14ac:dyDescent="0.25">
      <c r="A6">
        <v>75</v>
      </c>
      <c r="B6">
        <f t="shared" si="0"/>
        <v>7.5993750000000002</v>
      </c>
      <c r="C6">
        <v>33.799999999999997</v>
      </c>
      <c r="D6">
        <f t="shared" si="1"/>
        <v>6.6392857142857128E-2</v>
      </c>
      <c r="E6" t="s">
        <v>167</v>
      </c>
    </row>
    <row r="7" spans="1:8" x14ac:dyDescent="0.25">
      <c r="A7">
        <v>90</v>
      </c>
      <c r="B7">
        <f t="shared" si="0"/>
        <v>9.1192499999999992</v>
      </c>
      <c r="C7">
        <v>46</v>
      </c>
      <c r="D7">
        <f t="shared" si="1"/>
        <v>9.0357142857142858E-2</v>
      </c>
      <c r="E7" t="s">
        <v>167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9F5C-12B0-44B6-B654-6D35222F61CB}">
  <dimension ref="A1:H4"/>
  <sheetViews>
    <sheetView workbookViewId="0">
      <selection activeCell="E2" sqref="E2:E4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30</v>
      </c>
      <c r="B2">
        <f t="shared" ref="B2:B4" si="0">A2*1.01325/10</f>
        <v>3.0397500000000002</v>
      </c>
      <c r="C2">
        <v>11.9</v>
      </c>
      <c r="D2">
        <f t="shared" ref="D2:D4" si="1">C2/22400*44</f>
        <v>2.3375E-2</v>
      </c>
      <c r="E2" t="s">
        <v>167</v>
      </c>
      <c r="G2" t="s">
        <v>155</v>
      </c>
    </row>
    <row r="3" spans="1:8" x14ac:dyDescent="0.25">
      <c r="A3">
        <v>60</v>
      </c>
      <c r="B3">
        <f t="shared" si="0"/>
        <v>6.0795000000000003</v>
      </c>
      <c r="C3">
        <v>24.9</v>
      </c>
      <c r="D3">
        <f t="shared" si="1"/>
        <v>4.891071428571428E-2</v>
      </c>
      <c r="E3" t="s">
        <v>167</v>
      </c>
      <c r="G3" t="s">
        <v>156</v>
      </c>
      <c r="H3" s="1"/>
    </row>
    <row r="4" spans="1:8" x14ac:dyDescent="0.25">
      <c r="A4">
        <v>90</v>
      </c>
      <c r="B4">
        <f t="shared" si="0"/>
        <v>9.1192499999999992</v>
      </c>
      <c r="C4">
        <v>36.4</v>
      </c>
      <c r="D4">
        <f t="shared" si="1"/>
        <v>7.1499999999999994E-2</v>
      </c>
      <c r="E4" t="s">
        <v>167</v>
      </c>
      <c r="G4" s="10" t="s">
        <v>139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0FD5-6D23-4F46-8CFC-1D114010C50F}">
  <dimension ref="A1:H7"/>
  <sheetViews>
    <sheetView workbookViewId="0">
      <selection activeCell="E8" sqref="E8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15</v>
      </c>
      <c r="B2">
        <f>A2*1.01325/10</f>
        <v>1.5198750000000001</v>
      </c>
      <c r="C2">
        <v>5.4</v>
      </c>
      <c r="D2">
        <f>C2/22400*44</f>
        <v>1.0607142857142858E-2</v>
      </c>
      <c r="E2" t="s">
        <v>167</v>
      </c>
      <c r="G2" t="s">
        <v>155</v>
      </c>
    </row>
    <row r="3" spans="1:8" x14ac:dyDescent="0.25">
      <c r="A3">
        <v>30</v>
      </c>
      <c r="B3">
        <f t="shared" ref="B3:B7" si="0">A3*1.01325/10</f>
        <v>3.0397500000000002</v>
      </c>
      <c r="C3">
        <v>10.9</v>
      </c>
      <c r="D3">
        <f t="shared" ref="D3:D7" si="1">C3/22400*44</f>
        <v>2.1410714285714286E-2</v>
      </c>
      <c r="E3" t="s">
        <v>167</v>
      </c>
      <c r="G3" t="s">
        <v>156</v>
      </c>
      <c r="H3" s="1"/>
    </row>
    <row r="4" spans="1:8" x14ac:dyDescent="0.25">
      <c r="A4">
        <v>45</v>
      </c>
      <c r="B4">
        <f t="shared" si="0"/>
        <v>4.5596249999999996</v>
      </c>
      <c r="C4">
        <v>17</v>
      </c>
      <c r="D4">
        <f t="shared" si="1"/>
        <v>3.3392857142857141E-2</v>
      </c>
      <c r="E4" t="s">
        <v>167</v>
      </c>
      <c r="G4" s="10" t="s">
        <v>139</v>
      </c>
    </row>
    <row r="5" spans="1:8" x14ac:dyDescent="0.25">
      <c r="A5">
        <v>60</v>
      </c>
      <c r="B5">
        <f t="shared" si="0"/>
        <v>6.0795000000000003</v>
      </c>
      <c r="C5">
        <v>22.9</v>
      </c>
      <c r="D5">
        <f t="shared" si="1"/>
        <v>4.4982142857142852E-2</v>
      </c>
      <c r="E5" t="s">
        <v>167</v>
      </c>
    </row>
    <row r="6" spans="1:8" x14ac:dyDescent="0.25">
      <c r="A6">
        <v>75</v>
      </c>
      <c r="B6">
        <f t="shared" si="0"/>
        <v>7.5993750000000002</v>
      </c>
      <c r="C6">
        <v>28.1</v>
      </c>
      <c r="D6">
        <f t="shared" si="1"/>
        <v>5.5196428571428577E-2</v>
      </c>
      <c r="E6" t="s">
        <v>167</v>
      </c>
    </row>
    <row r="7" spans="1:8" x14ac:dyDescent="0.25">
      <c r="A7">
        <v>90</v>
      </c>
      <c r="B7">
        <f t="shared" si="0"/>
        <v>9.1192499999999992</v>
      </c>
      <c r="C7">
        <v>37.200000000000003</v>
      </c>
      <c r="D7">
        <f t="shared" si="1"/>
        <v>7.3071428571428579E-2</v>
      </c>
      <c r="E7" t="s">
        <v>168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7CB1-3AA0-4C71-9073-F64BD4D1D748}">
  <dimension ref="A1:I7"/>
  <sheetViews>
    <sheetView workbookViewId="0">
      <selection activeCell="F1" sqref="F1:F1048576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H1" t="s">
        <v>20</v>
      </c>
    </row>
    <row r="2" spans="1:9" x14ac:dyDescent="0.25">
      <c r="A2">
        <v>15</v>
      </c>
      <c r="B2">
        <f>A2*1.01325/10</f>
        <v>1.5198750000000001</v>
      </c>
      <c r="C2">
        <v>4.5</v>
      </c>
      <c r="D2">
        <f>C2/22400*44</f>
        <v>8.8392857142857145E-3</v>
      </c>
      <c r="E2" t="s">
        <v>167</v>
      </c>
      <c r="H2" t="s">
        <v>155</v>
      </c>
    </row>
    <row r="3" spans="1:9" x14ac:dyDescent="0.25">
      <c r="A3">
        <v>30</v>
      </c>
      <c r="B3">
        <f t="shared" ref="B3:B7" si="0">A3*1.01325/10</f>
        <v>3.0397500000000002</v>
      </c>
      <c r="C3">
        <v>9.4</v>
      </c>
      <c r="D3">
        <f t="shared" ref="D3:D7" si="1">C3/22400*44</f>
        <v>1.8464285714285714E-2</v>
      </c>
      <c r="E3" t="s">
        <v>167</v>
      </c>
      <c r="H3" t="s">
        <v>156</v>
      </c>
      <c r="I3" s="1"/>
    </row>
    <row r="4" spans="1:9" x14ac:dyDescent="0.25">
      <c r="A4">
        <v>45</v>
      </c>
      <c r="B4">
        <f t="shared" si="0"/>
        <v>4.5596249999999996</v>
      </c>
      <c r="C4">
        <v>14.1</v>
      </c>
      <c r="D4">
        <f t="shared" si="1"/>
        <v>2.7696428571428573E-2</v>
      </c>
      <c r="E4" t="s">
        <v>167</v>
      </c>
      <c r="H4" s="10" t="s">
        <v>139</v>
      </c>
    </row>
    <row r="5" spans="1:9" x14ac:dyDescent="0.25">
      <c r="A5">
        <v>60</v>
      </c>
      <c r="B5">
        <f t="shared" si="0"/>
        <v>6.0795000000000003</v>
      </c>
      <c r="C5">
        <v>19.399999999999999</v>
      </c>
      <c r="D5">
        <f t="shared" si="1"/>
        <v>3.8107142857142853E-2</v>
      </c>
      <c r="E5" t="s">
        <v>167</v>
      </c>
    </row>
    <row r="6" spans="1:9" x14ac:dyDescent="0.25">
      <c r="A6">
        <v>75</v>
      </c>
      <c r="B6">
        <f t="shared" si="0"/>
        <v>7.5993750000000002</v>
      </c>
      <c r="C6">
        <v>22.7</v>
      </c>
      <c r="D6">
        <f t="shared" si="1"/>
        <v>4.4589285714285706E-2</v>
      </c>
      <c r="E6" t="s">
        <v>167</v>
      </c>
    </row>
    <row r="7" spans="1:9" x14ac:dyDescent="0.25">
      <c r="A7">
        <v>90</v>
      </c>
      <c r="B7">
        <f t="shared" si="0"/>
        <v>9.1192499999999992</v>
      </c>
      <c r="C7">
        <v>30.5</v>
      </c>
      <c r="D7">
        <f t="shared" si="1"/>
        <v>5.9910714285714289E-2</v>
      </c>
      <c r="E7" t="s">
        <v>168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E5F4-6B8F-4D06-8EDF-4A8C49B0EFAD}">
  <dimension ref="A1:H7"/>
  <sheetViews>
    <sheetView workbookViewId="0">
      <selection activeCell="E2" sqref="E2:E7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15</v>
      </c>
      <c r="B2">
        <f>A2*1.01325/10</f>
        <v>1.5198750000000001</v>
      </c>
      <c r="C2">
        <v>4.0999999999999996</v>
      </c>
      <c r="D2">
        <f>C2/22400*44</f>
        <v>8.0535714285714273E-3</v>
      </c>
      <c r="E2" t="s">
        <v>167</v>
      </c>
      <c r="G2" t="s">
        <v>155</v>
      </c>
    </row>
    <row r="3" spans="1:8" x14ac:dyDescent="0.25">
      <c r="A3">
        <v>30</v>
      </c>
      <c r="B3">
        <f t="shared" ref="B3:B7" si="0">A3*1.01325/10</f>
        <v>3.0397500000000002</v>
      </c>
      <c r="C3">
        <v>8.1</v>
      </c>
      <c r="D3">
        <f t="shared" ref="D3:D7" si="1">C3/22400*44</f>
        <v>1.5910714285714285E-2</v>
      </c>
      <c r="E3" t="s">
        <v>167</v>
      </c>
      <c r="G3" t="s">
        <v>156</v>
      </c>
      <c r="H3" s="1"/>
    </row>
    <row r="4" spans="1:8" x14ac:dyDescent="0.25">
      <c r="A4">
        <v>45</v>
      </c>
      <c r="B4">
        <f t="shared" si="0"/>
        <v>4.5596249999999996</v>
      </c>
      <c r="C4">
        <v>12.2</v>
      </c>
      <c r="D4">
        <f t="shared" si="1"/>
        <v>2.3964285714285716E-2</v>
      </c>
      <c r="E4" t="s">
        <v>167</v>
      </c>
      <c r="G4" s="10" t="s">
        <v>139</v>
      </c>
    </row>
    <row r="5" spans="1:8" x14ac:dyDescent="0.25">
      <c r="A5">
        <v>60</v>
      </c>
      <c r="B5">
        <f t="shared" si="0"/>
        <v>6.0795000000000003</v>
      </c>
      <c r="C5">
        <v>16.5</v>
      </c>
      <c r="D5">
        <f t="shared" si="1"/>
        <v>3.2410714285714286E-2</v>
      </c>
      <c r="E5" t="s">
        <v>167</v>
      </c>
    </row>
    <row r="6" spans="1:8" x14ac:dyDescent="0.25">
      <c r="A6">
        <v>75</v>
      </c>
      <c r="B6">
        <f t="shared" si="0"/>
        <v>7.5993750000000002</v>
      </c>
      <c r="C6">
        <v>19.5</v>
      </c>
      <c r="D6">
        <f t="shared" si="1"/>
        <v>3.830357142857143E-2</v>
      </c>
      <c r="E6" t="s">
        <v>167</v>
      </c>
    </row>
    <row r="7" spans="1:8" x14ac:dyDescent="0.25">
      <c r="A7">
        <v>90</v>
      </c>
      <c r="B7">
        <f t="shared" si="0"/>
        <v>9.1192499999999992</v>
      </c>
      <c r="C7">
        <v>21.3</v>
      </c>
      <c r="D7">
        <f t="shared" si="1"/>
        <v>4.1839285714285718E-2</v>
      </c>
      <c r="E7" t="s">
        <v>167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1610-B24F-4DEA-92B5-8254E22CB6FF}">
  <dimension ref="A1:H7"/>
  <sheetViews>
    <sheetView workbookViewId="0">
      <selection activeCell="E8" sqref="E8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136</v>
      </c>
      <c r="B1" t="s">
        <v>1</v>
      </c>
      <c r="C1" t="s">
        <v>137</v>
      </c>
      <c r="D1" t="s">
        <v>2</v>
      </c>
      <c r="E1" t="s">
        <v>166</v>
      </c>
      <c r="G1" t="s">
        <v>20</v>
      </c>
    </row>
    <row r="2" spans="1:8" x14ac:dyDescent="0.25">
      <c r="A2">
        <v>15</v>
      </c>
      <c r="B2">
        <f>A2*1.01325/10</f>
        <v>1.5198750000000001</v>
      </c>
      <c r="C2">
        <v>3.4</v>
      </c>
      <c r="D2">
        <f>C2/22400*44</f>
        <v>6.6785714285714278E-3</v>
      </c>
      <c r="E2" t="s">
        <v>167</v>
      </c>
      <c r="G2" t="s">
        <v>155</v>
      </c>
    </row>
    <row r="3" spans="1:8" x14ac:dyDescent="0.25">
      <c r="A3">
        <v>30</v>
      </c>
      <c r="B3">
        <f t="shared" ref="B3:B7" si="0">A3*1.01325/10</f>
        <v>3.0397500000000002</v>
      </c>
      <c r="C3">
        <v>7.2</v>
      </c>
      <c r="D3">
        <f t="shared" ref="D3:D7" si="1">C3/22400*44</f>
        <v>1.4142857142857143E-2</v>
      </c>
      <c r="E3" t="s">
        <v>167</v>
      </c>
      <c r="G3" t="s">
        <v>156</v>
      </c>
      <c r="H3" s="1"/>
    </row>
    <row r="4" spans="1:8" x14ac:dyDescent="0.25">
      <c r="A4">
        <v>45</v>
      </c>
      <c r="B4">
        <f t="shared" si="0"/>
        <v>4.5596249999999996</v>
      </c>
      <c r="C4">
        <v>10.8</v>
      </c>
      <c r="D4">
        <f t="shared" si="1"/>
        <v>2.1214285714285717E-2</v>
      </c>
      <c r="E4" t="s">
        <v>167</v>
      </c>
      <c r="G4" s="10" t="s">
        <v>139</v>
      </c>
    </row>
    <row r="5" spans="1:8" x14ac:dyDescent="0.25">
      <c r="A5">
        <v>60</v>
      </c>
      <c r="B5">
        <f t="shared" si="0"/>
        <v>6.0795000000000003</v>
      </c>
      <c r="C5">
        <v>13.8</v>
      </c>
      <c r="D5">
        <f t="shared" si="1"/>
        <v>2.7107142857142857E-2</v>
      </c>
      <c r="E5" t="s">
        <v>167</v>
      </c>
    </row>
    <row r="6" spans="1:8" x14ac:dyDescent="0.25">
      <c r="A6">
        <v>75</v>
      </c>
      <c r="B6">
        <f t="shared" si="0"/>
        <v>7.5993750000000002</v>
      </c>
      <c r="C6">
        <v>17.3</v>
      </c>
      <c r="D6">
        <f t="shared" si="1"/>
        <v>3.3982142857142864E-2</v>
      </c>
      <c r="E6" t="s">
        <v>167</v>
      </c>
    </row>
    <row r="7" spans="1:8" x14ac:dyDescent="0.25">
      <c r="A7">
        <v>90</v>
      </c>
      <c r="B7">
        <f t="shared" si="0"/>
        <v>9.1192499999999992</v>
      </c>
      <c r="C7">
        <v>17.399999999999999</v>
      </c>
      <c r="D7">
        <f t="shared" si="1"/>
        <v>3.4178571428571426E-2</v>
      </c>
      <c r="E7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3669-50D1-4D3A-94D1-3B844223E3E2}">
  <dimension ref="A1:I14"/>
  <sheetViews>
    <sheetView workbookViewId="0">
      <selection activeCell="I23" sqref="I23"/>
    </sheetView>
  </sheetViews>
  <sheetFormatPr defaultRowHeight="15" x14ac:dyDescent="0.25"/>
  <cols>
    <col min="4" max="4" width="11.5703125" bestFit="1" customWidth="1"/>
  </cols>
  <sheetData>
    <row r="1" spans="1:9" x14ac:dyDescent="0.25">
      <c r="A1" t="s">
        <v>136</v>
      </c>
      <c r="B1" t="s">
        <v>1</v>
      </c>
      <c r="C1" t="s">
        <v>137</v>
      </c>
      <c r="D1" t="s">
        <v>2</v>
      </c>
      <c r="H1" t="s">
        <v>20</v>
      </c>
      <c r="I1" t="s">
        <v>19</v>
      </c>
    </row>
    <row r="2" spans="1:9" x14ac:dyDescent="0.25">
      <c r="A2">
        <v>5.9285936904803096</v>
      </c>
      <c r="B2">
        <f>A2*1.01325/10</f>
        <v>0.60071475568791732</v>
      </c>
      <c r="C2">
        <v>6.4060209393865897</v>
      </c>
      <c r="D2" s="2">
        <f>C2/22400*$G$2</f>
        <v>1.258325541665223E-2</v>
      </c>
      <c r="F2" t="s">
        <v>138</v>
      </c>
      <c r="G2">
        <v>44</v>
      </c>
      <c r="H2" t="s">
        <v>135</v>
      </c>
      <c r="I2" t="s">
        <v>21</v>
      </c>
    </row>
    <row r="3" spans="1:9" x14ac:dyDescent="0.25">
      <c r="A3">
        <v>12.1336473087001</v>
      </c>
      <c r="B3">
        <f t="shared" ref="B3:B13" si="0">A3*1.01325/10</f>
        <v>1.2294418135540375</v>
      </c>
      <c r="C3">
        <v>13.317634564994</v>
      </c>
      <c r="D3" s="2">
        <f t="shared" ref="D3:D13" si="1">C3/22400*$G$2</f>
        <v>2.615963932409536E-2</v>
      </c>
      <c r="H3" t="s">
        <v>125</v>
      </c>
    </row>
    <row r="4" spans="1:9" x14ac:dyDescent="0.25">
      <c r="A4">
        <v>20.406667359259298</v>
      </c>
      <c r="B4">
        <f t="shared" si="0"/>
        <v>2.0677055701769484</v>
      </c>
      <c r="C4">
        <v>22.421073287853002</v>
      </c>
      <c r="D4" s="2">
        <f t="shared" si="1"/>
        <v>4.4041393958282687E-2</v>
      </c>
      <c r="H4" s="10" t="s">
        <v>139</v>
      </c>
    </row>
    <row r="5" spans="1:9" x14ac:dyDescent="0.25">
      <c r="A5">
        <v>28.8078170631759</v>
      </c>
      <c r="B5">
        <f t="shared" si="0"/>
        <v>2.918952063926298</v>
      </c>
      <c r="C5">
        <v>28.835867068370401</v>
      </c>
      <c r="D5" s="2">
        <f t="shared" si="1"/>
        <v>5.6641881741441857E-2</v>
      </c>
    </row>
    <row r="6" spans="1:9" x14ac:dyDescent="0.25">
      <c r="A6">
        <v>37.075065507728098</v>
      </c>
      <c r="B6">
        <f t="shared" si="0"/>
        <v>3.7566310125705491</v>
      </c>
      <c r="C6">
        <v>36.2586141219655</v>
      </c>
      <c r="D6" s="2">
        <f t="shared" si="1"/>
        <v>7.1222277739575096E-2</v>
      </c>
    </row>
    <row r="7" spans="1:9" x14ac:dyDescent="0.25">
      <c r="A7">
        <v>45.617619558818397</v>
      </c>
      <c r="B7">
        <f t="shared" si="0"/>
        <v>4.6222053017972744</v>
      </c>
      <c r="C7">
        <v>43.8503537994482</v>
      </c>
      <c r="D7" s="2">
        <f t="shared" si="1"/>
        <v>8.6134623534630389E-2</v>
      </c>
    </row>
    <row r="8" spans="1:9" x14ac:dyDescent="0.25">
      <c r="A8">
        <v>54.430861931641097</v>
      </c>
      <c r="B8">
        <f t="shared" si="0"/>
        <v>5.5152070852235342</v>
      </c>
      <c r="C8">
        <v>50.266532765407199</v>
      </c>
      <c r="D8" s="2">
        <f t="shared" si="1"/>
        <v>9.8737832217764138E-2</v>
      </c>
    </row>
    <row r="9" spans="1:9" x14ac:dyDescent="0.25">
      <c r="A9">
        <v>61.324468146506398</v>
      </c>
      <c r="B9">
        <f t="shared" si="0"/>
        <v>6.2137017349447605</v>
      </c>
      <c r="C9">
        <v>57.684662534196697</v>
      </c>
      <c r="D9" s="2">
        <f t="shared" si="1"/>
        <v>0.11330915854931495</v>
      </c>
    </row>
    <row r="10" spans="1:9" x14ac:dyDescent="0.25">
      <c r="A10">
        <v>71.806281815978096</v>
      </c>
      <c r="B10">
        <f t="shared" si="0"/>
        <v>7.2757715050039806</v>
      </c>
      <c r="C10">
        <v>69.988803084346202</v>
      </c>
      <c r="D10" s="2">
        <f t="shared" si="1"/>
        <v>0.13747800605853719</v>
      </c>
    </row>
    <row r="11" spans="1:9" x14ac:dyDescent="0.25">
      <c r="A11">
        <v>79.679906730846895</v>
      </c>
      <c r="B11">
        <f t="shared" si="0"/>
        <v>8.0735665495030613</v>
      </c>
      <c r="C11">
        <v>82.788378294144096</v>
      </c>
      <c r="D11" s="2">
        <f t="shared" si="1"/>
        <v>0.16262002879206877</v>
      </c>
    </row>
    <row r="12" spans="1:9" x14ac:dyDescent="0.25">
      <c r="A12">
        <v>87.413858780344199</v>
      </c>
      <c r="B12">
        <f t="shared" si="0"/>
        <v>8.857209240918376</v>
      </c>
      <c r="C12">
        <v>94.915215107755799</v>
      </c>
      <c r="D12" s="2">
        <f t="shared" si="1"/>
        <v>0.18644060110452032</v>
      </c>
    </row>
    <row r="13" spans="1:9" x14ac:dyDescent="0.25">
      <c r="A13">
        <v>95.555286213941798</v>
      </c>
      <c r="B13">
        <f t="shared" si="0"/>
        <v>9.6821393756276528</v>
      </c>
      <c r="C13">
        <v>105.698883771398</v>
      </c>
      <c r="D13" s="2">
        <f t="shared" si="1"/>
        <v>0.20762280740810321</v>
      </c>
    </row>
    <row r="14" spans="1:9" x14ac:dyDescent="0.25">
      <c r="A14">
        <v>102.450046750008</v>
      </c>
      <c r="B14">
        <f>A14*1.01325/10</f>
        <v>10.380750986944561</v>
      </c>
      <c r="C14">
        <v>113.45315187404</v>
      </c>
      <c r="D14" s="2">
        <f>C14/22400*$G$2</f>
        <v>0.22285440546686427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6ED-96ED-4184-B52F-EBD61F45DD32}">
  <dimension ref="A1:J16"/>
  <sheetViews>
    <sheetView workbookViewId="0">
      <selection activeCell="E2" sqref="E2:E16"/>
    </sheetView>
  </sheetViews>
  <sheetFormatPr defaultRowHeight="15" x14ac:dyDescent="0.25"/>
  <sheetData>
    <row r="1" spans="1:10" x14ac:dyDescent="0.25">
      <c r="A1" t="s">
        <v>136</v>
      </c>
      <c r="B1" t="s">
        <v>1</v>
      </c>
      <c r="C1" t="s">
        <v>163</v>
      </c>
      <c r="D1" t="s">
        <v>2</v>
      </c>
      <c r="E1" t="s">
        <v>166</v>
      </c>
      <c r="H1" t="s">
        <v>146</v>
      </c>
      <c r="I1" t="s">
        <v>20</v>
      </c>
      <c r="J1" t="s">
        <v>158</v>
      </c>
    </row>
    <row r="2" spans="1:10" x14ac:dyDescent="0.25">
      <c r="A2">
        <v>1.2120961774699801</v>
      </c>
      <c r="B2">
        <f>A2*1.01325/10</f>
        <v>0.12281564518214574</v>
      </c>
      <c r="C2">
        <v>4.0713069590017303</v>
      </c>
      <c r="D2">
        <f t="shared" ref="D2:D16" si="0">C2/22400*44/$H$2</f>
        <v>6.7316583316827548E-3</v>
      </c>
      <c r="E2" t="s">
        <v>167</v>
      </c>
      <c r="H2">
        <v>1.1879999999999999</v>
      </c>
      <c r="I2" t="s">
        <v>160</v>
      </c>
      <c r="J2" t="s">
        <v>159</v>
      </c>
    </row>
    <row r="3" spans="1:10" x14ac:dyDescent="0.25">
      <c r="A3">
        <v>2.0201004303130001</v>
      </c>
      <c r="B3">
        <f t="shared" ref="B3:B16" si="1">A3*1.01325/10</f>
        <v>0.20468667610146474</v>
      </c>
      <c r="C3">
        <v>6.7386369350794801</v>
      </c>
      <c r="D3">
        <f t="shared" si="0"/>
        <v>1.1141926149271628E-2</v>
      </c>
      <c r="E3" t="s">
        <v>167</v>
      </c>
      <c r="H3" t="s">
        <v>164</v>
      </c>
      <c r="I3" t="s">
        <v>125</v>
      </c>
      <c r="J3" t="s">
        <v>60</v>
      </c>
    </row>
    <row r="4" spans="1:10" x14ac:dyDescent="0.25">
      <c r="A4">
        <v>2.5969641022693799</v>
      </c>
      <c r="B4">
        <f t="shared" si="1"/>
        <v>0.26313738766244488</v>
      </c>
      <c r="C4">
        <v>8.4228920769247306</v>
      </c>
      <c r="D4">
        <f t="shared" si="0"/>
        <v>1.392673954517978E-2</v>
      </c>
      <c r="E4" t="s">
        <v>167</v>
      </c>
      <c r="I4" s="10" t="s">
        <v>165</v>
      </c>
    </row>
    <row r="5" spans="1:10" x14ac:dyDescent="0.25">
      <c r="A5">
        <v>4.0371477216399301</v>
      </c>
      <c r="B5">
        <f t="shared" si="1"/>
        <v>0.40906399289516593</v>
      </c>
      <c r="C5">
        <v>11.0866660440657</v>
      </c>
      <c r="D5">
        <f t="shared" si="0"/>
        <v>1.8331127718362601E-2</v>
      </c>
      <c r="E5" t="s">
        <v>167</v>
      </c>
    </row>
    <row r="6" spans="1:10" x14ac:dyDescent="0.25">
      <c r="A6">
        <v>5.6506418775727196</v>
      </c>
      <c r="B6">
        <f t="shared" si="1"/>
        <v>0.57255128824505586</v>
      </c>
      <c r="C6">
        <v>14.4525901394386</v>
      </c>
      <c r="D6">
        <f t="shared" si="0"/>
        <v>2.3896478405156418E-2</v>
      </c>
      <c r="E6" t="s">
        <v>167</v>
      </c>
    </row>
    <row r="7" spans="1:10" x14ac:dyDescent="0.25">
      <c r="A7">
        <v>7.3212476921861098</v>
      </c>
      <c r="B7">
        <f t="shared" si="1"/>
        <v>0.74182542241075755</v>
      </c>
      <c r="C7">
        <v>17.5369429817314</v>
      </c>
      <c r="D7">
        <f t="shared" si="0"/>
        <v>2.8996268157624672E-2</v>
      </c>
      <c r="E7" t="s">
        <v>167</v>
      </c>
    </row>
    <row r="8" spans="1:10" x14ac:dyDescent="0.25">
      <c r="A8">
        <v>7.6093203353424101</v>
      </c>
      <c r="B8">
        <f t="shared" si="1"/>
        <v>0.77101438297856961</v>
      </c>
      <c r="C8">
        <v>18.097822573113699</v>
      </c>
      <c r="D8">
        <f t="shared" si="0"/>
        <v>2.9923648434381118E-2</v>
      </c>
      <c r="E8" t="s">
        <v>167</v>
      </c>
    </row>
    <row r="9" spans="1:10" x14ac:dyDescent="0.25">
      <c r="A9">
        <v>10.085775245867399</v>
      </c>
      <c r="B9">
        <f t="shared" si="1"/>
        <v>1.0219411767875142</v>
      </c>
      <c r="C9">
        <v>22.162017514241899</v>
      </c>
      <c r="D9">
        <f t="shared" si="0"/>
        <v>3.6643547477251827E-2</v>
      </c>
      <c r="E9" t="s">
        <v>167</v>
      </c>
    </row>
    <row r="10" spans="1:10" x14ac:dyDescent="0.25">
      <c r="A10">
        <v>12.216147872500899</v>
      </c>
      <c r="B10">
        <f t="shared" si="1"/>
        <v>1.2378011831811535</v>
      </c>
      <c r="C10">
        <v>25.2437841682171</v>
      </c>
      <c r="D10">
        <f t="shared" si="0"/>
        <v>4.1739061124697593E-2</v>
      </c>
      <c r="E10" t="s">
        <v>167</v>
      </c>
    </row>
    <row r="11" spans="1:10" x14ac:dyDescent="0.25">
      <c r="A11">
        <v>14.173748751804901</v>
      </c>
      <c r="B11">
        <f t="shared" si="1"/>
        <v>1.4361550922766315</v>
      </c>
      <c r="C11">
        <v>28.045272663271</v>
      </c>
      <c r="D11">
        <f t="shared" si="0"/>
        <v>4.6371151890329039E-2</v>
      </c>
      <c r="E11" t="s">
        <v>167</v>
      </c>
    </row>
    <row r="12" spans="1:10" x14ac:dyDescent="0.25">
      <c r="A12">
        <v>15.267850087283801</v>
      </c>
      <c r="B12">
        <f t="shared" si="1"/>
        <v>1.5470149100940311</v>
      </c>
      <c r="C12">
        <v>29.726618343258998</v>
      </c>
      <c r="D12">
        <f t="shared" si="0"/>
        <v>4.915115466808697E-2</v>
      </c>
      <c r="E12" t="s">
        <v>167</v>
      </c>
    </row>
    <row r="13" spans="1:10" x14ac:dyDescent="0.25">
      <c r="A13">
        <v>17.570276075602901</v>
      </c>
      <c r="B13">
        <f t="shared" si="1"/>
        <v>1.7803082233604641</v>
      </c>
      <c r="C13">
        <v>32.526167197074699</v>
      </c>
      <c r="D13">
        <f t="shared" si="0"/>
        <v>5.3780038354951556E-2</v>
      </c>
      <c r="E13" t="s">
        <v>167</v>
      </c>
    </row>
    <row r="14" spans="1:10" x14ac:dyDescent="0.25">
      <c r="A14">
        <v>20.4493861394673</v>
      </c>
      <c r="B14">
        <f t="shared" si="1"/>
        <v>2.0720340505815242</v>
      </c>
      <c r="C14">
        <v>36.8693472029654</v>
      </c>
      <c r="D14">
        <f t="shared" si="0"/>
        <v>6.0961222227125335E-2</v>
      </c>
      <c r="E14" t="s">
        <v>167</v>
      </c>
    </row>
    <row r="15" spans="1:10" x14ac:dyDescent="0.25">
      <c r="A15">
        <v>21.4276477898865</v>
      </c>
      <c r="B15">
        <f t="shared" si="1"/>
        <v>2.1711564123102494</v>
      </c>
      <c r="C15">
        <v>37.8482194811818</v>
      </c>
      <c r="D15">
        <f t="shared" si="0"/>
        <v>6.2579727978144511E-2</v>
      </c>
      <c r="E15" t="s">
        <v>167</v>
      </c>
    </row>
    <row r="16" spans="1:10" x14ac:dyDescent="0.25">
      <c r="A16">
        <v>22.636870424781399</v>
      </c>
      <c r="B16">
        <f t="shared" si="1"/>
        <v>2.2936808957909753</v>
      </c>
      <c r="C16">
        <v>39.669542603860599</v>
      </c>
      <c r="D16">
        <f t="shared" si="0"/>
        <v>6.5591174940245703E-2</v>
      </c>
      <c r="E16" t="s">
        <v>167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386D-ED4B-4A4A-8CD9-06CF342D3CAA}">
  <dimension ref="A1:G15"/>
  <sheetViews>
    <sheetView workbookViewId="0">
      <selection activeCell="M23" sqref="M23"/>
    </sheetView>
  </sheetViews>
  <sheetFormatPr defaultRowHeight="15" x14ac:dyDescent="0.25"/>
  <sheetData>
    <row r="1" spans="1:7" x14ac:dyDescent="0.25">
      <c r="A1" t="s">
        <v>136</v>
      </c>
      <c r="B1" t="s">
        <v>1</v>
      </c>
      <c r="C1" t="s">
        <v>157</v>
      </c>
      <c r="F1" t="s">
        <v>20</v>
      </c>
      <c r="G1" t="s">
        <v>158</v>
      </c>
    </row>
    <row r="2" spans="1:7" x14ac:dyDescent="0.25">
      <c r="A2">
        <v>2.32273838630806</v>
      </c>
      <c r="B2">
        <f t="shared" ref="B2:B15" si="0">A2*1.01325/10</f>
        <v>0.23535146699266418</v>
      </c>
      <c r="C2">
        <v>0.49398175600484101</v>
      </c>
      <c r="F2" t="s">
        <v>160</v>
      </c>
      <c r="G2" t="s">
        <v>159</v>
      </c>
    </row>
    <row r="3" spans="1:7" x14ac:dyDescent="0.25">
      <c r="A3">
        <v>2.8728606356968198</v>
      </c>
      <c r="B3">
        <f t="shared" si="0"/>
        <v>0.29109260391198027</v>
      </c>
      <c r="C3">
        <v>0.50585416175909104</v>
      </c>
      <c r="F3" t="s">
        <v>161</v>
      </c>
      <c r="G3" t="s">
        <v>162</v>
      </c>
    </row>
    <row r="4" spans="1:7" x14ac:dyDescent="0.25">
      <c r="A4">
        <v>4.7066014669926597</v>
      </c>
      <c r="B4">
        <f t="shared" si="0"/>
        <v>0.47689639364303121</v>
      </c>
      <c r="C4">
        <v>0.493601605081675</v>
      </c>
      <c r="F4" s="10" t="s">
        <v>139</v>
      </c>
    </row>
    <row r="5" spans="1:7" x14ac:dyDescent="0.25">
      <c r="A5">
        <v>4.7677261613691897</v>
      </c>
      <c r="B5">
        <f t="shared" si="0"/>
        <v>0.48308985330073312</v>
      </c>
      <c r="C5">
        <v>0.48163172473174098</v>
      </c>
    </row>
    <row r="6" spans="1:7" x14ac:dyDescent="0.25">
      <c r="A6">
        <v>8.6185819070904603</v>
      </c>
      <c r="B6">
        <f t="shared" si="0"/>
        <v>0.87327781173594088</v>
      </c>
      <c r="C6">
        <v>0.55277843212112798</v>
      </c>
    </row>
    <row r="7" spans="1:7" x14ac:dyDescent="0.25">
      <c r="A7">
        <v>9.3520782396087991</v>
      </c>
      <c r="B7">
        <f t="shared" si="0"/>
        <v>0.94759932762836152</v>
      </c>
      <c r="C7">
        <v>0.56063488453321797</v>
      </c>
    </row>
    <row r="8" spans="1:7" x14ac:dyDescent="0.25">
      <c r="A8">
        <v>10.880195599022001</v>
      </c>
      <c r="B8">
        <f t="shared" si="0"/>
        <v>1.1024358190709043</v>
      </c>
      <c r="C8">
        <v>0.61620515153238198</v>
      </c>
    </row>
    <row r="9" spans="1:7" x14ac:dyDescent="0.25">
      <c r="A9">
        <v>13.080684596576999</v>
      </c>
      <c r="B9">
        <f t="shared" si="0"/>
        <v>1.3254003667481644</v>
      </c>
      <c r="C9">
        <v>0.62382766491483099</v>
      </c>
    </row>
    <row r="10" spans="1:7" x14ac:dyDescent="0.25">
      <c r="A10">
        <v>13.9364303178484</v>
      </c>
      <c r="B10">
        <f t="shared" si="0"/>
        <v>1.4121088019559891</v>
      </c>
      <c r="C10">
        <v>0.65159817722505997</v>
      </c>
    </row>
    <row r="11" spans="1:7" x14ac:dyDescent="0.25">
      <c r="A11">
        <v>15.7701711491442</v>
      </c>
      <c r="B11">
        <f t="shared" si="0"/>
        <v>1.597912591687036</v>
      </c>
      <c r="C11">
        <v>0.72306655078020299</v>
      </c>
    </row>
    <row r="12" spans="1:7" x14ac:dyDescent="0.25">
      <c r="A12">
        <v>18.215158924205301</v>
      </c>
      <c r="B12">
        <f t="shared" si="0"/>
        <v>1.845650977995102</v>
      </c>
      <c r="C12">
        <v>0.76254376203202001</v>
      </c>
    </row>
    <row r="13" spans="1:7" x14ac:dyDescent="0.25">
      <c r="A13">
        <v>19.987775061124601</v>
      </c>
      <c r="B13">
        <f t="shared" si="0"/>
        <v>2.0252613080684503</v>
      </c>
      <c r="C13">
        <v>0.79814148437563404</v>
      </c>
    </row>
    <row r="14" spans="1:7" x14ac:dyDescent="0.25">
      <c r="A14">
        <v>22.0048899755501</v>
      </c>
      <c r="B14">
        <f t="shared" si="0"/>
        <v>2.2296454767726139</v>
      </c>
      <c r="C14">
        <v>0.97722181156536003</v>
      </c>
    </row>
    <row r="15" spans="1:7" x14ac:dyDescent="0.25">
      <c r="A15">
        <v>22.677261613691901</v>
      </c>
      <c r="B15">
        <f t="shared" si="0"/>
        <v>2.2977735330073319</v>
      </c>
      <c r="C15">
        <v>0.92927405794864704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DA9D-8E70-4827-BC47-6E7CD107C1F5}">
  <dimension ref="A1:H8"/>
  <sheetViews>
    <sheetView workbookViewId="0">
      <selection activeCell="G4" sqref="G4"/>
    </sheetView>
  </sheetViews>
  <sheetFormatPr defaultRowHeight="15" x14ac:dyDescent="0.25"/>
  <cols>
    <col min="3" max="3" width="28" bestFit="1" customWidth="1"/>
    <col min="4" max="4" width="11.5703125" bestFit="1" customWidth="1"/>
  </cols>
  <sheetData>
    <row r="1" spans="1:8" x14ac:dyDescent="0.25">
      <c r="A1" t="s">
        <v>66</v>
      </c>
      <c r="B1" t="s">
        <v>1</v>
      </c>
      <c r="C1" t="s">
        <v>71</v>
      </c>
      <c r="D1" t="s">
        <v>2</v>
      </c>
      <c r="G1" t="s">
        <v>20</v>
      </c>
      <c r="H1" t="s">
        <v>19</v>
      </c>
    </row>
    <row r="2" spans="1:8" x14ac:dyDescent="0.25">
      <c r="A2">
        <v>14.933628318584001</v>
      </c>
      <c r="B2">
        <f>A2/10</f>
        <v>1.4933628318584</v>
      </c>
      <c r="C2">
        <v>1.2345679012345601</v>
      </c>
      <c r="D2">
        <f>C2/100</f>
        <v>1.23456790123456E-2</v>
      </c>
      <c r="G2" t="s">
        <v>127</v>
      </c>
      <c r="H2" t="s">
        <v>69</v>
      </c>
    </row>
    <row r="3" spans="1:8" x14ac:dyDescent="0.25">
      <c r="A3">
        <v>30.420353982300799</v>
      </c>
      <c r="B3">
        <f t="shared" ref="B3:B8" si="0">A3/10</f>
        <v>3.0420353982300798</v>
      </c>
      <c r="C3">
        <v>2.5377229080932699</v>
      </c>
      <c r="D3">
        <f t="shared" ref="D3:D8" si="1">C3/100</f>
        <v>2.5377229080932699E-2</v>
      </c>
      <c r="G3" t="s">
        <v>133</v>
      </c>
      <c r="H3" s="1" t="s">
        <v>96</v>
      </c>
    </row>
    <row r="4" spans="1:8" x14ac:dyDescent="0.25">
      <c r="A4">
        <v>44.800884955752203</v>
      </c>
      <c r="B4">
        <f t="shared" si="0"/>
        <v>4.4800884955752203</v>
      </c>
      <c r="C4">
        <v>4.0466392318244102</v>
      </c>
      <c r="D4">
        <f t="shared" si="1"/>
        <v>4.0466392318244102E-2</v>
      </c>
      <c r="H4" t="s">
        <v>126</v>
      </c>
    </row>
    <row r="5" spans="1:8" x14ac:dyDescent="0.25">
      <c r="A5">
        <v>60.840707964601698</v>
      </c>
      <c r="B5">
        <f t="shared" si="0"/>
        <v>6.0840707964601695</v>
      </c>
      <c r="C5">
        <v>5.3497942386831197</v>
      </c>
      <c r="D5">
        <f t="shared" si="1"/>
        <v>5.3497942386831199E-2</v>
      </c>
    </row>
    <row r="6" spans="1:8" x14ac:dyDescent="0.25">
      <c r="A6">
        <v>75.221238938053006</v>
      </c>
      <c r="B6">
        <f t="shared" si="0"/>
        <v>7.5221238938053006</v>
      </c>
      <c r="C6">
        <v>6.65294924554183</v>
      </c>
      <c r="D6">
        <f t="shared" si="1"/>
        <v>6.6529492455418296E-2</v>
      </c>
    </row>
    <row r="7" spans="1:8" x14ac:dyDescent="0.25">
      <c r="A7">
        <v>90.154867256637104</v>
      </c>
      <c r="B7">
        <f t="shared" si="0"/>
        <v>9.0154867256637097</v>
      </c>
      <c r="C7">
        <v>9.1220850480109696</v>
      </c>
      <c r="D7">
        <f t="shared" si="1"/>
        <v>9.1220850480109694E-2</v>
      </c>
    </row>
    <row r="8" spans="1:8" x14ac:dyDescent="0.25">
      <c r="A8">
        <v>130.53097345132699</v>
      </c>
      <c r="B8">
        <f t="shared" si="0"/>
        <v>13.053097345132699</v>
      </c>
      <c r="C8">
        <v>12.9629629629629</v>
      </c>
      <c r="D8">
        <f t="shared" si="1"/>
        <v>0.12962962962962898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0A5E-D90F-4995-94B3-54674CE60905}">
  <dimension ref="A1:G10"/>
  <sheetViews>
    <sheetView workbookViewId="0">
      <selection activeCell="E13" sqref="E13"/>
    </sheetView>
  </sheetViews>
  <sheetFormatPr defaultRowHeight="15" x14ac:dyDescent="0.25"/>
  <cols>
    <col min="2" max="2" width="11.5703125" bestFit="1" customWidth="1"/>
  </cols>
  <sheetData>
    <row r="1" spans="1:7" x14ac:dyDescent="0.25">
      <c r="A1" t="s">
        <v>1</v>
      </c>
      <c r="B1" t="s">
        <v>2</v>
      </c>
      <c r="C1" t="s">
        <v>166</v>
      </c>
      <c r="F1" t="s">
        <v>20</v>
      </c>
      <c r="G1" t="s">
        <v>19</v>
      </c>
    </row>
    <row r="2" spans="1:7" x14ac:dyDescent="0.25">
      <c r="A2">
        <v>4.8762736535662299</v>
      </c>
      <c r="B2">
        <v>4.2712842712842702E-2</v>
      </c>
      <c r="C2" t="s">
        <v>167</v>
      </c>
      <c r="F2" t="s">
        <v>40</v>
      </c>
      <c r="G2" t="s">
        <v>33</v>
      </c>
    </row>
    <row r="3" spans="1:7" x14ac:dyDescent="0.25">
      <c r="A3">
        <v>9.8617176128093096</v>
      </c>
      <c r="B3">
        <v>8.6291486291486197E-2</v>
      </c>
      <c r="C3" t="s">
        <v>167</v>
      </c>
      <c r="F3" t="s">
        <v>52</v>
      </c>
      <c r="G3" s="1"/>
    </row>
    <row r="4" spans="1:7" x14ac:dyDescent="0.25">
      <c r="A4">
        <v>14.9563318777292</v>
      </c>
      <c r="B4">
        <v>0.124675324675324</v>
      </c>
      <c r="C4" t="s">
        <v>167</v>
      </c>
      <c r="F4" s="11" t="s">
        <v>139</v>
      </c>
    </row>
    <row r="5" spans="1:7" x14ac:dyDescent="0.25">
      <c r="A5">
        <v>19.868995633187701</v>
      </c>
      <c r="B5">
        <v>0.15238095238095201</v>
      </c>
      <c r="C5" t="s">
        <v>167</v>
      </c>
    </row>
    <row r="8" spans="1:7" x14ac:dyDescent="0.25">
      <c r="B8" s="2"/>
    </row>
    <row r="9" spans="1:7" x14ac:dyDescent="0.25">
      <c r="B9" s="2"/>
    </row>
    <row r="10" spans="1:7" x14ac:dyDescent="0.25">
      <c r="B1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BD72-36A4-4304-9C75-25553E3014EE}">
  <dimension ref="A1:F10"/>
  <sheetViews>
    <sheetView workbookViewId="0">
      <selection activeCell="C2" sqref="C2:C5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</v>
      </c>
      <c r="B1" t="s">
        <v>2</v>
      </c>
      <c r="C1" t="s">
        <v>166</v>
      </c>
      <c r="E1" t="s">
        <v>20</v>
      </c>
      <c r="F1" t="s">
        <v>19</v>
      </c>
    </row>
    <row r="2" spans="1:6" x14ac:dyDescent="0.25">
      <c r="A2">
        <v>4.9854439592430797</v>
      </c>
      <c r="B2">
        <v>3.4920634920634901E-2</v>
      </c>
      <c r="C2" t="s">
        <v>167</v>
      </c>
      <c r="E2" t="s">
        <v>40</v>
      </c>
      <c r="F2" t="s">
        <v>33</v>
      </c>
    </row>
    <row r="3" spans="1:6" x14ac:dyDescent="0.25">
      <c r="A3">
        <v>10.0436681222707</v>
      </c>
      <c r="B3">
        <v>7.0129870129870098E-2</v>
      </c>
      <c r="C3" t="s">
        <v>167</v>
      </c>
      <c r="E3" t="s">
        <v>52</v>
      </c>
      <c r="F3" s="1"/>
    </row>
    <row r="4" spans="1:6" x14ac:dyDescent="0.25">
      <c r="A4">
        <v>15.1018922852983</v>
      </c>
      <c r="B4">
        <v>0.10418470418470401</v>
      </c>
      <c r="C4" t="s">
        <v>167</v>
      </c>
      <c r="E4" s="11" t="s">
        <v>139</v>
      </c>
    </row>
    <row r="5" spans="1:6" x14ac:dyDescent="0.25">
      <c r="A5">
        <v>19.796215429403201</v>
      </c>
      <c r="B5">
        <v>0.12900432900432801</v>
      </c>
      <c r="C5" t="s">
        <v>167</v>
      </c>
    </row>
    <row r="8" spans="1:6" x14ac:dyDescent="0.25">
      <c r="B8" s="2"/>
    </row>
    <row r="9" spans="1:6" x14ac:dyDescent="0.25">
      <c r="B9" s="2"/>
    </row>
    <row r="10" spans="1:6" x14ac:dyDescent="0.25">
      <c r="B10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150-CA47-44AB-8DFA-D63F01AF78C2}">
  <dimension ref="A1:F10"/>
  <sheetViews>
    <sheetView workbookViewId="0">
      <selection activeCell="C2" sqref="C2:C5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</v>
      </c>
      <c r="B1" t="s">
        <v>2</v>
      </c>
      <c r="C1" t="s">
        <v>166</v>
      </c>
      <c r="D1" s="1"/>
      <c r="E1" t="s">
        <v>20</v>
      </c>
      <c r="F1" t="s">
        <v>19</v>
      </c>
    </row>
    <row r="2" spans="1:6" x14ac:dyDescent="0.25">
      <c r="A2">
        <v>4.9854439592430797</v>
      </c>
      <c r="B2">
        <v>2.9148629148629101E-2</v>
      </c>
      <c r="C2" t="s">
        <v>167</v>
      </c>
      <c r="E2" t="s">
        <v>40</v>
      </c>
      <c r="F2" t="s">
        <v>33</v>
      </c>
    </row>
    <row r="3" spans="1:6" x14ac:dyDescent="0.25">
      <c r="A3">
        <v>10.007278020378401</v>
      </c>
      <c r="B3">
        <v>5.8008658008657898E-2</v>
      </c>
      <c r="C3" t="s">
        <v>167</v>
      </c>
      <c r="E3" t="s">
        <v>52</v>
      </c>
      <c r="F3" s="1"/>
    </row>
    <row r="4" spans="1:6" x14ac:dyDescent="0.25">
      <c r="A4">
        <v>14.9927219796215</v>
      </c>
      <c r="B4">
        <v>8.7734487734487707E-2</v>
      </c>
      <c r="C4" t="s">
        <v>167</v>
      </c>
      <c r="E4" s="11" t="s">
        <v>139</v>
      </c>
    </row>
    <row r="5" spans="1:6" x14ac:dyDescent="0.25">
      <c r="A5">
        <v>19.941775836972301</v>
      </c>
      <c r="B5">
        <v>0.11197691197691099</v>
      </c>
      <c r="C5" t="s">
        <v>167</v>
      </c>
    </row>
    <row r="8" spans="1:6" x14ac:dyDescent="0.25">
      <c r="B8" s="2"/>
    </row>
    <row r="9" spans="1:6" x14ac:dyDescent="0.25">
      <c r="B9" s="2"/>
    </row>
    <row r="10" spans="1:6" x14ac:dyDescent="0.25">
      <c r="B1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0221-9497-45A9-B392-8B801C583868}">
  <dimension ref="A1:F10"/>
  <sheetViews>
    <sheetView workbookViewId="0">
      <selection activeCell="C2" sqref="C2:C5"/>
    </sheetView>
  </sheetViews>
  <sheetFormatPr defaultRowHeight="15" x14ac:dyDescent="0.25"/>
  <cols>
    <col min="2" max="2" width="11.5703125" bestFit="1" customWidth="1"/>
  </cols>
  <sheetData>
    <row r="1" spans="1:6" x14ac:dyDescent="0.25">
      <c r="A1" t="s">
        <v>1</v>
      </c>
      <c r="B1" t="s">
        <v>2</v>
      </c>
      <c r="C1" t="s">
        <v>166</v>
      </c>
      <c r="D1" s="1"/>
      <c r="E1" t="s">
        <v>20</v>
      </c>
      <c r="F1" t="s">
        <v>19</v>
      </c>
    </row>
    <row r="2" spans="1:6" x14ac:dyDescent="0.25">
      <c r="A2">
        <v>4.9854439592430797</v>
      </c>
      <c r="B2">
        <v>2.53968253968253E-2</v>
      </c>
      <c r="C2" t="s">
        <v>167</v>
      </c>
      <c r="E2" t="s">
        <v>40</v>
      </c>
      <c r="F2" t="s">
        <v>33</v>
      </c>
    </row>
    <row r="3" spans="1:6" x14ac:dyDescent="0.25">
      <c r="A3">
        <v>10.007278020378401</v>
      </c>
      <c r="B3">
        <v>5.0216450216450097E-2</v>
      </c>
      <c r="C3" t="s">
        <v>167</v>
      </c>
      <c r="E3" t="s">
        <v>52</v>
      </c>
      <c r="F3" s="1"/>
    </row>
    <row r="4" spans="1:6" x14ac:dyDescent="0.25">
      <c r="A4">
        <v>14.9927219796215</v>
      </c>
      <c r="B4">
        <v>7.5901875901875804E-2</v>
      </c>
      <c r="C4" t="s">
        <v>167</v>
      </c>
      <c r="E4" s="11" t="s">
        <v>139</v>
      </c>
    </row>
    <row r="5" spans="1:6" x14ac:dyDescent="0.25">
      <c r="A5">
        <v>20.014556040756901</v>
      </c>
      <c r="B5">
        <v>9.6103896103895997E-2</v>
      </c>
      <c r="C5" t="s">
        <v>167</v>
      </c>
    </row>
    <row r="8" spans="1:6" x14ac:dyDescent="0.25">
      <c r="B8" s="2"/>
    </row>
    <row r="9" spans="1:6" x14ac:dyDescent="0.25">
      <c r="B9" s="2"/>
    </row>
    <row r="10" spans="1:6" x14ac:dyDescent="0.25">
      <c r="B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33C_PC-SAFT</vt:lpstr>
      <vt:lpstr>references</vt:lpstr>
      <vt:lpstr>_archivedS_33C (28)</vt:lpstr>
      <vt:lpstr>_archivedS_33C (2)</vt:lpstr>
      <vt:lpstr>_archivedS_59C (28)</vt:lpstr>
      <vt:lpstr>S_100C (4)</vt:lpstr>
      <vt:lpstr>S_125C (4)</vt:lpstr>
      <vt:lpstr>S_150C (4)</vt:lpstr>
      <vt:lpstr>S_175C (4)</vt:lpstr>
      <vt:lpstr>S_200C (4)</vt:lpstr>
      <vt:lpstr>S_50C (5)</vt:lpstr>
      <vt:lpstr>S_65C (5)</vt:lpstr>
      <vt:lpstr>S_80C (5)</vt:lpstr>
      <vt:lpstr>S_30C (6)</vt:lpstr>
      <vt:lpstr>S_40C (6)</vt:lpstr>
      <vt:lpstr>S_50C (6)</vt:lpstr>
      <vt:lpstr>S_33C (7)</vt:lpstr>
      <vt:lpstr>S_42C (7)</vt:lpstr>
      <vt:lpstr>S_59C (7)</vt:lpstr>
      <vt:lpstr>S_35C (8)</vt:lpstr>
      <vt:lpstr>S_51C (8)</vt:lpstr>
      <vt:lpstr>S_81C (8)</vt:lpstr>
      <vt:lpstr>S_100C (8)</vt:lpstr>
      <vt:lpstr>S_132C (8)</vt:lpstr>
      <vt:lpstr>_archivedS_35C (9)</vt:lpstr>
      <vt:lpstr>!S_35C (9)</vt:lpstr>
      <vt:lpstr>!S_65C (9)</vt:lpstr>
      <vt:lpstr>!S_75C (9)</vt:lpstr>
      <vt:lpstr>!S_85C (9)</vt:lpstr>
      <vt:lpstr>S_35C (10)</vt:lpstr>
      <vt:lpstr>!S_32C (11)</vt:lpstr>
      <vt:lpstr>S_40C (12)</vt:lpstr>
      <vt:lpstr>S_40C (13)</vt:lpstr>
      <vt:lpstr>!S_35C (14)</vt:lpstr>
      <vt:lpstr>!S_50C (14)</vt:lpstr>
      <vt:lpstr>_archivedS_60C (15)</vt:lpstr>
      <vt:lpstr>S_30C (29)</vt:lpstr>
      <vt:lpstr>S_40C (29)</vt:lpstr>
      <vt:lpstr>S_50C (29)</vt:lpstr>
      <vt:lpstr>S_60C (29)</vt:lpstr>
      <vt:lpstr>S_70C (29)</vt:lpstr>
      <vt:lpstr>S_80C (29)</vt:lpstr>
      <vt:lpstr>S_90C (29)</vt:lpstr>
      <vt:lpstr>S_100C (29)</vt:lpstr>
      <vt:lpstr>S_110C (29)</vt:lpstr>
      <vt:lpstr>S_120C (29)</vt:lpstr>
      <vt:lpstr>S_140C (29)</vt:lpstr>
      <vt:lpstr>S_160C (29)</vt:lpstr>
      <vt:lpstr>S_180C (29)</vt:lpstr>
      <vt:lpstr>S_35C (30)</vt:lpstr>
      <vt:lpstr>P_35C (30)</vt:lpstr>
      <vt:lpstr>_archivedS_100C 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2023-10-09T15:57:05Z</dcterms:modified>
</cp:coreProperties>
</file>