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621_ic_ac_uk/Documents/Documents/PhD Writings/25-04_PhD Thesis/Chapter7_Permeation/Figures/Python_scripts/data/"/>
    </mc:Choice>
  </mc:AlternateContent>
  <xr:revisionPtr revIDLastSave="148" documentId="8_{CD9CAC42-9E7B-4CC7-B8AF-FAE4822CF759}" xr6:coauthVersionLast="47" xr6:coauthVersionMax="47" xr10:uidLastSave="{AC6621CE-AA50-4906-BAA6-44EE73529434}"/>
  <bookViews>
    <workbookView xWindow="43080" yWindow="-8925" windowWidth="29040" windowHeight="17520" activeTab="2" xr2:uid="{CD588EC6-9B38-4EF6-AEC1-CACE862321F3}"/>
  </bookViews>
  <sheets>
    <sheet name="_all" sheetId="1" r:id="rId1"/>
    <sheet name="main" sheetId="2" r:id="rId2"/>
    <sheet name="u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3" l="1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2" i="3"/>
  <c r="R12" i="3"/>
  <c r="Q3" i="3"/>
  <c r="R3" i="3"/>
  <c r="Q4" i="3"/>
  <c r="R4" i="3"/>
  <c r="Q5" i="3"/>
  <c r="R5" i="3"/>
  <c r="Q6" i="3"/>
  <c r="R6" i="3"/>
  <c r="Q7" i="3"/>
  <c r="R7" i="3"/>
  <c r="Q8" i="3"/>
  <c r="R8" i="3"/>
  <c r="Q9" i="3"/>
  <c r="R9" i="3"/>
  <c r="Q10" i="3"/>
  <c r="R10" i="3"/>
  <c r="Q11" i="3"/>
  <c r="R11" i="3"/>
  <c r="Q12" i="3"/>
  <c r="Q13" i="3"/>
  <c r="R13" i="3"/>
  <c r="Q14" i="3"/>
  <c r="R14" i="3"/>
  <c r="Q15" i="3"/>
  <c r="R15" i="3"/>
  <c r="Q16" i="3"/>
  <c r="R16" i="3"/>
  <c r="Q17" i="3"/>
  <c r="R17" i="3"/>
  <c r="Q18" i="3"/>
  <c r="R18" i="3"/>
  <c r="Q19" i="3"/>
  <c r="R19" i="3"/>
  <c r="Q20" i="3"/>
  <c r="R20" i="3"/>
  <c r="Q21" i="3"/>
  <c r="R21" i="3"/>
  <c r="Q22" i="3"/>
  <c r="R22" i="3"/>
  <c r="Q23" i="3"/>
  <c r="R23" i="3"/>
  <c r="Q24" i="3"/>
  <c r="R24" i="3"/>
  <c r="Q25" i="3"/>
  <c r="R25" i="3"/>
  <c r="Q26" i="3"/>
  <c r="R26" i="3"/>
  <c r="Q27" i="3"/>
  <c r="R27" i="3"/>
  <c r="Q28" i="3"/>
  <c r="R28" i="3"/>
  <c r="Q29" i="3"/>
  <c r="R29" i="3"/>
  <c r="R2" i="3"/>
  <c r="Q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2" i="3"/>
  <c r="W2" i="3"/>
  <c r="L4" i="3" s="1"/>
  <c r="W5" i="3"/>
  <c r="J2" i="3" l="1"/>
  <c r="K2" i="3" s="1"/>
  <c r="J14" i="3"/>
  <c r="K14" i="3" s="1"/>
  <c r="J29" i="3"/>
  <c r="K29" i="3" s="1"/>
  <c r="J13" i="3"/>
  <c r="K13" i="3" s="1"/>
  <c r="L23" i="3"/>
  <c r="J24" i="3"/>
  <c r="K24" i="3" s="1"/>
  <c r="J16" i="3"/>
  <c r="K16" i="3" s="1"/>
  <c r="J8" i="3"/>
  <c r="K8" i="3" s="1"/>
  <c r="J23" i="3"/>
  <c r="K23" i="3" s="1"/>
  <c r="J15" i="3"/>
  <c r="K15" i="3" s="1"/>
  <c r="J7" i="3"/>
  <c r="K7" i="3" s="1"/>
  <c r="J22" i="3"/>
  <c r="K22" i="3" s="1"/>
  <c r="J6" i="3"/>
  <c r="K6" i="3" s="1"/>
  <c r="J21" i="3"/>
  <c r="K21" i="3" s="1"/>
  <c r="J5" i="3"/>
  <c r="K5" i="3" s="1"/>
  <c r="L6" i="3"/>
  <c r="L8" i="3"/>
  <c r="L13" i="3"/>
  <c r="J20" i="3"/>
  <c r="K20" i="3" s="1"/>
  <c r="L18" i="3"/>
  <c r="L7" i="3"/>
  <c r="L22" i="3"/>
  <c r="L10" i="3"/>
  <c r="L21" i="3"/>
  <c r="J28" i="3"/>
  <c r="K28" i="3" s="1"/>
  <c r="J12" i="3"/>
  <c r="K12" i="3" s="1"/>
  <c r="J4" i="3"/>
  <c r="K4" i="3" s="1"/>
  <c r="J27" i="3"/>
  <c r="M27" i="3" s="1"/>
  <c r="J19" i="3"/>
  <c r="K19" i="3" s="1"/>
  <c r="J11" i="3"/>
  <c r="K11" i="3" s="1"/>
  <c r="J3" i="3"/>
  <c r="K3" i="3" s="1"/>
  <c r="L29" i="3"/>
  <c r="L16" i="3"/>
  <c r="J26" i="3"/>
  <c r="K26" i="3" s="1"/>
  <c r="J18" i="3"/>
  <c r="K18" i="3" s="1"/>
  <c r="J10" i="3"/>
  <c r="K10" i="3" s="1"/>
  <c r="L26" i="3"/>
  <c r="L15" i="3"/>
  <c r="J25" i="3"/>
  <c r="K25" i="3" s="1"/>
  <c r="J17" i="3"/>
  <c r="K17" i="3" s="1"/>
  <c r="J9" i="3"/>
  <c r="M9" i="3" s="1"/>
  <c r="L24" i="3"/>
  <c r="L14" i="3"/>
  <c r="L5" i="3"/>
  <c r="K27" i="3"/>
  <c r="K9" i="3"/>
  <c r="L28" i="3"/>
  <c r="L12" i="3"/>
  <c r="M7" i="3"/>
  <c r="L20" i="3"/>
  <c r="L27" i="3"/>
  <c r="L19" i="3"/>
  <c r="L11" i="3"/>
  <c r="L3" i="3"/>
  <c r="L25" i="3"/>
  <c r="L17" i="3"/>
  <c r="L9" i="3"/>
  <c r="L2" i="3"/>
  <c r="M26" i="3"/>
  <c r="M12" i="3"/>
  <c r="M10" i="3"/>
  <c r="M17" i="3" l="1"/>
  <c r="M21" i="3"/>
  <c r="M29" i="3"/>
  <c r="N29" i="3" s="1"/>
  <c r="M6" i="3"/>
  <c r="N6" i="3" s="1"/>
  <c r="M15" i="3"/>
  <c r="N15" i="3" s="1"/>
  <c r="N21" i="3"/>
  <c r="M23" i="3"/>
  <c r="N23" i="3" s="1"/>
  <c r="M14" i="3"/>
  <c r="N14" i="3" s="1"/>
  <c r="N26" i="3"/>
  <c r="M28" i="3"/>
  <c r="N28" i="3" s="1"/>
  <c r="M2" i="3"/>
  <c r="N2" i="3" s="1"/>
  <c r="M22" i="3"/>
  <c r="N22" i="3" s="1"/>
  <c r="M13" i="3"/>
  <c r="N13" i="3" s="1"/>
  <c r="M8" i="3"/>
  <c r="N8" i="3" s="1"/>
  <c r="M5" i="3"/>
  <c r="N5" i="3" s="1"/>
  <c r="M16" i="3"/>
  <c r="N16" i="3" s="1"/>
  <c r="M24" i="3"/>
  <c r="N24" i="3" s="1"/>
  <c r="M4" i="3"/>
  <c r="N4" i="3" s="1"/>
  <c r="M11" i="3"/>
  <c r="N11" i="3" s="1"/>
  <c r="M25" i="3"/>
  <c r="N25" i="3" s="1"/>
  <c r="M3" i="3"/>
  <c r="N3" i="3" s="1"/>
  <c r="N9" i="3"/>
  <c r="N10" i="3"/>
  <c r="N12" i="3"/>
  <c r="M19" i="3"/>
  <c r="N19" i="3" s="1"/>
  <c r="M18" i="3"/>
  <c r="N18" i="3" s="1"/>
  <c r="M20" i="3"/>
  <c r="N20" i="3" s="1"/>
  <c r="N7" i="3"/>
  <c r="N17" i="3"/>
  <c r="N27" i="3"/>
  <c r="O11" i="3" l="1"/>
  <c r="P11" i="3"/>
  <c r="T11" i="3" s="1"/>
  <c r="O2" i="3"/>
  <c r="P2" i="3"/>
  <c r="T2" i="3" s="1"/>
  <c r="O29" i="3"/>
  <c r="P29" i="3"/>
  <c r="T29" i="3" s="1"/>
  <c r="O5" i="3"/>
  <c r="P5" i="3"/>
  <c r="T5" i="3" s="1"/>
  <c r="O10" i="3"/>
  <c r="P10" i="3"/>
  <c r="T10" i="3" s="1"/>
  <c r="O14" i="3"/>
  <c r="P14" i="3"/>
  <c r="T14" i="3" s="1"/>
  <c r="O9" i="3"/>
  <c r="P9" i="3"/>
  <c r="T9" i="3" s="1"/>
  <c r="O23" i="3"/>
  <c r="P23" i="3"/>
  <c r="T23" i="3" s="1"/>
  <c r="O3" i="3"/>
  <c r="P3" i="3"/>
  <c r="T3" i="3" s="1"/>
  <c r="O13" i="3"/>
  <c r="P13" i="3"/>
  <c r="T13" i="3" s="1"/>
  <c r="O21" i="3"/>
  <c r="P21" i="3"/>
  <c r="T21" i="3" s="1"/>
  <c r="O25" i="3"/>
  <c r="P25" i="3"/>
  <c r="T25" i="3" s="1"/>
  <c r="O22" i="3"/>
  <c r="P22" i="3"/>
  <c r="T22" i="3" s="1"/>
  <c r="O15" i="3"/>
  <c r="P15" i="3"/>
  <c r="T15" i="3" s="1"/>
  <c r="O17" i="3"/>
  <c r="P17" i="3"/>
  <c r="T17" i="3" s="1"/>
  <c r="O7" i="3"/>
  <c r="P7" i="3"/>
  <c r="T7" i="3" s="1"/>
  <c r="O8" i="3"/>
  <c r="P8" i="3"/>
  <c r="T8" i="3" s="1"/>
  <c r="O20" i="3"/>
  <c r="P20" i="3"/>
  <c r="T20" i="3" s="1"/>
  <c r="O18" i="3"/>
  <c r="P18" i="3"/>
  <c r="T18" i="3" s="1"/>
  <c r="O6" i="3"/>
  <c r="P6" i="3"/>
  <c r="T6" i="3" s="1"/>
  <c r="O19" i="3"/>
  <c r="P19" i="3"/>
  <c r="T19" i="3" s="1"/>
  <c r="O4" i="3"/>
  <c r="P4" i="3"/>
  <c r="T4" i="3" s="1"/>
  <c r="O28" i="3"/>
  <c r="P28" i="3"/>
  <c r="T28" i="3" s="1"/>
  <c r="O12" i="3"/>
  <c r="P12" i="3"/>
  <c r="T12" i="3" s="1"/>
  <c r="O24" i="3"/>
  <c r="P24" i="3"/>
  <c r="T24" i="3" s="1"/>
  <c r="O26" i="3"/>
  <c r="P26" i="3"/>
  <c r="T26" i="3" s="1"/>
  <c r="O27" i="3"/>
  <c r="P27" i="3"/>
  <c r="T27" i="3" s="1"/>
  <c r="O16" i="3"/>
  <c r="P16" i="3"/>
  <c r="T16" i="3" s="1"/>
</calcChain>
</file>

<file path=xl/sharedStrings.xml><?xml version="1.0" encoding="utf-8"?>
<sst xmlns="http://schemas.openxmlformats.org/spreadsheetml/2006/main" count="131" uniqueCount="41">
  <si>
    <t>exp</t>
  </si>
  <si>
    <t>temperature / C</t>
  </si>
  <si>
    <t>_pressure / bar</t>
  </si>
  <si>
    <t>pressure / bar</t>
  </si>
  <si>
    <t>thickness / cm</t>
  </si>
  <si>
    <t>steady_state_flux / cm^3(STP) cm^-2 s^-1</t>
  </si>
  <si>
    <t>permeability / cm^3(STP) bar^-1 cm^-1 s^-1</t>
  </si>
  <si>
    <t>RUN_H_25C-50bar</t>
  </si>
  <si>
    <t>RUN_H_25C-100bar_7</t>
  </si>
  <si>
    <t>RUN_H_25C-100bar_8</t>
  </si>
  <si>
    <t>RUN_H_25C-100bar_9</t>
  </si>
  <si>
    <t>RUN_H_25C-200bar_2</t>
  </si>
  <si>
    <t>RUN_H_50C-50bar</t>
  </si>
  <si>
    <t>RUN_H_50C-100bar_2</t>
  </si>
  <si>
    <t>RUN_H_50C-200bar</t>
  </si>
  <si>
    <t>RUN_H_75C-50bar</t>
  </si>
  <si>
    <t>RUN_H_75C-100bar</t>
  </si>
  <si>
    <t>S4R3</t>
  </si>
  <si>
    <t>S4R4</t>
  </si>
  <si>
    <t>S4R5</t>
  </si>
  <si>
    <t>S4R6</t>
  </si>
  <si>
    <t>Uncertainty</t>
  </si>
  <si>
    <t>u(yCO2)</t>
  </si>
  <si>
    <t>QN2 term</t>
  </si>
  <si>
    <t>yCO2 term</t>
  </si>
  <si>
    <t>d term</t>
  </si>
  <si>
    <t>u(Q) / cm^3 min^-1</t>
  </si>
  <si>
    <t>u(d) / cm</t>
  </si>
  <si>
    <t>u(L) / cm</t>
  </si>
  <si>
    <t>yCO2</t>
  </si>
  <si>
    <t>QN2 / cm^3 s^-1</t>
  </si>
  <si>
    <t>A / cm^2</t>
  </si>
  <si>
    <t>d / cm</t>
  </si>
  <si>
    <t>uc(Fm)</t>
  </si>
  <si>
    <t>%uncertainty</t>
  </si>
  <si>
    <t>u(p) / Mpa</t>
  </si>
  <si>
    <t>Fmss term</t>
  </si>
  <si>
    <t>L term</t>
  </si>
  <si>
    <t>p term</t>
  </si>
  <si>
    <t>uc(P)</t>
  </si>
  <si>
    <t>uc(P) / cm^3(STP) MPa^-1 cm^-1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</si>
</sst>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28575</xdr:colOff>
      <xdr:row>11</xdr:row>
      <xdr:rowOff>28575</xdr:rowOff>
    </xdr:from>
    <xdr:to>
      <xdr:col>29</xdr:col>
      <xdr:colOff>200775</xdr:colOff>
      <xdr:row>14</xdr:row>
      <xdr:rowOff>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879D21-B5E4-2F28-F9B6-67EA8E499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0" y="2019300"/>
          <a:ext cx="5430008" cy="562053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26</xdr:col>
      <xdr:colOff>449936</xdr:colOff>
      <xdr:row>17</xdr:row>
      <xdr:rowOff>152336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4654BF-5041-A16E-085C-70DC94632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82125" y="2714625"/>
          <a:ext cx="3733333" cy="51428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FD15-BFFC-437F-8D95-2AED24D8AEA3}">
  <dimension ref="A1:H33"/>
  <sheetViews>
    <sheetView workbookViewId="0">
      <selection activeCell="C23" sqref="A1:G33"/>
    </sheetView>
  </sheetViews>
  <sheetFormatPr defaultRowHeight="14.6" x14ac:dyDescent="0.4"/>
  <cols>
    <col min="1" max="1" width="18.921875" bestFit="1" customWidth="1"/>
    <col min="6" max="6" width="9.2304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4">
      <c r="A2" t="s">
        <v>7</v>
      </c>
      <c r="B2">
        <v>25</v>
      </c>
      <c r="C2">
        <v>50</v>
      </c>
      <c r="D2">
        <v>49.7736693306693</v>
      </c>
      <c r="E2">
        <v>0.1</v>
      </c>
      <c r="F2" s="1">
        <v>2.3969371736274199E-5</v>
      </c>
      <c r="G2" s="1">
        <v>4.815673037290998E-8</v>
      </c>
      <c r="H2" s="1"/>
    </row>
    <row r="3" spans="1:8" x14ac:dyDescent="0.4">
      <c r="A3" t="s">
        <v>8</v>
      </c>
      <c r="B3">
        <v>25</v>
      </c>
      <c r="C3">
        <v>100</v>
      </c>
      <c r="D3">
        <v>99.425059405940601</v>
      </c>
      <c r="E3">
        <v>0.1</v>
      </c>
      <c r="F3" s="1">
        <v>3.1012235416889E-5</v>
      </c>
      <c r="G3" s="1">
        <v>3.1191568405576468E-8</v>
      </c>
      <c r="H3" s="1"/>
    </row>
    <row r="4" spans="1:8" x14ac:dyDescent="0.4">
      <c r="A4" t="s">
        <v>9</v>
      </c>
      <c r="B4">
        <v>25</v>
      </c>
      <c r="C4">
        <v>100</v>
      </c>
      <c r="D4">
        <v>99.483023952095806</v>
      </c>
      <c r="E4">
        <v>0.1</v>
      </c>
      <c r="F4" s="1">
        <v>3.01617659841594E-5</v>
      </c>
      <c r="G4" s="1">
        <v>3.0318505395134788E-8</v>
      </c>
      <c r="H4" s="1"/>
    </row>
    <row r="5" spans="1:8" x14ac:dyDescent="0.4">
      <c r="A5" t="s">
        <v>10</v>
      </c>
      <c r="B5">
        <v>25</v>
      </c>
      <c r="C5">
        <v>100</v>
      </c>
      <c r="D5">
        <v>99.3487604790419</v>
      </c>
      <c r="E5">
        <v>0.1</v>
      </c>
      <c r="F5" s="1">
        <v>3.0100745873086401E-5</v>
      </c>
      <c r="G5" s="1">
        <v>3.0298058806114946E-8</v>
      </c>
      <c r="H5" s="1"/>
    </row>
    <row r="6" spans="1:8" x14ac:dyDescent="0.4">
      <c r="A6" t="s">
        <v>11</v>
      </c>
      <c r="B6">
        <v>25</v>
      </c>
      <c r="C6">
        <v>200</v>
      </c>
      <c r="D6">
        <v>198.62186138613799</v>
      </c>
      <c r="E6">
        <v>0.1</v>
      </c>
      <c r="F6" s="1">
        <v>3.05641984731596E-5</v>
      </c>
      <c r="G6" s="1">
        <v>1.5388134145888486E-8</v>
      </c>
      <c r="H6" s="1"/>
    </row>
    <row r="7" spans="1:8" x14ac:dyDescent="0.4">
      <c r="A7" t="s">
        <v>12</v>
      </c>
      <c r="B7">
        <v>50</v>
      </c>
      <c r="C7">
        <v>50</v>
      </c>
      <c r="D7">
        <v>49.526623762376197</v>
      </c>
      <c r="E7">
        <v>0.1</v>
      </c>
      <c r="F7" s="1">
        <v>4.8010076625961099E-5</v>
      </c>
      <c r="G7" s="1">
        <v>9.6937915365094666E-8</v>
      </c>
      <c r="H7" s="1"/>
    </row>
    <row r="8" spans="1:8" x14ac:dyDescent="0.4">
      <c r="A8" t="s">
        <v>13</v>
      </c>
      <c r="B8">
        <v>50</v>
      </c>
      <c r="C8">
        <v>100</v>
      </c>
      <c r="D8">
        <v>99.236029702970299</v>
      </c>
      <c r="E8">
        <v>0.1</v>
      </c>
      <c r="F8" s="2">
        <v>8.5747652365196996E-5</v>
      </c>
      <c r="G8" s="1">
        <v>8.6407782155184753E-8</v>
      </c>
      <c r="H8" s="1"/>
    </row>
    <row r="9" spans="1:8" x14ac:dyDescent="0.4">
      <c r="A9" t="s">
        <v>14</v>
      </c>
      <c r="B9">
        <v>50</v>
      </c>
      <c r="C9">
        <v>200</v>
      </c>
      <c r="D9">
        <v>198.573495049504</v>
      </c>
      <c r="E9">
        <v>0.1</v>
      </c>
      <c r="F9" s="2">
        <v>9.5720638812021698E-5</v>
      </c>
      <c r="G9" s="1">
        <v>4.8204136603507292E-8</v>
      </c>
      <c r="H9" s="1"/>
    </row>
    <row r="10" spans="1:8" x14ac:dyDescent="0.4">
      <c r="A10" t="s">
        <v>15</v>
      </c>
      <c r="B10">
        <v>75</v>
      </c>
      <c r="C10">
        <v>50</v>
      </c>
      <c r="D10">
        <v>49.5134356435643</v>
      </c>
      <c r="E10">
        <v>0.1</v>
      </c>
      <c r="F10" s="3">
        <v>1.0409063067055999E-4</v>
      </c>
      <c r="G10" s="1">
        <v>2.1022704103969724E-7</v>
      </c>
      <c r="H10" s="1"/>
    </row>
    <row r="11" spans="1:8" x14ac:dyDescent="0.4">
      <c r="A11" t="s">
        <v>16</v>
      </c>
      <c r="B11">
        <v>75</v>
      </c>
      <c r="C11">
        <v>100</v>
      </c>
      <c r="D11">
        <v>98.999117647058796</v>
      </c>
      <c r="E11">
        <v>0.1</v>
      </c>
      <c r="F11" s="3">
        <v>2.0051206134025299E-4</v>
      </c>
      <c r="G11" s="1">
        <v>2.0253924085979981E-7</v>
      </c>
      <c r="H11" s="1"/>
    </row>
    <row r="12" spans="1:8" x14ac:dyDescent="0.4">
      <c r="A12" t="s">
        <v>17</v>
      </c>
      <c r="B12">
        <v>25</v>
      </c>
      <c r="C12">
        <v>25</v>
      </c>
      <c r="D12">
        <v>23.847537199999898</v>
      </c>
      <c r="E12">
        <v>2.5000000000000001E-2</v>
      </c>
      <c r="F12" s="1">
        <v>1.2238674458983501E-5</v>
      </c>
      <c r="G12" s="1">
        <v>1.2830124088226136E-8</v>
      </c>
      <c r="H12" s="1"/>
    </row>
    <row r="13" spans="1:8" x14ac:dyDescent="0.4">
      <c r="A13" t="s">
        <v>17</v>
      </c>
      <c r="B13">
        <v>25</v>
      </c>
      <c r="C13">
        <v>50</v>
      </c>
      <c r="D13">
        <v>50.165830999999997</v>
      </c>
      <c r="E13">
        <v>2.5000000000000001E-2</v>
      </c>
      <c r="F13" s="1">
        <v>2.3587179627760501E-5</v>
      </c>
      <c r="G13" s="1">
        <v>1.1754604258305072E-8</v>
      </c>
      <c r="H13" s="1"/>
    </row>
    <row r="14" spans="1:8" x14ac:dyDescent="0.4">
      <c r="A14" t="s">
        <v>17</v>
      </c>
      <c r="B14">
        <v>25</v>
      </c>
      <c r="C14">
        <v>71</v>
      </c>
      <c r="D14">
        <v>71.080246099999997</v>
      </c>
      <c r="E14">
        <v>2.5000000000000001E-2</v>
      </c>
      <c r="F14" s="1">
        <v>2.7708370894169099E-5</v>
      </c>
      <c r="G14" s="1">
        <v>9.7454540517443077E-9</v>
      </c>
      <c r="H14" s="1"/>
    </row>
    <row r="15" spans="1:8" x14ac:dyDescent="0.4">
      <c r="A15" t="s">
        <v>17</v>
      </c>
      <c r="B15">
        <v>25</v>
      </c>
      <c r="C15">
        <v>100</v>
      </c>
      <c r="D15">
        <v>98.024467999999999</v>
      </c>
      <c r="E15">
        <v>2.5000000000000001E-2</v>
      </c>
      <c r="F15" s="1">
        <v>2.9426603098063198E-5</v>
      </c>
      <c r="G15" s="1">
        <v>7.5049127270099537E-9</v>
      </c>
      <c r="H15" s="1"/>
    </row>
    <row r="16" spans="1:8" x14ac:dyDescent="0.4">
      <c r="A16" t="s">
        <v>17</v>
      </c>
      <c r="B16">
        <v>25</v>
      </c>
      <c r="C16">
        <v>150</v>
      </c>
      <c r="D16">
        <v>148.86751759999899</v>
      </c>
      <c r="E16">
        <v>2.5000000000000001E-2</v>
      </c>
      <c r="F16" s="1">
        <v>3.0619525685276897E-5</v>
      </c>
      <c r="G16" s="1">
        <v>5.1420763540153756E-9</v>
      </c>
      <c r="H16" s="1"/>
    </row>
    <row r="17" spans="1:8" x14ac:dyDescent="0.4">
      <c r="A17" t="s">
        <v>17</v>
      </c>
      <c r="B17">
        <v>25</v>
      </c>
      <c r="C17">
        <v>200</v>
      </c>
      <c r="D17">
        <v>198.72808166666599</v>
      </c>
      <c r="E17">
        <v>2.5000000000000001E-2</v>
      </c>
      <c r="F17" s="1">
        <v>3.7278978021809899E-5</v>
      </c>
      <c r="G17" s="1">
        <v>4.6896968094749836E-9</v>
      </c>
      <c r="H17" s="1"/>
    </row>
    <row r="18" spans="1:8" x14ac:dyDescent="0.4">
      <c r="A18" t="s">
        <v>18</v>
      </c>
      <c r="B18">
        <v>50</v>
      </c>
      <c r="C18">
        <v>50</v>
      </c>
      <c r="D18">
        <v>49.952644355644303</v>
      </c>
      <c r="E18">
        <v>2.5000000000000001E-2</v>
      </c>
      <c r="F18" s="2">
        <v>4.01959294744624E-5</v>
      </c>
      <c r="G18" s="1">
        <v>2.0117017824062671E-8</v>
      </c>
      <c r="H18" s="1"/>
    </row>
    <row r="19" spans="1:8" x14ac:dyDescent="0.4">
      <c r="A19" t="s">
        <v>18</v>
      </c>
      <c r="B19">
        <v>50</v>
      </c>
      <c r="C19">
        <v>100</v>
      </c>
      <c r="D19">
        <v>99.736087999999995</v>
      </c>
      <c r="E19">
        <v>2.5000000000000001E-2</v>
      </c>
      <c r="F19" s="1">
        <v>6.4481493768238097E-5</v>
      </c>
      <c r="G19" s="1">
        <v>1.6163029616781768E-8</v>
      </c>
      <c r="H19" s="1"/>
    </row>
    <row r="20" spans="1:8" x14ac:dyDescent="0.4">
      <c r="A20" t="s">
        <v>18</v>
      </c>
      <c r="B20">
        <v>50</v>
      </c>
      <c r="C20">
        <v>150</v>
      </c>
      <c r="D20">
        <v>149.25894799999901</v>
      </c>
      <c r="E20">
        <v>2.5000000000000001E-2</v>
      </c>
      <c r="F20" s="1">
        <v>6.8464841232045897E-5</v>
      </c>
      <c r="G20" s="1">
        <v>1.1467460100289323E-8</v>
      </c>
      <c r="H20" s="1"/>
    </row>
    <row r="21" spans="1:8" x14ac:dyDescent="0.4">
      <c r="A21" t="s">
        <v>18</v>
      </c>
      <c r="B21">
        <v>50</v>
      </c>
      <c r="C21">
        <v>200</v>
      </c>
      <c r="D21">
        <v>198.93229499999899</v>
      </c>
      <c r="E21">
        <v>2.5000000000000001E-2</v>
      </c>
      <c r="F21" s="1">
        <v>7.3356567333414101E-5</v>
      </c>
      <c r="G21" s="1">
        <v>9.2187856342549215E-9</v>
      </c>
      <c r="H21" s="1"/>
    </row>
    <row r="22" spans="1:8" x14ac:dyDescent="0.4">
      <c r="A22" t="s">
        <v>18</v>
      </c>
      <c r="B22">
        <v>50</v>
      </c>
      <c r="C22">
        <v>150</v>
      </c>
      <c r="D22">
        <v>149.09289200000001</v>
      </c>
      <c r="E22">
        <v>2.5000000000000001E-2</v>
      </c>
      <c r="F22" s="1">
        <v>7.1011637480213001E-5</v>
      </c>
      <c r="G22" s="1">
        <v>1.1907280844785847E-8</v>
      </c>
      <c r="H22" s="1"/>
    </row>
    <row r="23" spans="1:8" x14ac:dyDescent="0.4">
      <c r="A23" t="s">
        <v>19</v>
      </c>
      <c r="B23">
        <v>75</v>
      </c>
      <c r="C23">
        <v>50</v>
      </c>
      <c r="D23">
        <v>50.322400299850003</v>
      </c>
      <c r="E23">
        <v>2.5000000000000001E-2</v>
      </c>
      <c r="F23" s="2">
        <v>6.7005115135954102E-5</v>
      </c>
      <c r="G23" s="1">
        <v>3.3287916880305202E-8</v>
      </c>
      <c r="H23" s="1"/>
    </row>
    <row r="24" spans="1:8" x14ac:dyDescent="0.4">
      <c r="A24" t="s">
        <v>19</v>
      </c>
      <c r="B24">
        <v>75</v>
      </c>
      <c r="C24">
        <v>100</v>
      </c>
      <c r="D24">
        <v>99.922678999999903</v>
      </c>
      <c r="E24">
        <v>2.5000000000000001E-2</v>
      </c>
      <c r="F24">
        <v>1.10494841603092E-4</v>
      </c>
      <c r="G24" s="1">
        <v>2.7645085857608992E-8</v>
      </c>
      <c r="H24" s="1"/>
    </row>
    <row r="25" spans="1:8" x14ac:dyDescent="0.4">
      <c r="A25" t="s">
        <v>19</v>
      </c>
      <c r="B25">
        <v>75</v>
      </c>
      <c r="C25">
        <v>150</v>
      </c>
      <c r="D25">
        <v>149.235749</v>
      </c>
      <c r="E25">
        <v>2.5000000000000001E-2</v>
      </c>
      <c r="F25">
        <v>1.3150036749462799E-4</v>
      </c>
      <c r="G25" s="1">
        <v>2.2028965642580049E-8</v>
      </c>
      <c r="H25" s="1"/>
    </row>
    <row r="26" spans="1:8" x14ac:dyDescent="0.4">
      <c r="A26" t="s">
        <v>19</v>
      </c>
      <c r="B26">
        <v>75</v>
      </c>
      <c r="C26">
        <v>200</v>
      </c>
      <c r="D26">
        <v>199.324766428571</v>
      </c>
      <c r="E26">
        <v>2.5000000000000001E-2</v>
      </c>
      <c r="F26">
        <v>1.42096362606957E-4</v>
      </c>
      <c r="G26" s="1">
        <v>1.7822216119073935E-8</v>
      </c>
      <c r="H26" s="1"/>
    </row>
    <row r="27" spans="1:8" x14ac:dyDescent="0.4">
      <c r="A27" t="s">
        <v>19</v>
      </c>
      <c r="B27">
        <v>75</v>
      </c>
      <c r="C27">
        <v>150</v>
      </c>
      <c r="D27">
        <v>149.31799999999899</v>
      </c>
      <c r="E27">
        <v>2.5000000000000001E-2</v>
      </c>
      <c r="F27">
        <v>1.3457466118383201E-4</v>
      </c>
      <c r="G27" s="1">
        <v>2.2531553661285467E-8</v>
      </c>
      <c r="H27" s="1"/>
    </row>
    <row r="28" spans="1:8" x14ac:dyDescent="0.4">
      <c r="A28" t="s">
        <v>19</v>
      </c>
      <c r="B28">
        <v>75</v>
      </c>
      <c r="C28">
        <v>100</v>
      </c>
      <c r="D28">
        <v>99.571135490394298</v>
      </c>
      <c r="E28">
        <v>2.5000000000000001E-2</v>
      </c>
      <c r="F28">
        <v>1.16494544981174E-4</v>
      </c>
      <c r="G28" s="1">
        <v>2.9249075147991138E-8</v>
      </c>
      <c r="H28" s="1"/>
    </row>
    <row r="29" spans="1:8" x14ac:dyDescent="0.4">
      <c r="A29" t="s">
        <v>19</v>
      </c>
      <c r="B29">
        <v>75</v>
      </c>
      <c r="C29">
        <v>50</v>
      </c>
      <c r="D29">
        <v>50.316293522267202</v>
      </c>
      <c r="E29">
        <v>2.5000000000000001E-2</v>
      </c>
      <c r="F29" s="1">
        <v>7.7333765580916804E-5</v>
      </c>
      <c r="G29" s="1">
        <v>3.8423818691401213E-8</v>
      </c>
      <c r="H29" s="1"/>
    </row>
    <row r="30" spans="1:8" x14ac:dyDescent="0.4">
      <c r="A30" t="s">
        <v>20</v>
      </c>
      <c r="B30">
        <v>50</v>
      </c>
      <c r="C30">
        <v>50</v>
      </c>
      <c r="D30">
        <v>49.834355322338801</v>
      </c>
      <c r="E30">
        <v>2.5000000000000001E-2</v>
      </c>
      <c r="F30" s="2">
        <v>4.4995502286567399E-5</v>
      </c>
      <c r="G30" s="1">
        <v>2.2572531537494209E-8</v>
      </c>
      <c r="H30" s="1"/>
    </row>
    <row r="31" spans="1:8" x14ac:dyDescent="0.4">
      <c r="A31" t="s">
        <v>20</v>
      </c>
      <c r="B31">
        <v>50</v>
      </c>
      <c r="C31">
        <v>100</v>
      </c>
      <c r="D31">
        <v>99.546721999999903</v>
      </c>
      <c r="E31">
        <v>2.5000000000000001E-2</v>
      </c>
      <c r="F31" s="1">
        <v>6.4951854531607295E-5</v>
      </c>
      <c r="G31" s="1">
        <v>1.631190189557607E-8</v>
      </c>
      <c r="H31" s="1"/>
    </row>
    <row r="32" spans="1:8" x14ac:dyDescent="0.4">
      <c r="A32" t="s">
        <v>20</v>
      </c>
      <c r="B32">
        <v>50</v>
      </c>
      <c r="C32">
        <v>150</v>
      </c>
      <c r="D32">
        <v>149.152388</v>
      </c>
      <c r="E32">
        <v>2.5000000000000001E-2</v>
      </c>
      <c r="F32" s="1">
        <v>7.0255711280002098E-5</v>
      </c>
      <c r="G32" s="1">
        <v>1.1775827430936289E-8</v>
      </c>
      <c r="H32" s="1"/>
    </row>
    <row r="33" spans="1:8" x14ac:dyDescent="0.4">
      <c r="A33" t="s">
        <v>20</v>
      </c>
      <c r="B33">
        <v>50</v>
      </c>
      <c r="C33">
        <v>200</v>
      </c>
      <c r="D33">
        <v>198.93452399999899</v>
      </c>
      <c r="E33">
        <v>2.5000000000000001E-2</v>
      </c>
      <c r="F33" s="1">
        <v>7.42032806181771E-5</v>
      </c>
      <c r="G33" s="1">
        <v>9.3250883665342932E-9</v>
      </c>
      <c r="H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2DB4-FD3D-48E7-A069-0C28F0318E2A}">
  <dimension ref="A1:H29"/>
  <sheetViews>
    <sheetView workbookViewId="0">
      <selection activeCell="G1" sqref="G1"/>
    </sheetView>
  </sheetViews>
  <sheetFormatPr defaultRowHeight="14.6" x14ac:dyDescent="0.4"/>
  <cols>
    <col min="1" max="1" width="18.921875" bestFit="1" customWidth="1"/>
    <col min="6" max="6" width="18.3046875" customWidth="1"/>
    <col min="7" max="7" width="29.5351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  <row r="2" spans="1:8" x14ac:dyDescent="0.4">
      <c r="A2" t="s">
        <v>7</v>
      </c>
      <c r="B2">
        <v>25</v>
      </c>
      <c r="C2">
        <v>50</v>
      </c>
      <c r="D2">
        <v>49.7736693306693</v>
      </c>
      <c r="E2">
        <v>0.1</v>
      </c>
      <c r="F2" s="1">
        <v>2.3969371736274199E-5</v>
      </c>
      <c r="G2" s="1">
        <v>4.815673037290998E-8</v>
      </c>
      <c r="H2" s="1">
        <v>4.9579759682576664E-9</v>
      </c>
    </row>
    <row r="3" spans="1:8" x14ac:dyDescent="0.4">
      <c r="A3" t="s">
        <v>8</v>
      </c>
      <c r="B3">
        <v>25</v>
      </c>
      <c r="C3">
        <v>100</v>
      </c>
      <c r="D3">
        <v>99.425059405940601</v>
      </c>
      <c r="E3">
        <v>0.1</v>
      </c>
      <c r="F3" s="1">
        <v>3.1012235416889E-5</v>
      </c>
      <c r="G3" s="1">
        <v>3.1191568405576468E-8</v>
      </c>
      <c r="H3" s="1">
        <v>1.680382035038224E-9</v>
      </c>
    </row>
    <row r="4" spans="1:8" x14ac:dyDescent="0.4">
      <c r="A4" t="s">
        <v>9</v>
      </c>
      <c r="B4">
        <v>25</v>
      </c>
      <c r="C4">
        <v>100</v>
      </c>
      <c r="D4">
        <v>99.483023952095806</v>
      </c>
      <c r="E4">
        <v>0.1</v>
      </c>
      <c r="F4" s="1">
        <v>3.01617659841594E-5</v>
      </c>
      <c r="G4" s="1">
        <v>3.0318505395134788E-8</v>
      </c>
      <c r="H4" s="1">
        <v>1.6380547821969596E-9</v>
      </c>
    </row>
    <row r="5" spans="1:8" x14ac:dyDescent="0.4">
      <c r="A5" t="s">
        <v>10</v>
      </c>
      <c r="B5">
        <v>25</v>
      </c>
      <c r="C5">
        <v>100</v>
      </c>
      <c r="D5">
        <v>99.3487604790419</v>
      </c>
      <c r="E5">
        <v>0.1</v>
      </c>
      <c r="F5" s="1">
        <v>3.0100745873086401E-5</v>
      </c>
      <c r="G5" s="1">
        <v>3.0298058806114946E-8</v>
      </c>
      <c r="H5" s="1">
        <v>1.6373024666634679E-9</v>
      </c>
    </row>
    <row r="6" spans="1:8" x14ac:dyDescent="0.4">
      <c r="A6" t="s">
        <v>11</v>
      </c>
      <c r="B6">
        <v>25</v>
      </c>
      <c r="C6">
        <v>200</v>
      </c>
      <c r="D6">
        <v>198.62186138613799</v>
      </c>
      <c r="E6">
        <v>0.1</v>
      </c>
      <c r="F6" s="1">
        <v>3.05641984731596E-5</v>
      </c>
      <c r="G6" s="1">
        <v>1.5388134145888486E-8</v>
      </c>
      <c r="H6" s="1">
        <v>4.9528442213738074E-10</v>
      </c>
    </row>
    <row r="7" spans="1:8" x14ac:dyDescent="0.4">
      <c r="A7" t="s">
        <v>12</v>
      </c>
      <c r="B7">
        <v>50</v>
      </c>
      <c r="C7">
        <v>50</v>
      </c>
      <c r="D7">
        <v>49.526623762376197</v>
      </c>
      <c r="E7">
        <v>0.1</v>
      </c>
      <c r="F7" s="1">
        <v>4.8010076625961099E-5</v>
      </c>
      <c r="G7" s="1">
        <v>9.6937915365094666E-8</v>
      </c>
      <c r="H7" s="1">
        <v>9.8053977244117561E-9</v>
      </c>
    </row>
    <row r="8" spans="1:8" x14ac:dyDescent="0.4">
      <c r="A8" t="s">
        <v>13</v>
      </c>
      <c r="B8">
        <v>50</v>
      </c>
      <c r="C8">
        <v>100</v>
      </c>
      <c r="D8">
        <v>99.236029702970299</v>
      </c>
      <c r="E8">
        <v>0.1</v>
      </c>
      <c r="F8" s="2">
        <v>8.5747652365196996E-5</v>
      </c>
      <c r="G8" s="1">
        <v>8.6407782155184753E-8</v>
      </c>
      <c r="H8" s="1">
        <v>4.4461629531397414E-9</v>
      </c>
    </row>
    <row r="9" spans="1:8" x14ac:dyDescent="0.4">
      <c r="A9" t="s">
        <v>14</v>
      </c>
      <c r="B9">
        <v>50</v>
      </c>
      <c r="C9">
        <v>200</v>
      </c>
      <c r="D9">
        <v>198.573495049504</v>
      </c>
      <c r="E9">
        <v>0.1</v>
      </c>
      <c r="F9" s="2">
        <v>9.5720638812021698E-5</v>
      </c>
      <c r="G9" s="1">
        <v>4.8204136603507292E-8</v>
      </c>
      <c r="H9" s="1">
        <v>1.3333552769392552E-9</v>
      </c>
    </row>
    <row r="10" spans="1:8" x14ac:dyDescent="0.4">
      <c r="A10" t="s">
        <v>15</v>
      </c>
      <c r="B10">
        <v>75</v>
      </c>
      <c r="C10">
        <v>50</v>
      </c>
      <c r="D10">
        <v>49.5134356435643</v>
      </c>
      <c r="E10">
        <v>0.1</v>
      </c>
      <c r="F10" s="3">
        <v>1.0409063067055999E-4</v>
      </c>
      <c r="G10" s="1">
        <v>2.1022704103969724E-7</v>
      </c>
      <c r="H10" s="1">
        <v>2.1164510114429979E-8</v>
      </c>
    </row>
    <row r="11" spans="1:8" x14ac:dyDescent="0.4">
      <c r="A11" t="s">
        <v>16</v>
      </c>
      <c r="B11">
        <v>75</v>
      </c>
      <c r="C11">
        <v>100</v>
      </c>
      <c r="D11">
        <v>98.999117647058796</v>
      </c>
      <c r="E11">
        <v>0.1</v>
      </c>
      <c r="F11" s="3">
        <v>2.0051206134025299E-4</v>
      </c>
      <c r="G11" s="1">
        <v>2.0253924085979981E-7</v>
      </c>
      <c r="H11" s="1">
        <v>1.0359971074409635E-8</v>
      </c>
    </row>
    <row r="12" spans="1:8" x14ac:dyDescent="0.4">
      <c r="A12" t="s">
        <v>17</v>
      </c>
      <c r="B12">
        <v>25</v>
      </c>
      <c r="C12">
        <v>25</v>
      </c>
      <c r="D12">
        <v>23.847537199999898</v>
      </c>
      <c r="E12">
        <v>2.5000000000000001E-2</v>
      </c>
      <c r="F12" s="1">
        <v>1.2238674458983501E-5</v>
      </c>
      <c r="G12" s="1">
        <v>1.2830124088226136E-8</v>
      </c>
      <c r="H12" s="1">
        <v>2.594820009603353E-9</v>
      </c>
    </row>
    <row r="13" spans="1:8" x14ac:dyDescent="0.4">
      <c r="A13" t="s">
        <v>17</v>
      </c>
      <c r="B13">
        <v>25</v>
      </c>
      <c r="C13">
        <v>50</v>
      </c>
      <c r="D13">
        <v>50.165830999999997</v>
      </c>
      <c r="E13">
        <v>2.5000000000000001E-2</v>
      </c>
      <c r="F13" s="1">
        <v>2.3587179627760501E-5</v>
      </c>
      <c r="G13" s="1">
        <v>1.1754604258305072E-8</v>
      </c>
      <c r="H13" s="1">
        <v>1.199978415503021E-9</v>
      </c>
    </row>
    <row r="14" spans="1:8" x14ac:dyDescent="0.4">
      <c r="A14" t="s">
        <v>17</v>
      </c>
      <c r="B14">
        <v>25</v>
      </c>
      <c r="C14">
        <v>71</v>
      </c>
      <c r="D14">
        <v>71.080246099999997</v>
      </c>
      <c r="E14">
        <v>2.5000000000000001E-2</v>
      </c>
      <c r="F14" s="1">
        <v>2.7708370894169099E-5</v>
      </c>
      <c r="G14" s="1">
        <v>9.7454540517443077E-9</v>
      </c>
      <c r="H14" s="1">
        <v>7.116202776568255E-10</v>
      </c>
    </row>
    <row r="15" spans="1:8" x14ac:dyDescent="0.4">
      <c r="A15" t="s">
        <v>17</v>
      </c>
      <c r="B15">
        <v>25</v>
      </c>
      <c r="C15">
        <v>100</v>
      </c>
      <c r="D15">
        <v>98.024467999999999</v>
      </c>
      <c r="E15">
        <v>2.5000000000000001E-2</v>
      </c>
      <c r="F15" s="1">
        <v>2.9426603098063198E-5</v>
      </c>
      <c r="G15" s="1">
        <v>7.5049127270099537E-9</v>
      </c>
      <c r="H15" s="1">
        <v>4.01223680064212E-10</v>
      </c>
    </row>
    <row r="16" spans="1:8" x14ac:dyDescent="0.4">
      <c r="A16" t="s">
        <v>17</v>
      </c>
      <c r="B16">
        <v>25</v>
      </c>
      <c r="C16">
        <v>150</v>
      </c>
      <c r="D16">
        <v>148.86751759999899</v>
      </c>
      <c r="E16">
        <v>2.5000000000000001E-2</v>
      </c>
      <c r="F16" s="1">
        <v>3.0619525685276897E-5</v>
      </c>
      <c r="G16" s="1">
        <v>5.1420763540153756E-9</v>
      </c>
      <c r="H16" s="1">
        <v>1.9651457524888548E-10</v>
      </c>
    </row>
    <row r="17" spans="1:8" x14ac:dyDescent="0.4">
      <c r="A17" t="s">
        <v>17</v>
      </c>
      <c r="B17">
        <v>25</v>
      </c>
      <c r="C17">
        <v>200</v>
      </c>
      <c r="D17">
        <v>198.72808166666599</v>
      </c>
      <c r="E17">
        <v>2.5000000000000001E-2</v>
      </c>
      <c r="F17" s="1">
        <v>3.7278978021809899E-5</v>
      </c>
      <c r="G17" s="1">
        <v>4.6896968094749836E-9</v>
      </c>
      <c r="H17" s="1">
        <v>1.4379815287394163E-10</v>
      </c>
    </row>
    <row r="18" spans="1:8" x14ac:dyDescent="0.4">
      <c r="A18" t="s">
        <v>18</v>
      </c>
      <c r="B18">
        <v>50</v>
      </c>
      <c r="C18">
        <v>50</v>
      </c>
      <c r="D18">
        <v>49.952644355644303</v>
      </c>
      <c r="E18">
        <v>2.5000000000000001E-2</v>
      </c>
      <c r="F18" s="2">
        <v>4.01959294744624E-5</v>
      </c>
      <c r="G18" s="1">
        <v>2.0117017824062671E-8</v>
      </c>
      <c r="H18" s="1">
        <v>2.0421760817609811E-9</v>
      </c>
    </row>
    <row r="19" spans="1:8" x14ac:dyDescent="0.4">
      <c r="A19" t="s">
        <v>18</v>
      </c>
      <c r="B19">
        <v>50</v>
      </c>
      <c r="C19">
        <v>100</v>
      </c>
      <c r="D19">
        <v>99.736087999999995</v>
      </c>
      <c r="E19">
        <v>2.5000000000000001E-2</v>
      </c>
      <c r="F19" s="1">
        <v>6.4481493768238097E-5</v>
      </c>
      <c r="G19" s="1">
        <v>1.6163029616781768E-8</v>
      </c>
      <c r="H19" s="1">
        <v>8.503562329712673E-10</v>
      </c>
    </row>
    <row r="20" spans="1:8" x14ac:dyDescent="0.4">
      <c r="A20" t="s">
        <v>18</v>
      </c>
      <c r="B20">
        <v>50</v>
      </c>
      <c r="C20">
        <v>150</v>
      </c>
      <c r="D20">
        <v>149.25894799999901</v>
      </c>
      <c r="E20">
        <v>2.5000000000000001E-2</v>
      </c>
      <c r="F20" s="1">
        <v>6.8464841232045897E-5</v>
      </c>
      <c r="G20" s="1">
        <v>1.1467460100289323E-8</v>
      </c>
      <c r="H20" s="1">
        <v>4.254363082322629E-10</v>
      </c>
    </row>
    <row r="21" spans="1:8" x14ac:dyDescent="0.4">
      <c r="A21" t="s">
        <v>18</v>
      </c>
      <c r="B21">
        <v>50</v>
      </c>
      <c r="C21">
        <v>200</v>
      </c>
      <c r="D21">
        <v>198.93229499999899</v>
      </c>
      <c r="E21">
        <v>2.5000000000000001E-2</v>
      </c>
      <c r="F21" s="1">
        <v>7.3356567333414101E-5</v>
      </c>
      <c r="G21" s="1">
        <v>9.2187856342549215E-9</v>
      </c>
      <c r="H21" s="1">
        <v>2.7464308798433363E-10</v>
      </c>
    </row>
    <row r="22" spans="1:8" x14ac:dyDescent="0.4">
      <c r="A22" t="s">
        <v>19</v>
      </c>
      <c r="B22">
        <v>75</v>
      </c>
      <c r="C22">
        <v>50</v>
      </c>
      <c r="D22">
        <v>50.322400299850003</v>
      </c>
      <c r="E22">
        <v>2.5000000000000001E-2</v>
      </c>
      <c r="F22" s="2">
        <v>6.7005115135954102E-5</v>
      </c>
      <c r="G22" s="1">
        <v>3.3287916880305202E-8</v>
      </c>
      <c r="H22" s="1">
        <v>3.3728042747524818E-9</v>
      </c>
    </row>
    <row r="23" spans="1:8" x14ac:dyDescent="0.4">
      <c r="A23" t="s">
        <v>19</v>
      </c>
      <c r="B23">
        <v>75</v>
      </c>
      <c r="C23">
        <v>100</v>
      </c>
      <c r="D23">
        <v>99.922678999999903</v>
      </c>
      <c r="E23">
        <v>2.5000000000000001E-2</v>
      </c>
      <c r="F23">
        <v>1.10494841603092E-4</v>
      </c>
      <c r="G23" s="1">
        <v>2.7645085857608992E-8</v>
      </c>
      <c r="H23" s="1">
        <v>1.450324663335096E-9</v>
      </c>
    </row>
    <row r="24" spans="1:8" x14ac:dyDescent="0.4">
      <c r="A24" t="s">
        <v>19</v>
      </c>
      <c r="B24">
        <v>75</v>
      </c>
      <c r="C24">
        <v>150</v>
      </c>
      <c r="D24">
        <v>149.235749</v>
      </c>
      <c r="E24">
        <v>2.5000000000000001E-2</v>
      </c>
      <c r="F24">
        <v>1.3150036749462799E-4</v>
      </c>
      <c r="G24" s="1">
        <v>2.2028965642580049E-8</v>
      </c>
      <c r="H24" s="1">
        <v>8.1269525066552898E-10</v>
      </c>
    </row>
    <row r="25" spans="1:8" x14ac:dyDescent="0.4">
      <c r="A25" t="s">
        <v>19</v>
      </c>
      <c r="B25">
        <v>75</v>
      </c>
      <c r="C25">
        <v>200</v>
      </c>
      <c r="D25">
        <v>199.324766428571</v>
      </c>
      <c r="E25">
        <v>2.5000000000000001E-2</v>
      </c>
      <c r="F25">
        <v>1.42096362606957E-4</v>
      </c>
      <c r="G25" s="1">
        <v>1.7822216119073935E-8</v>
      </c>
      <c r="H25" s="1">
        <v>5.2691658605692265E-10</v>
      </c>
    </row>
    <row r="26" spans="1:8" x14ac:dyDescent="0.4">
      <c r="A26" t="s">
        <v>20</v>
      </c>
      <c r="B26">
        <v>50</v>
      </c>
      <c r="C26">
        <v>50</v>
      </c>
      <c r="D26">
        <v>49.834355322338801</v>
      </c>
      <c r="E26">
        <v>2.5000000000000001E-2</v>
      </c>
      <c r="F26" s="2">
        <v>4.4995502286567399E-5</v>
      </c>
      <c r="G26" s="1">
        <v>2.2572531537494209E-8</v>
      </c>
      <c r="H26" s="1">
        <v>2.2900759582676727E-9</v>
      </c>
    </row>
    <row r="27" spans="1:8" x14ac:dyDescent="0.4">
      <c r="A27" t="s">
        <v>20</v>
      </c>
      <c r="B27">
        <v>50</v>
      </c>
      <c r="C27">
        <v>100</v>
      </c>
      <c r="D27">
        <v>99.546721999999903</v>
      </c>
      <c r="E27">
        <v>2.5000000000000001E-2</v>
      </c>
      <c r="F27" s="1">
        <v>6.4951854531607295E-5</v>
      </c>
      <c r="G27" s="1">
        <v>1.631190189557607E-8</v>
      </c>
      <c r="H27" s="1">
        <v>8.5813550475592023E-10</v>
      </c>
    </row>
    <row r="28" spans="1:8" x14ac:dyDescent="0.4">
      <c r="A28" t="s">
        <v>20</v>
      </c>
      <c r="B28">
        <v>50</v>
      </c>
      <c r="C28">
        <v>150</v>
      </c>
      <c r="D28">
        <v>149.152388</v>
      </c>
      <c r="E28">
        <v>2.5000000000000001E-2</v>
      </c>
      <c r="F28" s="1">
        <v>7.0255711280002098E-5</v>
      </c>
      <c r="G28" s="1">
        <v>1.1775827430936289E-8</v>
      </c>
      <c r="H28" s="1">
        <v>4.3670843101978493E-10</v>
      </c>
    </row>
    <row r="29" spans="1:8" x14ac:dyDescent="0.4">
      <c r="A29" t="s">
        <v>20</v>
      </c>
      <c r="B29">
        <v>50</v>
      </c>
      <c r="C29">
        <v>200</v>
      </c>
      <c r="D29">
        <v>198.93452399999899</v>
      </c>
      <c r="E29">
        <v>2.5000000000000001E-2</v>
      </c>
      <c r="F29" s="1">
        <v>7.42032806181771E-5</v>
      </c>
      <c r="G29" s="1">
        <v>9.3250883665342932E-9</v>
      </c>
      <c r="H29" s="1">
        <v>2.7774491824021901E-10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5807-1B30-4579-8782-2949A3CCC425}">
  <dimension ref="A1:W29"/>
  <sheetViews>
    <sheetView tabSelected="1" workbookViewId="0">
      <selection activeCell="S2" sqref="S2"/>
    </sheetView>
  </sheetViews>
  <sheetFormatPr defaultRowHeight="14.6" x14ac:dyDescent="0.4"/>
  <cols>
    <col min="11" max="13" width="9.23046875" hidden="1" customWidth="1"/>
    <col min="14" max="14" width="11.84375" bestFit="1" customWidth="1"/>
    <col min="15" max="15" width="9.23046875" customWidth="1"/>
    <col min="16" max="18" width="0" hidden="1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31</v>
      </c>
      <c r="H1" t="s">
        <v>5</v>
      </c>
      <c r="I1" t="s">
        <v>6</v>
      </c>
      <c r="J1" t="s">
        <v>29</v>
      </c>
      <c r="K1" t="s">
        <v>23</v>
      </c>
      <c r="L1" t="s">
        <v>24</v>
      </c>
      <c r="M1" t="s">
        <v>25</v>
      </c>
      <c r="N1" s="4" t="s">
        <v>33</v>
      </c>
      <c r="O1" t="s">
        <v>34</v>
      </c>
      <c r="P1" t="s">
        <v>36</v>
      </c>
      <c r="Q1" t="s">
        <v>37</v>
      </c>
      <c r="R1" t="s">
        <v>38</v>
      </c>
      <c r="S1" s="4" t="s">
        <v>40</v>
      </c>
      <c r="T1" t="s">
        <v>34</v>
      </c>
    </row>
    <row r="2" spans="1:23" x14ac:dyDescent="0.4">
      <c r="A2" t="s">
        <v>7</v>
      </c>
      <c r="B2">
        <v>25</v>
      </c>
      <c r="C2">
        <v>50</v>
      </c>
      <c r="D2">
        <v>49.7736693306693</v>
      </c>
      <c r="E2">
        <v>0.1</v>
      </c>
      <c r="F2">
        <v>1</v>
      </c>
      <c r="G2">
        <f>3.14*F2^2</f>
        <v>3.14</v>
      </c>
      <c r="H2" s="1">
        <v>2.3969371736274199E-5</v>
      </c>
      <c r="I2" s="1">
        <v>4.815673037290998E-8</v>
      </c>
      <c r="J2" s="1">
        <f>H2*G2/$W$2</f>
        <v>4.5158296351140593E-4</v>
      </c>
      <c r="K2" s="1">
        <f>J2/G2*$W$5</f>
        <v>2.3969371736274201E-8</v>
      </c>
      <c r="L2" s="1">
        <f>$W$2/G2*$W$6</f>
        <v>5.3078556263269631E-8</v>
      </c>
      <c r="M2" s="1">
        <f>2*$W$2*J2/(3.14*F2^3)*$W$7</f>
        <v>1.4381623041764519E-9</v>
      </c>
      <c r="N2">
        <f>SQRT(K2^2+L2^2+M2^2)</f>
        <v>5.8257464991517907E-8</v>
      </c>
      <c r="O2" s="1">
        <f>N2/H2*100</f>
        <v>0.24304961194854183</v>
      </c>
      <c r="P2" s="1">
        <f>N2/H2</f>
        <v>2.4304961194854184E-3</v>
      </c>
      <c r="Q2" s="1">
        <f>$W$8/E2</f>
        <v>2.9999999999999997E-4</v>
      </c>
      <c r="R2" s="1">
        <f>$W$9/(C2/10)</f>
        <v>0.01</v>
      </c>
      <c r="S2" s="1">
        <f>I2*10*SQRT(P2^2+Q2^2+R2^2)</f>
        <v>4.9579759682576664E-9</v>
      </c>
      <c r="T2" s="1">
        <f>S2/I2*100</f>
        <v>10.295499569561141</v>
      </c>
      <c r="V2" t="s">
        <v>30</v>
      </c>
      <c r="W2">
        <f>10/60</f>
        <v>0.16666666666666666</v>
      </c>
    </row>
    <row r="3" spans="1:23" x14ac:dyDescent="0.4">
      <c r="A3" t="s">
        <v>8</v>
      </c>
      <c r="B3">
        <v>25</v>
      </c>
      <c r="C3">
        <v>100</v>
      </c>
      <c r="D3">
        <v>99.425059405940601</v>
      </c>
      <c r="E3">
        <v>0.1</v>
      </c>
      <c r="F3">
        <v>1</v>
      </c>
      <c r="G3">
        <f t="shared" ref="G3:G29" si="0">3.14*F3^2</f>
        <v>3.14</v>
      </c>
      <c r="H3" s="1">
        <v>3.1012235416889E-5</v>
      </c>
      <c r="I3" s="1">
        <v>3.1191568405576468E-8</v>
      </c>
      <c r="J3" s="1">
        <f t="shared" ref="J3:J29" si="1">H3*G3/$W$2</f>
        <v>5.8427051525418883E-4</v>
      </c>
      <c r="K3" s="1">
        <f t="shared" ref="K3:K29" si="2">J3/G3*$W$5</f>
        <v>3.1012235416889002E-8</v>
      </c>
      <c r="L3" s="1">
        <f t="shared" ref="L3:L29" si="3">$W$2/G3*$W$6</f>
        <v>5.3078556263269631E-8</v>
      </c>
      <c r="M3" s="1">
        <f t="shared" ref="M3:M29" si="4">2*$W$2*J3/(3.14*F3^3)*$W$7</f>
        <v>1.8607341250133401E-9</v>
      </c>
      <c r="N3">
        <f t="shared" ref="N3:N29" si="5">SQRT(K3^2+L3^2+M3^2)</f>
        <v>6.1502473218803274E-8</v>
      </c>
      <c r="O3" s="1">
        <f t="shared" ref="O3:O29" si="6">N3/H3*100</f>
        <v>0.19831680106913396</v>
      </c>
      <c r="P3" s="1">
        <f t="shared" ref="P3:P29" si="7">N3/H3</f>
        <v>1.9831680106913397E-3</v>
      </c>
      <c r="Q3" s="1">
        <f t="shared" ref="Q3:Q29" si="8">$W$8/E3</f>
        <v>2.9999999999999997E-4</v>
      </c>
      <c r="R3" s="1">
        <f t="shared" ref="R3:R29" si="9">$W$9/(C3/10)</f>
        <v>5.0000000000000001E-3</v>
      </c>
      <c r="S3" s="1">
        <f t="shared" ref="S3:S29" si="10">I3*10*SQRT(P3^2+Q3^2+R3^2)</f>
        <v>1.680382035038224E-9</v>
      </c>
      <c r="T3" s="1">
        <f t="shared" ref="T3:T29" si="11">S3/I3*100</f>
        <v>5.387295737067852</v>
      </c>
      <c r="V3" t="s">
        <v>31</v>
      </c>
    </row>
    <row r="4" spans="1:23" x14ac:dyDescent="0.4">
      <c r="A4" t="s">
        <v>9</v>
      </c>
      <c r="B4">
        <v>25</v>
      </c>
      <c r="C4">
        <v>100</v>
      </c>
      <c r="D4">
        <v>99.483023952095806</v>
      </c>
      <c r="E4">
        <v>0.1</v>
      </c>
      <c r="F4">
        <v>1</v>
      </c>
      <c r="G4">
        <f t="shared" si="0"/>
        <v>3.14</v>
      </c>
      <c r="H4" s="1">
        <v>3.01617659841594E-5</v>
      </c>
      <c r="I4" s="1">
        <v>3.0318505395134788E-8</v>
      </c>
      <c r="J4" s="1">
        <f t="shared" si="1"/>
        <v>5.6824767114156314E-4</v>
      </c>
      <c r="K4" s="1">
        <f t="shared" si="2"/>
        <v>3.0161765984159399E-8</v>
      </c>
      <c r="L4" s="1">
        <f t="shared" si="3"/>
        <v>5.3078556263269631E-8</v>
      </c>
      <c r="M4" s="1">
        <f t="shared" si="4"/>
        <v>1.809705959049564E-9</v>
      </c>
      <c r="N4">
        <f t="shared" si="5"/>
        <v>6.1076511835029469E-8</v>
      </c>
      <c r="O4" s="1">
        <f t="shared" si="6"/>
        <v>0.20249647141717805</v>
      </c>
      <c r="P4" s="1">
        <f t="shared" si="7"/>
        <v>2.0249647141717805E-3</v>
      </c>
      <c r="Q4" s="1">
        <f t="shared" si="8"/>
        <v>2.9999999999999997E-4</v>
      </c>
      <c r="R4" s="1">
        <f t="shared" si="9"/>
        <v>5.0000000000000001E-3</v>
      </c>
      <c r="S4" s="1">
        <f t="shared" si="10"/>
        <v>1.6380547821969596E-9</v>
      </c>
      <c r="T4" s="1">
        <f t="shared" si="11"/>
        <v>5.4028216788675154</v>
      </c>
      <c r="V4" t="s">
        <v>21</v>
      </c>
    </row>
    <row r="5" spans="1:23" x14ac:dyDescent="0.4">
      <c r="A5" t="s">
        <v>10</v>
      </c>
      <c r="B5">
        <v>25</v>
      </c>
      <c r="C5">
        <v>100</v>
      </c>
      <c r="D5">
        <v>99.3487604790419</v>
      </c>
      <c r="E5">
        <v>0.1</v>
      </c>
      <c r="F5">
        <v>1</v>
      </c>
      <c r="G5">
        <f t="shared" si="0"/>
        <v>3.14</v>
      </c>
      <c r="H5" s="1">
        <v>3.0100745873086401E-5</v>
      </c>
      <c r="I5" s="1">
        <v>3.0298058806114946E-8</v>
      </c>
      <c r="J5" s="1">
        <f t="shared" si="1"/>
        <v>5.6709805224894794E-4</v>
      </c>
      <c r="K5" s="1">
        <f t="shared" si="2"/>
        <v>3.0100745873086404E-8</v>
      </c>
      <c r="L5" s="1">
        <f t="shared" si="3"/>
        <v>5.3078556263269631E-8</v>
      </c>
      <c r="M5" s="1">
        <f t="shared" si="4"/>
        <v>1.8060447523851846E-9</v>
      </c>
      <c r="N5">
        <f t="shared" si="5"/>
        <v>6.1046292555378212E-8</v>
      </c>
      <c r="O5" s="1">
        <f t="shared" si="6"/>
        <v>0.20280657766012625</v>
      </c>
      <c r="P5" s="1">
        <f t="shared" si="7"/>
        <v>2.0280657766012624E-3</v>
      </c>
      <c r="Q5" s="1">
        <f t="shared" si="8"/>
        <v>2.9999999999999997E-4</v>
      </c>
      <c r="R5" s="1">
        <f t="shared" si="9"/>
        <v>5.0000000000000001E-3</v>
      </c>
      <c r="S5" s="1">
        <f t="shared" si="10"/>
        <v>1.6373024666634679E-9</v>
      </c>
      <c r="T5" s="1">
        <f t="shared" si="11"/>
        <v>5.4039847144696189</v>
      </c>
      <c r="V5" t="s">
        <v>26</v>
      </c>
      <c r="W5">
        <f>0.01/60</f>
        <v>1.6666666666666666E-4</v>
      </c>
    </row>
    <row r="6" spans="1:23" x14ac:dyDescent="0.4">
      <c r="A6" t="s">
        <v>11</v>
      </c>
      <c r="B6">
        <v>25</v>
      </c>
      <c r="C6">
        <v>200</v>
      </c>
      <c r="D6">
        <v>198.62186138613799</v>
      </c>
      <c r="E6">
        <v>0.1</v>
      </c>
      <c r="F6">
        <v>1</v>
      </c>
      <c r="G6">
        <f t="shared" si="0"/>
        <v>3.14</v>
      </c>
      <c r="H6" s="1">
        <v>3.05641984731596E-5</v>
      </c>
      <c r="I6" s="1">
        <v>1.5388134145888486E-8</v>
      </c>
      <c r="J6" s="1">
        <f t="shared" si="1"/>
        <v>5.7582949923432698E-4</v>
      </c>
      <c r="K6" s="1">
        <f t="shared" si="2"/>
        <v>3.0564198473159604E-8</v>
      </c>
      <c r="L6" s="1">
        <f t="shared" si="3"/>
        <v>5.3078556263269631E-8</v>
      </c>
      <c r="M6" s="1">
        <f t="shared" si="4"/>
        <v>1.8338519083895764E-9</v>
      </c>
      <c r="N6">
        <f t="shared" si="5"/>
        <v>6.1276964481946039E-8</v>
      </c>
      <c r="O6" s="1">
        <f t="shared" si="6"/>
        <v>0.20048608353252678</v>
      </c>
      <c r="P6" s="1">
        <f t="shared" si="7"/>
        <v>2.004860835325268E-3</v>
      </c>
      <c r="Q6" s="1">
        <f t="shared" si="8"/>
        <v>2.9999999999999997E-4</v>
      </c>
      <c r="R6" s="1">
        <f t="shared" si="9"/>
        <v>2.5000000000000001E-3</v>
      </c>
      <c r="S6" s="1">
        <f t="shared" si="10"/>
        <v>4.9528442213738074E-10</v>
      </c>
      <c r="T6" s="1">
        <f t="shared" si="11"/>
        <v>3.2186125844874729</v>
      </c>
      <c r="V6" t="s">
        <v>22</v>
      </c>
      <c r="W6" s="1">
        <v>9.9999999999999995E-7</v>
      </c>
    </row>
    <row r="7" spans="1:23" x14ac:dyDescent="0.4">
      <c r="A7" t="s">
        <v>12</v>
      </c>
      <c r="B7">
        <v>50</v>
      </c>
      <c r="C7">
        <v>50</v>
      </c>
      <c r="D7">
        <v>49.526623762376197</v>
      </c>
      <c r="E7">
        <v>0.1</v>
      </c>
      <c r="F7">
        <v>1</v>
      </c>
      <c r="G7">
        <f t="shared" si="0"/>
        <v>3.14</v>
      </c>
      <c r="H7" s="1">
        <v>4.8010076625961099E-5</v>
      </c>
      <c r="I7" s="1">
        <v>9.6937915365094666E-8</v>
      </c>
      <c r="J7" s="1">
        <f t="shared" si="1"/>
        <v>9.0450984363310712E-4</v>
      </c>
      <c r="K7" s="1">
        <f t="shared" si="2"/>
        <v>4.8010076625961096E-8</v>
      </c>
      <c r="L7" s="1">
        <f t="shared" si="3"/>
        <v>5.3078556263269631E-8</v>
      </c>
      <c r="M7" s="1">
        <f t="shared" si="4"/>
        <v>2.8806045975576657E-9</v>
      </c>
      <c r="N7">
        <f t="shared" si="5"/>
        <v>7.1628196092538913E-8</v>
      </c>
      <c r="O7" s="1">
        <f t="shared" si="6"/>
        <v>0.14919408825481126</v>
      </c>
      <c r="P7" s="1">
        <f t="shared" si="7"/>
        <v>1.4919408825481125E-3</v>
      </c>
      <c r="Q7" s="1">
        <f t="shared" si="8"/>
        <v>2.9999999999999997E-4</v>
      </c>
      <c r="R7" s="1">
        <f t="shared" si="9"/>
        <v>0.01</v>
      </c>
      <c r="S7" s="1">
        <f t="shared" si="10"/>
        <v>9.8053977244117561E-9</v>
      </c>
      <c r="T7" s="1">
        <f t="shared" si="11"/>
        <v>10.115131615407604</v>
      </c>
      <c r="V7" t="s">
        <v>27</v>
      </c>
      <c r="W7" s="1">
        <v>3.0000000000000001E-5</v>
      </c>
    </row>
    <row r="8" spans="1:23" x14ac:dyDescent="0.4">
      <c r="A8" t="s">
        <v>13</v>
      </c>
      <c r="B8">
        <v>50</v>
      </c>
      <c r="C8">
        <v>100</v>
      </c>
      <c r="D8">
        <v>99.236029702970299</v>
      </c>
      <c r="E8">
        <v>0.1</v>
      </c>
      <c r="F8">
        <v>1</v>
      </c>
      <c r="G8">
        <f t="shared" si="0"/>
        <v>3.14</v>
      </c>
      <c r="H8" s="2">
        <v>8.5747652365196996E-5</v>
      </c>
      <c r="I8" s="1">
        <v>8.6407782155184753E-8</v>
      </c>
      <c r="J8" s="1">
        <f t="shared" si="1"/>
        <v>1.6154857705603114E-3</v>
      </c>
      <c r="K8" s="1">
        <f t="shared" si="2"/>
        <v>8.5747652365196987E-8</v>
      </c>
      <c r="L8" s="1">
        <f t="shared" si="3"/>
        <v>5.3078556263269631E-8</v>
      </c>
      <c r="M8" s="1">
        <f t="shared" si="4"/>
        <v>5.1448591419118202E-9</v>
      </c>
      <c r="N8">
        <f t="shared" si="5"/>
        <v>1.0097753510918092E-7</v>
      </c>
      <c r="O8" s="1">
        <f t="shared" si="6"/>
        <v>0.11776128246534408</v>
      </c>
      <c r="P8" s="1">
        <f t="shared" si="7"/>
        <v>1.1776128246534408E-3</v>
      </c>
      <c r="Q8" s="1">
        <f t="shared" si="8"/>
        <v>2.9999999999999997E-4</v>
      </c>
      <c r="R8" s="1">
        <f t="shared" si="9"/>
        <v>5.0000000000000001E-3</v>
      </c>
      <c r="S8" s="1">
        <f t="shared" si="10"/>
        <v>4.4461629531397414E-9</v>
      </c>
      <c r="T8" s="1">
        <f t="shared" si="11"/>
        <v>5.1455584696695711</v>
      </c>
      <c r="V8" t="s">
        <v>28</v>
      </c>
      <c r="W8" s="1">
        <v>3.0000000000000001E-5</v>
      </c>
    </row>
    <row r="9" spans="1:23" x14ac:dyDescent="0.4">
      <c r="A9" t="s">
        <v>14</v>
      </c>
      <c r="B9">
        <v>50</v>
      </c>
      <c r="C9">
        <v>200</v>
      </c>
      <c r="D9">
        <v>198.573495049504</v>
      </c>
      <c r="E9">
        <v>0.1</v>
      </c>
      <c r="F9">
        <v>1</v>
      </c>
      <c r="G9">
        <f t="shared" si="0"/>
        <v>3.14</v>
      </c>
      <c r="H9" s="2">
        <v>9.5720638812021698E-5</v>
      </c>
      <c r="I9" s="1">
        <v>4.8204136603507292E-8</v>
      </c>
      <c r="J9" s="1">
        <f t="shared" si="1"/>
        <v>1.803376835218489E-3</v>
      </c>
      <c r="K9" s="1">
        <f t="shared" si="2"/>
        <v>9.5720638812021712E-8</v>
      </c>
      <c r="L9" s="1">
        <f t="shared" si="3"/>
        <v>5.3078556263269631E-8</v>
      </c>
      <c r="M9" s="1">
        <f t="shared" si="4"/>
        <v>5.7432383287213019E-9</v>
      </c>
      <c r="N9">
        <f t="shared" si="5"/>
        <v>1.0960273087872898E-7</v>
      </c>
      <c r="O9" s="1">
        <f t="shared" si="6"/>
        <v>0.11450271565150044</v>
      </c>
      <c r="P9" s="1">
        <f t="shared" si="7"/>
        <v>1.1450271565150044E-3</v>
      </c>
      <c r="Q9" s="1">
        <f t="shared" si="8"/>
        <v>2.9999999999999997E-4</v>
      </c>
      <c r="R9" s="1">
        <f t="shared" si="9"/>
        <v>2.5000000000000001E-3</v>
      </c>
      <c r="S9" s="1">
        <f t="shared" si="10"/>
        <v>1.3333552769392552E-9</v>
      </c>
      <c r="T9" s="1">
        <f t="shared" si="11"/>
        <v>2.7660598672401933</v>
      </c>
      <c r="V9" t="s">
        <v>35</v>
      </c>
      <c r="W9" s="1">
        <v>0.05</v>
      </c>
    </row>
    <row r="10" spans="1:23" x14ac:dyDescent="0.4">
      <c r="A10" t="s">
        <v>15</v>
      </c>
      <c r="B10">
        <v>75</v>
      </c>
      <c r="C10">
        <v>50</v>
      </c>
      <c r="D10">
        <v>49.5134356435643</v>
      </c>
      <c r="E10">
        <v>0.1</v>
      </c>
      <c r="F10">
        <v>1</v>
      </c>
      <c r="G10">
        <f t="shared" si="0"/>
        <v>3.14</v>
      </c>
      <c r="H10" s="3">
        <v>1.0409063067055999E-4</v>
      </c>
      <c r="I10" s="1">
        <v>2.1022704103969724E-7</v>
      </c>
      <c r="J10" s="1">
        <f t="shared" si="1"/>
        <v>1.9610674818333505E-3</v>
      </c>
      <c r="K10" s="1">
        <f t="shared" si="2"/>
        <v>1.0409063067056E-7</v>
      </c>
      <c r="L10" s="1">
        <f t="shared" si="3"/>
        <v>5.3078556263269631E-8</v>
      </c>
      <c r="M10" s="1">
        <f t="shared" si="4"/>
        <v>6.2454378402335997E-9</v>
      </c>
      <c r="N10">
        <f t="shared" si="5"/>
        <v>1.1700939288024799E-7</v>
      </c>
      <c r="O10" s="1">
        <f t="shared" si="6"/>
        <v>0.11241107112759748</v>
      </c>
      <c r="P10" s="1">
        <f t="shared" si="7"/>
        <v>1.1241107112759747E-3</v>
      </c>
      <c r="Q10" s="1">
        <f t="shared" si="8"/>
        <v>2.9999999999999997E-4</v>
      </c>
      <c r="R10" s="1">
        <f t="shared" si="9"/>
        <v>0.01</v>
      </c>
      <c r="S10" s="1">
        <f t="shared" si="10"/>
        <v>2.1164510114429979E-8</v>
      </c>
      <c r="T10" s="1">
        <f t="shared" si="11"/>
        <v>10.067453744180073</v>
      </c>
    </row>
    <row r="11" spans="1:23" x14ac:dyDescent="0.4">
      <c r="A11" t="s">
        <v>16</v>
      </c>
      <c r="B11">
        <v>75</v>
      </c>
      <c r="C11">
        <v>100</v>
      </c>
      <c r="D11">
        <v>98.999117647058796</v>
      </c>
      <c r="E11">
        <v>0.1</v>
      </c>
      <c r="F11">
        <v>1</v>
      </c>
      <c r="G11">
        <f t="shared" si="0"/>
        <v>3.14</v>
      </c>
      <c r="H11" s="3">
        <v>2.0051206134025299E-4</v>
      </c>
      <c r="I11" s="1">
        <v>2.0253924085979981E-7</v>
      </c>
      <c r="J11" s="1">
        <f t="shared" si="1"/>
        <v>3.7776472356503667E-3</v>
      </c>
      <c r="K11" s="1">
        <f t="shared" si="2"/>
        <v>2.0051206134025297E-7</v>
      </c>
      <c r="L11" s="1">
        <f t="shared" si="3"/>
        <v>5.3078556263269631E-8</v>
      </c>
      <c r="M11" s="1">
        <f t="shared" si="4"/>
        <v>1.203072368041518E-8</v>
      </c>
      <c r="N11">
        <f t="shared" si="5"/>
        <v>2.0776707677152546E-7</v>
      </c>
      <c r="O11" s="1">
        <f t="shared" si="6"/>
        <v>0.10361824390152834</v>
      </c>
      <c r="P11" s="1">
        <f t="shared" si="7"/>
        <v>1.0361824390152834E-3</v>
      </c>
      <c r="Q11" s="1">
        <f t="shared" si="8"/>
        <v>2.9999999999999997E-4</v>
      </c>
      <c r="R11" s="1">
        <f t="shared" si="9"/>
        <v>5.0000000000000001E-3</v>
      </c>
      <c r="S11" s="1">
        <f t="shared" si="10"/>
        <v>1.0359971074409635E-8</v>
      </c>
      <c r="T11" s="1">
        <f t="shared" si="11"/>
        <v>5.1150438949166084</v>
      </c>
    </row>
    <row r="12" spans="1:23" x14ac:dyDescent="0.4">
      <c r="A12" t="s">
        <v>17</v>
      </c>
      <c r="B12">
        <v>25</v>
      </c>
      <c r="C12">
        <v>25</v>
      </c>
      <c r="D12">
        <v>23.847537199999898</v>
      </c>
      <c r="E12">
        <v>2.5000000000000001E-2</v>
      </c>
      <c r="F12">
        <v>1.3</v>
      </c>
      <c r="G12">
        <f t="shared" si="0"/>
        <v>5.3066000000000004</v>
      </c>
      <c r="H12" s="1">
        <v>1.2238674458983501E-5</v>
      </c>
      <c r="I12" s="1">
        <v>1.2830124088226136E-8</v>
      </c>
      <c r="J12" s="1">
        <f t="shared" si="1"/>
        <v>3.8967449930425111E-4</v>
      </c>
      <c r="K12" s="1">
        <f t="shared" si="2"/>
        <v>1.22386744589835E-8</v>
      </c>
      <c r="L12" s="1">
        <f t="shared" si="3"/>
        <v>3.1407429741579667E-8</v>
      </c>
      <c r="M12" s="1">
        <f t="shared" si="4"/>
        <v>5.6486189810693072E-10</v>
      </c>
      <c r="N12">
        <f t="shared" si="5"/>
        <v>3.3712473425264584E-8</v>
      </c>
      <c r="O12" s="1">
        <f t="shared" si="6"/>
        <v>0.27545853546679444</v>
      </c>
      <c r="P12" s="1">
        <f t="shared" si="7"/>
        <v>2.7545853546679447E-3</v>
      </c>
      <c r="Q12" s="1">
        <f t="shared" si="8"/>
        <v>1.1999999999999999E-3</v>
      </c>
      <c r="R12" s="1">
        <f>$W$9/(C12/10)</f>
        <v>0.02</v>
      </c>
      <c r="S12" s="1">
        <f t="shared" si="10"/>
        <v>2.594820009603353E-9</v>
      </c>
      <c r="T12" s="1">
        <f t="shared" si="11"/>
        <v>20.224434243660593</v>
      </c>
    </row>
    <row r="13" spans="1:23" x14ac:dyDescent="0.4">
      <c r="A13" t="s">
        <v>17</v>
      </c>
      <c r="B13">
        <v>25</v>
      </c>
      <c r="C13">
        <v>50</v>
      </c>
      <c r="D13">
        <v>50.165830999999997</v>
      </c>
      <c r="E13">
        <v>2.5000000000000001E-2</v>
      </c>
      <c r="F13">
        <v>1.3</v>
      </c>
      <c r="G13">
        <f t="shared" si="0"/>
        <v>5.3066000000000004</v>
      </c>
      <c r="H13" s="1">
        <v>2.3587179627760501E-5</v>
      </c>
      <c r="I13" s="1">
        <v>1.1754604258305072E-8</v>
      </c>
      <c r="J13" s="1">
        <f t="shared" si="1"/>
        <v>7.5100636447604334E-4</v>
      </c>
      <c r="K13" s="1">
        <f t="shared" si="2"/>
        <v>2.3587179627760498E-8</v>
      </c>
      <c r="L13" s="1">
        <f t="shared" si="3"/>
        <v>3.1407429741579667E-8</v>
      </c>
      <c r="M13" s="1">
        <f t="shared" si="4"/>
        <v>1.0886390597427924E-9</v>
      </c>
      <c r="N13">
        <f t="shared" si="5"/>
        <v>3.9293343211883876E-8</v>
      </c>
      <c r="O13" s="1">
        <f t="shared" si="6"/>
        <v>0.16658771346124948</v>
      </c>
      <c r="P13" s="1">
        <f t="shared" si="7"/>
        <v>1.6658771346124948E-3</v>
      </c>
      <c r="Q13" s="1">
        <f t="shared" si="8"/>
        <v>1.1999999999999999E-3</v>
      </c>
      <c r="R13" s="1">
        <f t="shared" si="9"/>
        <v>0.01</v>
      </c>
      <c r="S13" s="1">
        <f t="shared" si="10"/>
        <v>1.199978415503021E-9</v>
      </c>
      <c r="T13" s="1">
        <f t="shared" si="11"/>
        <v>10.208582008664315</v>
      </c>
    </row>
    <row r="14" spans="1:23" x14ac:dyDescent="0.4">
      <c r="A14" t="s">
        <v>17</v>
      </c>
      <c r="B14">
        <v>25</v>
      </c>
      <c r="C14">
        <v>71</v>
      </c>
      <c r="D14">
        <v>71.080246099999997</v>
      </c>
      <c r="E14">
        <v>2.5000000000000001E-2</v>
      </c>
      <c r="F14">
        <v>1.3</v>
      </c>
      <c r="G14">
        <f t="shared" si="0"/>
        <v>5.3066000000000004</v>
      </c>
      <c r="H14" s="1">
        <v>2.7708370894169099E-5</v>
      </c>
      <c r="I14" s="1">
        <v>9.7454540517443077E-9</v>
      </c>
      <c r="J14" s="1">
        <f t="shared" si="1"/>
        <v>8.8222344592198652E-4</v>
      </c>
      <c r="K14" s="1">
        <f t="shared" si="2"/>
        <v>2.7708370894169101E-8</v>
      </c>
      <c r="L14" s="1">
        <f t="shared" si="3"/>
        <v>3.1407429741579667E-8</v>
      </c>
      <c r="M14" s="1">
        <f t="shared" si="4"/>
        <v>1.278847887423189E-9</v>
      </c>
      <c r="N14">
        <f t="shared" si="5"/>
        <v>4.1902457117694987E-8</v>
      </c>
      <c r="O14" s="1">
        <f t="shared" si="6"/>
        <v>0.15122670790621207</v>
      </c>
      <c r="P14" s="1">
        <f t="shared" si="7"/>
        <v>1.5122670790621206E-3</v>
      </c>
      <c r="Q14" s="1">
        <f t="shared" si="8"/>
        <v>1.1999999999999999E-3</v>
      </c>
      <c r="R14" s="1">
        <f t="shared" si="9"/>
        <v>7.0422535211267616E-3</v>
      </c>
      <c r="S14" s="1">
        <f t="shared" si="10"/>
        <v>7.116202776568255E-10</v>
      </c>
      <c r="T14" s="1">
        <f t="shared" si="11"/>
        <v>7.3020741145401509</v>
      </c>
    </row>
    <row r="15" spans="1:23" x14ac:dyDescent="0.4">
      <c r="A15" t="s">
        <v>17</v>
      </c>
      <c r="B15">
        <v>25</v>
      </c>
      <c r="C15">
        <v>100</v>
      </c>
      <c r="D15">
        <v>98.024467999999999</v>
      </c>
      <c r="E15">
        <v>2.5000000000000001E-2</v>
      </c>
      <c r="F15">
        <v>1.3</v>
      </c>
      <c r="G15">
        <f t="shared" si="0"/>
        <v>5.3066000000000004</v>
      </c>
      <c r="H15" s="1">
        <v>2.9426603098063198E-5</v>
      </c>
      <c r="I15" s="1">
        <v>7.5049127270099537E-9</v>
      </c>
      <c r="J15" s="1">
        <f t="shared" si="1"/>
        <v>9.369312720010932E-4</v>
      </c>
      <c r="K15" s="1">
        <f t="shared" si="2"/>
        <v>2.94266030980632E-8</v>
      </c>
      <c r="L15" s="1">
        <f t="shared" si="3"/>
        <v>3.1407429741579667E-8</v>
      </c>
      <c r="M15" s="1">
        <f t="shared" si="4"/>
        <v>1.3581509122183014E-9</v>
      </c>
      <c r="N15">
        <f t="shared" si="5"/>
        <v>4.3060378386209812E-8</v>
      </c>
      <c r="O15" s="1">
        <f t="shared" si="6"/>
        <v>0.14633146151022766</v>
      </c>
      <c r="P15" s="1">
        <f t="shared" si="7"/>
        <v>1.4633146151022767E-3</v>
      </c>
      <c r="Q15" s="1">
        <f t="shared" si="8"/>
        <v>1.1999999999999999E-3</v>
      </c>
      <c r="R15" s="1">
        <f t="shared" si="9"/>
        <v>5.0000000000000001E-3</v>
      </c>
      <c r="S15" s="1">
        <f t="shared" si="10"/>
        <v>4.01223680064212E-10</v>
      </c>
      <c r="T15" s="1">
        <f t="shared" si="11"/>
        <v>5.3461471793032329</v>
      </c>
    </row>
    <row r="16" spans="1:23" x14ac:dyDescent="0.4">
      <c r="A16" t="s">
        <v>17</v>
      </c>
      <c r="B16">
        <v>25</v>
      </c>
      <c r="C16">
        <v>150</v>
      </c>
      <c r="D16">
        <v>148.86751759999899</v>
      </c>
      <c r="E16">
        <v>2.5000000000000001E-2</v>
      </c>
      <c r="F16">
        <v>1.3</v>
      </c>
      <c r="G16">
        <f t="shared" si="0"/>
        <v>5.3066000000000004</v>
      </c>
      <c r="H16" s="1">
        <v>3.0619525685276897E-5</v>
      </c>
      <c r="I16" s="1">
        <v>5.1420763540153756E-9</v>
      </c>
      <c r="J16" s="1">
        <f t="shared" si="1"/>
        <v>9.7491345000894243E-4</v>
      </c>
      <c r="K16" s="1">
        <f t="shared" si="2"/>
        <v>3.0619525685276895E-8</v>
      </c>
      <c r="L16" s="1">
        <f t="shared" si="3"/>
        <v>3.1407429741579667E-8</v>
      </c>
      <c r="M16" s="1">
        <f t="shared" si="4"/>
        <v>1.4132088777820106E-9</v>
      </c>
      <c r="N16">
        <f t="shared" si="5"/>
        <v>4.3885979030845793E-8</v>
      </c>
      <c r="O16" s="1">
        <f t="shared" si="6"/>
        <v>0.14332677612948114</v>
      </c>
      <c r="P16" s="1">
        <f t="shared" si="7"/>
        <v>1.4332677612948113E-3</v>
      </c>
      <c r="Q16" s="1">
        <f t="shared" si="8"/>
        <v>1.1999999999999999E-3</v>
      </c>
      <c r="R16" s="1">
        <f t="shared" si="9"/>
        <v>3.3333333333333335E-3</v>
      </c>
      <c r="S16" s="1">
        <f t="shared" si="10"/>
        <v>1.9651457524888548E-10</v>
      </c>
      <c r="T16" s="1">
        <f t="shared" si="11"/>
        <v>3.8216969511825702</v>
      </c>
    </row>
    <row r="17" spans="1:20" x14ac:dyDescent="0.4">
      <c r="A17" t="s">
        <v>17</v>
      </c>
      <c r="B17">
        <v>25</v>
      </c>
      <c r="C17">
        <v>200</v>
      </c>
      <c r="D17">
        <v>198.72808166666599</v>
      </c>
      <c r="E17">
        <v>2.5000000000000001E-2</v>
      </c>
      <c r="F17">
        <v>1.3</v>
      </c>
      <c r="G17">
        <f t="shared" si="0"/>
        <v>5.3066000000000004</v>
      </c>
      <c r="H17" s="1">
        <v>3.7278978021809899E-5</v>
      </c>
      <c r="I17" s="1">
        <v>4.6896968094749836E-9</v>
      </c>
      <c r="J17" s="1">
        <f t="shared" si="1"/>
        <v>1.1869477486232186E-3</v>
      </c>
      <c r="K17" s="1">
        <f t="shared" si="2"/>
        <v>3.7278978021809899E-8</v>
      </c>
      <c r="L17" s="1">
        <f t="shared" si="3"/>
        <v>3.1407429741579667E-8</v>
      </c>
      <c r="M17" s="1">
        <f t="shared" si="4"/>
        <v>1.7205682163912258E-9</v>
      </c>
      <c r="N17">
        <f t="shared" si="5"/>
        <v>4.8776113009444536E-8</v>
      </c>
      <c r="O17" s="1">
        <f t="shared" si="6"/>
        <v>0.13084079982264613</v>
      </c>
      <c r="P17" s="1">
        <f t="shared" si="7"/>
        <v>1.3084079982264613E-3</v>
      </c>
      <c r="Q17" s="1">
        <f t="shared" si="8"/>
        <v>1.1999999999999999E-3</v>
      </c>
      <c r="R17" s="1">
        <f t="shared" si="9"/>
        <v>2.5000000000000001E-3</v>
      </c>
      <c r="S17" s="1">
        <f t="shared" si="10"/>
        <v>1.4379815287394163E-10</v>
      </c>
      <c r="T17" s="1">
        <f t="shared" si="11"/>
        <v>3.0662569184305108</v>
      </c>
    </row>
    <row r="18" spans="1:20" x14ac:dyDescent="0.4">
      <c r="A18" t="s">
        <v>18</v>
      </c>
      <c r="B18">
        <v>50</v>
      </c>
      <c r="C18">
        <v>50</v>
      </c>
      <c r="D18">
        <v>49.952644355644303</v>
      </c>
      <c r="E18">
        <v>2.5000000000000001E-2</v>
      </c>
      <c r="F18">
        <v>1.3</v>
      </c>
      <c r="G18">
        <f t="shared" si="0"/>
        <v>5.3066000000000004</v>
      </c>
      <c r="H18" s="2">
        <v>4.01959294744624E-5</v>
      </c>
      <c r="I18" s="1">
        <v>2.0117017824062671E-8</v>
      </c>
      <c r="J18" s="1">
        <f t="shared" si="1"/>
        <v>1.2798223160950931E-3</v>
      </c>
      <c r="K18" s="1">
        <f t="shared" si="2"/>
        <v>4.01959294744624E-8</v>
      </c>
      <c r="L18" s="1">
        <f t="shared" si="3"/>
        <v>3.1407429741579667E-8</v>
      </c>
      <c r="M18" s="1">
        <f t="shared" si="4"/>
        <v>1.8551967449751873E-9</v>
      </c>
      <c r="N18">
        <f t="shared" si="5"/>
        <v>5.1044893419917967E-8</v>
      </c>
      <c r="O18" s="1">
        <f t="shared" si="6"/>
        <v>0.12699020544442993</v>
      </c>
      <c r="P18" s="1">
        <f t="shared" si="7"/>
        <v>1.2699020544442994E-3</v>
      </c>
      <c r="Q18" s="1">
        <f t="shared" si="8"/>
        <v>1.1999999999999999E-3</v>
      </c>
      <c r="R18" s="1">
        <f t="shared" si="9"/>
        <v>0.01</v>
      </c>
      <c r="S18" s="1">
        <f t="shared" si="10"/>
        <v>2.0421760817609811E-9</v>
      </c>
      <c r="T18" s="1">
        <f t="shared" si="11"/>
        <v>10.151485173504508</v>
      </c>
    </row>
    <row r="19" spans="1:20" x14ac:dyDescent="0.4">
      <c r="A19" t="s">
        <v>18</v>
      </c>
      <c r="B19">
        <v>50</v>
      </c>
      <c r="C19">
        <v>100</v>
      </c>
      <c r="D19">
        <v>99.736087999999995</v>
      </c>
      <c r="E19">
        <v>2.5000000000000001E-2</v>
      </c>
      <c r="F19">
        <v>1.3</v>
      </c>
      <c r="G19">
        <f t="shared" si="0"/>
        <v>5.3066000000000004</v>
      </c>
      <c r="H19" s="1">
        <v>6.4481493768238097E-5</v>
      </c>
      <c r="I19" s="1">
        <v>1.6163029616781768E-8</v>
      </c>
      <c r="J19" s="1">
        <f t="shared" si="1"/>
        <v>2.0530649689831943E-3</v>
      </c>
      <c r="K19" s="1">
        <f t="shared" si="2"/>
        <v>6.44814937682381E-8</v>
      </c>
      <c r="L19" s="1">
        <f t="shared" si="3"/>
        <v>3.1407429741579667E-8</v>
      </c>
      <c r="M19" s="1">
        <f t="shared" si="4"/>
        <v>2.9760689431494508E-9</v>
      </c>
      <c r="N19">
        <f t="shared" si="5"/>
        <v>7.1785420998347368E-8</v>
      </c>
      <c r="O19" s="1">
        <f t="shared" si="6"/>
        <v>0.11132716815829566</v>
      </c>
      <c r="P19" s="1">
        <f t="shared" si="7"/>
        <v>1.1132716815829566E-3</v>
      </c>
      <c r="Q19" s="1">
        <f t="shared" si="8"/>
        <v>1.1999999999999999E-3</v>
      </c>
      <c r="R19" s="1">
        <f t="shared" si="9"/>
        <v>5.0000000000000001E-3</v>
      </c>
      <c r="S19" s="1">
        <f t="shared" si="10"/>
        <v>8.503562329712673E-10</v>
      </c>
      <c r="T19" s="1">
        <f t="shared" si="11"/>
        <v>5.2611190669870362</v>
      </c>
    </row>
    <row r="20" spans="1:20" x14ac:dyDescent="0.4">
      <c r="A20" t="s">
        <v>18</v>
      </c>
      <c r="B20">
        <v>50</v>
      </c>
      <c r="C20">
        <v>150</v>
      </c>
      <c r="D20">
        <v>149.25894799999901</v>
      </c>
      <c r="E20">
        <v>2.5000000000000001E-2</v>
      </c>
      <c r="F20">
        <v>1.3</v>
      </c>
      <c r="G20">
        <f t="shared" si="0"/>
        <v>5.3066000000000004</v>
      </c>
      <c r="H20" s="1">
        <v>6.8464841232045897E-5</v>
      </c>
      <c r="I20" s="1">
        <v>1.1467460100289323E-8</v>
      </c>
      <c r="J20" s="1">
        <f t="shared" si="1"/>
        <v>2.1798931588918489E-3</v>
      </c>
      <c r="K20" s="1">
        <f t="shared" si="2"/>
        <v>6.8464841232045897E-8</v>
      </c>
      <c r="L20" s="1">
        <f t="shared" si="3"/>
        <v>3.1407429741579667E-8</v>
      </c>
      <c r="M20" s="1">
        <f t="shared" si="4"/>
        <v>3.1599157491713485E-9</v>
      </c>
      <c r="N20">
        <f t="shared" si="5"/>
        <v>7.5391287264798552E-8</v>
      </c>
      <c r="O20" s="1">
        <f t="shared" si="6"/>
        <v>0.11011679266045042</v>
      </c>
      <c r="P20" s="1">
        <f t="shared" si="7"/>
        <v>1.1011679266045042E-3</v>
      </c>
      <c r="Q20" s="1">
        <f t="shared" si="8"/>
        <v>1.1999999999999999E-3</v>
      </c>
      <c r="R20" s="1">
        <f t="shared" si="9"/>
        <v>3.3333333333333335E-3</v>
      </c>
      <c r="S20" s="1">
        <f t="shared" si="10"/>
        <v>4.254363082322629E-10</v>
      </c>
      <c r="T20" s="1">
        <f t="shared" si="11"/>
        <v>3.709943653708716</v>
      </c>
    </row>
    <row r="21" spans="1:20" x14ac:dyDescent="0.4">
      <c r="A21" t="s">
        <v>18</v>
      </c>
      <c r="B21">
        <v>50</v>
      </c>
      <c r="C21">
        <v>200</v>
      </c>
      <c r="D21">
        <v>198.93229499999899</v>
      </c>
      <c r="E21">
        <v>2.5000000000000001E-2</v>
      </c>
      <c r="F21">
        <v>1.3</v>
      </c>
      <c r="G21">
        <f t="shared" si="0"/>
        <v>5.3066000000000004</v>
      </c>
      <c r="H21" s="1">
        <v>7.3356567333414101E-5</v>
      </c>
      <c r="I21" s="1">
        <v>9.2187856342549215E-9</v>
      </c>
      <c r="J21" s="1">
        <f t="shared" si="1"/>
        <v>2.335643761268972E-3</v>
      </c>
      <c r="K21" s="1">
        <f t="shared" si="2"/>
        <v>7.3356567333414102E-8</v>
      </c>
      <c r="L21" s="1">
        <f t="shared" si="3"/>
        <v>3.1407429741579667E-8</v>
      </c>
      <c r="M21" s="1">
        <f t="shared" si="4"/>
        <v>3.3856877230806505E-9</v>
      </c>
      <c r="N21">
        <f t="shared" si="5"/>
        <v>7.986911477706636E-8</v>
      </c>
      <c r="O21" s="1">
        <f t="shared" si="6"/>
        <v>0.1088779337425264</v>
      </c>
      <c r="P21" s="1">
        <f t="shared" si="7"/>
        <v>1.088779337425264E-3</v>
      </c>
      <c r="Q21" s="1">
        <f t="shared" si="8"/>
        <v>1.1999999999999999E-3</v>
      </c>
      <c r="R21" s="1">
        <f t="shared" si="9"/>
        <v>2.5000000000000001E-3</v>
      </c>
      <c r="S21" s="1">
        <f t="shared" si="10"/>
        <v>2.7464308798433363E-10</v>
      </c>
      <c r="T21" s="1">
        <f t="shared" si="11"/>
        <v>2.9791677437841928</v>
      </c>
    </row>
    <row r="22" spans="1:20" x14ac:dyDescent="0.4">
      <c r="A22" t="s">
        <v>19</v>
      </c>
      <c r="B22">
        <v>75</v>
      </c>
      <c r="C22">
        <v>50</v>
      </c>
      <c r="D22">
        <v>50.322400299850003</v>
      </c>
      <c r="E22">
        <v>2.5000000000000001E-2</v>
      </c>
      <c r="F22">
        <v>1.3</v>
      </c>
      <c r="G22">
        <f t="shared" si="0"/>
        <v>5.3066000000000004</v>
      </c>
      <c r="H22" s="2">
        <v>6.7005115135954102E-5</v>
      </c>
      <c r="I22" s="1">
        <v>3.3287916880305202E-8</v>
      </c>
      <c r="J22" s="1">
        <f t="shared" si="1"/>
        <v>2.1334160638827246E-3</v>
      </c>
      <c r="K22" s="1">
        <f t="shared" si="2"/>
        <v>6.7005115135954112E-8</v>
      </c>
      <c r="L22" s="1">
        <f t="shared" si="3"/>
        <v>3.1407429741579667E-8</v>
      </c>
      <c r="M22" s="1">
        <f t="shared" si="4"/>
        <v>3.0925437755055733E-9</v>
      </c>
      <c r="N22">
        <f t="shared" si="5"/>
        <v>7.4065349012599328E-8</v>
      </c>
      <c r="O22" s="1">
        <f t="shared" si="6"/>
        <v>0.11053685806273138</v>
      </c>
      <c r="P22" s="1">
        <f t="shared" si="7"/>
        <v>1.1053685806273138E-3</v>
      </c>
      <c r="Q22" s="1">
        <f t="shared" si="8"/>
        <v>1.1999999999999999E-3</v>
      </c>
      <c r="R22" s="1">
        <f t="shared" si="9"/>
        <v>0.01</v>
      </c>
      <c r="S22" s="1">
        <f t="shared" si="10"/>
        <v>3.3728042747524818E-9</v>
      </c>
      <c r="T22" s="1">
        <f t="shared" si="11"/>
        <v>10.132217906215699</v>
      </c>
    </row>
    <row r="23" spans="1:20" x14ac:dyDescent="0.4">
      <c r="A23" t="s">
        <v>19</v>
      </c>
      <c r="B23">
        <v>75</v>
      </c>
      <c r="C23">
        <v>100</v>
      </c>
      <c r="D23">
        <v>99.922678999999903</v>
      </c>
      <c r="E23">
        <v>2.5000000000000001E-2</v>
      </c>
      <c r="F23">
        <v>1.3</v>
      </c>
      <c r="G23">
        <f t="shared" si="0"/>
        <v>5.3066000000000004</v>
      </c>
      <c r="H23">
        <v>1.10494841603092E-4</v>
      </c>
      <c r="I23" s="1">
        <v>2.7645085857608992E-8</v>
      </c>
      <c r="J23" s="1">
        <f t="shared" si="1"/>
        <v>3.5181115587058086E-3</v>
      </c>
      <c r="K23" s="1">
        <f t="shared" si="2"/>
        <v>1.10494841603092E-7</v>
      </c>
      <c r="L23" s="1">
        <f t="shared" si="3"/>
        <v>3.1407429741579667E-8</v>
      </c>
      <c r="M23" s="1">
        <f t="shared" si="4"/>
        <v>5.0997619201427069E-9</v>
      </c>
      <c r="N23">
        <f t="shared" si="5"/>
        <v>1.1498497395532509E-7</v>
      </c>
      <c r="O23" s="1">
        <f t="shared" si="6"/>
        <v>0.10406365789306443</v>
      </c>
      <c r="P23" s="1">
        <f t="shared" si="7"/>
        <v>1.0406365789306443E-3</v>
      </c>
      <c r="Q23" s="1">
        <f t="shared" si="8"/>
        <v>1.1999999999999999E-3</v>
      </c>
      <c r="R23" s="1">
        <f t="shared" si="9"/>
        <v>5.0000000000000001E-3</v>
      </c>
      <c r="S23" s="1">
        <f t="shared" si="10"/>
        <v>1.450324663335096E-9</v>
      </c>
      <c r="T23" s="1">
        <f t="shared" si="11"/>
        <v>5.2462295498203737</v>
      </c>
    </row>
    <row r="24" spans="1:20" x14ac:dyDescent="0.4">
      <c r="A24" t="s">
        <v>19</v>
      </c>
      <c r="B24">
        <v>75</v>
      </c>
      <c r="C24">
        <v>150</v>
      </c>
      <c r="D24">
        <v>149.235749</v>
      </c>
      <c r="E24">
        <v>2.5000000000000001E-2</v>
      </c>
      <c r="F24">
        <v>1.3</v>
      </c>
      <c r="G24">
        <f t="shared" si="0"/>
        <v>5.3066000000000004</v>
      </c>
      <c r="H24">
        <v>1.3150036749462799E-4</v>
      </c>
      <c r="I24" s="1">
        <v>2.2028965642580049E-8</v>
      </c>
      <c r="J24" s="1">
        <f t="shared" si="1"/>
        <v>4.1869191008819581E-3</v>
      </c>
      <c r="K24" s="1">
        <f t="shared" si="2"/>
        <v>1.31500367494628E-7</v>
      </c>
      <c r="L24" s="1">
        <f t="shared" si="3"/>
        <v>3.1407429741579667E-8</v>
      </c>
      <c r="M24" s="1">
        <f t="shared" si="4"/>
        <v>6.0692477305212912E-9</v>
      </c>
      <c r="N24">
        <f t="shared" si="5"/>
        <v>1.3533517304163363E-7</v>
      </c>
      <c r="O24" s="1">
        <f t="shared" si="6"/>
        <v>0.10291619378718642</v>
      </c>
      <c r="P24" s="1">
        <f t="shared" si="7"/>
        <v>1.0291619378718642E-3</v>
      </c>
      <c r="Q24" s="1">
        <f t="shared" si="8"/>
        <v>1.1999999999999999E-3</v>
      </c>
      <c r="R24" s="1">
        <f t="shared" si="9"/>
        <v>3.3333333333333335E-3</v>
      </c>
      <c r="S24" s="1">
        <f t="shared" si="10"/>
        <v>8.1269525066552898E-10</v>
      </c>
      <c r="T24" s="1">
        <f t="shared" si="11"/>
        <v>3.689212030430792</v>
      </c>
    </row>
    <row r="25" spans="1:20" x14ac:dyDescent="0.4">
      <c r="A25" t="s">
        <v>19</v>
      </c>
      <c r="B25">
        <v>75</v>
      </c>
      <c r="C25">
        <v>200</v>
      </c>
      <c r="D25">
        <v>199.324766428571</v>
      </c>
      <c r="E25">
        <v>2.5000000000000001E-2</v>
      </c>
      <c r="F25">
        <v>1.3</v>
      </c>
      <c r="G25">
        <f t="shared" si="0"/>
        <v>5.3066000000000004</v>
      </c>
      <c r="H25">
        <v>1.42096362606957E-4</v>
      </c>
      <c r="I25" s="1">
        <v>1.7822216119073935E-8</v>
      </c>
      <c r="J25" s="1">
        <f t="shared" si="1"/>
        <v>4.5242913468604689E-3</v>
      </c>
      <c r="K25" s="1">
        <f t="shared" si="2"/>
        <v>1.4209636260695699E-7</v>
      </c>
      <c r="L25" s="1">
        <f t="shared" si="3"/>
        <v>3.1407429741579667E-8</v>
      </c>
      <c r="M25" s="1">
        <f t="shared" si="4"/>
        <v>6.5582936587826299E-9</v>
      </c>
      <c r="N25">
        <f t="shared" si="5"/>
        <v>1.4567365624853004E-7</v>
      </c>
      <c r="O25" s="1">
        <f t="shared" si="6"/>
        <v>0.10251751246544427</v>
      </c>
      <c r="P25" s="1">
        <f t="shared" si="7"/>
        <v>1.0251751246544427E-3</v>
      </c>
      <c r="Q25" s="1">
        <f t="shared" si="8"/>
        <v>1.1999999999999999E-3</v>
      </c>
      <c r="R25" s="1">
        <f t="shared" si="9"/>
        <v>2.5000000000000001E-3</v>
      </c>
      <c r="S25" s="1">
        <f t="shared" si="10"/>
        <v>5.2691658605692265E-10</v>
      </c>
      <c r="T25" s="1">
        <f t="shared" si="11"/>
        <v>2.9565155227412983</v>
      </c>
    </row>
    <row r="26" spans="1:20" x14ac:dyDescent="0.4">
      <c r="A26" t="s">
        <v>20</v>
      </c>
      <c r="B26">
        <v>50</v>
      </c>
      <c r="C26">
        <v>50</v>
      </c>
      <c r="D26">
        <v>49.834355322338801</v>
      </c>
      <c r="E26">
        <v>2.5000000000000001E-2</v>
      </c>
      <c r="F26">
        <v>1.3</v>
      </c>
      <c r="G26">
        <f t="shared" si="0"/>
        <v>5.3066000000000004</v>
      </c>
      <c r="H26" s="2">
        <v>4.4995502286567399E-5</v>
      </c>
      <c r="I26" s="1">
        <v>2.2572531537494209E-8</v>
      </c>
      <c r="J26" s="1">
        <f t="shared" si="1"/>
        <v>1.4326387946033915E-3</v>
      </c>
      <c r="K26" s="1">
        <f t="shared" si="2"/>
        <v>4.4995502286567401E-8</v>
      </c>
      <c r="L26" s="1">
        <f t="shared" si="3"/>
        <v>3.1407429741579667E-8</v>
      </c>
      <c r="M26" s="1">
        <f t="shared" si="4"/>
        <v>2.0767154901492641E-9</v>
      </c>
      <c r="N26">
        <f t="shared" si="5"/>
        <v>5.4912062574809378E-8</v>
      </c>
      <c r="O26" s="1">
        <f t="shared" si="6"/>
        <v>0.12203900342102056</v>
      </c>
      <c r="P26" s="1">
        <f t="shared" si="7"/>
        <v>1.2203900342102056E-3</v>
      </c>
      <c r="Q26" s="1">
        <f t="shared" si="8"/>
        <v>1.1999999999999999E-3</v>
      </c>
      <c r="R26" s="1">
        <f t="shared" si="9"/>
        <v>0.01</v>
      </c>
      <c r="S26" s="1">
        <f t="shared" si="10"/>
        <v>2.2900759582676727E-9</v>
      </c>
      <c r="T26" s="1">
        <f t="shared" si="11"/>
        <v>10.145410382808553</v>
      </c>
    </row>
    <row r="27" spans="1:20" x14ac:dyDescent="0.4">
      <c r="A27" t="s">
        <v>20</v>
      </c>
      <c r="B27">
        <v>50</v>
      </c>
      <c r="C27">
        <v>100</v>
      </c>
      <c r="D27">
        <v>99.546721999999903</v>
      </c>
      <c r="E27">
        <v>2.5000000000000001E-2</v>
      </c>
      <c r="F27">
        <v>1.3</v>
      </c>
      <c r="G27">
        <f t="shared" si="0"/>
        <v>5.3066000000000004</v>
      </c>
      <c r="H27" s="1">
        <v>6.4951854531607295E-5</v>
      </c>
      <c r="I27" s="1">
        <v>1.631190189557607E-8</v>
      </c>
      <c r="J27" s="1">
        <f t="shared" si="1"/>
        <v>2.0680410675445638E-3</v>
      </c>
      <c r="K27" s="1">
        <f t="shared" si="2"/>
        <v>6.4951854531607286E-8</v>
      </c>
      <c r="L27" s="1">
        <f t="shared" si="3"/>
        <v>3.1407429741579667E-8</v>
      </c>
      <c r="M27" s="1">
        <f t="shared" si="4"/>
        <v>2.9977779014587976E-9</v>
      </c>
      <c r="N27">
        <f t="shared" si="5"/>
        <v>7.2209118000525464E-8</v>
      </c>
      <c r="O27" s="1">
        <f t="shared" si="6"/>
        <v>0.11117329677690203</v>
      </c>
      <c r="P27" s="1">
        <f t="shared" si="7"/>
        <v>1.1117329677690203E-3</v>
      </c>
      <c r="Q27" s="1">
        <f t="shared" si="8"/>
        <v>1.1999999999999999E-3</v>
      </c>
      <c r="R27" s="1">
        <f t="shared" si="9"/>
        <v>5.0000000000000001E-3</v>
      </c>
      <c r="S27" s="1">
        <f t="shared" si="10"/>
        <v>8.5813550475592023E-10</v>
      </c>
      <c r="T27" s="1">
        <f t="shared" si="11"/>
        <v>5.2607936845712269</v>
      </c>
    </row>
    <row r="28" spans="1:20" x14ac:dyDescent="0.4">
      <c r="A28" t="s">
        <v>20</v>
      </c>
      <c r="B28">
        <v>50</v>
      </c>
      <c r="C28">
        <v>150</v>
      </c>
      <c r="D28">
        <v>149.152388</v>
      </c>
      <c r="E28">
        <v>2.5000000000000001E-2</v>
      </c>
      <c r="F28">
        <v>1.3</v>
      </c>
      <c r="G28">
        <f t="shared" si="0"/>
        <v>5.3066000000000004</v>
      </c>
      <c r="H28" s="1">
        <v>7.0255711280002098E-5</v>
      </c>
      <c r="I28" s="1">
        <v>1.1775827430936289E-8</v>
      </c>
      <c r="J28" s="1">
        <f t="shared" si="1"/>
        <v>2.236913744870755E-3</v>
      </c>
      <c r="K28" s="1">
        <f t="shared" si="2"/>
        <v>7.0255711280002094E-8</v>
      </c>
      <c r="L28" s="1">
        <f t="shared" si="3"/>
        <v>3.1407429741579667E-8</v>
      </c>
      <c r="M28" s="1">
        <f t="shared" si="4"/>
        <v>3.2425712898462499E-9</v>
      </c>
      <c r="N28">
        <f t="shared" si="5"/>
        <v>7.7024709535323863E-8</v>
      </c>
      <c r="O28" s="1">
        <f t="shared" si="6"/>
        <v>0.10963480140190186</v>
      </c>
      <c r="P28" s="1">
        <f t="shared" si="7"/>
        <v>1.0963480140190186E-3</v>
      </c>
      <c r="Q28" s="1">
        <f t="shared" si="8"/>
        <v>1.1999999999999999E-3</v>
      </c>
      <c r="R28" s="1">
        <f t="shared" si="9"/>
        <v>3.3333333333333335E-3</v>
      </c>
      <c r="S28" s="1">
        <f t="shared" si="10"/>
        <v>4.3670843101978493E-10</v>
      </c>
      <c r="T28" s="1">
        <f t="shared" si="11"/>
        <v>3.7085158863020338</v>
      </c>
    </row>
    <row r="29" spans="1:20" x14ac:dyDescent="0.4">
      <c r="A29" t="s">
        <v>20</v>
      </c>
      <c r="B29">
        <v>50</v>
      </c>
      <c r="C29">
        <v>200</v>
      </c>
      <c r="D29">
        <v>198.93452399999899</v>
      </c>
      <c r="E29">
        <v>2.5000000000000001E-2</v>
      </c>
      <c r="F29">
        <v>1.3</v>
      </c>
      <c r="G29">
        <f t="shared" si="0"/>
        <v>5.3066000000000004</v>
      </c>
      <c r="H29" s="1">
        <v>7.42032806181771E-5</v>
      </c>
      <c r="I29" s="1">
        <v>9.3250883665342932E-9</v>
      </c>
      <c r="J29" s="1">
        <f t="shared" si="1"/>
        <v>2.362602773570512E-3</v>
      </c>
      <c r="K29" s="1">
        <f t="shared" si="2"/>
        <v>7.4203280618177102E-8</v>
      </c>
      <c r="L29" s="1">
        <f t="shared" si="3"/>
        <v>3.1407429741579667E-8</v>
      </c>
      <c r="M29" s="1">
        <f t="shared" si="4"/>
        <v>3.4247667977620196E-9</v>
      </c>
      <c r="N29">
        <f t="shared" si="5"/>
        <v>8.0649132202964551E-8</v>
      </c>
      <c r="O29" s="1">
        <f t="shared" si="6"/>
        <v>0.10868674744713167</v>
      </c>
      <c r="P29" s="1">
        <f t="shared" si="7"/>
        <v>1.0868674744713167E-3</v>
      </c>
      <c r="Q29" s="1">
        <f t="shared" si="8"/>
        <v>1.1999999999999999E-3</v>
      </c>
      <c r="R29" s="1">
        <f t="shared" si="9"/>
        <v>2.5000000000000001E-3</v>
      </c>
      <c r="S29" s="1">
        <f t="shared" si="10"/>
        <v>2.7774491824021901E-10</v>
      </c>
      <c r="T29" s="1">
        <f t="shared" si="11"/>
        <v>2.9784695578541101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_all</vt:lpstr>
      <vt:lpstr>main</vt:lpstr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Louis</cp:lastModifiedBy>
  <dcterms:created xsi:type="dcterms:W3CDTF">2025-07-15T09:33:14Z</dcterms:created>
  <dcterms:modified xsi:type="dcterms:W3CDTF">2025-09-21T13:26:11Z</dcterms:modified>
</cp:coreProperties>
</file>