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yongnanche/Desktop/"/>
    </mc:Choice>
  </mc:AlternateContent>
  <xr:revisionPtr revIDLastSave="0" documentId="8_{31B68F96-8210-C449-A37C-68584E40E9A3}" xr6:coauthVersionLast="45" xr6:coauthVersionMax="45" xr10:uidLastSave="{00000000-0000-0000-0000-000000000000}"/>
  <bookViews>
    <workbookView xWindow="920" yWindow="580" windowWidth="31360" windowHeight="18200" xr2:uid="{87E6361A-E7AB-1148-B977-A236AD373E94}"/>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06" i="1" l="1"/>
  <c r="S304" i="1"/>
  <c r="S305" i="1"/>
  <c r="Y97" i="1"/>
  <c r="Y96" i="1"/>
  <c r="Y95" i="1"/>
  <c r="Y94" i="1"/>
  <c r="Y88" i="1"/>
  <c r="Y81" i="1"/>
  <c r="Y76" i="1"/>
  <c r="Y71" i="1"/>
  <c r="Y70" i="1"/>
  <c r="Y69" i="1"/>
  <c r="Y68" i="1"/>
  <c r="Y67" i="1"/>
  <c r="AI304" i="1"/>
  <c r="AM9" i="1"/>
  <c r="AJ368" i="1"/>
  <c r="AI367" i="1"/>
  <c r="AI368" i="1"/>
  <c r="AH367" i="1"/>
  <c r="AH368" i="1"/>
  <c r="AG367" i="1"/>
  <c r="AG368"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9" i="1"/>
  <c r="K9" i="1"/>
  <c r="M9" i="1" s="1"/>
  <c r="O10" i="1" l="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9" i="1"/>
  <c r="K6" i="1" l="1"/>
  <c r="K3" i="1"/>
  <c r="R9" i="1"/>
  <c r="R10" i="1" l="1"/>
  <c r="N9" i="1"/>
  <c r="L9" i="1"/>
  <c r="E3" i="1"/>
  <c r="E5" i="1"/>
  <c r="B5" i="1"/>
  <c r="B3" i="1"/>
  <c r="B9" i="1" s="1"/>
  <c r="K10" i="1" l="1"/>
  <c r="S9" i="1"/>
  <c r="R11" i="1"/>
  <c r="B6" i="1"/>
  <c r="E9" i="1"/>
  <c r="X3" i="1"/>
  <c r="V9" i="1" l="1"/>
  <c r="V6" i="1"/>
  <c r="R12" i="1"/>
  <c r="M10" i="1"/>
  <c r="L10" i="1" s="1"/>
  <c r="N10" i="1"/>
  <c r="V3" i="1"/>
  <c r="C9" i="1"/>
  <c r="W12" i="1" l="1"/>
  <c r="W20" i="1"/>
  <c r="W28" i="1"/>
  <c r="W36" i="1"/>
  <c r="W44" i="1"/>
  <c r="W52" i="1"/>
  <c r="W60" i="1"/>
  <c r="W68" i="1"/>
  <c r="W76" i="1"/>
  <c r="W84" i="1"/>
  <c r="W92" i="1"/>
  <c r="W22" i="1"/>
  <c r="W13" i="1"/>
  <c r="W21" i="1"/>
  <c r="W29" i="1"/>
  <c r="W37" i="1"/>
  <c r="W45" i="1"/>
  <c r="W53" i="1"/>
  <c r="W61" i="1"/>
  <c r="W69" i="1"/>
  <c r="W77" i="1"/>
  <c r="W85" i="1"/>
  <c r="W93" i="1"/>
  <c r="W14" i="1"/>
  <c r="W30" i="1"/>
  <c r="W46" i="1"/>
  <c r="W19" i="1"/>
  <c r="W33" i="1"/>
  <c r="W43" i="1"/>
  <c r="W56" i="1"/>
  <c r="W66" i="1"/>
  <c r="W78" i="1"/>
  <c r="W88" i="1"/>
  <c r="W98" i="1"/>
  <c r="W24" i="1"/>
  <c r="W48" i="1"/>
  <c r="W70" i="1"/>
  <c r="W90" i="1"/>
  <c r="W9" i="1"/>
  <c r="W25" i="1"/>
  <c r="W49" i="1"/>
  <c r="W81" i="1"/>
  <c r="W39" i="1"/>
  <c r="W94" i="1"/>
  <c r="W40" i="1"/>
  <c r="W23" i="1"/>
  <c r="W34" i="1"/>
  <c r="W47" i="1"/>
  <c r="W57" i="1"/>
  <c r="W67" i="1"/>
  <c r="W79" i="1"/>
  <c r="W89" i="1"/>
  <c r="W10" i="1"/>
  <c r="W35" i="1"/>
  <c r="W58" i="1"/>
  <c r="W80" i="1"/>
  <c r="W11" i="1"/>
  <c r="W38" i="1"/>
  <c r="W71" i="1"/>
  <c r="W91" i="1"/>
  <c r="W15" i="1"/>
  <c r="W50" i="1"/>
  <c r="W16" i="1"/>
  <c r="W62" i="1"/>
  <c r="W27" i="1"/>
  <c r="W59" i="1"/>
  <c r="W26" i="1"/>
  <c r="W82" i="1"/>
  <c r="W51" i="1"/>
  <c r="W72" i="1"/>
  <c r="W83" i="1"/>
  <c r="W63" i="1"/>
  <c r="W73" i="1"/>
  <c r="W95" i="1"/>
  <c r="W17" i="1"/>
  <c r="W31" i="1"/>
  <c r="W41" i="1"/>
  <c r="W54" i="1"/>
  <c r="W64" i="1"/>
  <c r="W74" i="1"/>
  <c r="W86" i="1"/>
  <c r="W96" i="1"/>
  <c r="W18" i="1"/>
  <c r="W32" i="1"/>
  <c r="W42" i="1"/>
  <c r="W55" i="1"/>
  <c r="W65" i="1"/>
  <c r="W75" i="1"/>
  <c r="W87" i="1"/>
  <c r="W97" i="1"/>
  <c r="P10" i="1"/>
  <c r="K11" i="1"/>
  <c r="R13" i="1"/>
  <c r="P9" i="1"/>
  <c r="S10" i="1"/>
  <c r="Z9" i="1"/>
  <c r="Y9" i="1"/>
  <c r="X9" i="1"/>
  <c r="B10" i="1"/>
  <c r="G9" i="1"/>
  <c r="AD9" i="1" l="1"/>
  <c r="M11" i="1"/>
  <c r="L11" i="1" s="1"/>
  <c r="N11" i="1"/>
  <c r="V10" i="1"/>
  <c r="AB9" i="1"/>
  <c r="R14" i="1"/>
  <c r="Y10" i="1"/>
  <c r="E10" i="1"/>
  <c r="C10" i="1" l="1"/>
  <c r="G10" i="1" s="1"/>
  <c r="F10" i="1"/>
  <c r="S11" i="1"/>
  <c r="Z10" i="1"/>
  <c r="P11" i="1"/>
  <c r="R15" i="1"/>
  <c r="K12" i="1"/>
  <c r="B11" i="1" l="1"/>
  <c r="M12" i="1"/>
  <c r="L12" i="1" s="1"/>
  <c r="N12" i="1"/>
  <c r="X10" i="1"/>
  <c r="AD10" i="1" s="1"/>
  <c r="R16" i="1"/>
  <c r="E11" i="1"/>
  <c r="C11" i="1" l="1"/>
  <c r="R17" i="1"/>
  <c r="AB10" i="1"/>
  <c r="V11" i="1"/>
  <c r="S12" i="1"/>
  <c r="K13" i="1"/>
  <c r="P12" i="1"/>
  <c r="G11" i="1"/>
  <c r="B12" i="1" l="1"/>
  <c r="AH9" i="1"/>
  <c r="M13" i="1"/>
  <c r="L13" i="1" s="1"/>
  <c r="N13" i="1"/>
  <c r="S13" i="1" s="1"/>
  <c r="Y11" i="1"/>
  <c r="Z11" i="1"/>
  <c r="R18" i="1"/>
  <c r="E12" i="1" l="1"/>
  <c r="AL9" i="1"/>
  <c r="X11" i="1"/>
  <c r="AD11" i="1" s="1"/>
  <c r="R19" i="1"/>
  <c r="K14" i="1"/>
  <c r="P13" i="1"/>
  <c r="AB11" i="1"/>
  <c r="C12" i="1" l="1"/>
  <c r="V12" i="1"/>
  <c r="M14" i="1"/>
  <c r="L14" i="1" s="1"/>
  <c r="N14" i="1"/>
  <c r="Y12" i="1"/>
  <c r="AD12" i="1" s="1"/>
  <c r="Z12" i="1"/>
  <c r="X12" i="1"/>
  <c r="R20" i="1"/>
  <c r="V13" i="1" l="1"/>
  <c r="AB12" i="1"/>
  <c r="B13" i="1"/>
  <c r="AH10" i="1"/>
  <c r="G12" i="1"/>
  <c r="S14" i="1"/>
  <c r="R21" i="1"/>
  <c r="K15" i="1"/>
  <c r="P14" i="1"/>
  <c r="Z13" i="1"/>
  <c r="X13" i="1"/>
  <c r="Y13" i="1"/>
  <c r="AD13" i="1" s="1"/>
  <c r="E13" i="1" l="1"/>
  <c r="AL10" i="1"/>
  <c r="M15" i="1"/>
  <c r="L15" i="1" s="1"/>
  <c r="N15" i="1"/>
  <c r="R22" i="1"/>
  <c r="AB13" i="1"/>
  <c r="V14" i="1"/>
  <c r="C13" i="1" l="1"/>
  <c r="R23" i="1"/>
  <c r="S15" i="1"/>
  <c r="K16" i="1"/>
  <c r="P15" i="1"/>
  <c r="Z14" i="1"/>
  <c r="Y14" i="1"/>
  <c r="AH11" i="1" l="1"/>
  <c r="G13" i="1"/>
  <c r="B14" i="1"/>
  <c r="M16" i="1"/>
  <c r="L16" i="1" s="1"/>
  <c r="P16" i="1" s="1"/>
  <c r="N16" i="1"/>
  <c r="R24" i="1"/>
  <c r="X14" i="1"/>
  <c r="AD14" i="1" s="1"/>
  <c r="E14" i="1" l="1"/>
  <c r="AL11" i="1"/>
  <c r="S16" i="1"/>
  <c r="R25" i="1"/>
  <c r="K17" i="1"/>
  <c r="AB14" i="1"/>
  <c r="V15" i="1"/>
  <c r="AG9" i="1" s="1"/>
  <c r="C14" i="1" l="1"/>
  <c r="M17" i="1"/>
  <c r="L17" i="1" s="1"/>
  <c r="N17" i="1"/>
  <c r="S17" i="1" s="1"/>
  <c r="R26" i="1"/>
  <c r="Z15" i="1"/>
  <c r="AJ9" i="1" s="1"/>
  <c r="Y15" i="1"/>
  <c r="AN9" i="1" l="1"/>
  <c r="AK9" i="1"/>
  <c r="AH12" i="1"/>
  <c r="G14" i="1"/>
  <c r="B15" i="1"/>
  <c r="AD15" i="1"/>
  <c r="AI9" i="1" s="1"/>
  <c r="R27" i="1"/>
  <c r="K18" i="1"/>
  <c r="P17" i="1"/>
  <c r="X15" i="1"/>
  <c r="AB15" i="1" s="1"/>
  <c r="E15" i="1" l="1"/>
  <c r="AL12" i="1"/>
  <c r="R28" i="1"/>
  <c r="M18" i="1"/>
  <c r="L18" i="1" s="1"/>
  <c r="N18" i="1"/>
  <c r="V16" i="1"/>
  <c r="AG10" i="1" s="1"/>
  <c r="S18" i="1" l="1"/>
  <c r="C15" i="1"/>
  <c r="K19" i="1"/>
  <c r="P18" i="1"/>
  <c r="R29" i="1"/>
  <c r="Z16" i="1"/>
  <c r="AJ10" i="1" s="1"/>
  <c r="Y16" i="1"/>
  <c r="AN10" i="1" l="1"/>
  <c r="AK10" i="1"/>
  <c r="G15" i="1"/>
  <c r="AH13" i="1"/>
  <c r="B16" i="1"/>
  <c r="R30" i="1"/>
  <c r="M19" i="1"/>
  <c r="L19" i="1" s="1"/>
  <c r="N19" i="1"/>
  <c r="S19" i="1" s="1"/>
  <c r="X16" i="1"/>
  <c r="AB16" i="1" s="1"/>
  <c r="E16" i="1" l="1"/>
  <c r="AL13" i="1"/>
  <c r="AD16" i="1"/>
  <c r="AI10" i="1" s="1"/>
  <c r="AM10" i="1" s="1"/>
  <c r="K20" i="1"/>
  <c r="P19" i="1"/>
  <c r="R31" i="1"/>
  <c r="V17" i="1"/>
  <c r="AG11" i="1" s="1"/>
  <c r="C16" i="1" l="1"/>
  <c r="R32" i="1"/>
  <c r="M20" i="1"/>
  <c r="L20" i="1" s="1"/>
  <c r="N20" i="1"/>
  <c r="S20" i="1" s="1"/>
  <c r="Z17" i="1"/>
  <c r="AJ11" i="1" s="1"/>
  <c r="Y17" i="1"/>
  <c r="AN11" i="1" l="1"/>
  <c r="AK11" i="1"/>
  <c r="AH14" i="1"/>
  <c r="AL14" i="1" s="1"/>
  <c r="G16" i="1"/>
  <c r="B17" i="1"/>
  <c r="K21" i="1"/>
  <c r="P20" i="1"/>
  <c r="R33" i="1"/>
  <c r="X17" i="1"/>
  <c r="AB17" i="1" s="1"/>
  <c r="E17" i="1" l="1"/>
  <c r="AD17" i="1"/>
  <c r="AI11" i="1" s="1"/>
  <c r="AM11" i="1" s="1"/>
  <c r="R34" i="1"/>
  <c r="M21" i="1"/>
  <c r="L21" i="1" s="1"/>
  <c r="P21" i="1" s="1"/>
  <c r="N21" i="1"/>
  <c r="V18" i="1"/>
  <c r="AG12" i="1" s="1"/>
  <c r="C17" i="1" l="1"/>
  <c r="S21" i="1"/>
  <c r="K22" i="1"/>
  <c r="R35" i="1"/>
  <c r="Z18" i="1"/>
  <c r="AJ12" i="1" s="1"/>
  <c r="Y18" i="1"/>
  <c r="AN12" i="1" l="1"/>
  <c r="AK12" i="1"/>
  <c r="AH15" i="1"/>
  <c r="AL15" i="1" s="1"/>
  <c r="G17" i="1"/>
  <c r="B18" i="1"/>
  <c r="R36" i="1"/>
  <c r="M22" i="1"/>
  <c r="L22" i="1" s="1"/>
  <c r="P22" i="1" s="1"/>
  <c r="N22" i="1"/>
  <c r="X18" i="1"/>
  <c r="AB18" i="1" s="1"/>
  <c r="E18" i="1" l="1"/>
  <c r="S22" i="1"/>
  <c r="K23" i="1"/>
  <c r="AD18" i="1"/>
  <c r="AI12" i="1" s="1"/>
  <c r="AM12" i="1" s="1"/>
  <c r="M23" i="1"/>
  <c r="L23" i="1" s="1"/>
  <c r="N23" i="1"/>
  <c r="S23" i="1" s="1"/>
  <c r="R37" i="1"/>
  <c r="V19" i="1"/>
  <c r="AG13" i="1" s="1"/>
  <c r="C18" i="1" l="1"/>
  <c r="K24" i="1"/>
  <c r="P23" i="1"/>
  <c r="R38" i="1"/>
  <c r="Z19" i="1"/>
  <c r="AJ13" i="1" s="1"/>
  <c r="Y19" i="1"/>
  <c r="AN13" i="1" l="1"/>
  <c r="AK13" i="1"/>
  <c r="AD19" i="1"/>
  <c r="AI13" i="1" s="1"/>
  <c r="AM13" i="1" s="1"/>
  <c r="AH16" i="1"/>
  <c r="AL16" i="1" s="1"/>
  <c r="G18" i="1"/>
  <c r="B19" i="1"/>
  <c r="X19" i="1"/>
  <c r="V20" i="1" s="1"/>
  <c r="AG14" i="1" s="1"/>
  <c r="R39" i="1"/>
  <c r="M24" i="1"/>
  <c r="L24" i="1" s="1"/>
  <c r="N24" i="1"/>
  <c r="S24" i="1" s="1"/>
  <c r="E19" i="1" l="1"/>
  <c r="Z20" i="1"/>
  <c r="AJ14" i="1" s="1"/>
  <c r="Y20" i="1"/>
  <c r="R40" i="1"/>
  <c r="K25" i="1"/>
  <c r="P24" i="1"/>
  <c r="AB19" i="1"/>
  <c r="AN14" i="1" l="1"/>
  <c r="AK14" i="1"/>
  <c r="X20" i="1"/>
  <c r="AB20" i="1" s="1"/>
  <c r="C19" i="1"/>
  <c r="AD20" i="1"/>
  <c r="AI14" i="1" s="1"/>
  <c r="AM14" i="1" s="1"/>
  <c r="M25" i="1"/>
  <c r="L25" i="1" s="1"/>
  <c r="N25" i="1"/>
  <c r="S25" i="1" s="1"/>
  <c r="R41" i="1"/>
  <c r="AH17" i="1" l="1"/>
  <c r="AL17" i="1" s="1"/>
  <c r="G19" i="1"/>
  <c r="B20" i="1"/>
  <c r="V21" i="1"/>
  <c r="AG15" i="1" s="1"/>
  <c r="R42" i="1"/>
  <c r="K26" i="1"/>
  <c r="P25" i="1"/>
  <c r="Z21" i="1" l="1"/>
  <c r="E20" i="1"/>
  <c r="Y21" i="1"/>
  <c r="M26" i="1"/>
  <c r="L26" i="1" s="1"/>
  <c r="N26" i="1"/>
  <c r="R43" i="1"/>
  <c r="C20" i="1" l="1"/>
  <c r="AJ15" i="1"/>
  <c r="X21" i="1"/>
  <c r="K27" i="1"/>
  <c r="P26" i="1"/>
  <c r="R44" i="1"/>
  <c r="S26" i="1"/>
  <c r="AB21" i="1" l="1"/>
  <c r="V22" i="1"/>
  <c r="AH18" i="1"/>
  <c r="AL18" i="1" s="1"/>
  <c r="G20" i="1"/>
  <c r="B21" i="1"/>
  <c r="AN15" i="1"/>
  <c r="AK15" i="1"/>
  <c r="AD21" i="1"/>
  <c r="AI15" i="1" s="1"/>
  <c r="AM15" i="1" s="1"/>
  <c r="R45" i="1"/>
  <c r="M27" i="1"/>
  <c r="L27" i="1" s="1"/>
  <c r="N27" i="1"/>
  <c r="S27" i="1" s="1"/>
  <c r="E21" i="1" l="1"/>
  <c r="AG16" i="1"/>
  <c r="Z22" i="1"/>
  <c r="Y22" i="1"/>
  <c r="K28" i="1"/>
  <c r="P27" i="1"/>
  <c r="R46" i="1"/>
  <c r="AJ16" i="1" l="1"/>
  <c r="X22" i="1"/>
  <c r="C21" i="1"/>
  <c r="R47" i="1"/>
  <c r="M28" i="1"/>
  <c r="L28" i="1" s="1"/>
  <c r="N28" i="1"/>
  <c r="S28" i="1" l="1"/>
  <c r="AB22" i="1"/>
  <c r="V23" i="1"/>
  <c r="AH19" i="1"/>
  <c r="AL19" i="1" s="1"/>
  <c r="G21" i="1"/>
  <c r="B22" i="1"/>
  <c r="AD22" i="1"/>
  <c r="AI16" i="1" s="1"/>
  <c r="AM16" i="1" s="1"/>
  <c r="AN16" i="1"/>
  <c r="AK16" i="1"/>
  <c r="K29" i="1"/>
  <c r="P28" i="1"/>
  <c r="R48" i="1"/>
  <c r="AG17" i="1" l="1"/>
  <c r="Z23" i="1"/>
  <c r="Y23" i="1"/>
  <c r="E22" i="1"/>
  <c r="R49" i="1"/>
  <c r="M29" i="1"/>
  <c r="L29" i="1" s="1"/>
  <c r="N29" i="1"/>
  <c r="S29" i="1" s="1"/>
  <c r="AJ17" i="1" l="1"/>
  <c r="X23" i="1"/>
  <c r="C22" i="1"/>
  <c r="K30" i="1"/>
  <c r="P29" i="1"/>
  <c r="R50" i="1"/>
  <c r="AH20" i="1" l="1"/>
  <c r="AL20" i="1" s="1"/>
  <c r="G22" i="1"/>
  <c r="B23" i="1"/>
  <c r="AN17" i="1"/>
  <c r="AK17" i="1"/>
  <c r="AB23" i="1"/>
  <c r="V24" i="1"/>
  <c r="AD23" i="1"/>
  <c r="AI17" i="1" s="1"/>
  <c r="AM17" i="1" s="1"/>
  <c r="R51" i="1"/>
  <c r="M30" i="1"/>
  <c r="L30" i="1" s="1"/>
  <c r="N30" i="1"/>
  <c r="E23" i="1" l="1"/>
  <c r="AG18" i="1"/>
  <c r="Y24" i="1"/>
  <c r="Z24" i="1"/>
  <c r="K31" i="1"/>
  <c r="P30" i="1"/>
  <c r="S30" i="1"/>
  <c r="R52" i="1"/>
  <c r="AJ18" i="1" l="1"/>
  <c r="X24" i="1"/>
  <c r="AD24" i="1"/>
  <c r="AI18" i="1" s="1"/>
  <c r="AM18" i="1" s="1"/>
  <c r="C23" i="1"/>
  <c r="R53" i="1"/>
  <c r="M31" i="1"/>
  <c r="L31" i="1" s="1"/>
  <c r="N31" i="1"/>
  <c r="G23" i="1" l="1"/>
  <c r="AH21" i="1"/>
  <c r="AL21" i="1" s="1"/>
  <c r="B24" i="1"/>
  <c r="AB24" i="1"/>
  <c r="V25" i="1"/>
  <c r="S31" i="1"/>
  <c r="AN18" i="1"/>
  <c r="AK18" i="1"/>
  <c r="K32" i="1"/>
  <c r="P31" i="1"/>
  <c r="R54" i="1"/>
  <c r="E24" i="1" l="1"/>
  <c r="AG19" i="1"/>
  <c r="Z25" i="1"/>
  <c r="Y25" i="1"/>
  <c r="R55" i="1"/>
  <c r="M32" i="1"/>
  <c r="L32" i="1" s="1"/>
  <c r="N32" i="1"/>
  <c r="S32" i="1" s="1"/>
  <c r="C24" i="1" l="1"/>
  <c r="AJ19" i="1"/>
  <c r="X25" i="1"/>
  <c r="AD25" i="1" s="1"/>
  <c r="AI19" i="1" s="1"/>
  <c r="AM19" i="1" s="1"/>
  <c r="K33" i="1"/>
  <c r="P32" i="1"/>
  <c r="R56" i="1"/>
  <c r="AN19" i="1" l="1"/>
  <c r="AK19" i="1"/>
  <c r="AB25" i="1"/>
  <c r="V26" i="1"/>
  <c r="AH22" i="1"/>
  <c r="AL22" i="1" s="1"/>
  <c r="G24" i="1"/>
  <c r="B25" i="1"/>
  <c r="R57" i="1"/>
  <c r="M33" i="1"/>
  <c r="L33" i="1" s="1"/>
  <c r="N33" i="1"/>
  <c r="S33" i="1" s="1"/>
  <c r="AG20" i="1" l="1"/>
  <c r="Z26" i="1"/>
  <c r="Y26" i="1"/>
  <c r="E25" i="1"/>
  <c r="K34" i="1"/>
  <c r="P33" i="1"/>
  <c r="R58" i="1"/>
  <c r="C25" i="1" l="1"/>
  <c r="AJ20" i="1"/>
  <c r="X26" i="1"/>
  <c r="M34" i="1"/>
  <c r="L34" i="1" s="1"/>
  <c r="N34" i="1"/>
  <c r="S34" i="1" s="1"/>
  <c r="R59" i="1"/>
  <c r="AB26" i="1" l="1"/>
  <c r="V27" i="1"/>
  <c r="AD26" i="1"/>
  <c r="AI20" i="1" s="1"/>
  <c r="AM20" i="1" s="1"/>
  <c r="AN20" i="1"/>
  <c r="AK20" i="1"/>
  <c r="AH23" i="1"/>
  <c r="AL23" i="1" s="1"/>
  <c r="G25" i="1"/>
  <c r="B26" i="1"/>
  <c r="R60" i="1"/>
  <c r="K35" i="1"/>
  <c r="P34" i="1"/>
  <c r="E26" i="1" l="1"/>
  <c r="AG21" i="1"/>
  <c r="Z27" i="1"/>
  <c r="Y27" i="1"/>
  <c r="M35" i="1"/>
  <c r="L35" i="1" s="1"/>
  <c r="N35" i="1"/>
  <c r="R61" i="1"/>
  <c r="C26" i="1" l="1"/>
  <c r="AJ21" i="1"/>
  <c r="X27" i="1"/>
  <c r="S35" i="1"/>
  <c r="R62" i="1"/>
  <c r="K36" i="1"/>
  <c r="P35" i="1"/>
  <c r="AB27" i="1" l="1"/>
  <c r="V28" i="1"/>
  <c r="AN21" i="1"/>
  <c r="AK21" i="1"/>
  <c r="G26" i="1"/>
  <c r="AH24" i="1"/>
  <c r="AL24" i="1" s="1"/>
  <c r="B27" i="1"/>
  <c r="AD27" i="1"/>
  <c r="AI21" i="1" s="1"/>
  <c r="AM21" i="1" s="1"/>
  <c r="M36" i="1"/>
  <c r="L36" i="1" s="1"/>
  <c r="N36" i="1"/>
  <c r="S36" i="1" s="1"/>
  <c r="R63" i="1"/>
  <c r="E27" i="1" l="1"/>
  <c r="AG22" i="1"/>
  <c r="Y28" i="1"/>
  <c r="Z28" i="1"/>
  <c r="R64" i="1"/>
  <c r="K37" i="1"/>
  <c r="P36" i="1"/>
  <c r="AJ22" i="1" l="1"/>
  <c r="X28" i="1"/>
  <c r="C27" i="1"/>
  <c r="M37" i="1"/>
  <c r="L37" i="1" s="1"/>
  <c r="N37" i="1"/>
  <c r="S37" i="1" s="1"/>
  <c r="R65" i="1"/>
  <c r="AN22" i="1" l="1"/>
  <c r="AK22" i="1"/>
  <c r="AH25" i="1"/>
  <c r="AL25" i="1" s="1"/>
  <c r="G27" i="1"/>
  <c r="B28" i="1"/>
  <c r="AB28" i="1"/>
  <c r="V29" i="1"/>
  <c r="AD28" i="1"/>
  <c r="AI22" i="1" s="1"/>
  <c r="AM22" i="1" s="1"/>
  <c r="R66" i="1"/>
  <c r="K38" i="1"/>
  <c r="P37" i="1"/>
  <c r="Y29" i="1" l="1"/>
  <c r="AG23" i="1"/>
  <c r="Z29" i="1"/>
  <c r="E28" i="1"/>
  <c r="M38" i="1"/>
  <c r="L38" i="1" s="1"/>
  <c r="N38" i="1"/>
  <c r="R67" i="1"/>
  <c r="C28" i="1" l="1"/>
  <c r="AJ23" i="1"/>
  <c r="X29" i="1"/>
  <c r="S38" i="1"/>
  <c r="AD29" i="1"/>
  <c r="AI23" i="1" s="1"/>
  <c r="AM23" i="1" s="1"/>
  <c r="R68" i="1"/>
  <c r="K39" i="1"/>
  <c r="P38" i="1"/>
  <c r="AN23" i="1" l="1"/>
  <c r="AK23" i="1"/>
  <c r="AB29" i="1"/>
  <c r="V30" i="1"/>
  <c r="AH26" i="1"/>
  <c r="AL26" i="1" s="1"/>
  <c r="G28" i="1"/>
  <c r="B29" i="1"/>
  <c r="M39" i="1"/>
  <c r="L39" i="1" s="1"/>
  <c r="N39" i="1"/>
  <c r="R69" i="1"/>
  <c r="S39" i="1" l="1"/>
  <c r="AG24" i="1"/>
  <c r="Z30" i="1"/>
  <c r="Y30" i="1"/>
  <c r="E29" i="1"/>
  <c r="R70" i="1"/>
  <c r="K40" i="1"/>
  <c r="P39" i="1"/>
  <c r="C29" i="1" l="1"/>
  <c r="X30" i="1"/>
  <c r="AJ24" i="1"/>
  <c r="M40" i="1"/>
  <c r="L40" i="1" s="1"/>
  <c r="N40" i="1"/>
  <c r="S40" i="1" s="1"/>
  <c r="R71" i="1"/>
  <c r="AB30" i="1" l="1"/>
  <c r="V31" i="1"/>
  <c r="AN24" i="1"/>
  <c r="AK24" i="1"/>
  <c r="AD30" i="1"/>
  <c r="AI24" i="1" s="1"/>
  <c r="AM24" i="1" s="1"/>
  <c r="AH27" i="1"/>
  <c r="AL27" i="1" s="1"/>
  <c r="G29" i="1"/>
  <c r="B30" i="1"/>
  <c r="R72" i="1"/>
  <c r="K41" i="1"/>
  <c r="P40" i="1"/>
  <c r="AG25" i="1" l="1"/>
  <c r="Z31" i="1"/>
  <c r="Y31" i="1"/>
  <c r="E30" i="1"/>
  <c r="M41" i="1"/>
  <c r="L41" i="1" s="1"/>
  <c r="N41" i="1"/>
  <c r="R73" i="1"/>
  <c r="X31" i="1" l="1"/>
  <c r="AJ25" i="1"/>
  <c r="C30" i="1"/>
  <c r="AD31" i="1"/>
  <c r="AI25" i="1" s="1"/>
  <c r="AM25" i="1" s="1"/>
  <c r="S41" i="1"/>
  <c r="R74" i="1"/>
  <c r="K42" i="1"/>
  <c r="P41" i="1"/>
  <c r="AH28" i="1" l="1"/>
  <c r="AL28" i="1" s="1"/>
  <c r="G30" i="1"/>
  <c r="B31" i="1"/>
  <c r="AN25" i="1"/>
  <c r="AK25" i="1"/>
  <c r="AB31" i="1"/>
  <c r="V32" i="1"/>
  <c r="R75" i="1"/>
  <c r="M42" i="1"/>
  <c r="L42" i="1" s="1"/>
  <c r="N42" i="1"/>
  <c r="S42" i="1" l="1"/>
  <c r="Y32" i="1"/>
  <c r="Z32" i="1"/>
  <c r="AG26" i="1"/>
  <c r="E31" i="1"/>
  <c r="K43" i="1"/>
  <c r="P42" i="1"/>
  <c r="R76" i="1"/>
  <c r="X32" i="1" l="1"/>
  <c r="AJ26" i="1"/>
  <c r="C31" i="1"/>
  <c r="AD32" i="1"/>
  <c r="AI26" i="1" s="1"/>
  <c r="AM26" i="1" s="1"/>
  <c r="R77" i="1"/>
  <c r="M43" i="1"/>
  <c r="L43" i="1" s="1"/>
  <c r="N43" i="1"/>
  <c r="S43" i="1" s="1"/>
  <c r="AN26" i="1" l="1"/>
  <c r="AK26" i="1"/>
  <c r="AH29" i="1"/>
  <c r="AL29" i="1" s="1"/>
  <c r="G31" i="1"/>
  <c r="B32" i="1"/>
  <c r="AB32" i="1"/>
  <c r="V33" i="1"/>
  <c r="K44" i="1"/>
  <c r="P43" i="1"/>
  <c r="R78" i="1"/>
  <c r="Y33" i="1" l="1"/>
  <c r="Z33" i="1"/>
  <c r="AG27" i="1"/>
  <c r="E32" i="1"/>
  <c r="R79" i="1"/>
  <c r="M44" i="1"/>
  <c r="L44" i="1" s="1"/>
  <c r="N44" i="1"/>
  <c r="S44" i="1" s="1"/>
  <c r="X33" i="1" l="1"/>
  <c r="AJ27" i="1"/>
  <c r="C32" i="1"/>
  <c r="AD33" i="1"/>
  <c r="AI27" i="1" s="1"/>
  <c r="AM27" i="1" s="1"/>
  <c r="K45" i="1"/>
  <c r="P44" i="1"/>
  <c r="R80" i="1"/>
  <c r="AN27" i="1" l="1"/>
  <c r="AK27" i="1"/>
  <c r="AH30" i="1"/>
  <c r="AL30" i="1" s="1"/>
  <c r="G32" i="1"/>
  <c r="B33" i="1"/>
  <c r="AB33" i="1"/>
  <c r="V34" i="1"/>
  <c r="R81" i="1"/>
  <c r="M45" i="1"/>
  <c r="L45" i="1" s="1"/>
  <c r="N45" i="1"/>
  <c r="S45" i="1" s="1"/>
  <c r="E33" i="1" l="1"/>
  <c r="Y34" i="1"/>
  <c r="Z34" i="1"/>
  <c r="AG28" i="1"/>
  <c r="K46" i="1"/>
  <c r="P45" i="1"/>
  <c r="R82" i="1"/>
  <c r="X34" i="1" l="1"/>
  <c r="AJ28" i="1"/>
  <c r="AD34" i="1"/>
  <c r="AI28" i="1" s="1"/>
  <c r="AM28" i="1" s="1"/>
  <c r="C33" i="1"/>
  <c r="R83" i="1"/>
  <c r="M46" i="1"/>
  <c r="L46" i="1" s="1"/>
  <c r="N46" i="1"/>
  <c r="AN28" i="1" l="1"/>
  <c r="AK28" i="1"/>
  <c r="S46" i="1"/>
  <c r="G33" i="1"/>
  <c r="AH31" i="1"/>
  <c r="AL31" i="1" s="1"/>
  <c r="B34" i="1"/>
  <c r="AB34" i="1"/>
  <c r="V35" i="1"/>
  <c r="K47" i="1"/>
  <c r="P46" i="1"/>
  <c r="R84" i="1"/>
  <c r="Y35" i="1" l="1"/>
  <c r="Z35" i="1"/>
  <c r="AG29" i="1"/>
  <c r="E34" i="1"/>
  <c r="R85" i="1"/>
  <c r="M47" i="1"/>
  <c r="L47" i="1" s="1"/>
  <c r="N47" i="1"/>
  <c r="S47" i="1" s="1"/>
  <c r="C34" i="1" l="1"/>
  <c r="X35" i="1"/>
  <c r="AJ29" i="1"/>
  <c r="K48" i="1"/>
  <c r="P47" i="1"/>
  <c r="R86" i="1"/>
  <c r="AN29" i="1" l="1"/>
  <c r="AK29" i="1"/>
  <c r="AB35" i="1"/>
  <c r="V36" i="1"/>
  <c r="AH32" i="1"/>
  <c r="AL32" i="1" s="1"/>
  <c r="G34" i="1"/>
  <c r="B35" i="1"/>
  <c r="AD35" i="1"/>
  <c r="AI29" i="1" s="1"/>
  <c r="AM29" i="1" s="1"/>
  <c r="R87" i="1"/>
  <c r="M48" i="1"/>
  <c r="L48" i="1" s="1"/>
  <c r="N48" i="1"/>
  <c r="Y36" i="1" l="1"/>
  <c r="Z36" i="1"/>
  <c r="AG30" i="1"/>
  <c r="E35" i="1"/>
  <c r="K49" i="1"/>
  <c r="P48" i="1"/>
  <c r="S48" i="1"/>
  <c r="R88" i="1"/>
  <c r="C35" i="1" l="1"/>
  <c r="X36" i="1"/>
  <c r="AJ30" i="1"/>
  <c r="R89" i="1"/>
  <c r="M49" i="1"/>
  <c r="L49" i="1" s="1"/>
  <c r="N49" i="1"/>
  <c r="AB36" i="1" l="1"/>
  <c r="V37" i="1"/>
  <c r="AD36" i="1"/>
  <c r="AI30" i="1" s="1"/>
  <c r="AM30" i="1" s="1"/>
  <c r="AN30" i="1"/>
  <c r="AK30" i="1"/>
  <c r="S49" i="1"/>
  <c r="AH33" i="1"/>
  <c r="AL33" i="1" s="1"/>
  <c r="G35" i="1"/>
  <c r="B36" i="1"/>
  <c r="K50" i="1"/>
  <c r="P49" i="1"/>
  <c r="R90" i="1"/>
  <c r="E36" i="1" l="1"/>
  <c r="Z37" i="1"/>
  <c r="Y37" i="1"/>
  <c r="AG31" i="1"/>
  <c r="R91" i="1"/>
  <c r="M50" i="1"/>
  <c r="L50" i="1" s="1"/>
  <c r="N50" i="1"/>
  <c r="S50" i="1" s="1"/>
  <c r="C36" i="1" l="1"/>
  <c r="X37" i="1"/>
  <c r="AJ31" i="1"/>
  <c r="K51" i="1"/>
  <c r="P50" i="1"/>
  <c r="R92" i="1"/>
  <c r="AN31" i="1" l="1"/>
  <c r="AK31" i="1"/>
  <c r="V38" i="1"/>
  <c r="AB37" i="1"/>
  <c r="G36" i="1"/>
  <c r="AH34" i="1"/>
  <c r="AL34" i="1" s="1"/>
  <c r="B37" i="1"/>
  <c r="AD37" i="1"/>
  <c r="AI31" i="1" s="1"/>
  <c r="AM31" i="1" s="1"/>
  <c r="R93" i="1"/>
  <c r="M51" i="1"/>
  <c r="L51" i="1" s="1"/>
  <c r="N51" i="1"/>
  <c r="Y38" i="1" l="1"/>
  <c r="Z38" i="1"/>
  <c r="AG32" i="1"/>
  <c r="E37" i="1"/>
  <c r="K52" i="1"/>
  <c r="P51" i="1"/>
  <c r="S51" i="1"/>
  <c r="R94" i="1"/>
  <c r="C37" i="1" l="1"/>
  <c r="X38" i="1"/>
  <c r="AJ32" i="1"/>
  <c r="AD38" i="1"/>
  <c r="AI32" i="1" s="1"/>
  <c r="AM32" i="1" s="1"/>
  <c r="R95" i="1"/>
  <c r="M52" i="1"/>
  <c r="L52" i="1" s="1"/>
  <c r="N52" i="1"/>
  <c r="AN32" i="1" l="1"/>
  <c r="AK32" i="1"/>
  <c r="AB38" i="1"/>
  <c r="V39" i="1"/>
  <c r="S52" i="1"/>
  <c r="AH35" i="1"/>
  <c r="AL35" i="1" s="1"/>
  <c r="G37" i="1"/>
  <c r="B38" i="1"/>
  <c r="K53" i="1"/>
  <c r="P52" i="1"/>
  <c r="R96" i="1"/>
  <c r="E38" i="1" l="1"/>
  <c r="Z39" i="1"/>
  <c r="Y39" i="1"/>
  <c r="AG33" i="1"/>
  <c r="R97" i="1"/>
  <c r="M53" i="1"/>
  <c r="L53" i="1" s="1"/>
  <c r="N53" i="1"/>
  <c r="S53" i="1" s="1"/>
  <c r="C38" i="1" l="1"/>
  <c r="X39" i="1"/>
  <c r="AJ33" i="1"/>
  <c r="K54" i="1"/>
  <c r="P53" i="1"/>
  <c r="R98" i="1"/>
  <c r="AH36" i="1" l="1"/>
  <c r="AL36" i="1" s="1"/>
  <c r="G38" i="1"/>
  <c r="B39" i="1"/>
  <c r="AN33" i="1"/>
  <c r="AK33" i="1"/>
  <c r="AB39" i="1"/>
  <c r="V40" i="1"/>
  <c r="AD39" i="1"/>
  <c r="AI33" i="1" s="1"/>
  <c r="AM33" i="1" s="1"/>
  <c r="R99" i="1"/>
  <c r="M54" i="1"/>
  <c r="L54" i="1" s="1"/>
  <c r="N54" i="1"/>
  <c r="Z40" i="1" l="1"/>
  <c r="Y40" i="1"/>
  <c r="AG34" i="1"/>
  <c r="S54" i="1"/>
  <c r="E39" i="1"/>
  <c r="K55" i="1"/>
  <c r="P54" i="1"/>
  <c r="R100" i="1"/>
  <c r="C39" i="1" l="1"/>
  <c r="X40" i="1"/>
  <c r="AD40" i="1" s="1"/>
  <c r="AI34" i="1" s="1"/>
  <c r="AM34" i="1" s="1"/>
  <c r="AJ34" i="1"/>
  <c r="R101" i="1"/>
  <c r="M55" i="1"/>
  <c r="L55" i="1" s="1"/>
  <c r="N55" i="1"/>
  <c r="AN34" i="1" l="1"/>
  <c r="AK34" i="1"/>
  <c r="AB40" i="1"/>
  <c r="V41" i="1"/>
  <c r="S55" i="1"/>
  <c r="AH37" i="1"/>
  <c r="AL37" i="1" s="1"/>
  <c r="G39" i="1"/>
  <c r="B40" i="1"/>
  <c r="K56" i="1"/>
  <c r="P55" i="1"/>
  <c r="R102" i="1"/>
  <c r="E40" i="1" l="1"/>
  <c r="Y41" i="1"/>
  <c r="Z41" i="1"/>
  <c r="AG35" i="1"/>
  <c r="R103" i="1"/>
  <c r="M56" i="1"/>
  <c r="L56" i="1" s="1"/>
  <c r="N56" i="1"/>
  <c r="S56" i="1" s="1"/>
  <c r="X41" i="1" l="1"/>
  <c r="AJ35" i="1"/>
  <c r="C40" i="1"/>
  <c r="AD41" i="1"/>
  <c r="AI35" i="1" s="1"/>
  <c r="AM35" i="1" s="1"/>
  <c r="K57" i="1"/>
  <c r="P56" i="1"/>
  <c r="R104" i="1"/>
  <c r="AH38" i="1" l="1"/>
  <c r="AL38" i="1" s="1"/>
  <c r="G40" i="1"/>
  <c r="B41" i="1"/>
  <c r="AN35" i="1"/>
  <c r="AK35" i="1"/>
  <c r="AB41" i="1"/>
  <c r="V42" i="1"/>
  <c r="R105" i="1"/>
  <c r="M57" i="1"/>
  <c r="L57" i="1" s="1"/>
  <c r="N57" i="1"/>
  <c r="Z42" i="1" l="1"/>
  <c r="Y42" i="1"/>
  <c r="AG36" i="1"/>
  <c r="E41" i="1"/>
  <c r="S57" i="1"/>
  <c r="K58" i="1"/>
  <c r="P57" i="1"/>
  <c r="R106" i="1"/>
  <c r="C41" i="1" l="1"/>
  <c r="X42" i="1"/>
  <c r="AJ36" i="1"/>
  <c r="R107" i="1"/>
  <c r="M58" i="1"/>
  <c r="L58" i="1" s="1"/>
  <c r="N58" i="1"/>
  <c r="AB42" i="1" l="1"/>
  <c r="V43" i="1"/>
  <c r="AN36" i="1"/>
  <c r="AK36" i="1"/>
  <c r="AD42" i="1"/>
  <c r="AI36" i="1" s="1"/>
  <c r="AM36" i="1" s="1"/>
  <c r="AH39" i="1"/>
  <c r="AL39" i="1" s="1"/>
  <c r="G41" i="1"/>
  <c r="B42" i="1"/>
  <c r="S58" i="1"/>
  <c r="K59" i="1"/>
  <c r="P58" i="1"/>
  <c r="R108" i="1"/>
  <c r="E42" i="1" l="1"/>
  <c r="Z43" i="1"/>
  <c r="Y43" i="1"/>
  <c r="AG37" i="1"/>
  <c r="R109" i="1"/>
  <c r="M59" i="1"/>
  <c r="L59" i="1" s="1"/>
  <c r="N59" i="1"/>
  <c r="S59" i="1" s="1"/>
  <c r="X43" i="1" l="1"/>
  <c r="AJ37" i="1"/>
  <c r="C42" i="1"/>
  <c r="K60" i="1"/>
  <c r="P59" i="1"/>
  <c r="R110" i="1"/>
  <c r="AH40" i="1" l="1"/>
  <c r="AL40" i="1" s="1"/>
  <c r="G42" i="1"/>
  <c r="B43" i="1"/>
  <c r="AB43" i="1"/>
  <c r="V44" i="1"/>
  <c r="AN37" i="1"/>
  <c r="AK37" i="1"/>
  <c r="AD43" i="1"/>
  <c r="AI37" i="1" s="1"/>
  <c r="AM37" i="1" s="1"/>
  <c r="R111" i="1"/>
  <c r="M60" i="1"/>
  <c r="L60" i="1" s="1"/>
  <c r="N60" i="1"/>
  <c r="Z44" i="1" l="1"/>
  <c r="Y44" i="1"/>
  <c r="AG38" i="1"/>
  <c r="E43" i="1"/>
  <c r="K61" i="1"/>
  <c r="P60" i="1"/>
  <c r="S60" i="1"/>
  <c r="R112" i="1"/>
  <c r="C43" i="1" l="1"/>
  <c r="X44" i="1"/>
  <c r="AJ38" i="1"/>
  <c r="R113" i="1"/>
  <c r="M61" i="1"/>
  <c r="L61" i="1" s="1"/>
  <c r="N61" i="1"/>
  <c r="AB44" i="1" l="1"/>
  <c r="V45" i="1"/>
  <c r="AD44" i="1"/>
  <c r="AI38" i="1" s="1"/>
  <c r="AM38" i="1" s="1"/>
  <c r="AN38" i="1"/>
  <c r="AK38" i="1"/>
  <c r="S61" i="1"/>
  <c r="AH41" i="1"/>
  <c r="AL41" i="1" s="1"/>
  <c r="G43" i="1"/>
  <c r="B44" i="1"/>
  <c r="K62" i="1"/>
  <c r="P61" i="1"/>
  <c r="R114" i="1"/>
  <c r="E44" i="1" l="1"/>
  <c r="Y45" i="1"/>
  <c r="Z45" i="1"/>
  <c r="AG39" i="1"/>
  <c r="R115" i="1"/>
  <c r="M62" i="1"/>
  <c r="L62" i="1" s="1"/>
  <c r="N62" i="1"/>
  <c r="S62" i="1" s="1"/>
  <c r="X45" i="1" l="1"/>
  <c r="AJ39" i="1"/>
  <c r="C44" i="1"/>
  <c r="AD45" i="1"/>
  <c r="AI39" i="1" s="1"/>
  <c r="AM39" i="1" s="1"/>
  <c r="K63" i="1"/>
  <c r="P62" i="1"/>
  <c r="R116" i="1"/>
  <c r="AN39" i="1" l="1"/>
  <c r="AK39" i="1"/>
  <c r="AH42" i="1"/>
  <c r="AL42" i="1" s="1"/>
  <c r="G44" i="1"/>
  <c r="B45" i="1"/>
  <c r="AB45" i="1"/>
  <c r="V46" i="1"/>
  <c r="R117" i="1"/>
  <c r="M63" i="1"/>
  <c r="L63" i="1" s="1"/>
  <c r="N63" i="1"/>
  <c r="Y46" i="1" l="1"/>
  <c r="Z46" i="1"/>
  <c r="AG40" i="1"/>
  <c r="E45" i="1"/>
  <c r="S63" i="1"/>
  <c r="AI61" i="1" s="1"/>
  <c r="K64" i="1"/>
  <c r="P63" i="1"/>
  <c r="R118" i="1"/>
  <c r="C45" i="1" l="1"/>
  <c r="X46" i="1"/>
  <c r="AJ40" i="1"/>
  <c r="AD46" i="1"/>
  <c r="AI40" i="1" s="1"/>
  <c r="AM40" i="1" s="1"/>
  <c r="R119" i="1"/>
  <c r="M64" i="1"/>
  <c r="L64" i="1" s="1"/>
  <c r="N64" i="1"/>
  <c r="G45" i="1" l="1"/>
  <c r="AH43" i="1"/>
  <c r="AL43" i="1" s="1"/>
  <c r="B46" i="1"/>
  <c r="AN40" i="1"/>
  <c r="AK40" i="1"/>
  <c r="AB46" i="1"/>
  <c r="V47" i="1"/>
  <c r="S64" i="1"/>
  <c r="AI62" i="1" s="1"/>
  <c r="K65" i="1"/>
  <c r="P64" i="1"/>
  <c r="R120" i="1"/>
  <c r="Z47" i="1" l="1"/>
  <c r="Y47" i="1"/>
  <c r="AG41" i="1"/>
  <c r="E46" i="1"/>
  <c r="R121" i="1"/>
  <c r="M65" i="1"/>
  <c r="L65" i="1" s="1"/>
  <c r="N65" i="1"/>
  <c r="C46" i="1" l="1"/>
  <c r="X47" i="1"/>
  <c r="AJ41" i="1"/>
  <c r="S65" i="1"/>
  <c r="AI63" i="1" s="1"/>
  <c r="K66" i="1"/>
  <c r="P65" i="1"/>
  <c r="R122" i="1"/>
  <c r="AH44" i="1" l="1"/>
  <c r="AL44" i="1" s="1"/>
  <c r="G46" i="1"/>
  <c r="B47" i="1"/>
  <c r="AN41" i="1"/>
  <c r="AK41" i="1"/>
  <c r="AB47" i="1"/>
  <c r="V48" i="1"/>
  <c r="AD47" i="1"/>
  <c r="AI41" i="1" s="1"/>
  <c r="AM41" i="1" s="1"/>
  <c r="R123" i="1"/>
  <c r="M66" i="1"/>
  <c r="L66" i="1" s="1"/>
  <c r="N66" i="1"/>
  <c r="S66" i="1" s="1"/>
  <c r="AI64" i="1" s="1"/>
  <c r="E47" i="1" l="1"/>
  <c r="Y48" i="1"/>
  <c r="Z48" i="1"/>
  <c r="AG42" i="1"/>
  <c r="K67" i="1"/>
  <c r="P66" i="1"/>
  <c r="R124" i="1"/>
  <c r="X48" i="1" l="1"/>
  <c r="AJ42" i="1"/>
  <c r="AD48" i="1"/>
  <c r="AI42" i="1" s="1"/>
  <c r="AM42" i="1" s="1"/>
  <c r="C47" i="1"/>
  <c r="R125" i="1"/>
  <c r="M67" i="1"/>
  <c r="L67" i="1" s="1"/>
  <c r="N67" i="1"/>
  <c r="AH45" i="1" l="1"/>
  <c r="AL45" i="1" s="1"/>
  <c r="G47" i="1"/>
  <c r="B48" i="1"/>
  <c r="AN42" i="1"/>
  <c r="AK42" i="1"/>
  <c r="AB48" i="1"/>
  <c r="V49" i="1"/>
  <c r="K68" i="1"/>
  <c r="P67" i="1"/>
  <c r="S67" i="1"/>
  <c r="AI65" i="1" s="1"/>
  <c r="R126" i="1"/>
  <c r="Z49" i="1" l="1"/>
  <c r="Y49" i="1"/>
  <c r="AG43" i="1"/>
  <c r="E48" i="1"/>
  <c r="R127" i="1"/>
  <c r="M68" i="1"/>
  <c r="L68" i="1" s="1"/>
  <c r="N68" i="1"/>
  <c r="C48" i="1" l="1"/>
  <c r="X49" i="1"/>
  <c r="AJ43" i="1"/>
  <c r="S68" i="1"/>
  <c r="AI66" i="1" s="1"/>
  <c r="AD49" i="1"/>
  <c r="AI43" i="1" s="1"/>
  <c r="AM43" i="1" s="1"/>
  <c r="K69" i="1"/>
  <c r="P68" i="1"/>
  <c r="R128" i="1"/>
  <c r="AN43" i="1" l="1"/>
  <c r="AK43" i="1"/>
  <c r="AB49" i="1"/>
  <c r="V50" i="1"/>
  <c r="AH46" i="1"/>
  <c r="AL46" i="1" s="1"/>
  <c r="G48" i="1"/>
  <c r="B49" i="1"/>
  <c r="R129" i="1"/>
  <c r="M69" i="1"/>
  <c r="L69" i="1" s="1"/>
  <c r="N69" i="1"/>
  <c r="S69" i="1" s="1"/>
  <c r="AI67" i="1" s="1"/>
  <c r="Z50" i="1" l="1"/>
  <c r="Y50" i="1"/>
  <c r="AG44" i="1"/>
  <c r="E49" i="1"/>
  <c r="K70" i="1"/>
  <c r="P69" i="1"/>
  <c r="R130" i="1"/>
  <c r="C49" i="1" l="1"/>
  <c r="X50" i="1"/>
  <c r="AJ44" i="1"/>
  <c r="R131" i="1"/>
  <c r="M70" i="1"/>
  <c r="L70" i="1" s="1"/>
  <c r="N70" i="1"/>
  <c r="AN44" i="1" l="1"/>
  <c r="AK44" i="1"/>
  <c r="AB50" i="1"/>
  <c r="V51" i="1"/>
  <c r="AD50" i="1"/>
  <c r="AI44" i="1" s="1"/>
  <c r="AM44" i="1" s="1"/>
  <c r="AH47" i="1"/>
  <c r="AL47" i="1" s="1"/>
  <c r="G49" i="1"/>
  <c r="B50" i="1"/>
  <c r="K71" i="1"/>
  <c r="P70" i="1"/>
  <c r="S70" i="1"/>
  <c r="AI68" i="1" s="1"/>
  <c r="R132" i="1"/>
  <c r="Z51" i="1" l="1"/>
  <c r="Y51" i="1"/>
  <c r="AG45" i="1"/>
  <c r="E50" i="1"/>
  <c r="R133" i="1"/>
  <c r="M71" i="1"/>
  <c r="L71" i="1" s="1"/>
  <c r="N71" i="1"/>
  <c r="S71" i="1" s="1"/>
  <c r="AI69" i="1" s="1"/>
  <c r="C50" i="1" l="1"/>
  <c r="X51" i="1"/>
  <c r="AJ45" i="1"/>
  <c r="K72" i="1"/>
  <c r="P71" i="1"/>
  <c r="R134" i="1"/>
  <c r="AN45" i="1" l="1"/>
  <c r="AK45" i="1"/>
  <c r="AB51" i="1"/>
  <c r="V52" i="1"/>
  <c r="AD51" i="1"/>
  <c r="AI45" i="1" s="1"/>
  <c r="AM45" i="1" s="1"/>
  <c r="AH48" i="1"/>
  <c r="AL48" i="1" s="1"/>
  <c r="G50" i="1"/>
  <c r="B51" i="1"/>
  <c r="R135" i="1"/>
  <c r="M72" i="1"/>
  <c r="L72" i="1" s="1"/>
  <c r="N72" i="1"/>
  <c r="S72" i="1" s="1"/>
  <c r="AI70" i="1" s="1"/>
  <c r="E51" i="1" l="1"/>
  <c r="Z52" i="1"/>
  <c r="Y52" i="1"/>
  <c r="AG46" i="1"/>
  <c r="K73" i="1"/>
  <c r="P72" i="1"/>
  <c r="R136" i="1"/>
  <c r="X52" i="1" l="1"/>
  <c r="AJ46" i="1"/>
  <c r="AD52" i="1"/>
  <c r="AI46" i="1" s="1"/>
  <c r="AM46" i="1" s="1"/>
  <c r="C51" i="1"/>
  <c r="R137" i="1"/>
  <c r="M73" i="1"/>
  <c r="L73" i="1" s="1"/>
  <c r="N73" i="1"/>
  <c r="S73" i="1" l="1"/>
  <c r="AI71" i="1" s="1"/>
  <c r="AH49" i="1"/>
  <c r="AL49" i="1" s="1"/>
  <c r="G51" i="1"/>
  <c r="B52" i="1"/>
  <c r="AN46" i="1"/>
  <c r="AK46" i="1"/>
  <c r="AB52" i="1"/>
  <c r="V53" i="1"/>
  <c r="K74" i="1"/>
  <c r="P73" i="1"/>
  <c r="R138" i="1"/>
  <c r="Y53" i="1" l="1"/>
  <c r="Z53" i="1"/>
  <c r="AG47" i="1"/>
  <c r="E52" i="1"/>
  <c r="R139" i="1"/>
  <c r="M74" i="1"/>
  <c r="L74" i="1" s="1"/>
  <c r="P74" i="1" s="1"/>
  <c r="N74" i="1"/>
  <c r="S74" i="1" s="1"/>
  <c r="AI72" i="1" s="1"/>
  <c r="C52" i="1" l="1"/>
  <c r="X53" i="1"/>
  <c r="AJ47" i="1"/>
  <c r="K75" i="1"/>
  <c r="R140" i="1"/>
  <c r="AB53" i="1" l="1"/>
  <c r="V54" i="1"/>
  <c r="AD53" i="1"/>
  <c r="AI47" i="1" s="1"/>
  <c r="AM47" i="1" s="1"/>
  <c r="AN47" i="1"/>
  <c r="AK47" i="1"/>
  <c r="AH50" i="1"/>
  <c r="AL50" i="1" s="1"/>
  <c r="G52" i="1"/>
  <c r="B53" i="1"/>
  <c r="R141" i="1"/>
  <c r="M75" i="1"/>
  <c r="L75" i="1" s="1"/>
  <c r="N75" i="1"/>
  <c r="S75" i="1" s="1"/>
  <c r="AI73" i="1" s="1"/>
  <c r="Y54" i="1" l="1"/>
  <c r="Z54" i="1"/>
  <c r="AG48" i="1"/>
  <c r="E53" i="1"/>
  <c r="K76" i="1"/>
  <c r="P75" i="1"/>
  <c r="R142" i="1"/>
  <c r="X54" i="1" l="1"/>
  <c r="AJ48" i="1"/>
  <c r="C53" i="1"/>
  <c r="AD54" i="1"/>
  <c r="AI48" i="1" s="1"/>
  <c r="AM48" i="1" s="1"/>
  <c r="R143" i="1"/>
  <c r="M76" i="1"/>
  <c r="L76" i="1" s="1"/>
  <c r="N76" i="1"/>
  <c r="AH51" i="1" l="1"/>
  <c r="AL51" i="1" s="1"/>
  <c r="G53" i="1"/>
  <c r="B54" i="1"/>
  <c r="AN48" i="1"/>
  <c r="AK48" i="1"/>
  <c r="AB54" i="1"/>
  <c r="V55" i="1"/>
  <c r="K77" i="1"/>
  <c r="P76" i="1"/>
  <c r="S76" i="1"/>
  <c r="AI74" i="1" s="1"/>
  <c r="R144" i="1"/>
  <c r="Y55" i="1" l="1"/>
  <c r="Z55" i="1"/>
  <c r="AG49" i="1"/>
  <c r="E54" i="1"/>
  <c r="M77" i="1"/>
  <c r="L77" i="1" s="1"/>
  <c r="P77" i="1" s="1"/>
  <c r="N77" i="1"/>
  <c r="R145" i="1"/>
  <c r="X55" i="1" l="1"/>
  <c r="AJ49" i="1"/>
  <c r="C54" i="1"/>
  <c r="AD55" i="1"/>
  <c r="AI49" i="1" s="1"/>
  <c r="AM49" i="1" s="1"/>
  <c r="R146" i="1"/>
  <c r="S77" i="1"/>
  <c r="AI75" i="1" s="1"/>
  <c r="K78" i="1"/>
  <c r="AN49" i="1" l="1"/>
  <c r="AK49" i="1"/>
  <c r="AH52" i="1"/>
  <c r="AL52" i="1" s="1"/>
  <c r="G54" i="1"/>
  <c r="B55" i="1"/>
  <c r="AB55" i="1"/>
  <c r="V56" i="1"/>
  <c r="M78" i="1"/>
  <c r="L78" i="1" s="1"/>
  <c r="N78" i="1"/>
  <c r="S78" i="1" s="1"/>
  <c r="AI76" i="1" s="1"/>
  <c r="R147" i="1"/>
  <c r="E55" i="1" l="1"/>
  <c r="Z56" i="1"/>
  <c r="Y56" i="1"/>
  <c r="AG50" i="1"/>
  <c r="R148" i="1"/>
  <c r="K79" i="1"/>
  <c r="P78" i="1"/>
  <c r="C55" i="1" l="1"/>
  <c r="X56" i="1"/>
  <c r="AJ50" i="1"/>
  <c r="M79" i="1"/>
  <c r="L79" i="1" s="1"/>
  <c r="N79" i="1"/>
  <c r="S79" i="1" s="1"/>
  <c r="AI77" i="1" s="1"/>
  <c r="R149" i="1"/>
  <c r="AB56" i="1" l="1"/>
  <c r="V57" i="1"/>
  <c r="AH53" i="1"/>
  <c r="AL53" i="1" s="1"/>
  <c r="G55" i="1"/>
  <c r="B56" i="1"/>
  <c r="AN50" i="1"/>
  <c r="AK50" i="1"/>
  <c r="AD56" i="1"/>
  <c r="AI50" i="1" s="1"/>
  <c r="AM50" i="1" s="1"/>
  <c r="R150" i="1"/>
  <c r="K80" i="1"/>
  <c r="P79" i="1"/>
  <c r="Y57" i="1" l="1"/>
  <c r="Z57" i="1"/>
  <c r="AG51" i="1"/>
  <c r="E56" i="1"/>
  <c r="M80" i="1"/>
  <c r="L80" i="1" s="1"/>
  <c r="N80" i="1"/>
  <c r="S80" i="1" s="1"/>
  <c r="AI78" i="1" s="1"/>
  <c r="R151" i="1"/>
  <c r="C56" i="1" l="1"/>
  <c r="X57" i="1"/>
  <c r="AJ51" i="1"/>
  <c r="AD57" i="1"/>
  <c r="AI51" i="1" s="1"/>
  <c r="AM51" i="1" s="1"/>
  <c r="R152" i="1"/>
  <c r="K81" i="1"/>
  <c r="P80" i="1"/>
  <c r="AN51" i="1" l="1"/>
  <c r="AK51" i="1"/>
  <c r="AB57" i="1"/>
  <c r="V58" i="1"/>
  <c r="AH54" i="1"/>
  <c r="AL54" i="1" s="1"/>
  <c r="G56" i="1"/>
  <c r="B57" i="1"/>
  <c r="M81" i="1"/>
  <c r="L81" i="1" s="1"/>
  <c r="N81" i="1"/>
  <c r="S81" i="1" s="1"/>
  <c r="AI79" i="1" s="1"/>
  <c r="R153" i="1"/>
  <c r="Z58" i="1" l="1"/>
  <c r="Y58" i="1"/>
  <c r="AG52" i="1"/>
  <c r="E57" i="1"/>
  <c r="K82" i="1"/>
  <c r="P81" i="1"/>
  <c r="R154" i="1"/>
  <c r="X58" i="1" l="1"/>
  <c r="AJ52" i="1"/>
  <c r="C57" i="1"/>
  <c r="R155" i="1"/>
  <c r="M82" i="1"/>
  <c r="L82" i="1" s="1"/>
  <c r="N82" i="1"/>
  <c r="S82" i="1" s="1"/>
  <c r="AI80" i="1" s="1"/>
  <c r="AN52" i="1" l="1"/>
  <c r="AK52" i="1"/>
  <c r="AB58" i="1"/>
  <c r="V59" i="1"/>
  <c r="AH55" i="1"/>
  <c r="AL55" i="1" s="1"/>
  <c r="G57" i="1"/>
  <c r="B58" i="1"/>
  <c r="AD58" i="1"/>
  <c r="AI52" i="1" s="1"/>
  <c r="AM52" i="1" s="1"/>
  <c r="K83" i="1"/>
  <c r="P82" i="1"/>
  <c r="R156" i="1"/>
  <c r="E58" i="1" l="1"/>
  <c r="Y59" i="1"/>
  <c r="Z59" i="1"/>
  <c r="AG53" i="1"/>
  <c r="R157" i="1"/>
  <c r="M83" i="1"/>
  <c r="L83" i="1" s="1"/>
  <c r="N83" i="1"/>
  <c r="S83" i="1" s="1"/>
  <c r="AI81" i="1" s="1"/>
  <c r="AD59" i="1" l="1"/>
  <c r="AI53" i="1" s="1"/>
  <c r="AM53" i="1" s="1"/>
  <c r="X59" i="1"/>
  <c r="AJ53" i="1"/>
  <c r="C58" i="1"/>
  <c r="K84" i="1"/>
  <c r="P83" i="1"/>
  <c r="R158" i="1"/>
  <c r="AH56" i="1" l="1"/>
  <c r="AL56" i="1" s="1"/>
  <c r="G58" i="1"/>
  <c r="B59" i="1"/>
  <c r="AN53" i="1"/>
  <c r="AK53" i="1"/>
  <c r="AB59" i="1"/>
  <c r="V60" i="1"/>
  <c r="R159" i="1"/>
  <c r="M84" i="1"/>
  <c r="L84" i="1" s="1"/>
  <c r="N84" i="1"/>
  <c r="S84" i="1" s="1"/>
  <c r="AI82" i="1" s="1"/>
  <c r="Y60" i="1" l="1"/>
  <c r="Z60" i="1"/>
  <c r="AG54" i="1"/>
  <c r="E59" i="1"/>
  <c r="K85" i="1"/>
  <c r="P84" i="1"/>
  <c r="R160" i="1"/>
  <c r="C59" i="1" l="1"/>
  <c r="X60" i="1"/>
  <c r="AD60" i="1" s="1"/>
  <c r="AI54" i="1" s="1"/>
  <c r="AM54" i="1" s="1"/>
  <c r="AJ54" i="1"/>
  <c r="R161" i="1"/>
  <c r="M85" i="1"/>
  <c r="L85" i="1" s="1"/>
  <c r="N85" i="1"/>
  <c r="AB60" i="1" l="1"/>
  <c r="V61" i="1"/>
  <c r="AN54" i="1"/>
  <c r="AK54" i="1"/>
  <c r="S85" i="1"/>
  <c r="AI83" i="1" s="1"/>
  <c r="AH57" i="1"/>
  <c r="AL57" i="1" s="1"/>
  <c r="G59" i="1"/>
  <c r="B60" i="1"/>
  <c r="K86" i="1"/>
  <c r="P85" i="1"/>
  <c r="R162" i="1"/>
  <c r="Z61" i="1" l="1"/>
  <c r="Y61" i="1"/>
  <c r="AG55" i="1"/>
  <c r="E60" i="1"/>
  <c r="R163" i="1"/>
  <c r="M86" i="1"/>
  <c r="L86" i="1" s="1"/>
  <c r="N86" i="1"/>
  <c r="S86" i="1" s="1"/>
  <c r="AI84" i="1" s="1"/>
  <c r="C60" i="1" l="1"/>
  <c r="X61" i="1"/>
  <c r="AJ55" i="1"/>
  <c r="K87" i="1"/>
  <c r="P86" i="1"/>
  <c r="R164" i="1"/>
  <c r="AN55" i="1" l="1"/>
  <c r="AK55" i="1"/>
  <c r="AB61" i="1"/>
  <c r="V62" i="1"/>
  <c r="AD61" i="1"/>
  <c r="AI55" i="1" s="1"/>
  <c r="AM55" i="1" s="1"/>
  <c r="AH58" i="1"/>
  <c r="AL58" i="1" s="1"/>
  <c r="G60" i="1"/>
  <c r="B61" i="1"/>
  <c r="R165" i="1"/>
  <c r="M87" i="1"/>
  <c r="L87" i="1" s="1"/>
  <c r="N87" i="1"/>
  <c r="Z62" i="1" l="1"/>
  <c r="Y62" i="1"/>
  <c r="AG56" i="1"/>
  <c r="E61" i="1"/>
  <c r="S87" i="1"/>
  <c r="AI85" i="1" s="1"/>
  <c r="K88" i="1"/>
  <c r="P87" i="1"/>
  <c r="R166" i="1"/>
  <c r="AD62" i="1" l="1"/>
  <c r="AI56" i="1" s="1"/>
  <c r="AM56" i="1" s="1"/>
  <c r="C61" i="1"/>
  <c r="X62" i="1"/>
  <c r="AJ56" i="1"/>
  <c r="R167" i="1"/>
  <c r="M88" i="1"/>
  <c r="L88" i="1" s="1"/>
  <c r="N88" i="1"/>
  <c r="AH59" i="1" l="1"/>
  <c r="AL59" i="1" s="1"/>
  <c r="G61" i="1"/>
  <c r="B62" i="1"/>
  <c r="AN56" i="1"/>
  <c r="AK56" i="1"/>
  <c r="AB62" i="1"/>
  <c r="V63" i="1"/>
  <c r="K89" i="1"/>
  <c r="P88" i="1"/>
  <c r="S88" i="1"/>
  <c r="AI86" i="1" s="1"/>
  <c r="R168" i="1"/>
  <c r="E62" i="1" l="1"/>
  <c r="Y63" i="1"/>
  <c r="Z63" i="1"/>
  <c r="AG57" i="1"/>
  <c r="R169" i="1"/>
  <c r="M89" i="1"/>
  <c r="L89" i="1" s="1"/>
  <c r="N89" i="1"/>
  <c r="S89" i="1" s="1"/>
  <c r="AI87" i="1" s="1"/>
  <c r="AD63" i="1" l="1"/>
  <c r="AI57" i="1" s="1"/>
  <c r="AM57" i="1" s="1"/>
  <c r="X63" i="1"/>
  <c r="AJ57" i="1"/>
  <c r="C62" i="1"/>
  <c r="K90" i="1"/>
  <c r="P89" i="1"/>
  <c r="R170" i="1"/>
  <c r="AH60" i="1" l="1"/>
  <c r="AL60" i="1" s="1"/>
  <c r="G62" i="1"/>
  <c r="B63" i="1"/>
  <c r="AN57" i="1"/>
  <c r="AK57" i="1"/>
  <c r="AB63" i="1"/>
  <c r="V64" i="1"/>
  <c r="R171" i="1"/>
  <c r="M90" i="1"/>
  <c r="L90" i="1" s="1"/>
  <c r="N90" i="1"/>
  <c r="S90" i="1" s="1"/>
  <c r="AI88" i="1" s="1"/>
  <c r="E63" i="1" l="1"/>
  <c r="Y64" i="1"/>
  <c r="Z64" i="1"/>
  <c r="AG58" i="1"/>
  <c r="K91" i="1"/>
  <c r="P90" i="1"/>
  <c r="R172" i="1"/>
  <c r="X64" i="1" l="1"/>
  <c r="AJ58" i="1"/>
  <c r="AD64" i="1"/>
  <c r="AI58" i="1" s="1"/>
  <c r="AM58" i="1" s="1"/>
  <c r="C63" i="1"/>
  <c r="R173" i="1"/>
  <c r="M91" i="1"/>
  <c r="L91" i="1" s="1"/>
  <c r="N91" i="1"/>
  <c r="AH61" i="1" l="1"/>
  <c r="AL61" i="1" s="1"/>
  <c r="G63" i="1"/>
  <c r="B64" i="1"/>
  <c r="AN58" i="1"/>
  <c r="AK58" i="1"/>
  <c r="V65" i="1"/>
  <c r="AB64" i="1"/>
  <c r="K92" i="1"/>
  <c r="P91" i="1"/>
  <c r="S91" i="1"/>
  <c r="AI89" i="1" s="1"/>
  <c r="R174" i="1"/>
  <c r="Y65" i="1" l="1"/>
  <c r="Z65" i="1"/>
  <c r="AG59" i="1"/>
  <c r="E64" i="1"/>
  <c r="R175" i="1"/>
  <c r="M92" i="1"/>
  <c r="L92" i="1" s="1"/>
  <c r="N92" i="1"/>
  <c r="S92" i="1" s="1"/>
  <c r="AI90" i="1" s="1"/>
  <c r="C64" i="1" l="1"/>
  <c r="X65" i="1"/>
  <c r="AJ59" i="1"/>
  <c r="AD65" i="1"/>
  <c r="AI59" i="1" s="1"/>
  <c r="AM59" i="1" s="1"/>
  <c r="K93" i="1"/>
  <c r="P92" i="1"/>
  <c r="R176" i="1"/>
  <c r="AN59" i="1" l="1"/>
  <c r="AK59" i="1"/>
  <c r="V66" i="1"/>
  <c r="AB65" i="1"/>
  <c r="AH62" i="1"/>
  <c r="AL62" i="1" s="1"/>
  <c r="G64" i="1"/>
  <c r="B65" i="1"/>
  <c r="R177" i="1"/>
  <c r="M93" i="1"/>
  <c r="L93" i="1" s="1"/>
  <c r="N93" i="1"/>
  <c r="E65" i="1" l="1"/>
  <c r="Z66" i="1"/>
  <c r="Y66" i="1"/>
  <c r="AG60" i="1"/>
  <c r="K94" i="1"/>
  <c r="P93" i="1"/>
  <c r="S93" i="1"/>
  <c r="AI91" i="1" s="1"/>
  <c r="R178" i="1"/>
  <c r="X66" i="1" l="1"/>
  <c r="AJ60" i="1"/>
  <c r="AD66" i="1"/>
  <c r="AI60" i="1" s="1"/>
  <c r="AM60" i="1" s="1"/>
  <c r="C65" i="1"/>
  <c r="R179" i="1"/>
  <c r="M94" i="1"/>
  <c r="L94" i="1" s="1"/>
  <c r="N94" i="1"/>
  <c r="AH63" i="1" l="1"/>
  <c r="AL63" i="1" s="1"/>
  <c r="G65" i="1"/>
  <c r="B66" i="1"/>
  <c r="AN60" i="1"/>
  <c r="AK60" i="1"/>
  <c r="AB66" i="1"/>
  <c r="V67" i="1"/>
  <c r="K95" i="1"/>
  <c r="P94" i="1"/>
  <c r="S94" i="1"/>
  <c r="AI92" i="1" s="1"/>
  <c r="R180" i="1"/>
  <c r="Z67" i="1" l="1"/>
  <c r="AG61" i="1"/>
  <c r="AM61" i="1" s="1"/>
  <c r="E66" i="1"/>
  <c r="R181" i="1"/>
  <c r="M95" i="1"/>
  <c r="L95" i="1" s="1"/>
  <c r="N95" i="1"/>
  <c r="S95" i="1" s="1"/>
  <c r="AI93" i="1" s="1"/>
  <c r="C66" i="1" l="1"/>
  <c r="X67" i="1"/>
  <c r="AJ61" i="1"/>
  <c r="K96" i="1"/>
  <c r="P95" i="1"/>
  <c r="R182" i="1"/>
  <c r="AB67" i="1" l="1"/>
  <c r="V68" i="1"/>
  <c r="AN61" i="1"/>
  <c r="AK61" i="1"/>
  <c r="AH64" i="1"/>
  <c r="AL64" i="1" s="1"/>
  <c r="G66" i="1"/>
  <c r="B67" i="1"/>
  <c r="R183" i="1"/>
  <c r="M96" i="1"/>
  <c r="L96" i="1" s="1"/>
  <c r="N96" i="1"/>
  <c r="Z68" i="1" l="1"/>
  <c r="AG62" i="1"/>
  <c r="AM62" i="1" s="1"/>
  <c r="E67" i="1"/>
  <c r="S96" i="1"/>
  <c r="AI94" i="1" s="1"/>
  <c r="K97" i="1"/>
  <c r="P96" i="1"/>
  <c r="R184" i="1"/>
  <c r="C67" i="1" l="1"/>
  <c r="X68" i="1"/>
  <c r="AJ62" i="1"/>
  <c r="R185" i="1"/>
  <c r="M97" i="1"/>
  <c r="L97" i="1" s="1"/>
  <c r="N97" i="1"/>
  <c r="S97" i="1" s="1"/>
  <c r="AI95" i="1" s="1"/>
  <c r="AB68" i="1" l="1"/>
  <c r="V69" i="1"/>
  <c r="AH65" i="1"/>
  <c r="AL65" i="1" s="1"/>
  <c r="G67" i="1"/>
  <c r="B68" i="1"/>
  <c r="AN62" i="1"/>
  <c r="AK62" i="1"/>
  <c r="K98" i="1"/>
  <c r="P97" i="1"/>
  <c r="R186" i="1"/>
  <c r="E68" i="1" l="1"/>
  <c r="Z69" i="1"/>
  <c r="AG63" i="1"/>
  <c r="AM63" i="1" s="1"/>
  <c r="R187" i="1"/>
  <c r="M98" i="1"/>
  <c r="L98" i="1" s="1"/>
  <c r="N98" i="1"/>
  <c r="X69" i="1" l="1"/>
  <c r="AJ63" i="1"/>
  <c r="C68" i="1"/>
  <c r="S98" i="1"/>
  <c r="AI96" i="1" s="1"/>
  <c r="K99" i="1"/>
  <c r="P98" i="1"/>
  <c r="R188" i="1"/>
  <c r="AN63" i="1" l="1"/>
  <c r="AK63" i="1"/>
  <c r="AH66" i="1"/>
  <c r="AL66" i="1" s="1"/>
  <c r="G68" i="1"/>
  <c r="B69" i="1"/>
  <c r="AB69" i="1"/>
  <c r="V70" i="1"/>
  <c r="R189" i="1"/>
  <c r="M99" i="1"/>
  <c r="L99" i="1" s="1"/>
  <c r="N99" i="1"/>
  <c r="S99" i="1" s="1"/>
  <c r="AI97" i="1" s="1"/>
  <c r="Z70" i="1" l="1"/>
  <c r="AG64" i="1"/>
  <c r="AM64" i="1" s="1"/>
  <c r="E69" i="1"/>
  <c r="K100" i="1"/>
  <c r="P99" i="1"/>
  <c r="R190" i="1"/>
  <c r="C69" i="1" l="1"/>
  <c r="X70" i="1"/>
  <c r="AJ64" i="1"/>
  <c r="R191" i="1"/>
  <c r="M100" i="1"/>
  <c r="L100" i="1" s="1"/>
  <c r="N100" i="1"/>
  <c r="S100" i="1" s="1"/>
  <c r="AI98" i="1" s="1"/>
  <c r="AN64" i="1" l="1"/>
  <c r="AK64" i="1"/>
  <c r="V71" i="1"/>
  <c r="AB70" i="1"/>
  <c r="AH67" i="1"/>
  <c r="AL67" i="1" s="1"/>
  <c r="G69" i="1"/>
  <c r="B70" i="1"/>
  <c r="K101" i="1"/>
  <c r="P100" i="1"/>
  <c r="R192" i="1"/>
  <c r="Z71" i="1" l="1"/>
  <c r="AG65" i="1"/>
  <c r="AM65" i="1" s="1"/>
  <c r="E70" i="1"/>
  <c r="R193" i="1"/>
  <c r="M101" i="1"/>
  <c r="L101" i="1" s="1"/>
  <c r="N101" i="1"/>
  <c r="C70" i="1" l="1"/>
  <c r="X71" i="1"/>
  <c r="AJ65" i="1"/>
  <c r="K102" i="1"/>
  <c r="P101" i="1"/>
  <c r="S101" i="1"/>
  <c r="AI99" i="1" s="1"/>
  <c r="R194" i="1"/>
  <c r="AN65" i="1" l="1"/>
  <c r="AK65" i="1"/>
  <c r="AB71" i="1"/>
  <c r="V72" i="1"/>
  <c r="Y72" i="1" s="1"/>
  <c r="AH68" i="1"/>
  <c r="AL68" i="1" s="1"/>
  <c r="G70" i="1"/>
  <c r="B71" i="1"/>
  <c r="R195" i="1"/>
  <c r="M102" i="1"/>
  <c r="L102" i="1" s="1"/>
  <c r="N102" i="1"/>
  <c r="S102" i="1" s="1"/>
  <c r="AI100" i="1" s="1"/>
  <c r="Z72" i="1" l="1"/>
  <c r="AG66" i="1"/>
  <c r="AM66" i="1" s="1"/>
  <c r="E71" i="1"/>
  <c r="K103" i="1"/>
  <c r="P102" i="1"/>
  <c r="R196" i="1"/>
  <c r="C71" i="1" l="1"/>
  <c r="X72" i="1"/>
  <c r="AJ66" i="1"/>
  <c r="R197" i="1"/>
  <c r="M103" i="1"/>
  <c r="L103" i="1" s="1"/>
  <c r="N103" i="1"/>
  <c r="S103" i="1" s="1"/>
  <c r="AI101" i="1" s="1"/>
  <c r="AN66" i="1" l="1"/>
  <c r="AK66" i="1"/>
  <c r="AB72" i="1"/>
  <c r="V73" i="1"/>
  <c r="Y73" i="1" s="1"/>
  <c r="AH69" i="1"/>
  <c r="AL69" i="1" s="1"/>
  <c r="G71" i="1"/>
  <c r="B72" i="1"/>
  <c r="K104" i="1"/>
  <c r="P103" i="1"/>
  <c r="R198" i="1"/>
  <c r="E72" i="1" l="1"/>
  <c r="Z73" i="1"/>
  <c r="AG67" i="1"/>
  <c r="AM67" i="1" s="1"/>
  <c r="R199" i="1"/>
  <c r="M104" i="1"/>
  <c r="L104" i="1" s="1"/>
  <c r="N104" i="1"/>
  <c r="C72" i="1" l="1"/>
  <c r="X73" i="1"/>
  <c r="AJ67" i="1"/>
  <c r="S104" i="1"/>
  <c r="AI102" i="1" s="1"/>
  <c r="K105" i="1"/>
  <c r="P104" i="1"/>
  <c r="R200" i="1"/>
  <c r="AN67" i="1" l="1"/>
  <c r="AK67" i="1"/>
  <c r="AB73" i="1"/>
  <c r="V74" i="1"/>
  <c r="Y74" i="1" s="1"/>
  <c r="AH70" i="1"/>
  <c r="AL70" i="1" s="1"/>
  <c r="G72" i="1"/>
  <c r="B73" i="1"/>
  <c r="R201" i="1"/>
  <c r="M105" i="1"/>
  <c r="L105" i="1" s="1"/>
  <c r="N105" i="1"/>
  <c r="S105" i="1" s="1"/>
  <c r="AI103" i="1" s="1"/>
  <c r="Z74" i="1" l="1"/>
  <c r="AG68" i="1"/>
  <c r="AM68" i="1" s="1"/>
  <c r="E73" i="1"/>
  <c r="K106" i="1"/>
  <c r="P105" i="1"/>
  <c r="R202" i="1"/>
  <c r="C73" i="1" l="1"/>
  <c r="X74" i="1"/>
  <c r="AJ68" i="1"/>
  <c r="R203" i="1"/>
  <c r="M106" i="1"/>
  <c r="L106" i="1" s="1"/>
  <c r="N106" i="1"/>
  <c r="S106" i="1" s="1"/>
  <c r="AI104" i="1" s="1"/>
  <c r="AN68" i="1" l="1"/>
  <c r="AK68" i="1"/>
  <c r="AB74" i="1"/>
  <c r="V75" i="1"/>
  <c r="Y75" i="1" s="1"/>
  <c r="AH71" i="1"/>
  <c r="AL71" i="1" s="1"/>
  <c r="G73" i="1"/>
  <c r="B74" i="1"/>
  <c r="K107" i="1"/>
  <c r="P106" i="1"/>
  <c r="R204" i="1"/>
  <c r="Z75" i="1" l="1"/>
  <c r="AG69" i="1"/>
  <c r="AM69" i="1" s="1"/>
  <c r="E74" i="1"/>
  <c r="R205" i="1"/>
  <c r="M107" i="1"/>
  <c r="L107" i="1" s="1"/>
  <c r="N107" i="1"/>
  <c r="C74" i="1" l="1"/>
  <c r="S107" i="1"/>
  <c r="AI105" i="1" s="1"/>
  <c r="X75" i="1"/>
  <c r="AJ69" i="1"/>
  <c r="K108" i="1"/>
  <c r="P107" i="1"/>
  <c r="R206" i="1"/>
  <c r="AN69" i="1" l="1"/>
  <c r="AK69" i="1"/>
  <c r="AB75" i="1"/>
  <c r="V76" i="1"/>
  <c r="AH72" i="1"/>
  <c r="AL72" i="1" s="1"/>
  <c r="G74" i="1"/>
  <c r="B75" i="1"/>
  <c r="R207" i="1"/>
  <c r="M108" i="1"/>
  <c r="L108" i="1" s="1"/>
  <c r="N108" i="1"/>
  <c r="Z76" i="1" l="1"/>
  <c r="AG70" i="1"/>
  <c r="AM70" i="1" s="1"/>
  <c r="E75" i="1"/>
  <c r="K109" i="1"/>
  <c r="P108" i="1"/>
  <c r="S108" i="1"/>
  <c r="AI106" i="1" s="1"/>
  <c r="R208" i="1"/>
  <c r="C75" i="1" l="1"/>
  <c r="X76" i="1"/>
  <c r="AJ70" i="1"/>
  <c r="R209" i="1"/>
  <c r="M109" i="1"/>
  <c r="L109" i="1" s="1"/>
  <c r="N109" i="1"/>
  <c r="S109" i="1" s="1"/>
  <c r="AI107" i="1" s="1"/>
  <c r="AN70" i="1" l="1"/>
  <c r="AK70" i="1"/>
  <c r="AB76" i="1"/>
  <c r="V77" i="1"/>
  <c r="Y77" i="1" s="1"/>
  <c r="AH73" i="1"/>
  <c r="AL73" i="1" s="1"/>
  <c r="G75" i="1"/>
  <c r="B76" i="1"/>
  <c r="K110" i="1"/>
  <c r="P109" i="1"/>
  <c r="R210" i="1"/>
  <c r="Z77" i="1" l="1"/>
  <c r="AG71" i="1"/>
  <c r="AM71" i="1" s="1"/>
  <c r="E76" i="1"/>
  <c r="R211" i="1"/>
  <c r="M110" i="1"/>
  <c r="L110" i="1" s="1"/>
  <c r="N110" i="1"/>
  <c r="C76" i="1" l="1"/>
  <c r="S110" i="1"/>
  <c r="X77" i="1"/>
  <c r="AJ71" i="1"/>
  <c r="K111" i="1"/>
  <c r="P110" i="1"/>
  <c r="R212" i="1"/>
  <c r="AB77" i="1" l="1"/>
  <c r="V78" i="1"/>
  <c r="Y78" i="1" s="1"/>
  <c r="AN71" i="1"/>
  <c r="AK71" i="1"/>
  <c r="AH74" i="1"/>
  <c r="AL74" i="1" s="1"/>
  <c r="G76" i="1"/>
  <c r="B77" i="1"/>
  <c r="R213" i="1"/>
  <c r="M111" i="1"/>
  <c r="L111" i="1" s="1"/>
  <c r="N111" i="1"/>
  <c r="S111" i="1" s="1"/>
  <c r="Z78" i="1" l="1"/>
  <c r="AG72" i="1"/>
  <c r="AM72" i="1" s="1"/>
  <c r="E77" i="1"/>
  <c r="R214" i="1"/>
  <c r="K112" i="1"/>
  <c r="P111" i="1"/>
  <c r="C77" i="1" l="1"/>
  <c r="X78" i="1"/>
  <c r="AJ72" i="1"/>
  <c r="M112" i="1"/>
  <c r="L112" i="1" s="1"/>
  <c r="N112" i="1"/>
  <c r="S112" i="1" s="1"/>
  <c r="R215" i="1"/>
  <c r="AN72" i="1" l="1"/>
  <c r="AK72" i="1"/>
  <c r="AB78" i="1"/>
  <c r="V79" i="1"/>
  <c r="Y79" i="1" s="1"/>
  <c r="AH75" i="1"/>
  <c r="AL75" i="1" s="1"/>
  <c r="G77" i="1"/>
  <c r="B78" i="1"/>
  <c r="R216" i="1"/>
  <c r="K113" i="1"/>
  <c r="P112" i="1"/>
  <c r="E78" i="1" l="1"/>
  <c r="Z79" i="1"/>
  <c r="AG73" i="1"/>
  <c r="AM73" i="1" s="1"/>
  <c r="M113" i="1"/>
  <c r="L113" i="1" s="1"/>
  <c r="N113" i="1"/>
  <c r="S113" i="1" s="1"/>
  <c r="R217" i="1"/>
  <c r="C78" i="1" l="1"/>
  <c r="X79" i="1"/>
  <c r="AJ73" i="1"/>
  <c r="R218" i="1"/>
  <c r="K114" i="1"/>
  <c r="P113" i="1"/>
  <c r="AN73" i="1" l="1"/>
  <c r="AK73" i="1"/>
  <c r="AB79" i="1"/>
  <c r="V80" i="1"/>
  <c r="Y80" i="1" s="1"/>
  <c r="AH76" i="1"/>
  <c r="AL76" i="1" s="1"/>
  <c r="G78" i="1"/>
  <c r="B79" i="1"/>
  <c r="M114" i="1"/>
  <c r="L114" i="1" s="1"/>
  <c r="N114" i="1"/>
  <c r="S114" i="1" s="1"/>
  <c r="R219" i="1"/>
  <c r="E79" i="1" l="1"/>
  <c r="Z80" i="1"/>
  <c r="AG74" i="1"/>
  <c r="AM74" i="1" s="1"/>
  <c r="R220" i="1"/>
  <c r="K115" i="1"/>
  <c r="P114" i="1"/>
  <c r="X80" i="1" l="1"/>
  <c r="AJ74" i="1"/>
  <c r="C79" i="1"/>
  <c r="M115" i="1"/>
  <c r="L115" i="1" s="1"/>
  <c r="N115" i="1"/>
  <c r="S115" i="1" s="1"/>
  <c r="R221" i="1"/>
  <c r="AN74" i="1" l="1"/>
  <c r="AK74" i="1"/>
  <c r="AH77" i="1"/>
  <c r="AL77" i="1" s="1"/>
  <c r="G79" i="1"/>
  <c r="B80" i="1"/>
  <c r="AB80" i="1"/>
  <c r="V81" i="1"/>
  <c r="R222" i="1"/>
  <c r="K116" i="1"/>
  <c r="P115" i="1"/>
  <c r="Z81" i="1" l="1"/>
  <c r="AG75" i="1"/>
  <c r="AM75" i="1" s="1"/>
  <c r="E80" i="1"/>
  <c r="M116" i="1"/>
  <c r="L116" i="1" s="1"/>
  <c r="N116" i="1"/>
  <c r="S116" i="1" s="1"/>
  <c r="R223" i="1"/>
  <c r="C80" i="1" l="1"/>
  <c r="X81" i="1"/>
  <c r="AJ75" i="1"/>
  <c r="R224" i="1"/>
  <c r="K117" i="1"/>
  <c r="P116" i="1"/>
  <c r="AN75" i="1" l="1"/>
  <c r="AK75" i="1"/>
  <c r="AB81" i="1"/>
  <c r="V82" i="1"/>
  <c r="Y82" i="1" s="1"/>
  <c r="AH78" i="1"/>
  <c r="AL78" i="1" s="1"/>
  <c r="G80" i="1"/>
  <c r="B81" i="1"/>
  <c r="M117" i="1"/>
  <c r="L117" i="1" s="1"/>
  <c r="N117" i="1"/>
  <c r="S117" i="1" s="1"/>
  <c r="R225" i="1"/>
  <c r="E81" i="1" l="1"/>
  <c r="Z82" i="1"/>
  <c r="AG76" i="1"/>
  <c r="AM76" i="1" s="1"/>
  <c r="R226" i="1"/>
  <c r="K118" i="1"/>
  <c r="P117" i="1"/>
  <c r="C81" i="1" l="1"/>
  <c r="X82" i="1"/>
  <c r="AJ76" i="1"/>
  <c r="M118" i="1"/>
  <c r="L118" i="1" s="1"/>
  <c r="N118" i="1"/>
  <c r="S118" i="1" s="1"/>
  <c r="R227" i="1"/>
  <c r="AN76" i="1" l="1"/>
  <c r="AK76" i="1"/>
  <c r="AB82" i="1"/>
  <c r="V83" i="1"/>
  <c r="Y83" i="1" s="1"/>
  <c r="AH79" i="1"/>
  <c r="AL79" i="1" s="1"/>
  <c r="G81" i="1"/>
  <c r="B82" i="1"/>
  <c r="R228" i="1"/>
  <c r="K119" i="1"/>
  <c r="P118" i="1"/>
  <c r="E82" i="1" l="1"/>
  <c r="Z83" i="1"/>
  <c r="AG77" i="1"/>
  <c r="AM77" i="1" s="1"/>
  <c r="M119" i="1"/>
  <c r="L119" i="1" s="1"/>
  <c r="N119" i="1"/>
  <c r="S119" i="1" s="1"/>
  <c r="R229" i="1"/>
  <c r="X83" i="1" l="1"/>
  <c r="AJ77" i="1"/>
  <c r="C82" i="1"/>
  <c r="R230" i="1"/>
  <c r="K120" i="1"/>
  <c r="P119" i="1"/>
  <c r="AH80" i="1" l="1"/>
  <c r="AL80" i="1" s="1"/>
  <c r="G82" i="1"/>
  <c r="B83" i="1"/>
  <c r="AN77" i="1"/>
  <c r="AK77" i="1"/>
  <c r="AB83" i="1"/>
  <c r="V84" i="1"/>
  <c r="Y84" i="1" s="1"/>
  <c r="M120" i="1"/>
  <c r="L120" i="1" s="1"/>
  <c r="N120" i="1"/>
  <c r="R231" i="1"/>
  <c r="Z84" i="1" l="1"/>
  <c r="AG78" i="1"/>
  <c r="AM78" i="1" s="1"/>
  <c r="E83" i="1"/>
  <c r="K121" i="1"/>
  <c r="P120" i="1"/>
  <c r="R232" i="1"/>
  <c r="S120" i="1"/>
  <c r="C83" i="1" l="1"/>
  <c r="X84" i="1"/>
  <c r="AJ78" i="1"/>
  <c r="R233" i="1"/>
  <c r="M121" i="1"/>
  <c r="L121" i="1" s="1"/>
  <c r="N121" i="1"/>
  <c r="S121" i="1" s="1"/>
  <c r="AN78" i="1" l="1"/>
  <c r="AK78" i="1"/>
  <c r="AB84" i="1"/>
  <c r="V85" i="1"/>
  <c r="Y85" i="1" s="1"/>
  <c r="AH81" i="1"/>
  <c r="AL81" i="1" s="1"/>
  <c r="G83" i="1"/>
  <c r="B84" i="1"/>
  <c r="K122" i="1"/>
  <c r="P121" i="1"/>
  <c r="R234" i="1"/>
  <c r="Z85" i="1" l="1"/>
  <c r="AG79" i="1"/>
  <c r="AM79" i="1" s="1"/>
  <c r="E84" i="1"/>
  <c r="R235" i="1"/>
  <c r="M122" i="1"/>
  <c r="L122" i="1" s="1"/>
  <c r="N122" i="1"/>
  <c r="C84" i="1" l="1"/>
  <c r="S122" i="1"/>
  <c r="X85" i="1"/>
  <c r="AJ79" i="1"/>
  <c r="K123" i="1"/>
  <c r="P122" i="1"/>
  <c r="R236" i="1"/>
  <c r="AB85" i="1" l="1"/>
  <c r="V86" i="1"/>
  <c r="Y86" i="1" s="1"/>
  <c r="AN79" i="1"/>
  <c r="AK79" i="1"/>
  <c r="AH82" i="1"/>
  <c r="AL82" i="1" s="1"/>
  <c r="G84" i="1"/>
  <c r="B85" i="1"/>
  <c r="R237" i="1"/>
  <c r="M123" i="1"/>
  <c r="L123" i="1" s="1"/>
  <c r="N123" i="1"/>
  <c r="S123" i="1" l="1"/>
  <c r="Z86" i="1"/>
  <c r="AG80" i="1"/>
  <c r="AM80" i="1" s="1"/>
  <c r="E85" i="1"/>
  <c r="K124" i="1"/>
  <c r="P123" i="1"/>
  <c r="R238" i="1"/>
  <c r="C85" i="1" l="1"/>
  <c r="X86" i="1"/>
  <c r="AJ80" i="1"/>
  <c r="R239" i="1"/>
  <c r="M124" i="1"/>
  <c r="L124" i="1" s="1"/>
  <c r="N124" i="1"/>
  <c r="AN80" i="1" l="1"/>
  <c r="AK80" i="1"/>
  <c r="AB86" i="1"/>
  <c r="V87" i="1"/>
  <c r="Y87" i="1" s="1"/>
  <c r="AH83" i="1"/>
  <c r="AL83" i="1" s="1"/>
  <c r="G85" i="1"/>
  <c r="B86" i="1"/>
  <c r="K125" i="1"/>
  <c r="P124" i="1"/>
  <c r="S124" i="1"/>
  <c r="R240" i="1"/>
  <c r="Z87" i="1" l="1"/>
  <c r="AG81" i="1"/>
  <c r="AM81" i="1" s="1"/>
  <c r="E86" i="1"/>
  <c r="R241" i="1"/>
  <c r="M125" i="1"/>
  <c r="L125" i="1" s="1"/>
  <c r="N125" i="1"/>
  <c r="S125" i="1" s="1"/>
  <c r="C86" i="1" l="1"/>
  <c r="X87" i="1"/>
  <c r="AJ81" i="1"/>
  <c r="K126" i="1"/>
  <c r="P125" i="1"/>
  <c r="R242" i="1"/>
  <c r="AN81" i="1" l="1"/>
  <c r="AK81" i="1"/>
  <c r="AB87" i="1"/>
  <c r="V88" i="1"/>
  <c r="AH84" i="1"/>
  <c r="AL84" i="1" s="1"/>
  <c r="G86" i="1"/>
  <c r="B87" i="1"/>
  <c r="R243" i="1"/>
  <c r="M126" i="1"/>
  <c r="L126" i="1" s="1"/>
  <c r="N126" i="1"/>
  <c r="Z88" i="1" l="1"/>
  <c r="AG82" i="1"/>
  <c r="AM82" i="1" s="1"/>
  <c r="E87" i="1"/>
  <c r="K127" i="1"/>
  <c r="P126" i="1"/>
  <c r="R244" i="1"/>
  <c r="S126" i="1"/>
  <c r="C87" i="1" l="1"/>
  <c r="X88" i="1"/>
  <c r="AJ82" i="1"/>
  <c r="R245" i="1"/>
  <c r="M127" i="1"/>
  <c r="L127" i="1" s="1"/>
  <c r="N127" i="1"/>
  <c r="AN82" i="1" l="1"/>
  <c r="AK82" i="1"/>
  <c r="AB88" i="1"/>
  <c r="V89" i="1"/>
  <c r="Y89" i="1" s="1"/>
  <c r="S127" i="1"/>
  <c r="AH85" i="1"/>
  <c r="AL85" i="1" s="1"/>
  <c r="G87" i="1"/>
  <c r="B88" i="1"/>
  <c r="K128" i="1"/>
  <c r="P127" i="1"/>
  <c r="R246" i="1"/>
  <c r="Z112" i="1"/>
  <c r="Z89" i="1" l="1"/>
  <c r="AG83" i="1"/>
  <c r="AM83" i="1" s="1"/>
  <c r="E88" i="1"/>
  <c r="Z113" i="1"/>
  <c r="R247" i="1"/>
  <c r="M128" i="1"/>
  <c r="L128" i="1" s="1"/>
  <c r="N128" i="1"/>
  <c r="S128" i="1" s="1"/>
  <c r="C88" i="1" l="1"/>
  <c r="X89" i="1"/>
  <c r="AJ83" i="1"/>
  <c r="Z114" i="1"/>
  <c r="Y114" i="1"/>
  <c r="R248" i="1"/>
  <c r="K129" i="1"/>
  <c r="P128" i="1"/>
  <c r="AN83" i="1" l="1"/>
  <c r="AK83" i="1"/>
  <c r="AB89" i="1"/>
  <c r="V90" i="1"/>
  <c r="Y90" i="1" s="1"/>
  <c r="AH86" i="1"/>
  <c r="AL86" i="1" s="1"/>
  <c r="G88" i="1"/>
  <c r="B89" i="1"/>
  <c r="AD114" i="1"/>
  <c r="AI108" i="1" s="1"/>
  <c r="M129" i="1"/>
  <c r="L129" i="1" s="1"/>
  <c r="N129" i="1"/>
  <c r="S129" i="1" s="1"/>
  <c r="R249" i="1"/>
  <c r="E89" i="1" l="1"/>
  <c r="Z90" i="1"/>
  <c r="AG84" i="1"/>
  <c r="AM84" i="1" s="1"/>
  <c r="R250" i="1"/>
  <c r="Z115" i="1"/>
  <c r="Y115" i="1"/>
  <c r="K130" i="1"/>
  <c r="P129" i="1"/>
  <c r="X90" i="1" l="1"/>
  <c r="AJ84" i="1"/>
  <c r="C89" i="1"/>
  <c r="M130" i="1"/>
  <c r="L130" i="1" s="1"/>
  <c r="N130" i="1"/>
  <c r="S130" i="1" s="1"/>
  <c r="R251" i="1"/>
  <c r="AN84" i="1" l="1"/>
  <c r="AK84" i="1"/>
  <c r="AH87" i="1"/>
  <c r="AL87" i="1" s="1"/>
  <c r="G89" i="1"/>
  <c r="B90" i="1"/>
  <c r="AB90" i="1"/>
  <c r="V91" i="1"/>
  <c r="Y91" i="1" s="1"/>
  <c r="AD115" i="1"/>
  <c r="AI109" i="1" s="1"/>
  <c r="R252" i="1"/>
  <c r="K131" i="1"/>
  <c r="P130" i="1"/>
  <c r="E90" i="1" l="1"/>
  <c r="Z91" i="1"/>
  <c r="AG85" i="1"/>
  <c r="AM85" i="1" s="1"/>
  <c r="Z116" i="1"/>
  <c r="Y116" i="1"/>
  <c r="M131" i="1"/>
  <c r="L131" i="1" s="1"/>
  <c r="N131" i="1"/>
  <c r="S131" i="1" s="1"/>
  <c r="R253" i="1"/>
  <c r="X91" i="1" l="1"/>
  <c r="AJ85" i="1"/>
  <c r="C90" i="1"/>
  <c r="AD116" i="1"/>
  <c r="AI110" i="1" s="1"/>
  <c r="R254" i="1"/>
  <c r="K132" i="1"/>
  <c r="P131" i="1"/>
  <c r="AH88" i="1" l="1"/>
  <c r="AL88" i="1" s="1"/>
  <c r="G90" i="1"/>
  <c r="B91" i="1"/>
  <c r="AN85" i="1"/>
  <c r="AK85" i="1"/>
  <c r="AB91" i="1"/>
  <c r="V92" i="1"/>
  <c r="Y92" i="1" s="1"/>
  <c r="Z117" i="1"/>
  <c r="Y117" i="1"/>
  <c r="M132" i="1"/>
  <c r="L132" i="1" s="1"/>
  <c r="N132" i="1"/>
  <c r="S132" i="1" s="1"/>
  <c r="R255" i="1"/>
  <c r="Z92" i="1" l="1"/>
  <c r="AG86" i="1"/>
  <c r="AM86" i="1" s="1"/>
  <c r="E91" i="1"/>
  <c r="AD117" i="1"/>
  <c r="AI111" i="1" s="1"/>
  <c r="R256" i="1"/>
  <c r="K133" i="1"/>
  <c r="P132" i="1"/>
  <c r="C91" i="1" l="1"/>
  <c r="X92" i="1"/>
  <c r="AJ86" i="1"/>
  <c r="Y118" i="1"/>
  <c r="Z118" i="1"/>
  <c r="M133" i="1"/>
  <c r="L133" i="1" s="1"/>
  <c r="N133" i="1"/>
  <c r="R257" i="1"/>
  <c r="AB92" i="1" l="1"/>
  <c r="V93" i="1"/>
  <c r="Y93" i="1" s="1"/>
  <c r="AH89" i="1"/>
  <c r="AL89" i="1" s="1"/>
  <c r="G91" i="1"/>
  <c r="B92" i="1"/>
  <c r="AN86" i="1"/>
  <c r="AK86" i="1"/>
  <c r="K134" i="1"/>
  <c r="P133" i="1"/>
  <c r="R258" i="1"/>
  <c r="S133" i="1"/>
  <c r="AD118" i="1"/>
  <c r="AI112" i="1" s="1"/>
  <c r="E92" i="1" l="1"/>
  <c r="Z93" i="1"/>
  <c r="AG87" i="1"/>
  <c r="AM87" i="1" s="1"/>
  <c r="R259" i="1"/>
  <c r="M134" i="1"/>
  <c r="L134" i="1" s="1"/>
  <c r="N134" i="1"/>
  <c r="S134" i="1" s="1"/>
  <c r="X93" i="1" l="1"/>
  <c r="AJ87" i="1"/>
  <c r="C92" i="1"/>
  <c r="R260" i="1"/>
  <c r="K135" i="1"/>
  <c r="P134" i="1"/>
  <c r="Z119" i="1"/>
  <c r="Y119" i="1"/>
  <c r="AN87" i="1" l="1"/>
  <c r="AK87" i="1"/>
  <c r="AH90" i="1"/>
  <c r="AL90" i="1" s="1"/>
  <c r="G92" i="1"/>
  <c r="B93" i="1"/>
  <c r="AB93" i="1"/>
  <c r="V94" i="1"/>
  <c r="AD119" i="1"/>
  <c r="AI113" i="1" s="1"/>
  <c r="M135" i="1"/>
  <c r="L135" i="1" s="1"/>
  <c r="N135" i="1"/>
  <c r="S135" i="1" s="1"/>
  <c r="R261" i="1"/>
  <c r="Z94" i="1" l="1"/>
  <c r="AG88" i="1"/>
  <c r="AM88" i="1" s="1"/>
  <c r="E93" i="1"/>
  <c r="R262" i="1"/>
  <c r="K136" i="1"/>
  <c r="P135" i="1"/>
  <c r="X94" i="1" l="1"/>
  <c r="AJ88" i="1"/>
  <c r="C93" i="1"/>
  <c r="Z120" i="1"/>
  <c r="Y120" i="1"/>
  <c r="M136" i="1"/>
  <c r="L136" i="1" s="1"/>
  <c r="N136" i="1"/>
  <c r="S136" i="1" s="1"/>
  <c r="R263" i="1"/>
  <c r="AN88" i="1" l="1"/>
  <c r="AK88" i="1"/>
  <c r="AH91" i="1"/>
  <c r="AL91" i="1" s="1"/>
  <c r="G93" i="1"/>
  <c r="B94" i="1"/>
  <c r="AB94" i="1"/>
  <c r="V95" i="1"/>
  <c r="AD120" i="1"/>
  <c r="AI114" i="1" s="1"/>
  <c r="R264" i="1"/>
  <c r="K137" i="1"/>
  <c r="P136" i="1"/>
  <c r="E94" i="1" l="1"/>
  <c r="Z95" i="1"/>
  <c r="AG89" i="1"/>
  <c r="AM89" i="1" s="1"/>
  <c r="Z121" i="1"/>
  <c r="Y121" i="1"/>
  <c r="M137" i="1"/>
  <c r="L137" i="1" s="1"/>
  <c r="N137" i="1"/>
  <c r="S137" i="1" s="1"/>
  <c r="R265" i="1"/>
  <c r="C94" i="1" l="1"/>
  <c r="X95" i="1"/>
  <c r="AJ89" i="1"/>
  <c r="AD121" i="1"/>
  <c r="AI115" i="1" s="1"/>
  <c r="R266" i="1"/>
  <c r="K138" i="1"/>
  <c r="P137" i="1"/>
  <c r="AN89" i="1" l="1"/>
  <c r="AK89" i="1"/>
  <c r="AB95" i="1"/>
  <c r="V96" i="1"/>
  <c r="AH92" i="1"/>
  <c r="AL92" i="1" s="1"/>
  <c r="G94" i="1"/>
  <c r="B95" i="1"/>
  <c r="Z122" i="1"/>
  <c r="Y122" i="1"/>
  <c r="M138" i="1"/>
  <c r="L138" i="1" s="1"/>
  <c r="N138" i="1"/>
  <c r="R267" i="1"/>
  <c r="Z96" i="1" l="1"/>
  <c r="AG90" i="1"/>
  <c r="AM90" i="1" s="1"/>
  <c r="E95" i="1"/>
  <c r="AD122" i="1"/>
  <c r="AI116" i="1" s="1"/>
  <c r="Y123" i="1"/>
  <c r="K139" i="1"/>
  <c r="P138" i="1"/>
  <c r="S138" i="1"/>
  <c r="R268" i="1"/>
  <c r="C95" i="1" l="1"/>
  <c r="X96" i="1"/>
  <c r="AJ90" i="1"/>
  <c r="Z123" i="1"/>
  <c r="M139" i="1"/>
  <c r="L139" i="1" s="1"/>
  <c r="N139" i="1"/>
  <c r="AD123" i="1"/>
  <c r="AI117" i="1" s="1"/>
  <c r="R269" i="1"/>
  <c r="AB96" i="1" l="1"/>
  <c r="V97" i="1"/>
  <c r="AH93" i="1"/>
  <c r="AL93" i="1" s="1"/>
  <c r="G95" i="1"/>
  <c r="B96" i="1"/>
  <c r="AN90" i="1"/>
  <c r="AK90" i="1"/>
  <c r="S139" i="1"/>
  <c r="R270" i="1"/>
  <c r="K140" i="1"/>
  <c r="P139" i="1"/>
  <c r="Z97" i="1" l="1"/>
  <c r="AG91" i="1"/>
  <c r="AM91" i="1" s="1"/>
  <c r="E96" i="1"/>
  <c r="M140" i="1"/>
  <c r="L140" i="1" s="1"/>
  <c r="N140" i="1"/>
  <c r="Y124" i="1"/>
  <c r="Z124" i="1"/>
  <c r="R271" i="1"/>
  <c r="C96" i="1" l="1"/>
  <c r="S140" i="1"/>
  <c r="X97" i="1"/>
  <c r="AJ91" i="1"/>
  <c r="R272" i="1"/>
  <c r="AD124" i="1"/>
  <c r="AI118" i="1" s="1"/>
  <c r="K141" i="1"/>
  <c r="P140" i="1"/>
  <c r="AN91" i="1" l="1"/>
  <c r="AK91" i="1"/>
  <c r="AB97" i="1"/>
  <c r="V98" i="1"/>
  <c r="AH94" i="1"/>
  <c r="AL94" i="1" s="1"/>
  <c r="G96" i="1"/>
  <c r="B97" i="1"/>
  <c r="M141" i="1"/>
  <c r="L141" i="1" s="1"/>
  <c r="N141" i="1"/>
  <c r="R273" i="1"/>
  <c r="E97" i="1" l="1"/>
  <c r="Z98" i="1"/>
  <c r="AG92" i="1"/>
  <c r="AM92" i="1" s="1"/>
  <c r="K142" i="1"/>
  <c r="P141" i="1"/>
  <c r="R274" i="1"/>
  <c r="S141" i="1"/>
  <c r="Y125" i="1"/>
  <c r="Z125" i="1"/>
  <c r="C97" i="1" l="1"/>
  <c r="AJ92" i="1"/>
  <c r="AD125" i="1"/>
  <c r="AI119" i="1" s="1"/>
  <c r="R275" i="1"/>
  <c r="M142" i="1"/>
  <c r="L142" i="1" s="1"/>
  <c r="N142" i="1"/>
  <c r="AN92" i="1" l="1"/>
  <c r="AK92" i="1"/>
  <c r="AB98" i="1"/>
  <c r="AH95" i="1"/>
  <c r="AL95" i="1" s="1"/>
  <c r="G97" i="1"/>
  <c r="B98" i="1"/>
  <c r="S142" i="1"/>
  <c r="K143" i="1"/>
  <c r="P142" i="1"/>
  <c r="R276" i="1"/>
  <c r="E98" i="1" l="1"/>
  <c r="Z99" i="1"/>
  <c r="AG93" i="1"/>
  <c r="AM93" i="1" s="1"/>
  <c r="Z126" i="1"/>
  <c r="Y126" i="1"/>
  <c r="R277" i="1"/>
  <c r="M143" i="1"/>
  <c r="L143" i="1" s="1"/>
  <c r="N143" i="1"/>
  <c r="S143" i="1" s="1"/>
  <c r="X99" i="1" l="1"/>
  <c r="AJ93" i="1"/>
  <c r="C98" i="1"/>
  <c r="AD126" i="1"/>
  <c r="AI120" i="1" s="1"/>
  <c r="K144" i="1"/>
  <c r="P143" i="1"/>
  <c r="R278" i="1"/>
  <c r="AH96" i="1" l="1"/>
  <c r="AL96" i="1" s="1"/>
  <c r="G98" i="1"/>
  <c r="B99" i="1"/>
  <c r="AB99" i="1"/>
  <c r="AN93" i="1"/>
  <c r="AK93" i="1"/>
  <c r="Z127" i="1"/>
  <c r="Y127" i="1"/>
  <c r="R279" i="1"/>
  <c r="M144" i="1"/>
  <c r="L144" i="1" s="1"/>
  <c r="N144" i="1"/>
  <c r="Z100" i="1" l="1"/>
  <c r="AG94" i="1"/>
  <c r="AM94" i="1" s="1"/>
  <c r="E99" i="1"/>
  <c r="AD127" i="1"/>
  <c r="AI121" i="1" s="1"/>
  <c r="K145" i="1"/>
  <c r="P144" i="1"/>
  <c r="R280" i="1"/>
  <c r="S144" i="1"/>
  <c r="C99" i="1" l="1"/>
  <c r="X100" i="1"/>
  <c r="AJ94" i="1"/>
  <c r="Z128" i="1"/>
  <c r="Y128" i="1"/>
  <c r="R281" i="1"/>
  <c r="M145" i="1"/>
  <c r="L145" i="1" s="1"/>
  <c r="N145" i="1"/>
  <c r="S145" i="1" s="1"/>
  <c r="AH97" i="1" l="1"/>
  <c r="AL97" i="1" s="1"/>
  <c r="G99" i="1"/>
  <c r="B100" i="1"/>
  <c r="AN94" i="1"/>
  <c r="AK94" i="1"/>
  <c r="AB100" i="1"/>
  <c r="AD128" i="1"/>
  <c r="AI122" i="1" s="1"/>
  <c r="K146" i="1"/>
  <c r="P145" i="1"/>
  <c r="R282" i="1"/>
  <c r="E100" i="1" l="1"/>
  <c r="Z101" i="1"/>
  <c r="AG95" i="1"/>
  <c r="AM95" i="1" s="1"/>
  <c r="Z129" i="1"/>
  <c r="Y129" i="1"/>
  <c r="R283" i="1"/>
  <c r="M146" i="1"/>
  <c r="L146" i="1" s="1"/>
  <c r="N146" i="1"/>
  <c r="X101" i="1" l="1"/>
  <c r="AJ95" i="1"/>
  <c r="S146" i="1"/>
  <c r="C100" i="1"/>
  <c r="AD129" i="1"/>
  <c r="AI123" i="1" s="1"/>
  <c r="Z130" i="1"/>
  <c r="R284" i="1"/>
  <c r="K147" i="1"/>
  <c r="P146" i="1"/>
  <c r="AH98" i="1" l="1"/>
  <c r="AL98" i="1" s="1"/>
  <c r="G100" i="1"/>
  <c r="B101" i="1"/>
  <c r="AN95" i="1"/>
  <c r="AK95" i="1"/>
  <c r="AB101" i="1"/>
  <c r="Y130" i="1"/>
  <c r="AD130" i="1"/>
  <c r="AI124" i="1" s="1"/>
  <c r="M147" i="1"/>
  <c r="L147" i="1" s="1"/>
  <c r="N147" i="1"/>
  <c r="S147" i="1" s="1"/>
  <c r="R285" i="1"/>
  <c r="Z102" i="1" l="1"/>
  <c r="AG96" i="1"/>
  <c r="AM96" i="1" s="1"/>
  <c r="E101" i="1"/>
  <c r="R286" i="1"/>
  <c r="Z131" i="1"/>
  <c r="Y131" i="1"/>
  <c r="AD131" i="1" s="1"/>
  <c r="AI125" i="1" s="1"/>
  <c r="K148" i="1"/>
  <c r="P147" i="1"/>
  <c r="C101" i="1" l="1"/>
  <c r="X102" i="1"/>
  <c r="AJ96" i="1"/>
  <c r="M148" i="1"/>
  <c r="L148" i="1" s="1"/>
  <c r="N148" i="1"/>
  <c r="S148" i="1" s="1"/>
  <c r="R287" i="1"/>
  <c r="AN96" i="1" l="1"/>
  <c r="AK96" i="1"/>
  <c r="AB102" i="1"/>
  <c r="AH99" i="1"/>
  <c r="AL99" i="1" s="1"/>
  <c r="G101" i="1"/>
  <c r="B102" i="1"/>
  <c r="Z132" i="1"/>
  <c r="Y132" i="1"/>
  <c r="R288" i="1"/>
  <c r="K149" i="1"/>
  <c r="P148" i="1"/>
  <c r="Z103" i="1" l="1"/>
  <c r="AG97" i="1"/>
  <c r="AM97" i="1" s="1"/>
  <c r="E102" i="1"/>
  <c r="AD132" i="1"/>
  <c r="AI126" i="1" s="1"/>
  <c r="Z133" i="1"/>
  <c r="M149" i="1"/>
  <c r="L149" i="1" s="1"/>
  <c r="N149" i="1"/>
  <c r="S149" i="1" s="1"/>
  <c r="R289" i="1"/>
  <c r="C102" i="1" l="1"/>
  <c r="X103" i="1"/>
  <c r="AJ97" i="1"/>
  <c r="Y133" i="1"/>
  <c r="AD133" i="1"/>
  <c r="AI127" i="1" s="1"/>
  <c r="Y134" i="1"/>
  <c r="R290" i="1"/>
  <c r="K150" i="1"/>
  <c r="P149" i="1"/>
  <c r="AN97" i="1" l="1"/>
  <c r="AK97" i="1"/>
  <c r="AB103" i="1"/>
  <c r="AH100" i="1"/>
  <c r="AL100" i="1" s="1"/>
  <c r="G102" i="1"/>
  <c r="B103" i="1"/>
  <c r="Z134" i="1"/>
  <c r="AD134" i="1" s="1"/>
  <c r="AI128" i="1" s="1"/>
  <c r="R291" i="1"/>
  <c r="M150" i="1"/>
  <c r="L150" i="1" s="1"/>
  <c r="N150" i="1"/>
  <c r="E103" i="1" l="1"/>
  <c r="Z104" i="1"/>
  <c r="AG98" i="1"/>
  <c r="AM98" i="1" s="1"/>
  <c r="Z135" i="1"/>
  <c r="Y135" i="1"/>
  <c r="AD135" i="1"/>
  <c r="AI129" i="1" s="1"/>
  <c r="K151" i="1"/>
  <c r="P150" i="1"/>
  <c r="R292" i="1"/>
  <c r="S150" i="1"/>
  <c r="C103" i="1" l="1"/>
  <c r="X104" i="1"/>
  <c r="AJ98" i="1"/>
  <c r="R293" i="1"/>
  <c r="M151" i="1"/>
  <c r="L151" i="1" s="1"/>
  <c r="N151" i="1"/>
  <c r="S151" i="1" s="1"/>
  <c r="AN98" i="1" l="1"/>
  <c r="AK98" i="1"/>
  <c r="AH101" i="1"/>
  <c r="AL101" i="1" s="1"/>
  <c r="G103" i="1"/>
  <c r="B104" i="1"/>
  <c r="AB104" i="1"/>
  <c r="Z136" i="1"/>
  <c r="Y136" i="1"/>
  <c r="K152" i="1"/>
  <c r="P151" i="1"/>
  <c r="R294" i="1"/>
  <c r="E104" i="1" l="1"/>
  <c r="Z105" i="1"/>
  <c r="AG99" i="1"/>
  <c r="AM99" i="1" s="1"/>
  <c r="AD136" i="1"/>
  <c r="AI130" i="1" s="1"/>
  <c r="R295" i="1"/>
  <c r="M152" i="1"/>
  <c r="L152" i="1" s="1"/>
  <c r="N152" i="1"/>
  <c r="C104" i="1" l="1"/>
  <c r="X105" i="1"/>
  <c r="AJ99" i="1"/>
  <c r="Y137" i="1"/>
  <c r="Z137" i="1"/>
  <c r="K153" i="1"/>
  <c r="P152" i="1"/>
  <c r="S152" i="1"/>
  <c r="R296" i="1"/>
  <c r="AB105" i="1" l="1"/>
  <c r="AN99" i="1"/>
  <c r="AK99" i="1"/>
  <c r="AH102" i="1"/>
  <c r="AL102" i="1" s="1"/>
  <c r="G104" i="1"/>
  <c r="B105" i="1"/>
  <c r="AD137" i="1"/>
  <c r="AI131" i="1" s="1"/>
  <c r="R297" i="1"/>
  <c r="M153" i="1"/>
  <c r="L153" i="1" s="1"/>
  <c r="N153" i="1"/>
  <c r="S153" i="1" s="1"/>
  <c r="E105" i="1" l="1"/>
  <c r="Z106" i="1"/>
  <c r="AG100" i="1"/>
  <c r="AM100" i="1" s="1"/>
  <c r="K154" i="1"/>
  <c r="P153" i="1"/>
  <c r="R298" i="1"/>
  <c r="X106" i="1" l="1"/>
  <c r="AJ100" i="1"/>
  <c r="C105" i="1"/>
  <c r="Z138" i="1"/>
  <c r="Y138" i="1"/>
  <c r="AD138" i="1" s="1"/>
  <c r="AI132" i="1" s="1"/>
  <c r="R299" i="1"/>
  <c r="M154" i="1"/>
  <c r="L154" i="1" s="1"/>
  <c r="N154" i="1"/>
  <c r="AN100" i="1" l="1"/>
  <c r="AK100" i="1"/>
  <c r="AH103" i="1"/>
  <c r="AL103" i="1" s="1"/>
  <c r="G105" i="1"/>
  <c r="B106" i="1"/>
  <c r="AB106" i="1"/>
  <c r="Y139" i="1"/>
  <c r="Z139" i="1"/>
  <c r="K155" i="1"/>
  <c r="P154" i="1"/>
  <c r="S154" i="1"/>
  <c r="R300" i="1"/>
  <c r="E106" i="1" l="1"/>
  <c r="Z107" i="1"/>
  <c r="AG101" i="1"/>
  <c r="AM101" i="1" s="1"/>
  <c r="AD139" i="1"/>
  <c r="AI133" i="1" s="1"/>
  <c r="R301" i="1"/>
  <c r="M155" i="1"/>
  <c r="L155" i="1" s="1"/>
  <c r="N155" i="1"/>
  <c r="S155" i="1" s="1"/>
  <c r="X107" i="1" l="1"/>
  <c r="AJ101" i="1"/>
  <c r="C106" i="1"/>
  <c r="K156" i="1"/>
  <c r="P155" i="1"/>
  <c r="R302" i="1"/>
  <c r="AH104" i="1" l="1"/>
  <c r="AL104" i="1" s="1"/>
  <c r="G106" i="1"/>
  <c r="B107" i="1"/>
  <c r="AN101" i="1"/>
  <c r="AK101" i="1"/>
  <c r="AB107" i="1"/>
  <c r="Z140" i="1"/>
  <c r="Y140" i="1"/>
  <c r="R303" i="1"/>
  <c r="M156" i="1"/>
  <c r="L156" i="1" s="1"/>
  <c r="N156" i="1"/>
  <c r="S156" i="1" s="1"/>
  <c r="Z108" i="1" l="1"/>
  <c r="AG102" i="1"/>
  <c r="AM102" i="1" s="1"/>
  <c r="E107" i="1"/>
  <c r="AD140" i="1"/>
  <c r="AI134" i="1" s="1"/>
  <c r="K157" i="1"/>
  <c r="P156" i="1"/>
  <c r="R304" i="1"/>
  <c r="C107" i="1" l="1"/>
  <c r="X108" i="1"/>
  <c r="AJ102" i="1"/>
  <c r="Z141" i="1"/>
  <c r="Y141" i="1"/>
  <c r="R305" i="1"/>
  <c r="M157" i="1"/>
  <c r="L157" i="1" s="1"/>
  <c r="N157" i="1"/>
  <c r="S157" i="1" s="1"/>
  <c r="AN102" i="1" l="1"/>
  <c r="AK102" i="1"/>
  <c r="AB108" i="1"/>
  <c r="AH105" i="1"/>
  <c r="AL105" i="1" s="1"/>
  <c r="G107" i="1"/>
  <c r="B108" i="1"/>
  <c r="AD141" i="1"/>
  <c r="AI135" i="1" s="1"/>
  <c r="Y142" i="1"/>
  <c r="Z142" i="1"/>
  <c r="K158" i="1"/>
  <c r="P157" i="1"/>
  <c r="R306" i="1"/>
  <c r="Z109" i="1" l="1"/>
  <c r="AG103" i="1"/>
  <c r="AM103" i="1" s="1"/>
  <c r="AG106" i="1"/>
  <c r="AM106" i="1" s="1"/>
  <c r="E108" i="1"/>
  <c r="AD142" i="1"/>
  <c r="AI136" i="1" s="1"/>
  <c r="R307" i="1"/>
  <c r="M158" i="1"/>
  <c r="L158" i="1" s="1"/>
  <c r="N158" i="1"/>
  <c r="S158" i="1" s="1"/>
  <c r="C108" i="1" l="1"/>
  <c r="AJ106" i="1"/>
  <c r="X109" i="1"/>
  <c r="AJ103" i="1"/>
  <c r="K159" i="1"/>
  <c r="P158" i="1"/>
  <c r="R308" i="1"/>
  <c r="AB109" i="1" l="1"/>
  <c r="AH106" i="1"/>
  <c r="AL106" i="1" s="1"/>
  <c r="G108" i="1"/>
  <c r="B109" i="1"/>
  <c r="AN103" i="1"/>
  <c r="AK103" i="1"/>
  <c r="AN106" i="1"/>
  <c r="Y143" i="1"/>
  <c r="Z143" i="1"/>
  <c r="R309" i="1"/>
  <c r="M159" i="1"/>
  <c r="L159" i="1" s="1"/>
  <c r="N159" i="1"/>
  <c r="S159" i="1" s="1"/>
  <c r="AG107" i="1" l="1"/>
  <c r="AM107" i="1" s="1"/>
  <c r="E109" i="1"/>
  <c r="Z110" i="1"/>
  <c r="AG104" i="1"/>
  <c r="AM104" i="1" s="1"/>
  <c r="AD143" i="1"/>
  <c r="AI137" i="1" s="1"/>
  <c r="K160" i="1"/>
  <c r="P159" i="1"/>
  <c r="R310" i="1"/>
  <c r="X110" i="1" l="1"/>
  <c r="AJ104" i="1"/>
  <c r="C109" i="1"/>
  <c r="AJ107" i="1"/>
  <c r="R311" i="1"/>
  <c r="M160" i="1"/>
  <c r="L160" i="1" s="1"/>
  <c r="N160" i="1"/>
  <c r="AH107" i="1" l="1"/>
  <c r="AL107" i="1" s="1"/>
  <c r="G109" i="1"/>
  <c r="B110" i="1"/>
  <c r="AB110" i="1"/>
  <c r="AN107" i="1"/>
  <c r="AN104" i="1"/>
  <c r="AK104" i="1"/>
  <c r="S160" i="1"/>
  <c r="Z144" i="1"/>
  <c r="Y144" i="1"/>
  <c r="AD144" i="1" s="1"/>
  <c r="AI138" i="1" s="1"/>
  <c r="K161" i="1"/>
  <c r="P160" i="1"/>
  <c r="R312" i="1"/>
  <c r="Z111" i="1" l="1"/>
  <c r="AG105" i="1"/>
  <c r="AM105" i="1" s="1"/>
  <c r="AG108" i="1"/>
  <c r="AM108" i="1" s="1"/>
  <c r="E110" i="1"/>
  <c r="Z145" i="1"/>
  <c r="R313" i="1"/>
  <c r="M161" i="1"/>
  <c r="L161" i="1" s="1"/>
  <c r="N161" i="1"/>
  <c r="C110" i="1" l="1"/>
  <c r="AJ108" i="1"/>
  <c r="X111" i="1"/>
  <c r="AJ105" i="1"/>
  <c r="AB145" i="1"/>
  <c r="Y145" i="1"/>
  <c r="AD145" i="1"/>
  <c r="AI139" i="1" s="1"/>
  <c r="Z146" i="1"/>
  <c r="K162" i="1"/>
  <c r="P161" i="1"/>
  <c r="S161" i="1"/>
  <c r="R314" i="1"/>
  <c r="AN105" i="1" l="1"/>
  <c r="AK105" i="1"/>
  <c r="AK107" i="1"/>
  <c r="AK106" i="1"/>
  <c r="AB113" i="1"/>
  <c r="AB114" i="1"/>
  <c r="AB112" i="1"/>
  <c r="AB111" i="1"/>
  <c r="AB116" i="1"/>
  <c r="AB115" i="1"/>
  <c r="AB117" i="1"/>
  <c r="AB118" i="1"/>
  <c r="AB119" i="1"/>
  <c r="AB120" i="1"/>
  <c r="AB122" i="1"/>
  <c r="AB121" i="1"/>
  <c r="AB123" i="1"/>
  <c r="AB124" i="1"/>
  <c r="AB126" i="1"/>
  <c r="AB125" i="1"/>
  <c r="AB127" i="1"/>
  <c r="AB130" i="1"/>
  <c r="AB129" i="1"/>
  <c r="AB128" i="1"/>
  <c r="AB131" i="1"/>
  <c r="AB132" i="1"/>
  <c r="AB134" i="1"/>
  <c r="AB133" i="1"/>
  <c r="AB135" i="1"/>
  <c r="AB136" i="1"/>
  <c r="AB143" i="1"/>
  <c r="AB137" i="1"/>
  <c r="AB140" i="1"/>
  <c r="AB142" i="1"/>
  <c r="AB141" i="1"/>
  <c r="AB139" i="1"/>
  <c r="AB138" i="1"/>
  <c r="AB144" i="1"/>
  <c r="AN108" i="1"/>
  <c r="AK108" i="1"/>
  <c r="AH108" i="1"/>
  <c r="AL108" i="1" s="1"/>
  <c r="G110" i="1"/>
  <c r="B111" i="1"/>
  <c r="Y146" i="1"/>
  <c r="R315" i="1"/>
  <c r="M162" i="1"/>
  <c r="L162" i="1" s="1"/>
  <c r="N162" i="1"/>
  <c r="AB146" i="1"/>
  <c r="AG109" i="1" l="1"/>
  <c r="AM109" i="1" s="1"/>
  <c r="E111" i="1"/>
  <c r="AD146" i="1"/>
  <c r="AI140" i="1" s="1"/>
  <c r="K163" i="1"/>
  <c r="P162" i="1"/>
  <c r="S162" i="1"/>
  <c r="R316" i="1"/>
  <c r="C111" i="1" l="1"/>
  <c r="AJ109" i="1"/>
  <c r="R317" i="1"/>
  <c r="M163" i="1"/>
  <c r="L163" i="1" s="1"/>
  <c r="N163" i="1"/>
  <c r="S163" i="1" s="1"/>
  <c r="Z147" i="1"/>
  <c r="Y147" i="1"/>
  <c r="AN109" i="1" l="1"/>
  <c r="AK109" i="1"/>
  <c r="AH109" i="1"/>
  <c r="AL109" i="1" s="1"/>
  <c r="G111" i="1"/>
  <c r="B112" i="1"/>
  <c r="K164" i="1"/>
  <c r="P163" i="1"/>
  <c r="R318" i="1"/>
  <c r="AB147" i="1"/>
  <c r="AG110" i="1" l="1"/>
  <c r="AM110" i="1" s="1"/>
  <c r="E112" i="1"/>
  <c r="AD147" i="1"/>
  <c r="AI141" i="1" s="1"/>
  <c r="R319" i="1"/>
  <c r="M164" i="1"/>
  <c r="L164" i="1" s="1"/>
  <c r="N164" i="1"/>
  <c r="S164" i="1" s="1"/>
  <c r="C112" i="1" l="1"/>
  <c r="AJ110" i="1"/>
  <c r="K165" i="1"/>
  <c r="P164" i="1"/>
  <c r="R320" i="1"/>
  <c r="Z148" i="1"/>
  <c r="AB148" i="1"/>
  <c r="Y148" i="1"/>
  <c r="AN110" i="1" l="1"/>
  <c r="AK110" i="1"/>
  <c r="AH110" i="1"/>
  <c r="AL110" i="1" s="1"/>
  <c r="G112" i="1"/>
  <c r="B113" i="1"/>
  <c r="AD148" i="1"/>
  <c r="AI142" i="1" s="1"/>
  <c r="R321" i="1"/>
  <c r="M165" i="1"/>
  <c r="L165" i="1" s="1"/>
  <c r="N165" i="1"/>
  <c r="S165" i="1" s="1"/>
  <c r="AG111" i="1" l="1"/>
  <c r="AM111" i="1" s="1"/>
  <c r="E113" i="1"/>
  <c r="K166" i="1"/>
  <c r="P165" i="1"/>
  <c r="R322" i="1"/>
  <c r="Z149" i="1"/>
  <c r="AB149" i="1"/>
  <c r="Y149" i="1"/>
  <c r="C113" i="1" l="1"/>
  <c r="AJ111" i="1"/>
  <c r="AD149" i="1"/>
  <c r="AI143" i="1" s="1"/>
  <c r="R323" i="1"/>
  <c r="M166" i="1"/>
  <c r="L166" i="1" s="1"/>
  <c r="N166" i="1"/>
  <c r="S166" i="1" s="1"/>
  <c r="Y150" i="1"/>
  <c r="AN111" i="1" l="1"/>
  <c r="AK111" i="1"/>
  <c r="AH111" i="1"/>
  <c r="AL111" i="1" s="1"/>
  <c r="G113" i="1"/>
  <c r="B114" i="1"/>
  <c r="K167" i="1"/>
  <c r="P166" i="1"/>
  <c r="R324" i="1"/>
  <c r="Z150" i="1"/>
  <c r="AD150" i="1"/>
  <c r="AI144" i="1" s="1"/>
  <c r="AG112" i="1" l="1"/>
  <c r="AM112" i="1" s="1"/>
  <c r="E114" i="1"/>
  <c r="R325" i="1"/>
  <c r="M167" i="1"/>
  <c r="L167" i="1" s="1"/>
  <c r="N167" i="1"/>
  <c r="Y151" i="1"/>
  <c r="AB150" i="1"/>
  <c r="Z151" i="1"/>
  <c r="AB151" i="1" s="1"/>
  <c r="S167" i="1" l="1"/>
  <c r="C114" i="1"/>
  <c r="AJ112" i="1"/>
  <c r="AD151" i="1"/>
  <c r="AI145" i="1" s="1"/>
  <c r="K168" i="1"/>
  <c r="P167" i="1"/>
  <c r="R326" i="1"/>
  <c r="Z152" i="1"/>
  <c r="AN112" i="1" l="1"/>
  <c r="AK112" i="1"/>
  <c r="AH112" i="1"/>
  <c r="AL112" i="1" s="1"/>
  <c r="G114" i="1"/>
  <c r="B115" i="1"/>
  <c r="Y152" i="1"/>
  <c r="AB152" i="1"/>
  <c r="R327" i="1"/>
  <c r="M168" i="1"/>
  <c r="L168" i="1" s="1"/>
  <c r="N168" i="1"/>
  <c r="S168" i="1" s="1"/>
  <c r="AG113" i="1" l="1"/>
  <c r="AM113" i="1" s="1"/>
  <c r="E115" i="1"/>
  <c r="Y153" i="1"/>
  <c r="AD152" i="1"/>
  <c r="AI146" i="1" s="1"/>
  <c r="Z153" i="1"/>
  <c r="AD153" i="1" s="1"/>
  <c r="AI147" i="1" s="1"/>
  <c r="K169" i="1"/>
  <c r="P168" i="1"/>
  <c r="R328" i="1"/>
  <c r="C115" i="1" l="1"/>
  <c r="AJ113" i="1"/>
  <c r="AB153" i="1"/>
  <c r="Y154" i="1"/>
  <c r="R329" i="1"/>
  <c r="M169" i="1"/>
  <c r="L169" i="1" s="1"/>
  <c r="N169" i="1"/>
  <c r="Z154" i="1"/>
  <c r="AB154" i="1" s="1"/>
  <c r="AH113" i="1" l="1"/>
  <c r="AL113" i="1" s="1"/>
  <c r="G115" i="1"/>
  <c r="B116" i="1"/>
  <c r="AN113" i="1"/>
  <c r="AK113" i="1"/>
  <c r="S169" i="1"/>
  <c r="AD154" i="1"/>
  <c r="AI148" i="1" s="1"/>
  <c r="R330" i="1"/>
  <c r="R331" i="1" s="1"/>
  <c r="R332" i="1" s="1"/>
  <c r="R333" i="1" s="1"/>
  <c r="R334" i="1" s="1"/>
  <c r="R335" i="1" s="1"/>
  <c r="R336" i="1" s="1"/>
  <c r="R337" i="1" s="1"/>
  <c r="R338" i="1" s="1"/>
  <c r="R339" i="1" s="1"/>
  <c r="R340" i="1" s="1"/>
  <c r="R341" i="1" s="1"/>
  <c r="R342" i="1" s="1"/>
  <c r="R343" i="1" s="1"/>
  <c r="R344" i="1" s="1"/>
  <c r="R345" i="1" s="1"/>
  <c r="R346" i="1" s="1"/>
  <c r="R347" i="1" s="1"/>
  <c r="R348" i="1" s="1"/>
  <c r="R349" i="1" s="1"/>
  <c r="R350" i="1" s="1"/>
  <c r="R351" i="1" s="1"/>
  <c r="R352" i="1" s="1"/>
  <c r="R353" i="1" s="1"/>
  <c r="R354" i="1" s="1"/>
  <c r="R355" i="1" s="1"/>
  <c r="R356" i="1" s="1"/>
  <c r="R357" i="1" s="1"/>
  <c r="R358" i="1" s="1"/>
  <c r="R359" i="1" s="1"/>
  <c r="R360" i="1" s="1"/>
  <c r="R361" i="1" s="1"/>
  <c r="R362" i="1" s="1"/>
  <c r="R363" i="1" s="1"/>
  <c r="R364" i="1" s="1"/>
  <c r="R365" i="1" s="1"/>
  <c r="R366" i="1" s="1"/>
  <c r="R367" i="1" s="1"/>
  <c r="K170" i="1"/>
  <c r="P169" i="1"/>
  <c r="AG114" i="1" l="1"/>
  <c r="AM114" i="1" s="1"/>
  <c r="E116" i="1"/>
  <c r="M170" i="1"/>
  <c r="L170" i="1" s="1"/>
  <c r="N170" i="1"/>
  <c r="S170" i="1" s="1"/>
  <c r="R368" i="1"/>
  <c r="AJ367" i="1" s="1"/>
  <c r="Z155" i="1"/>
  <c r="Y155" i="1"/>
  <c r="C116" i="1" l="1"/>
  <c r="AJ114" i="1"/>
  <c r="K171" i="1"/>
  <c r="P170" i="1"/>
  <c r="AB155" i="1"/>
  <c r="AN114" i="1" l="1"/>
  <c r="AK114" i="1"/>
  <c r="AH114" i="1"/>
  <c r="AL114" i="1" s="1"/>
  <c r="G116" i="1"/>
  <c r="B117" i="1"/>
  <c r="AD155" i="1"/>
  <c r="AI149" i="1" s="1"/>
  <c r="M171" i="1"/>
  <c r="L171" i="1" s="1"/>
  <c r="N171" i="1"/>
  <c r="AG115" i="1" l="1"/>
  <c r="AM115" i="1" s="1"/>
  <c r="E117" i="1"/>
  <c r="S171" i="1"/>
  <c r="K172" i="1"/>
  <c r="P171" i="1"/>
  <c r="Z156" i="1"/>
  <c r="AB156" i="1"/>
  <c r="Y156" i="1"/>
  <c r="C117" i="1" l="1"/>
  <c r="AJ115" i="1"/>
  <c r="AD156" i="1"/>
  <c r="AI150" i="1" s="1"/>
  <c r="M172" i="1"/>
  <c r="L172" i="1" s="1"/>
  <c r="N172" i="1"/>
  <c r="S172" i="1" s="1"/>
  <c r="Y157" i="1"/>
  <c r="AH115" i="1" l="1"/>
  <c r="AL115" i="1" s="1"/>
  <c r="G117" i="1"/>
  <c r="B118" i="1"/>
  <c r="AN115" i="1"/>
  <c r="AK115" i="1"/>
  <c r="K173" i="1"/>
  <c r="P172" i="1"/>
  <c r="Z157" i="1"/>
  <c r="AB157" i="1"/>
  <c r="AG116" i="1" l="1"/>
  <c r="AM116" i="1" s="1"/>
  <c r="E118" i="1"/>
  <c r="AD157" i="1"/>
  <c r="AI151" i="1" s="1"/>
  <c r="M173" i="1"/>
  <c r="L173" i="1" s="1"/>
  <c r="N173" i="1"/>
  <c r="S173" i="1" s="1"/>
  <c r="Z158" i="1"/>
  <c r="AB158" i="1" s="1"/>
  <c r="Y158" i="1"/>
  <c r="C118" i="1" l="1"/>
  <c r="AJ116" i="1"/>
  <c r="AD158" i="1"/>
  <c r="AI152" i="1" s="1"/>
  <c r="K174" i="1"/>
  <c r="P173" i="1"/>
  <c r="Z159" i="1"/>
  <c r="AN116" i="1" l="1"/>
  <c r="AK116" i="1"/>
  <c r="AH116" i="1"/>
  <c r="AL116" i="1" s="1"/>
  <c r="G118" i="1"/>
  <c r="B119" i="1"/>
  <c r="Y159" i="1"/>
  <c r="AD159" i="1"/>
  <c r="AI153" i="1" s="1"/>
  <c r="M174" i="1"/>
  <c r="L174" i="1" s="1"/>
  <c r="N174" i="1"/>
  <c r="S174" i="1" s="1"/>
  <c r="Y160" i="1"/>
  <c r="AB159" i="1"/>
  <c r="Z160" i="1"/>
  <c r="AB160" i="1"/>
  <c r="AG117" i="1" l="1"/>
  <c r="AM117" i="1" s="1"/>
  <c r="E119" i="1"/>
  <c r="AD160" i="1"/>
  <c r="AI154" i="1" s="1"/>
  <c r="K175" i="1"/>
  <c r="P174" i="1"/>
  <c r="C119" i="1" l="1"/>
  <c r="AJ117" i="1"/>
  <c r="M175" i="1"/>
  <c r="L175" i="1" s="1"/>
  <c r="N175" i="1"/>
  <c r="S175" i="1" s="1"/>
  <c r="Z161" i="1"/>
  <c r="AB161" i="1"/>
  <c r="Y161" i="1"/>
  <c r="AN117" i="1" l="1"/>
  <c r="AK117" i="1"/>
  <c r="AH117" i="1"/>
  <c r="AL117" i="1" s="1"/>
  <c r="G119" i="1"/>
  <c r="B120" i="1"/>
  <c r="AD161" i="1"/>
  <c r="AI155" i="1" s="1"/>
  <c r="K176" i="1"/>
  <c r="P175" i="1"/>
  <c r="Y162" i="1"/>
  <c r="AG118" i="1" l="1"/>
  <c r="AM118" i="1" s="1"/>
  <c r="E120" i="1"/>
  <c r="M176" i="1"/>
  <c r="L176" i="1" s="1"/>
  <c r="N176" i="1"/>
  <c r="S176" i="1" s="1"/>
  <c r="Z162" i="1"/>
  <c r="AB162" i="1"/>
  <c r="C120" i="1" l="1"/>
  <c r="AJ118" i="1"/>
  <c r="AD162" i="1"/>
  <c r="AI156" i="1" s="1"/>
  <c r="K177" i="1"/>
  <c r="P176" i="1"/>
  <c r="Y163" i="1"/>
  <c r="Z163" i="1"/>
  <c r="AN118" i="1" l="1"/>
  <c r="AK118" i="1"/>
  <c r="AH118" i="1"/>
  <c r="AL118" i="1" s="1"/>
  <c r="G120" i="1"/>
  <c r="B121" i="1"/>
  <c r="AD163" i="1"/>
  <c r="AI157" i="1" s="1"/>
  <c r="M177" i="1"/>
  <c r="L177" i="1" s="1"/>
  <c r="N177" i="1"/>
  <c r="S177" i="1" s="1"/>
  <c r="AB163" i="1"/>
  <c r="Z164" i="1"/>
  <c r="Y164" i="1"/>
  <c r="AD164" i="1" s="1"/>
  <c r="AI158" i="1" s="1"/>
  <c r="AG119" i="1" l="1"/>
  <c r="AM119" i="1" s="1"/>
  <c r="E121" i="1"/>
  <c r="K178" i="1"/>
  <c r="P177" i="1"/>
  <c r="Y165" i="1"/>
  <c r="AB164" i="1"/>
  <c r="Z165" i="1"/>
  <c r="C121" i="1" l="1"/>
  <c r="AJ119" i="1"/>
  <c r="AD165" i="1"/>
  <c r="AI159" i="1" s="1"/>
  <c r="M178" i="1"/>
  <c r="L178" i="1" s="1"/>
  <c r="N178" i="1"/>
  <c r="AB165" i="1"/>
  <c r="Z166" i="1"/>
  <c r="AB166" i="1" s="1"/>
  <c r="Y166" i="1"/>
  <c r="AN119" i="1" l="1"/>
  <c r="AK119" i="1"/>
  <c r="S178" i="1"/>
  <c r="AH119" i="1"/>
  <c r="AL119" i="1" s="1"/>
  <c r="G121" i="1"/>
  <c r="B122" i="1"/>
  <c r="AD166" i="1"/>
  <c r="AI160" i="1" s="1"/>
  <c r="K179" i="1"/>
  <c r="P178" i="1"/>
  <c r="AG120" i="1" l="1"/>
  <c r="AM120" i="1" s="1"/>
  <c r="E122" i="1"/>
  <c r="M179" i="1"/>
  <c r="L179" i="1" s="1"/>
  <c r="N179" i="1"/>
  <c r="Z167" i="1"/>
  <c r="Y167" i="1"/>
  <c r="S179" i="1" l="1"/>
  <c r="C122" i="1"/>
  <c r="AJ120" i="1"/>
  <c r="K180" i="1"/>
  <c r="P179" i="1"/>
  <c r="AB167" i="1"/>
  <c r="AH120" i="1" l="1"/>
  <c r="AL120" i="1" s="1"/>
  <c r="G122" i="1"/>
  <c r="B123" i="1"/>
  <c r="AN120" i="1"/>
  <c r="AK120" i="1"/>
  <c r="AD167" i="1"/>
  <c r="AI161" i="1" s="1"/>
  <c r="M180" i="1"/>
  <c r="L180" i="1" s="1"/>
  <c r="N180" i="1"/>
  <c r="S180" i="1" s="1"/>
  <c r="AG121" i="1" l="1"/>
  <c r="AM121" i="1" s="1"/>
  <c r="E123" i="1"/>
  <c r="K181" i="1"/>
  <c r="P180" i="1"/>
  <c r="Z168" i="1"/>
  <c r="Y168" i="1"/>
  <c r="AB168" i="1"/>
  <c r="C123" i="1" l="1"/>
  <c r="AJ121" i="1"/>
  <c r="AD168" i="1"/>
  <c r="AI162" i="1" s="1"/>
  <c r="M181" i="1"/>
  <c r="L181" i="1" s="1"/>
  <c r="N181" i="1"/>
  <c r="AN121" i="1" l="1"/>
  <c r="AK121" i="1"/>
  <c r="S181" i="1"/>
  <c r="AH121" i="1"/>
  <c r="AL121" i="1" s="1"/>
  <c r="G123" i="1"/>
  <c r="B124" i="1"/>
  <c r="K182" i="1"/>
  <c r="P181" i="1"/>
  <c r="Z169" i="1"/>
  <c r="AB169" i="1" s="1"/>
  <c r="Y169" i="1"/>
  <c r="AG122" i="1" l="1"/>
  <c r="AM122" i="1" s="1"/>
  <c r="E124" i="1"/>
  <c r="AD169" i="1"/>
  <c r="AI163" i="1" s="1"/>
  <c r="M182" i="1"/>
  <c r="L182" i="1" s="1"/>
  <c r="N182" i="1"/>
  <c r="S182" i="1" s="1"/>
  <c r="C124" i="1" l="1"/>
  <c r="AJ122" i="1"/>
  <c r="K183" i="1"/>
  <c r="P182" i="1"/>
  <c r="Z170" i="1"/>
  <c r="AB170" i="1"/>
  <c r="Y170" i="1"/>
  <c r="AD170" i="1" s="1"/>
  <c r="AI164" i="1" s="1"/>
  <c r="AN122" i="1" l="1"/>
  <c r="AK122" i="1"/>
  <c r="AH122" i="1"/>
  <c r="AL122" i="1" s="1"/>
  <c r="G124" i="1"/>
  <c r="B125" i="1"/>
  <c r="M183" i="1"/>
  <c r="L183" i="1" s="1"/>
  <c r="N183" i="1"/>
  <c r="S183" i="1" s="1"/>
  <c r="Y171" i="1"/>
  <c r="AG123" i="1" l="1"/>
  <c r="AM123" i="1" s="1"/>
  <c r="E125" i="1"/>
  <c r="K184" i="1"/>
  <c r="P183" i="1"/>
  <c r="Z171" i="1"/>
  <c r="AD171" i="1"/>
  <c r="AI165" i="1" s="1"/>
  <c r="C125" i="1" l="1"/>
  <c r="AJ123" i="1"/>
  <c r="M184" i="1"/>
  <c r="L184" i="1" s="1"/>
  <c r="N184" i="1"/>
  <c r="S184" i="1" s="1"/>
  <c r="AB171" i="1"/>
  <c r="Z172" i="1"/>
  <c r="Y172" i="1"/>
  <c r="AN123" i="1" l="1"/>
  <c r="AK123" i="1"/>
  <c r="AH123" i="1"/>
  <c r="AL123" i="1" s="1"/>
  <c r="G125" i="1"/>
  <c r="B126" i="1"/>
  <c r="AD172" i="1"/>
  <c r="AI166" i="1" s="1"/>
  <c r="K185" i="1"/>
  <c r="P184" i="1"/>
  <c r="AB172" i="1"/>
  <c r="Z173" i="1"/>
  <c r="Y173" i="1"/>
  <c r="AG124" i="1" l="1"/>
  <c r="AM124" i="1" s="1"/>
  <c r="E126" i="1"/>
  <c r="AD173" i="1"/>
  <c r="AI167" i="1" s="1"/>
  <c r="M185" i="1"/>
  <c r="L185" i="1" s="1"/>
  <c r="N185" i="1"/>
  <c r="S185" i="1" s="1"/>
  <c r="AB173" i="1"/>
  <c r="Z174" i="1"/>
  <c r="Y174" i="1"/>
  <c r="C126" i="1" l="1"/>
  <c r="AJ124" i="1"/>
  <c r="K186" i="1"/>
  <c r="P185" i="1"/>
  <c r="AB174" i="1"/>
  <c r="AN124" i="1" l="1"/>
  <c r="AK124" i="1"/>
  <c r="AH124" i="1"/>
  <c r="AL124" i="1" s="1"/>
  <c r="G126" i="1"/>
  <c r="B127" i="1"/>
  <c r="AD174" i="1"/>
  <c r="AI168" i="1" s="1"/>
  <c r="M186" i="1"/>
  <c r="L186" i="1" s="1"/>
  <c r="N186" i="1"/>
  <c r="S186" i="1" s="1"/>
  <c r="AG125" i="1" l="1"/>
  <c r="AM125" i="1" s="1"/>
  <c r="E127" i="1"/>
  <c r="K187" i="1"/>
  <c r="P186" i="1"/>
  <c r="Z175" i="1"/>
  <c r="Y175" i="1"/>
  <c r="C127" i="1" l="1"/>
  <c r="AJ125" i="1"/>
  <c r="M187" i="1"/>
  <c r="L187" i="1" s="1"/>
  <c r="N187" i="1"/>
  <c r="S187" i="1" s="1"/>
  <c r="AB175" i="1"/>
  <c r="AN125" i="1" l="1"/>
  <c r="AK125" i="1"/>
  <c r="AH125" i="1"/>
  <c r="AL125" i="1" s="1"/>
  <c r="G127" i="1"/>
  <c r="B128" i="1"/>
  <c r="AD175" i="1"/>
  <c r="AI169" i="1" s="1"/>
  <c r="K188" i="1"/>
  <c r="P187" i="1"/>
  <c r="AG126" i="1" l="1"/>
  <c r="AM126" i="1" s="1"/>
  <c r="E128" i="1"/>
  <c r="M188" i="1"/>
  <c r="L188" i="1" s="1"/>
  <c r="N188" i="1"/>
  <c r="S188" i="1" s="1"/>
  <c r="Z176" i="1"/>
  <c r="Y176" i="1"/>
  <c r="C128" i="1" l="1"/>
  <c r="AJ126" i="1"/>
  <c r="K189" i="1"/>
  <c r="AG187" i="1" s="1"/>
  <c r="P188" i="1"/>
  <c r="AB176" i="1"/>
  <c r="AN126" i="1" l="1"/>
  <c r="AK126" i="1"/>
  <c r="AH126" i="1"/>
  <c r="AL126" i="1" s="1"/>
  <c r="G128" i="1"/>
  <c r="B129" i="1"/>
  <c r="AD176" i="1"/>
  <c r="AI170" i="1" s="1"/>
  <c r="M189" i="1"/>
  <c r="N189" i="1"/>
  <c r="L189" i="1" l="1"/>
  <c r="AH187" i="1" s="1"/>
  <c r="AG127" i="1"/>
  <c r="AM127" i="1" s="1"/>
  <c r="E129" i="1"/>
  <c r="K190" i="1"/>
  <c r="AG188" i="1" s="1"/>
  <c r="P189" i="1"/>
  <c r="Z177" i="1"/>
  <c r="Y177" i="1"/>
  <c r="C129" i="1" l="1"/>
  <c r="AJ127" i="1"/>
  <c r="S189" i="1"/>
  <c r="M190" i="1"/>
  <c r="N190" i="1"/>
  <c r="AB177" i="1"/>
  <c r="L190" i="1" l="1"/>
  <c r="AH188" i="1" s="1"/>
  <c r="AN127" i="1"/>
  <c r="AK127" i="1"/>
  <c r="AH127" i="1"/>
  <c r="G129" i="1"/>
  <c r="B130" i="1"/>
  <c r="AD177" i="1"/>
  <c r="AI171" i="1" s="1"/>
  <c r="K191" i="1"/>
  <c r="AG189" i="1" s="1"/>
  <c r="P190" i="1"/>
  <c r="AL127" i="1" l="1"/>
  <c r="AG128" i="1"/>
  <c r="AM128" i="1" s="1"/>
  <c r="E130" i="1"/>
  <c r="S190" i="1"/>
  <c r="M191" i="1"/>
  <c r="N191" i="1"/>
  <c r="Z178" i="1"/>
  <c r="AB178" i="1"/>
  <c r="Y178" i="1"/>
  <c r="L191" i="1" l="1"/>
  <c r="AH189" i="1" s="1"/>
  <c r="S191" i="1"/>
  <c r="C130" i="1"/>
  <c r="AJ128" i="1"/>
  <c r="AD178" i="1"/>
  <c r="AI172" i="1" s="1"/>
  <c r="K192" i="1"/>
  <c r="AG190" i="1" s="1"/>
  <c r="P191" i="1"/>
  <c r="Y179" i="1"/>
  <c r="AN128" i="1" l="1"/>
  <c r="AK128" i="1"/>
  <c r="AH128" i="1"/>
  <c r="G130" i="1"/>
  <c r="B131" i="1"/>
  <c r="M192" i="1"/>
  <c r="N192" i="1"/>
  <c r="Z179" i="1"/>
  <c r="AD179" i="1"/>
  <c r="AI173" i="1" s="1"/>
  <c r="S192" i="1" l="1"/>
  <c r="L192" i="1"/>
  <c r="AH190" i="1" s="1"/>
  <c r="AL128" i="1"/>
  <c r="AG129" i="1"/>
  <c r="AM129" i="1" s="1"/>
  <c r="E131" i="1"/>
  <c r="K193" i="1"/>
  <c r="AG191" i="1" s="1"/>
  <c r="P192" i="1"/>
  <c r="AB179" i="1"/>
  <c r="Z180" i="1"/>
  <c r="Y180" i="1"/>
  <c r="AB180" i="1"/>
  <c r="C131" i="1" l="1"/>
  <c r="AJ129" i="1"/>
  <c r="AD180" i="1"/>
  <c r="AI174" i="1" s="1"/>
  <c r="M193" i="1"/>
  <c r="N193" i="1"/>
  <c r="L193" i="1" l="1"/>
  <c r="AH191" i="1" s="1"/>
  <c r="S193" i="1"/>
  <c r="AN129" i="1"/>
  <c r="AK129" i="1"/>
  <c r="G131" i="1"/>
  <c r="AH129" i="1"/>
  <c r="B132" i="1"/>
  <c r="K194" i="1"/>
  <c r="AG192" i="1" s="1"/>
  <c r="P193" i="1"/>
  <c r="Z181" i="1"/>
  <c r="Y181" i="1"/>
  <c r="AL129" i="1" l="1"/>
  <c r="AG130" i="1"/>
  <c r="AM130" i="1" s="1"/>
  <c r="E132" i="1"/>
  <c r="M194" i="1"/>
  <c r="N194" i="1"/>
  <c r="AB181" i="1"/>
  <c r="L194" i="1" l="1"/>
  <c r="AH192" i="1" s="1"/>
  <c r="C132" i="1"/>
  <c r="AJ130" i="1"/>
  <c r="AD181" i="1"/>
  <c r="AI175" i="1" s="1"/>
  <c r="K195" i="1"/>
  <c r="AG193" i="1" s="1"/>
  <c r="P194" i="1"/>
  <c r="AN130" i="1" l="1"/>
  <c r="AK130" i="1"/>
  <c r="AH130" i="1"/>
  <c r="G132" i="1"/>
  <c r="B133" i="1"/>
  <c r="S194" i="1"/>
  <c r="M195" i="1"/>
  <c r="N195" i="1"/>
  <c r="Z182" i="1"/>
  <c r="Y182" i="1"/>
  <c r="AG131" i="1" l="1"/>
  <c r="AM131" i="1" s="1"/>
  <c r="E133" i="1"/>
  <c r="AL130" i="1"/>
  <c r="L195" i="1"/>
  <c r="AH193" i="1" s="1"/>
  <c r="K196" i="1"/>
  <c r="AG194" i="1" s="1"/>
  <c r="P195" i="1"/>
  <c r="AB182" i="1"/>
  <c r="C133" i="1" l="1"/>
  <c r="AJ131" i="1"/>
  <c r="S195" i="1"/>
  <c r="AD182" i="1"/>
  <c r="AI176" i="1" s="1"/>
  <c r="M196" i="1"/>
  <c r="N196" i="1"/>
  <c r="L196" i="1" l="1"/>
  <c r="AH194" i="1" s="1"/>
  <c r="AN131" i="1"/>
  <c r="AK131" i="1"/>
  <c r="AH131" i="1"/>
  <c r="G133" i="1"/>
  <c r="B134" i="1"/>
  <c r="K197" i="1"/>
  <c r="AG195" i="1" s="1"/>
  <c r="P196" i="1"/>
  <c r="Z183" i="1"/>
  <c r="Y183" i="1"/>
  <c r="AG132" i="1" l="1"/>
  <c r="AM132" i="1" s="1"/>
  <c r="E134" i="1"/>
  <c r="AL131" i="1"/>
  <c r="S196" i="1"/>
  <c r="M197" i="1"/>
  <c r="N197" i="1"/>
  <c r="AB183" i="1"/>
  <c r="L197" i="1" l="1"/>
  <c r="AH195" i="1" s="1"/>
  <c r="C134" i="1"/>
  <c r="AJ132" i="1"/>
  <c r="AD183" i="1"/>
  <c r="AI177" i="1" s="1"/>
  <c r="K198" i="1"/>
  <c r="AG196" i="1" s="1"/>
  <c r="P197" i="1"/>
  <c r="AH132" i="1" l="1"/>
  <c r="G134" i="1"/>
  <c r="B135" i="1"/>
  <c r="AN132" i="1"/>
  <c r="AK132" i="1"/>
  <c r="S197" i="1"/>
  <c r="M198" i="1"/>
  <c r="N198" i="1"/>
  <c r="Z184" i="1"/>
  <c r="Y184" i="1"/>
  <c r="AG133" i="1" l="1"/>
  <c r="AM133" i="1" s="1"/>
  <c r="E135" i="1"/>
  <c r="L198" i="1"/>
  <c r="AH196" i="1" s="1"/>
  <c r="AL132" i="1"/>
  <c r="P198" i="1"/>
  <c r="AB184" i="1"/>
  <c r="K199" i="1" l="1"/>
  <c r="AG197" i="1" s="1"/>
  <c r="S198" i="1"/>
  <c r="C135" i="1"/>
  <c r="AJ133" i="1"/>
  <c r="AD184" i="1"/>
  <c r="AI178" i="1" s="1"/>
  <c r="M199" i="1"/>
  <c r="N199" i="1"/>
  <c r="L199" i="1" l="1"/>
  <c r="AH197" i="1" s="1"/>
  <c r="AN133" i="1"/>
  <c r="AK133" i="1"/>
  <c r="AH133" i="1"/>
  <c r="G135" i="1"/>
  <c r="B136" i="1"/>
  <c r="K200" i="1"/>
  <c r="AG198" i="1" s="1"/>
  <c r="P199" i="1"/>
  <c r="Z185" i="1"/>
  <c r="Y185" i="1"/>
  <c r="AG134" i="1" l="1"/>
  <c r="AM134" i="1" s="1"/>
  <c r="E136" i="1"/>
  <c r="AL133" i="1"/>
  <c r="S199" i="1"/>
  <c r="M200" i="1"/>
  <c r="N200" i="1"/>
  <c r="AB185" i="1"/>
  <c r="L200" i="1" l="1"/>
  <c r="AH198" i="1" s="1"/>
  <c r="C136" i="1"/>
  <c r="AJ134" i="1"/>
  <c r="AD185" i="1"/>
  <c r="AI179" i="1" s="1"/>
  <c r="K201" i="1"/>
  <c r="AG199" i="1" s="1"/>
  <c r="P200" i="1"/>
  <c r="AN134" i="1" l="1"/>
  <c r="AK134" i="1"/>
  <c r="AH134" i="1"/>
  <c r="G136" i="1"/>
  <c r="B137" i="1"/>
  <c r="S200" i="1"/>
  <c r="M201" i="1"/>
  <c r="N201" i="1"/>
  <c r="Z186" i="1"/>
  <c r="Y186" i="1"/>
  <c r="AG135" i="1" l="1"/>
  <c r="AM135" i="1" s="1"/>
  <c r="E137" i="1"/>
  <c r="AL134" i="1"/>
  <c r="L201" i="1"/>
  <c r="AH199" i="1" s="1"/>
  <c r="K202" i="1"/>
  <c r="AG200" i="1" s="1"/>
  <c r="P201" i="1"/>
  <c r="AB186" i="1"/>
  <c r="C137" i="1" l="1"/>
  <c r="AJ135" i="1"/>
  <c r="S201" i="1"/>
  <c r="AD186" i="1"/>
  <c r="AI180" i="1" s="1"/>
  <c r="M202" i="1"/>
  <c r="N202" i="1"/>
  <c r="L202" i="1" l="1"/>
  <c r="AH200" i="1" s="1"/>
  <c r="AN135" i="1"/>
  <c r="AK135" i="1"/>
  <c r="AH135" i="1"/>
  <c r="G137" i="1"/>
  <c r="B138" i="1"/>
  <c r="P202" i="1"/>
  <c r="Z187" i="1"/>
  <c r="AB187" i="1"/>
  <c r="Y187" i="1"/>
  <c r="AD187" i="1" s="1"/>
  <c r="AI181" i="1" s="1"/>
  <c r="AL135" i="1" l="1"/>
  <c r="K203" i="1"/>
  <c r="AG201" i="1" s="1"/>
  <c r="AG136" i="1"/>
  <c r="AM136" i="1" s="1"/>
  <c r="E138" i="1"/>
  <c r="S202" i="1"/>
  <c r="M203" i="1"/>
  <c r="Y188" i="1"/>
  <c r="L203" i="1" l="1"/>
  <c r="AH201" i="1" s="1"/>
  <c r="N203" i="1"/>
  <c r="S203" i="1" s="1"/>
  <c r="C138" i="1"/>
  <c r="AJ136" i="1"/>
  <c r="K204" i="1"/>
  <c r="AG202" i="1" s="1"/>
  <c r="P203" i="1"/>
  <c r="Z188" i="1"/>
  <c r="AB188" i="1"/>
  <c r="AN136" i="1" l="1"/>
  <c r="AK136" i="1"/>
  <c r="AH136" i="1"/>
  <c r="G138" i="1"/>
  <c r="B139" i="1"/>
  <c r="AD188" i="1"/>
  <c r="AI182" i="1" s="1"/>
  <c r="M204" i="1"/>
  <c r="N204" i="1"/>
  <c r="AG137" i="1" l="1"/>
  <c r="AM137" i="1" s="1"/>
  <c r="E139" i="1"/>
  <c r="AL136" i="1"/>
  <c r="L204" i="1"/>
  <c r="AH202" i="1" s="1"/>
  <c r="K205" i="1"/>
  <c r="AG203" i="1" s="1"/>
  <c r="P204" i="1"/>
  <c r="Z189" i="1"/>
  <c r="Y189" i="1"/>
  <c r="C139" i="1" l="1"/>
  <c r="AJ137" i="1"/>
  <c r="S204" i="1"/>
  <c r="M205" i="1"/>
  <c r="N205" i="1"/>
  <c r="AB189" i="1"/>
  <c r="L205" i="1" l="1"/>
  <c r="AH203" i="1" s="1"/>
  <c r="S205" i="1"/>
  <c r="AN137" i="1"/>
  <c r="AK137" i="1"/>
  <c r="AH137" i="1"/>
  <c r="G139" i="1"/>
  <c r="B140" i="1"/>
  <c r="AD189" i="1"/>
  <c r="AI183" i="1" s="1"/>
  <c r="K206" i="1"/>
  <c r="AG204" i="1" s="1"/>
  <c r="P205" i="1"/>
  <c r="AG138" i="1" l="1"/>
  <c r="AM138" i="1" s="1"/>
  <c r="E140" i="1"/>
  <c r="AL137" i="1"/>
  <c r="M206" i="1"/>
  <c r="N206" i="1"/>
  <c r="Z190" i="1"/>
  <c r="Y190" i="1"/>
  <c r="L206" i="1" l="1"/>
  <c r="AH204" i="1" s="1"/>
  <c r="C140" i="1"/>
  <c r="AJ138" i="1"/>
  <c r="K207" i="1"/>
  <c r="AG205" i="1" s="1"/>
  <c r="P206" i="1"/>
  <c r="AB190" i="1"/>
  <c r="AH138" i="1" l="1"/>
  <c r="G140" i="1"/>
  <c r="B141" i="1"/>
  <c r="AN138" i="1"/>
  <c r="AK138" i="1"/>
  <c r="S206" i="1"/>
  <c r="AD190" i="1"/>
  <c r="AI184" i="1" s="1"/>
  <c r="M207" i="1"/>
  <c r="N207" i="1"/>
  <c r="AG139" i="1" l="1"/>
  <c r="AM139" i="1" s="1"/>
  <c r="E141" i="1"/>
  <c r="L207" i="1"/>
  <c r="AH205" i="1" s="1"/>
  <c r="AL138" i="1"/>
  <c r="P207" i="1"/>
  <c r="Z191" i="1"/>
  <c r="AB191" i="1"/>
  <c r="Y191" i="1"/>
  <c r="AD191" i="1" s="1"/>
  <c r="AI185" i="1" s="1"/>
  <c r="K208" i="1" l="1"/>
  <c r="AG206" i="1" s="1"/>
  <c r="S207" i="1"/>
  <c r="C141" i="1"/>
  <c r="AJ139" i="1"/>
  <c r="M208" i="1"/>
  <c r="N208" i="1"/>
  <c r="L208" i="1" l="1"/>
  <c r="AH206" i="1" s="1"/>
  <c r="AN139" i="1"/>
  <c r="AK139" i="1"/>
  <c r="AH139" i="1"/>
  <c r="G141" i="1"/>
  <c r="B142" i="1"/>
  <c r="P208" i="1"/>
  <c r="Z192" i="1"/>
  <c r="Y192" i="1"/>
  <c r="AL139" i="1" l="1"/>
  <c r="S208" i="1"/>
  <c r="K209" i="1"/>
  <c r="AG207" i="1" s="1"/>
  <c r="AG140" i="1"/>
  <c r="AM140" i="1" s="1"/>
  <c r="E142" i="1"/>
  <c r="M209" i="1"/>
  <c r="N209" i="1"/>
  <c r="AB192" i="1"/>
  <c r="L209" i="1" l="1"/>
  <c r="AH207" i="1" s="1"/>
  <c r="C142" i="1"/>
  <c r="AJ140" i="1"/>
  <c r="AD192" i="1"/>
  <c r="AI186" i="1" s="1"/>
  <c r="K210" i="1"/>
  <c r="AG208" i="1" s="1"/>
  <c r="P209" i="1"/>
  <c r="AN140" i="1" l="1"/>
  <c r="AK140" i="1"/>
  <c r="AH140" i="1"/>
  <c r="G142" i="1"/>
  <c r="B143" i="1"/>
  <c r="S209" i="1"/>
  <c r="M210" i="1"/>
  <c r="N210" i="1"/>
  <c r="Z193" i="1"/>
  <c r="AJ187" i="1" s="1"/>
  <c r="Y193" i="1"/>
  <c r="AG141" i="1" l="1"/>
  <c r="AM141" i="1" s="1"/>
  <c r="E143" i="1"/>
  <c r="AN187" i="1"/>
  <c r="AL140" i="1"/>
  <c r="L210" i="1"/>
  <c r="AH208" i="1" s="1"/>
  <c r="K211" i="1"/>
  <c r="AG209" i="1" s="1"/>
  <c r="P210" i="1"/>
  <c r="AB193" i="1"/>
  <c r="S210" i="1" l="1"/>
  <c r="C143" i="1"/>
  <c r="AJ141" i="1"/>
  <c r="AD193" i="1"/>
  <c r="AI187" i="1" s="1"/>
  <c r="AM187" i="1" s="1"/>
  <c r="M211" i="1"/>
  <c r="N211" i="1"/>
  <c r="Y194" i="1"/>
  <c r="AD194" i="1" s="1"/>
  <c r="AI188" i="1" s="1"/>
  <c r="AM188" i="1" s="1"/>
  <c r="L211" i="1" l="1"/>
  <c r="AH209" i="1" s="1"/>
  <c r="AH141" i="1"/>
  <c r="G143" i="1"/>
  <c r="B144" i="1"/>
  <c r="S211" i="1"/>
  <c r="AN141" i="1"/>
  <c r="AK141" i="1"/>
  <c r="K212" i="1"/>
  <c r="AG210" i="1" s="1"/>
  <c r="P211" i="1"/>
  <c r="Z194" i="1"/>
  <c r="AJ188" i="1" s="1"/>
  <c r="AB194" i="1"/>
  <c r="AN188" i="1" l="1"/>
  <c r="AG142" i="1"/>
  <c r="AM142" i="1" s="1"/>
  <c r="E144" i="1"/>
  <c r="AL141" i="1"/>
  <c r="M212" i="1"/>
  <c r="N212" i="1"/>
  <c r="L212" i="1" l="1"/>
  <c r="AH210" i="1" s="1"/>
  <c r="C144" i="1"/>
  <c r="AJ142" i="1"/>
  <c r="K213" i="1"/>
  <c r="AG211" i="1" s="1"/>
  <c r="P212" i="1"/>
  <c r="Z195" i="1"/>
  <c r="AJ189" i="1" s="1"/>
  <c r="Y195" i="1"/>
  <c r="AD195" i="1" s="1"/>
  <c r="AI189" i="1" s="1"/>
  <c r="AM189" i="1" s="1"/>
  <c r="AN189" i="1" l="1"/>
  <c r="AN142" i="1"/>
  <c r="AK142" i="1"/>
  <c r="AH142" i="1"/>
  <c r="G144" i="1"/>
  <c r="B145" i="1"/>
  <c r="S212" i="1"/>
  <c r="M213" i="1"/>
  <c r="N213" i="1"/>
  <c r="AB195" i="1"/>
  <c r="AL142" i="1" l="1"/>
  <c r="S213" i="1"/>
  <c r="L213" i="1"/>
  <c r="AH211" i="1" s="1"/>
  <c r="AG143" i="1"/>
  <c r="AM143" i="1" s="1"/>
  <c r="E145" i="1"/>
  <c r="K214" i="1"/>
  <c r="AG212" i="1" s="1"/>
  <c r="P213" i="1"/>
  <c r="C145" i="1" l="1"/>
  <c r="AJ143" i="1"/>
  <c r="M214" i="1"/>
  <c r="N214" i="1"/>
  <c r="Z196" i="1"/>
  <c r="AJ190" i="1" s="1"/>
  <c r="Y196" i="1"/>
  <c r="AD196" i="1" s="1"/>
  <c r="AI190" i="1" s="1"/>
  <c r="AM190" i="1" s="1"/>
  <c r="AN190" i="1" l="1"/>
  <c r="AH143" i="1"/>
  <c r="G145" i="1"/>
  <c r="B146" i="1"/>
  <c r="L214" i="1"/>
  <c r="AH212" i="1" s="1"/>
  <c r="AN143" i="1"/>
  <c r="AK143" i="1"/>
  <c r="P214" i="1"/>
  <c r="AB196" i="1"/>
  <c r="S214" i="1" l="1"/>
  <c r="AL143" i="1"/>
  <c r="K215" i="1"/>
  <c r="AG213" i="1" s="1"/>
  <c r="AG144" i="1"/>
  <c r="AM144" i="1" s="1"/>
  <c r="E146" i="1"/>
  <c r="M215" i="1"/>
  <c r="N215" i="1"/>
  <c r="L215" i="1" l="1"/>
  <c r="AH213" i="1" s="1"/>
  <c r="C146" i="1"/>
  <c r="AJ144" i="1"/>
  <c r="K216" i="1"/>
  <c r="AG214" i="1" s="1"/>
  <c r="P215" i="1"/>
  <c r="Z197" i="1"/>
  <c r="AJ191" i="1" s="1"/>
  <c r="Y197" i="1"/>
  <c r="AD197" i="1" s="1"/>
  <c r="AI191" i="1" s="1"/>
  <c r="AM191" i="1" s="1"/>
  <c r="AN144" i="1" l="1"/>
  <c r="AK144" i="1"/>
  <c r="AH144" i="1"/>
  <c r="G146" i="1"/>
  <c r="B147" i="1"/>
  <c r="AN191" i="1"/>
  <c r="S215" i="1"/>
  <c r="M216" i="1"/>
  <c r="N216" i="1"/>
  <c r="AB197" i="1"/>
  <c r="AL144" i="1" l="1"/>
  <c r="L216" i="1"/>
  <c r="AH214" i="1" s="1"/>
  <c r="S216" i="1"/>
  <c r="AG145" i="1"/>
  <c r="AM145" i="1" s="1"/>
  <c r="E147" i="1"/>
  <c r="K217" i="1"/>
  <c r="AG215" i="1" s="1"/>
  <c r="P216" i="1"/>
  <c r="C147" i="1" l="1"/>
  <c r="AJ145" i="1"/>
  <c r="M217" i="1"/>
  <c r="N217" i="1"/>
  <c r="Z198" i="1"/>
  <c r="AJ192" i="1" s="1"/>
  <c r="Y198" i="1"/>
  <c r="AD198" i="1" s="1"/>
  <c r="AI192" i="1" s="1"/>
  <c r="AM192" i="1" s="1"/>
  <c r="AB198" i="1"/>
  <c r="AN192" i="1" l="1"/>
  <c r="L217" i="1"/>
  <c r="AH215" i="1" s="1"/>
  <c r="AN145" i="1"/>
  <c r="AK145" i="1"/>
  <c r="AH145" i="1"/>
  <c r="G147" i="1"/>
  <c r="B148" i="1"/>
  <c r="K218" i="1"/>
  <c r="AG216" i="1" s="1"/>
  <c r="P217" i="1"/>
  <c r="AG146" i="1" l="1"/>
  <c r="AM146" i="1" s="1"/>
  <c r="E148" i="1"/>
  <c r="AL145" i="1"/>
  <c r="S217" i="1"/>
  <c r="M218" i="1"/>
  <c r="N218" i="1"/>
  <c r="Z199" i="1"/>
  <c r="AJ193" i="1" s="1"/>
  <c r="Y199" i="1"/>
  <c r="AD199" i="1" s="1"/>
  <c r="AI193" i="1" s="1"/>
  <c r="AM193" i="1" s="1"/>
  <c r="AN193" i="1" l="1"/>
  <c r="L218" i="1"/>
  <c r="AH216" i="1" s="1"/>
  <c r="C148" i="1"/>
  <c r="AJ146" i="1"/>
  <c r="S218" i="1"/>
  <c r="AB199" i="1"/>
  <c r="K219" i="1"/>
  <c r="AG217" i="1" s="1"/>
  <c r="P218" i="1"/>
  <c r="Z200" i="1"/>
  <c r="Y200" i="1"/>
  <c r="AD200" i="1" s="1"/>
  <c r="AI194" i="1" s="1"/>
  <c r="AM194" i="1" s="1"/>
  <c r="AN146" i="1" l="1"/>
  <c r="AK146" i="1"/>
  <c r="AH146" i="1"/>
  <c r="G148" i="1"/>
  <c r="B149" i="1"/>
  <c r="AB200" i="1"/>
  <c r="AJ194" i="1"/>
  <c r="M219" i="1"/>
  <c r="N219" i="1"/>
  <c r="AL146" i="1" l="1"/>
  <c r="L219" i="1"/>
  <c r="AH217" i="1" s="1"/>
  <c r="AN194" i="1"/>
  <c r="AG147" i="1"/>
  <c r="AM147" i="1" s="1"/>
  <c r="E149" i="1"/>
  <c r="P219" i="1"/>
  <c r="Z201" i="1"/>
  <c r="AJ195" i="1" s="1"/>
  <c r="AB201" i="1"/>
  <c r="Y201" i="1"/>
  <c r="AD201" i="1" s="1"/>
  <c r="AI195" i="1" s="1"/>
  <c r="AM195" i="1" s="1"/>
  <c r="AN195" i="1" l="1"/>
  <c r="K220" i="1"/>
  <c r="AG218" i="1" s="1"/>
  <c r="S219" i="1"/>
  <c r="C149" i="1"/>
  <c r="AJ147" i="1"/>
  <c r="M220" i="1"/>
  <c r="L220" i="1" l="1"/>
  <c r="AH218" i="1" s="1"/>
  <c r="AN147" i="1"/>
  <c r="AK147" i="1"/>
  <c r="AH147" i="1"/>
  <c r="G149" i="1"/>
  <c r="B150" i="1"/>
  <c r="N220" i="1"/>
  <c r="S220" i="1" s="1"/>
  <c r="K221" i="1"/>
  <c r="AG219" i="1" s="1"/>
  <c r="P220" i="1"/>
  <c r="Z202" i="1"/>
  <c r="AJ196" i="1" s="1"/>
  <c r="Y202" i="1"/>
  <c r="AD202" i="1" s="1"/>
  <c r="AI196" i="1" s="1"/>
  <c r="AM196" i="1" s="1"/>
  <c r="AG148" i="1" l="1"/>
  <c r="AM148" i="1" s="1"/>
  <c r="E150" i="1"/>
  <c r="AN196" i="1"/>
  <c r="AL147" i="1"/>
  <c r="M221" i="1"/>
  <c r="N221" i="1"/>
  <c r="AB202" i="1"/>
  <c r="L221" i="1" l="1"/>
  <c r="AH219" i="1" s="1"/>
  <c r="C150" i="1"/>
  <c r="AJ148" i="1"/>
  <c r="K222" i="1"/>
  <c r="AG220" i="1" s="1"/>
  <c r="P221" i="1"/>
  <c r="AH148" i="1" l="1"/>
  <c r="G150" i="1"/>
  <c r="B151" i="1"/>
  <c r="AN148" i="1"/>
  <c r="AK148" i="1"/>
  <c r="S221" i="1"/>
  <c r="M222" i="1"/>
  <c r="N222" i="1"/>
  <c r="Z203" i="1"/>
  <c r="AJ197" i="1" s="1"/>
  <c r="AB203" i="1"/>
  <c r="Y203" i="1"/>
  <c r="AD203" i="1" s="1"/>
  <c r="AI197" i="1" s="1"/>
  <c r="AM197" i="1" s="1"/>
  <c r="AN197" i="1" l="1"/>
  <c r="L222" i="1"/>
  <c r="AH220" i="1" s="1"/>
  <c r="AG149" i="1"/>
  <c r="AM149" i="1" s="1"/>
  <c r="E151" i="1"/>
  <c r="AL148" i="1"/>
  <c r="K223" i="1"/>
  <c r="AG221" i="1" s="1"/>
  <c r="P222" i="1"/>
  <c r="C151" i="1" l="1"/>
  <c r="AJ149" i="1"/>
  <c r="S222" i="1"/>
  <c r="M223" i="1"/>
  <c r="N223" i="1"/>
  <c r="Z204" i="1"/>
  <c r="AJ198" i="1" s="1"/>
  <c r="AB204" i="1"/>
  <c r="Y204" i="1"/>
  <c r="AD204" i="1" s="1"/>
  <c r="AI198" i="1" s="1"/>
  <c r="AM198" i="1" s="1"/>
  <c r="L223" i="1" l="1"/>
  <c r="AH221" i="1" s="1"/>
  <c r="AN198" i="1"/>
  <c r="S223" i="1"/>
  <c r="AN149" i="1"/>
  <c r="AK149" i="1"/>
  <c r="AH149" i="1"/>
  <c r="G151" i="1"/>
  <c r="B152" i="1"/>
  <c r="K224" i="1"/>
  <c r="AG222" i="1" s="1"/>
  <c r="P223" i="1"/>
  <c r="Y205" i="1"/>
  <c r="AD205" i="1" s="1"/>
  <c r="AI199" i="1" s="1"/>
  <c r="AM199" i="1" s="1"/>
  <c r="AL149" i="1" l="1"/>
  <c r="AG150" i="1"/>
  <c r="AM150" i="1" s="1"/>
  <c r="E152" i="1"/>
  <c r="M224" i="1"/>
  <c r="N224" i="1"/>
  <c r="Z205" i="1"/>
  <c r="AJ199" i="1" s="1"/>
  <c r="AB205" i="1"/>
  <c r="L224" i="1" l="1"/>
  <c r="AH222" i="1" s="1"/>
  <c r="AN199" i="1"/>
  <c r="C152" i="1"/>
  <c r="AJ150" i="1"/>
  <c r="K225" i="1"/>
  <c r="AG223" i="1" s="1"/>
  <c r="P224" i="1"/>
  <c r="AN150" i="1" l="1"/>
  <c r="AK150" i="1"/>
  <c r="AH150" i="1"/>
  <c r="G152" i="1"/>
  <c r="B153" i="1"/>
  <c r="S224" i="1"/>
  <c r="M225" i="1"/>
  <c r="N225" i="1"/>
  <c r="Z206" i="1"/>
  <c r="AJ200" i="1" s="1"/>
  <c r="Y206" i="1"/>
  <c r="AD206" i="1" s="1"/>
  <c r="AI200" i="1" s="1"/>
  <c r="AM200" i="1" s="1"/>
  <c r="AN200" i="1" l="1"/>
  <c r="AL150" i="1"/>
  <c r="S225" i="1"/>
  <c r="L225" i="1"/>
  <c r="AH223" i="1" s="1"/>
  <c r="AG151" i="1"/>
  <c r="AM151" i="1" s="1"/>
  <c r="E153" i="1"/>
  <c r="K226" i="1"/>
  <c r="AG224" i="1" s="1"/>
  <c r="P225" i="1"/>
  <c r="AB206" i="1"/>
  <c r="C153" i="1" l="1"/>
  <c r="AJ151" i="1"/>
  <c r="M226" i="1"/>
  <c r="N226" i="1"/>
  <c r="L226" i="1" l="1"/>
  <c r="AH224" i="1" s="1"/>
  <c r="AN151" i="1"/>
  <c r="AK151" i="1"/>
  <c r="AH151" i="1"/>
  <c r="G153" i="1"/>
  <c r="B154" i="1"/>
  <c r="K227" i="1"/>
  <c r="AG225" i="1" s="1"/>
  <c r="P226" i="1"/>
  <c r="Z207" i="1"/>
  <c r="AJ201" i="1" s="1"/>
  <c r="Y207" i="1"/>
  <c r="AD207" i="1" s="1"/>
  <c r="AI201" i="1" s="1"/>
  <c r="AM201" i="1" s="1"/>
  <c r="AG152" i="1" l="1"/>
  <c r="AM152" i="1" s="1"/>
  <c r="E154" i="1"/>
  <c r="AL151" i="1"/>
  <c r="AN201" i="1"/>
  <c r="S226" i="1"/>
  <c r="M227" i="1"/>
  <c r="N227" i="1"/>
  <c r="AB207" i="1"/>
  <c r="L227" i="1" l="1"/>
  <c r="AH225" i="1" s="1"/>
  <c r="C154" i="1"/>
  <c r="AJ152" i="1"/>
  <c r="K228" i="1"/>
  <c r="AG226" i="1" s="1"/>
  <c r="P227" i="1"/>
  <c r="AN152" i="1" l="1"/>
  <c r="AK152" i="1"/>
  <c r="AH152" i="1"/>
  <c r="G154" i="1"/>
  <c r="B155" i="1"/>
  <c r="S227" i="1"/>
  <c r="M228" i="1"/>
  <c r="N228" i="1"/>
  <c r="Z208" i="1"/>
  <c r="AJ202" i="1" s="1"/>
  <c r="Y208" i="1"/>
  <c r="AD208" i="1" s="1"/>
  <c r="AI202" i="1" s="1"/>
  <c r="AM202" i="1" s="1"/>
  <c r="AL152" i="1" l="1"/>
  <c r="AN202" i="1"/>
  <c r="L228" i="1"/>
  <c r="AH226" i="1" s="1"/>
  <c r="AG153" i="1"/>
  <c r="AM153" i="1" s="1"/>
  <c r="E155" i="1"/>
  <c r="P228" i="1"/>
  <c r="AB208" i="1"/>
  <c r="C155" i="1" l="1"/>
  <c r="AJ153" i="1"/>
  <c r="K229" i="1"/>
  <c r="AG227" i="1" s="1"/>
  <c r="S228" i="1"/>
  <c r="M229" i="1"/>
  <c r="N229" i="1"/>
  <c r="L229" i="1" l="1"/>
  <c r="AH227" i="1" s="1"/>
  <c r="S229" i="1"/>
  <c r="AN153" i="1"/>
  <c r="AK153" i="1"/>
  <c r="AH153" i="1"/>
  <c r="G155" i="1"/>
  <c r="B156" i="1"/>
  <c r="K230" i="1"/>
  <c r="AG228" i="1" s="1"/>
  <c r="P229" i="1"/>
  <c r="Z209" i="1"/>
  <c r="AJ203" i="1" s="1"/>
  <c r="Y209" i="1"/>
  <c r="AD209" i="1" s="1"/>
  <c r="AI203" i="1" s="1"/>
  <c r="AM203" i="1" s="1"/>
  <c r="AL153" i="1" l="1"/>
  <c r="AG154" i="1"/>
  <c r="AM154" i="1" s="1"/>
  <c r="E156" i="1"/>
  <c r="AN203" i="1"/>
  <c r="M230" i="1"/>
  <c r="N230" i="1"/>
  <c r="AB209" i="1"/>
  <c r="L230" i="1" l="1"/>
  <c r="AH228" i="1" s="1"/>
  <c r="C156" i="1"/>
  <c r="AJ154" i="1"/>
  <c r="S230" i="1"/>
  <c r="K231" i="1"/>
  <c r="AG229" i="1" s="1"/>
  <c r="P230" i="1"/>
  <c r="AH154" i="1" l="1"/>
  <c r="G156" i="1"/>
  <c r="B157" i="1"/>
  <c r="AN154" i="1"/>
  <c r="AK154" i="1"/>
  <c r="M231" i="1"/>
  <c r="N231" i="1"/>
  <c r="Z210" i="1"/>
  <c r="AJ204" i="1" s="1"/>
  <c r="Y210" i="1"/>
  <c r="AD210" i="1" s="1"/>
  <c r="AI204" i="1" s="1"/>
  <c r="AM204" i="1" s="1"/>
  <c r="AN204" i="1" l="1"/>
  <c r="L231" i="1"/>
  <c r="AH229" i="1" s="1"/>
  <c r="S231" i="1"/>
  <c r="AG155" i="1"/>
  <c r="AM155" i="1" s="1"/>
  <c r="E157" i="1"/>
  <c r="AL154" i="1"/>
  <c r="K232" i="1"/>
  <c r="AG230" i="1" s="1"/>
  <c r="P231" i="1"/>
  <c r="AB210" i="1"/>
  <c r="C157" i="1" l="1"/>
  <c r="AJ155" i="1"/>
  <c r="M232" i="1"/>
  <c r="N232" i="1"/>
  <c r="L232" i="1" l="1"/>
  <c r="AH230" i="1" s="1"/>
  <c r="AN155" i="1"/>
  <c r="AK155" i="1"/>
  <c r="AH155" i="1"/>
  <c r="G157" i="1"/>
  <c r="B158" i="1"/>
  <c r="K233" i="1"/>
  <c r="AG231" i="1" s="1"/>
  <c r="P232" i="1"/>
  <c r="Z211" i="1"/>
  <c r="AJ205" i="1" s="1"/>
  <c r="Y211" i="1"/>
  <c r="AD211" i="1" s="1"/>
  <c r="AI205" i="1" s="1"/>
  <c r="AM205" i="1" s="1"/>
  <c r="AN205" i="1" l="1"/>
  <c r="AG156" i="1"/>
  <c r="AM156" i="1" s="1"/>
  <c r="E158" i="1"/>
  <c r="AL155" i="1"/>
  <c r="S232" i="1"/>
  <c r="M233" i="1"/>
  <c r="N233" i="1"/>
  <c r="AB211" i="1"/>
  <c r="C158" i="1" l="1"/>
  <c r="AJ156" i="1"/>
  <c r="S233" i="1"/>
  <c r="L233" i="1"/>
  <c r="AH231" i="1" s="1"/>
  <c r="K234" i="1"/>
  <c r="AG232" i="1" s="1"/>
  <c r="P233" i="1"/>
  <c r="AN156" i="1" l="1"/>
  <c r="AK156" i="1"/>
  <c r="AH156" i="1"/>
  <c r="G158" i="1"/>
  <c r="B159" i="1"/>
  <c r="M234" i="1"/>
  <c r="N234" i="1"/>
  <c r="Z212" i="1"/>
  <c r="AJ206" i="1" s="1"/>
  <c r="Y212" i="1"/>
  <c r="AD212" i="1" s="1"/>
  <c r="AI206" i="1" s="1"/>
  <c r="AM206" i="1" s="1"/>
  <c r="AB212" i="1"/>
  <c r="L234" i="1" l="1"/>
  <c r="AH232" i="1" s="1"/>
  <c r="AN206" i="1"/>
  <c r="AG157" i="1"/>
  <c r="AM157" i="1" s="1"/>
  <c r="E159" i="1"/>
  <c r="AL156" i="1"/>
  <c r="K235" i="1"/>
  <c r="AG233" i="1" s="1"/>
  <c r="P234" i="1"/>
  <c r="C159" i="1" l="1"/>
  <c r="AJ157" i="1"/>
  <c r="S234" i="1"/>
  <c r="M235" i="1"/>
  <c r="N235" i="1"/>
  <c r="Z213" i="1"/>
  <c r="AJ207" i="1" s="1"/>
  <c r="AB213" i="1"/>
  <c r="Y213" i="1"/>
  <c r="AD213" i="1" s="1"/>
  <c r="AI207" i="1" s="1"/>
  <c r="AM207" i="1" s="1"/>
  <c r="AN207" i="1" l="1"/>
  <c r="L235" i="1"/>
  <c r="AH233" i="1" s="1"/>
  <c r="AN157" i="1"/>
  <c r="AK157" i="1"/>
  <c r="AH157" i="1"/>
  <c r="G159" i="1"/>
  <c r="B160" i="1"/>
  <c r="K236" i="1"/>
  <c r="AG234" i="1" s="1"/>
  <c r="P235" i="1"/>
  <c r="AG158" i="1" l="1"/>
  <c r="AM158" i="1" s="1"/>
  <c r="E160" i="1"/>
  <c r="S235" i="1"/>
  <c r="AL157" i="1"/>
  <c r="M236" i="1"/>
  <c r="N236" i="1"/>
  <c r="Z214" i="1"/>
  <c r="AJ208" i="1" s="1"/>
  <c r="Y214" i="1"/>
  <c r="AD214" i="1" s="1"/>
  <c r="AI208" i="1" s="1"/>
  <c r="AM208" i="1" s="1"/>
  <c r="AN208" i="1" l="1"/>
  <c r="L236" i="1"/>
  <c r="AH234" i="1" s="1"/>
  <c r="C160" i="1"/>
  <c r="AJ158" i="1"/>
  <c r="P236" i="1"/>
  <c r="AB214" i="1"/>
  <c r="AN158" i="1" l="1"/>
  <c r="AK158" i="1"/>
  <c r="AH158" i="1"/>
  <c r="G160" i="1"/>
  <c r="B161" i="1"/>
  <c r="S236" i="1"/>
  <c r="K237" i="1"/>
  <c r="AG235" i="1" s="1"/>
  <c r="M237" i="1"/>
  <c r="N237" i="1"/>
  <c r="L237" i="1" l="1"/>
  <c r="AH235" i="1" s="1"/>
  <c r="AL158" i="1"/>
  <c r="S237" i="1"/>
  <c r="AG159" i="1"/>
  <c r="AM159" i="1" s="1"/>
  <c r="E161" i="1"/>
  <c r="K238" i="1"/>
  <c r="AG236" i="1" s="1"/>
  <c r="P237" i="1"/>
  <c r="Z215" i="1"/>
  <c r="AJ209" i="1" s="1"/>
  <c r="Y215" i="1"/>
  <c r="AD215" i="1" s="1"/>
  <c r="AI209" i="1" s="1"/>
  <c r="AM209" i="1" s="1"/>
  <c r="AN209" i="1" l="1"/>
  <c r="C161" i="1"/>
  <c r="AJ159" i="1"/>
  <c r="M238" i="1"/>
  <c r="N238" i="1"/>
  <c r="AB215" i="1"/>
  <c r="L238" i="1" l="1"/>
  <c r="AH236" i="1" s="1"/>
  <c r="AN159" i="1"/>
  <c r="AK159" i="1"/>
  <c r="AH159" i="1"/>
  <c r="G161" i="1"/>
  <c r="B162" i="1"/>
  <c r="K239" i="1"/>
  <c r="AG237" i="1" s="1"/>
  <c r="P238" i="1"/>
  <c r="AG160" i="1" l="1"/>
  <c r="AM160" i="1" s="1"/>
  <c r="E162" i="1"/>
  <c r="AL159" i="1"/>
  <c r="S238" i="1"/>
  <c r="M239" i="1"/>
  <c r="N239" i="1"/>
  <c r="Z216" i="1"/>
  <c r="AJ210" i="1" s="1"/>
  <c r="Y216" i="1"/>
  <c r="AD216" i="1" s="1"/>
  <c r="AI210" i="1" s="1"/>
  <c r="AM210" i="1" s="1"/>
  <c r="AN210" i="1" l="1"/>
  <c r="L239" i="1"/>
  <c r="AH237" i="1" s="1"/>
  <c r="C162" i="1"/>
  <c r="AJ160" i="1"/>
  <c r="P239" i="1"/>
  <c r="AB216" i="1"/>
  <c r="AN160" i="1" l="1"/>
  <c r="AK160" i="1"/>
  <c r="AH160" i="1"/>
  <c r="G162" i="1"/>
  <c r="B163" i="1"/>
  <c r="S239" i="1"/>
  <c r="K240" i="1"/>
  <c r="AG238" i="1" s="1"/>
  <c r="M240" i="1"/>
  <c r="N240" i="1"/>
  <c r="L240" i="1" l="1"/>
  <c r="AH238" i="1" s="1"/>
  <c r="AL160" i="1"/>
  <c r="AG161" i="1"/>
  <c r="AM161" i="1" s="1"/>
  <c r="E163" i="1"/>
  <c r="K241" i="1"/>
  <c r="AG239" i="1" s="1"/>
  <c r="P240" i="1"/>
  <c r="Z217" i="1"/>
  <c r="AJ211" i="1" s="1"/>
  <c r="AB217" i="1"/>
  <c r="Y217" i="1"/>
  <c r="AD217" i="1" s="1"/>
  <c r="AI211" i="1" s="1"/>
  <c r="AM211" i="1" s="1"/>
  <c r="AN211" i="1" l="1"/>
  <c r="C163" i="1"/>
  <c r="AJ161" i="1"/>
  <c r="S240" i="1"/>
  <c r="M241" i="1"/>
  <c r="N241" i="1"/>
  <c r="Z218" i="1"/>
  <c r="AJ212" i="1" s="1"/>
  <c r="Y218" i="1"/>
  <c r="AD218" i="1" s="1"/>
  <c r="AI212" i="1" s="1"/>
  <c r="AM212" i="1" s="1"/>
  <c r="L241" i="1" l="1"/>
  <c r="AH239" i="1" s="1"/>
  <c r="S241" i="1"/>
  <c r="AN161" i="1"/>
  <c r="AK161" i="1"/>
  <c r="AH161" i="1"/>
  <c r="G163" i="1"/>
  <c r="B164" i="1"/>
  <c r="AN212" i="1"/>
  <c r="K242" i="1"/>
  <c r="AG240" i="1" s="1"/>
  <c r="P241" i="1"/>
  <c r="AB218" i="1"/>
  <c r="AG162" i="1" l="1"/>
  <c r="AM162" i="1" s="1"/>
  <c r="E164" i="1"/>
  <c r="AL161" i="1"/>
  <c r="M242" i="1"/>
  <c r="N242" i="1"/>
  <c r="L242" i="1" l="1"/>
  <c r="AH240" i="1" s="1"/>
  <c r="C164" i="1"/>
  <c r="AJ162" i="1"/>
  <c r="K243" i="1"/>
  <c r="AG241" i="1" s="1"/>
  <c r="P242" i="1"/>
  <c r="Z219" i="1"/>
  <c r="AJ213" i="1" s="1"/>
  <c r="AB219" i="1"/>
  <c r="Y219" i="1"/>
  <c r="AD219" i="1" s="1"/>
  <c r="AI213" i="1" s="1"/>
  <c r="AM213" i="1" s="1"/>
  <c r="AN213" i="1" l="1"/>
  <c r="AN162" i="1"/>
  <c r="AK162" i="1"/>
  <c r="AH162" i="1"/>
  <c r="G164" i="1"/>
  <c r="B165" i="1"/>
  <c r="S242" i="1"/>
  <c r="M243" i="1"/>
  <c r="N243" i="1"/>
  <c r="Y220" i="1"/>
  <c r="AD220" i="1" s="1"/>
  <c r="AI214" i="1" s="1"/>
  <c r="AM214" i="1" s="1"/>
  <c r="L243" i="1" l="1"/>
  <c r="AH241" i="1" s="1"/>
  <c r="AG163" i="1"/>
  <c r="AM163" i="1" s="1"/>
  <c r="E165" i="1"/>
  <c r="AL162" i="1"/>
  <c r="K244" i="1"/>
  <c r="AG242" i="1" s="1"/>
  <c r="P243" i="1"/>
  <c r="Z220" i="1"/>
  <c r="AJ214" i="1" s="1"/>
  <c r="AN214" i="1" l="1"/>
  <c r="C165" i="1"/>
  <c r="AJ163" i="1"/>
  <c r="S243" i="1"/>
  <c r="M244" i="1"/>
  <c r="N244" i="1"/>
  <c r="AB220" i="1"/>
  <c r="Z221" i="1"/>
  <c r="AJ215" i="1" s="1"/>
  <c r="AB221" i="1"/>
  <c r="Y221" i="1"/>
  <c r="AD221" i="1" s="1"/>
  <c r="AI215" i="1" s="1"/>
  <c r="AM215" i="1" s="1"/>
  <c r="L244" i="1" l="1"/>
  <c r="AH242" i="1" s="1"/>
  <c r="AN163" i="1"/>
  <c r="AK163" i="1"/>
  <c r="AH163" i="1"/>
  <c r="G165" i="1"/>
  <c r="B166" i="1"/>
  <c r="S244" i="1"/>
  <c r="AN215" i="1"/>
  <c r="K245" i="1"/>
  <c r="AG243" i="1" s="1"/>
  <c r="P244" i="1"/>
  <c r="Z222" i="1"/>
  <c r="Y222" i="1"/>
  <c r="AD222" i="1" s="1"/>
  <c r="AI216" i="1" s="1"/>
  <c r="AM216" i="1" s="1"/>
  <c r="AB222" i="1" l="1"/>
  <c r="AJ216" i="1"/>
  <c r="AG164" i="1"/>
  <c r="AM164" i="1" s="1"/>
  <c r="E166" i="1"/>
  <c r="AL163" i="1"/>
  <c r="M245" i="1"/>
  <c r="N245" i="1"/>
  <c r="L245" i="1" l="1"/>
  <c r="AH243" i="1" s="1"/>
  <c r="C166" i="1"/>
  <c r="AJ164" i="1"/>
  <c r="AN216" i="1"/>
  <c r="K246" i="1"/>
  <c r="AG244" i="1" s="1"/>
  <c r="P245" i="1"/>
  <c r="Z223" i="1"/>
  <c r="AJ217" i="1" s="1"/>
  <c r="AB223" i="1"/>
  <c r="Y223" i="1"/>
  <c r="AD223" i="1" s="1"/>
  <c r="AI217" i="1" s="1"/>
  <c r="AM217" i="1" s="1"/>
  <c r="AN217" i="1" l="1"/>
  <c r="AN164" i="1"/>
  <c r="AK164" i="1"/>
  <c r="AH164" i="1"/>
  <c r="G166" i="1"/>
  <c r="B167" i="1"/>
  <c r="S245" i="1"/>
  <c r="M246" i="1"/>
  <c r="N246" i="1"/>
  <c r="L246" i="1" l="1"/>
  <c r="AH244" i="1" s="1"/>
  <c r="S246" i="1"/>
  <c r="AG165" i="1"/>
  <c r="AM165" i="1" s="1"/>
  <c r="E167" i="1"/>
  <c r="AL164" i="1"/>
  <c r="K247" i="1"/>
  <c r="AG245" i="1" s="1"/>
  <c r="P246" i="1"/>
  <c r="Z224" i="1"/>
  <c r="AJ218" i="1" s="1"/>
  <c r="AB224" i="1"/>
  <c r="Y224" i="1"/>
  <c r="AD224" i="1" s="1"/>
  <c r="AI218" i="1" s="1"/>
  <c r="AM218" i="1" s="1"/>
  <c r="AN218" i="1" l="1"/>
  <c r="C167" i="1"/>
  <c r="AJ165" i="1"/>
  <c r="M247" i="1"/>
  <c r="N247" i="1"/>
  <c r="Z225" i="1"/>
  <c r="AJ219" i="1" s="1"/>
  <c r="AB225" i="1"/>
  <c r="Y225" i="1"/>
  <c r="AD225" i="1" s="1"/>
  <c r="AI219" i="1" s="1"/>
  <c r="AM219" i="1" s="1"/>
  <c r="AN165" i="1" l="1"/>
  <c r="AK165" i="1"/>
  <c r="L247" i="1"/>
  <c r="AH245" i="1" s="1"/>
  <c r="AH165" i="1"/>
  <c r="G167" i="1"/>
  <c r="B168" i="1"/>
  <c r="AN219" i="1"/>
  <c r="K248" i="1"/>
  <c r="AG246" i="1" s="1"/>
  <c r="P247" i="1"/>
  <c r="AG166" i="1" l="1"/>
  <c r="AM166" i="1" s="1"/>
  <c r="E168" i="1"/>
  <c r="AL165" i="1"/>
  <c r="S247" i="1"/>
  <c r="M248" i="1"/>
  <c r="N248" i="1"/>
  <c r="Z226" i="1"/>
  <c r="AJ220" i="1" s="1"/>
  <c r="Y226" i="1"/>
  <c r="AD226" i="1" s="1"/>
  <c r="AI220" i="1" s="1"/>
  <c r="AM220" i="1" s="1"/>
  <c r="AN220" i="1" l="1"/>
  <c r="L248" i="1"/>
  <c r="AH246" i="1" s="1"/>
  <c r="C168" i="1"/>
  <c r="AJ166" i="1"/>
  <c r="P248" i="1"/>
  <c r="AB226" i="1"/>
  <c r="Z227" i="1"/>
  <c r="AJ221" i="1" s="1"/>
  <c r="Y227" i="1"/>
  <c r="AD227" i="1" s="1"/>
  <c r="AI221" i="1" s="1"/>
  <c r="AM221" i="1" s="1"/>
  <c r="AH166" i="1" l="1"/>
  <c r="G168" i="1"/>
  <c r="B169" i="1"/>
  <c r="AN221" i="1"/>
  <c r="AN166" i="1"/>
  <c r="AK166" i="1"/>
  <c r="S248" i="1"/>
  <c r="K249" i="1"/>
  <c r="AG247" i="1" s="1"/>
  <c r="M249" i="1"/>
  <c r="N249" i="1"/>
  <c r="AB227" i="1"/>
  <c r="AG167" i="1" l="1"/>
  <c r="AM167" i="1" s="1"/>
  <c r="E169" i="1"/>
  <c r="L249" i="1"/>
  <c r="AH247" i="1" s="1"/>
  <c r="AL166" i="1"/>
  <c r="P249" i="1"/>
  <c r="K250" i="1" l="1"/>
  <c r="AG248" i="1" s="1"/>
  <c r="S249" i="1"/>
  <c r="C169" i="1"/>
  <c r="AJ167" i="1"/>
  <c r="M250" i="1"/>
  <c r="N250" i="1"/>
  <c r="Z228" i="1"/>
  <c r="AJ222" i="1" s="1"/>
  <c r="AB228" i="1"/>
  <c r="Y228" i="1"/>
  <c r="AD228" i="1" s="1"/>
  <c r="AI222" i="1" s="1"/>
  <c r="AM222" i="1" s="1"/>
  <c r="AN167" i="1" l="1"/>
  <c r="AK167" i="1"/>
  <c r="AN222" i="1"/>
  <c r="L250" i="1"/>
  <c r="AH248" i="1" s="1"/>
  <c r="G169" i="1"/>
  <c r="AH167" i="1"/>
  <c r="B170" i="1"/>
  <c r="P250" i="1"/>
  <c r="Y229" i="1"/>
  <c r="AD229" i="1" s="1"/>
  <c r="AI223" i="1" s="1"/>
  <c r="AM223" i="1" s="1"/>
  <c r="AG168" i="1" l="1"/>
  <c r="AM168" i="1" s="1"/>
  <c r="E170" i="1"/>
  <c r="AL167" i="1"/>
  <c r="K251" i="1"/>
  <c r="AG249" i="1" s="1"/>
  <c r="S250" i="1"/>
  <c r="M251" i="1"/>
  <c r="N251" i="1"/>
  <c r="Z229" i="1"/>
  <c r="AJ223" i="1" s="1"/>
  <c r="L251" i="1" l="1"/>
  <c r="AH249" i="1" s="1"/>
  <c r="C170" i="1"/>
  <c r="AJ168" i="1"/>
  <c r="AN223" i="1"/>
  <c r="P251" i="1"/>
  <c r="AB229" i="1"/>
  <c r="Z230" i="1"/>
  <c r="AJ224" i="1" s="1"/>
  <c r="AB230" i="1"/>
  <c r="Y230" i="1"/>
  <c r="AD230" i="1" s="1"/>
  <c r="AI224" i="1" s="1"/>
  <c r="AM224" i="1" s="1"/>
  <c r="AN168" i="1" l="1"/>
  <c r="AK168" i="1"/>
  <c r="AH168" i="1"/>
  <c r="G170" i="1"/>
  <c r="B171" i="1"/>
  <c r="AN224" i="1"/>
  <c r="K252" i="1"/>
  <c r="AG250" i="1" s="1"/>
  <c r="S251" i="1"/>
  <c r="AG169" i="1" l="1"/>
  <c r="AM169" i="1" s="1"/>
  <c r="E171" i="1"/>
  <c r="N252" i="1"/>
  <c r="M252" i="1"/>
  <c r="AL168" i="1"/>
  <c r="Z231" i="1"/>
  <c r="AJ225" i="1" s="1"/>
  <c r="AB231" i="1"/>
  <c r="Y231" i="1"/>
  <c r="AD231" i="1" s="1"/>
  <c r="AI225" i="1" s="1"/>
  <c r="AM225" i="1" s="1"/>
  <c r="AN225" i="1" l="1"/>
  <c r="L252" i="1"/>
  <c r="C171" i="1"/>
  <c r="AJ169" i="1"/>
  <c r="Y232" i="1"/>
  <c r="AD232" i="1" s="1"/>
  <c r="AI226" i="1" s="1"/>
  <c r="AM226" i="1" s="1"/>
  <c r="AN169" i="1" l="1"/>
  <c r="AK169" i="1"/>
  <c r="AH169" i="1"/>
  <c r="G171" i="1"/>
  <c r="B172" i="1"/>
  <c r="AH250" i="1"/>
  <c r="K253" i="1"/>
  <c r="P252" i="1"/>
  <c r="S252" i="1"/>
  <c r="Z232" i="1"/>
  <c r="AJ226" i="1" s="1"/>
  <c r="AN226" i="1" l="1"/>
  <c r="AG251" i="1"/>
  <c r="N253" i="1"/>
  <c r="M253" i="1"/>
  <c r="AG170" i="1"/>
  <c r="AM170" i="1" s="1"/>
  <c r="E172" i="1"/>
  <c r="AL169" i="1"/>
  <c r="AB232" i="1"/>
  <c r="Z233" i="1"/>
  <c r="AJ227" i="1" s="1"/>
  <c r="Y233" i="1"/>
  <c r="AD233" i="1" s="1"/>
  <c r="AI227" i="1" s="1"/>
  <c r="AM227" i="1" s="1"/>
  <c r="L253" i="1" l="1"/>
  <c r="S253" i="1"/>
  <c r="AN227" i="1"/>
  <c r="C172" i="1"/>
  <c r="AJ170" i="1"/>
  <c r="AB233" i="1"/>
  <c r="AN170" i="1" l="1"/>
  <c r="AK170" i="1"/>
  <c r="AH170" i="1"/>
  <c r="G172" i="1"/>
  <c r="B173" i="1"/>
  <c r="AH251" i="1"/>
  <c r="P253" i="1"/>
  <c r="K254" i="1"/>
  <c r="AG171" i="1" l="1"/>
  <c r="AM171" i="1" s="1"/>
  <c r="E173" i="1"/>
  <c r="AG252" i="1"/>
  <c r="N254" i="1"/>
  <c r="M254" i="1"/>
  <c r="AL170" i="1"/>
  <c r="Z234" i="1"/>
  <c r="AJ228" i="1" s="1"/>
  <c r="AB234" i="1"/>
  <c r="Y234" i="1"/>
  <c r="AD234" i="1" s="1"/>
  <c r="AI228" i="1" s="1"/>
  <c r="AM228" i="1" s="1"/>
  <c r="AN228" i="1" l="1"/>
  <c r="L254" i="1"/>
  <c r="C173" i="1"/>
  <c r="AJ171" i="1"/>
  <c r="Y235" i="1"/>
  <c r="AD235" i="1" s="1"/>
  <c r="AI229" i="1" s="1"/>
  <c r="AM229" i="1" s="1"/>
  <c r="AH252" i="1" l="1"/>
  <c r="P254" i="1"/>
  <c r="K255" i="1"/>
  <c r="AN171" i="1"/>
  <c r="AK171" i="1"/>
  <c r="G173" i="1"/>
  <c r="AH171" i="1"/>
  <c r="B174" i="1"/>
  <c r="S254" i="1"/>
  <c r="Z235" i="1"/>
  <c r="AJ229" i="1" s="1"/>
  <c r="AB235" i="1"/>
  <c r="AG172" i="1" l="1"/>
  <c r="AM172" i="1" s="1"/>
  <c r="E174" i="1"/>
  <c r="AL171" i="1"/>
  <c r="AG253" i="1"/>
  <c r="M255" i="1"/>
  <c r="N255" i="1"/>
  <c r="AN229" i="1"/>
  <c r="Z236" i="1"/>
  <c r="AJ230" i="1" s="1"/>
  <c r="Y236" i="1"/>
  <c r="AD236" i="1" s="1"/>
  <c r="AI230" i="1" s="1"/>
  <c r="AM230" i="1" s="1"/>
  <c r="C174" i="1" l="1"/>
  <c r="AJ172" i="1"/>
  <c r="L255" i="1"/>
  <c r="S255" i="1"/>
  <c r="AN230" i="1"/>
  <c r="AB236" i="1"/>
  <c r="AH253" i="1" l="1"/>
  <c r="P255" i="1"/>
  <c r="K256" i="1"/>
  <c r="AN172" i="1"/>
  <c r="AK172" i="1"/>
  <c r="G174" i="1"/>
  <c r="AH172" i="1"/>
  <c r="B175" i="1"/>
  <c r="AL172" i="1" l="1"/>
  <c r="AG254" i="1"/>
  <c r="N256" i="1"/>
  <c r="M256" i="1"/>
  <c r="AG173" i="1"/>
  <c r="AM173" i="1" s="1"/>
  <c r="E175" i="1"/>
  <c r="Z237" i="1"/>
  <c r="AJ231" i="1" s="1"/>
  <c r="Y237" i="1"/>
  <c r="AD237" i="1" s="1"/>
  <c r="AI231" i="1" s="1"/>
  <c r="AM231" i="1" s="1"/>
  <c r="L256" i="1" l="1"/>
  <c r="C175" i="1"/>
  <c r="AJ173" i="1"/>
  <c r="AN231" i="1"/>
  <c r="S256" i="1"/>
  <c r="AB237" i="1"/>
  <c r="AH173" i="1" l="1"/>
  <c r="G175" i="1"/>
  <c r="B176" i="1"/>
  <c r="AN173" i="1"/>
  <c r="AK173" i="1"/>
  <c r="AH254" i="1"/>
  <c r="P256" i="1"/>
  <c r="K257" i="1"/>
  <c r="AG174" i="1" l="1"/>
  <c r="AM174" i="1" s="1"/>
  <c r="E176" i="1"/>
  <c r="AL173" i="1"/>
  <c r="AG255" i="1"/>
  <c r="N257" i="1"/>
  <c r="M257" i="1"/>
  <c r="Z238" i="1"/>
  <c r="AJ232" i="1" s="1"/>
  <c r="Y238" i="1"/>
  <c r="AD238" i="1" s="1"/>
  <c r="AI232" i="1" s="1"/>
  <c r="AM232" i="1" s="1"/>
  <c r="AB238" i="1"/>
  <c r="AN232" i="1" l="1"/>
  <c r="C176" i="1"/>
  <c r="AJ174" i="1"/>
  <c r="L257" i="1"/>
  <c r="AH255" i="1" l="1"/>
  <c r="P257" i="1"/>
  <c r="K258" i="1"/>
  <c r="AN174" i="1"/>
  <c r="AK174" i="1"/>
  <c r="AH174" i="1"/>
  <c r="G176" i="1"/>
  <c r="B177" i="1"/>
  <c r="S257" i="1"/>
  <c r="Z239" i="1"/>
  <c r="AJ233" i="1" s="1"/>
  <c r="AB239" i="1"/>
  <c r="Y239" i="1"/>
  <c r="AD239" i="1" s="1"/>
  <c r="AI233" i="1" s="1"/>
  <c r="AM233" i="1" s="1"/>
  <c r="AG175" i="1" l="1"/>
  <c r="AM175" i="1" s="1"/>
  <c r="E177" i="1"/>
  <c r="AL174" i="1"/>
  <c r="AG256" i="1"/>
  <c r="M258" i="1"/>
  <c r="N258" i="1"/>
  <c r="AN233" i="1"/>
  <c r="C177" i="1" l="1"/>
  <c r="AJ175" i="1"/>
  <c r="L258" i="1"/>
  <c r="Z240" i="1"/>
  <c r="AJ234" i="1" s="1"/>
  <c r="AB240" i="1"/>
  <c r="Y240" i="1"/>
  <c r="AD240" i="1" s="1"/>
  <c r="AI234" i="1" s="1"/>
  <c r="AM234" i="1" s="1"/>
  <c r="AH256" i="1" l="1"/>
  <c r="P258" i="1"/>
  <c r="K259" i="1"/>
  <c r="S258" i="1"/>
  <c r="AN234" i="1"/>
  <c r="AN175" i="1"/>
  <c r="AK175" i="1"/>
  <c r="AH175" i="1"/>
  <c r="G177" i="1"/>
  <c r="B178" i="1"/>
  <c r="AG257" i="1" l="1"/>
  <c r="N259" i="1"/>
  <c r="M259" i="1"/>
  <c r="AG176" i="1"/>
  <c r="AM176" i="1" s="1"/>
  <c r="E178" i="1"/>
  <c r="AL175" i="1"/>
  <c r="Z241" i="1"/>
  <c r="AJ235" i="1" s="1"/>
  <c r="AB241" i="1"/>
  <c r="Y241" i="1"/>
  <c r="AD241" i="1" s="1"/>
  <c r="AI235" i="1" s="1"/>
  <c r="AM235" i="1" s="1"/>
  <c r="AN235" i="1" l="1"/>
  <c r="C178" i="1"/>
  <c r="AJ176" i="1"/>
  <c r="L259" i="1"/>
  <c r="S259" i="1"/>
  <c r="Y242" i="1"/>
  <c r="AD242" i="1" s="1"/>
  <c r="AI236" i="1" s="1"/>
  <c r="AM236" i="1" s="1"/>
  <c r="AH257" i="1" l="1"/>
  <c r="P259" i="1"/>
  <c r="K260" i="1"/>
  <c r="AN176" i="1"/>
  <c r="AK176" i="1"/>
  <c r="AH176" i="1"/>
  <c r="G178" i="1"/>
  <c r="B179" i="1"/>
  <c r="Z242" i="1"/>
  <c r="AJ236" i="1" s="1"/>
  <c r="AL176" i="1" l="1"/>
  <c r="AG258" i="1"/>
  <c r="M260" i="1"/>
  <c r="N260" i="1"/>
  <c r="AN236" i="1"/>
  <c r="AG177" i="1"/>
  <c r="AM177" i="1" s="1"/>
  <c r="E179" i="1"/>
  <c r="AB242" i="1"/>
  <c r="Z243" i="1"/>
  <c r="AJ237" i="1" s="1"/>
  <c r="AB243" i="1"/>
  <c r="Y243" i="1"/>
  <c r="AD243" i="1" s="1"/>
  <c r="AI237" i="1" s="1"/>
  <c r="AM237" i="1" s="1"/>
  <c r="C179" i="1" l="1"/>
  <c r="AJ177" i="1"/>
  <c r="L260" i="1"/>
  <c r="AN237" i="1"/>
  <c r="AN177" i="1" l="1"/>
  <c r="AK177" i="1"/>
  <c r="AH258" i="1"/>
  <c r="P260" i="1"/>
  <c r="K261" i="1"/>
  <c r="S260" i="1"/>
  <c r="AH177" i="1"/>
  <c r="G179" i="1"/>
  <c r="B180" i="1"/>
  <c r="Z244" i="1"/>
  <c r="AJ238" i="1" s="1"/>
  <c r="AB244" i="1"/>
  <c r="Y244" i="1"/>
  <c r="AD244" i="1" s="1"/>
  <c r="AI238" i="1" s="1"/>
  <c r="AM238" i="1" s="1"/>
  <c r="AG178" i="1" l="1"/>
  <c r="AM178" i="1" s="1"/>
  <c r="E180" i="1"/>
  <c r="AN238" i="1"/>
  <c r="AG259" i="1"/>
  <c r="M261" i="1"/>
  <c r="N261" i="1"/>
  <c r="AL177" i="1"/>
  <c r="Y245" i="1"/>
  <c r="AD245" i="1" s="1"/>
  <c r="AI239" i="1" s="1"/>
  <c r="AM239" i="1" s="1"/>
  <c r="L261" i="1" l="1"/>
  <c r="C180" i="1"/>
  <c r="AJ178" i="1"/>
  <c r="S261" i="1"/>
  <c r="Z245" i="1"/>
  <c r="AJ239" i="1" s="1"/>
  <c r="AN239" i="1" l="1"/>
  <c r="AN178" i="1"/>
  <c r="AK178" i="1"/>
  <c r="AH178" i="1"/>
  <c r="G180" i="1"/>
  <c r="B181" i="1"/>
  <c r="AH259" i="1"/>
  <c r="P261" i="1"/>
  <c r="K262" i="1"/>
  <c r="AB245" i="1"/>
  <c r="Z246" i="1"/>
  <c r="AJ240" i="1" s="1"/>
  <c r="AB246" i="1"/>
  <c r="Y246" i="1"/>
  <c r="AD246" i="1" s="1"/>
  <c r="AI240" i="1" s="1"/>
  <c r="AM240" i="1" s="1"/>
  <c r="AN240" i="1" l="1"/>
  <c r="AG179" i="1"/>
  <c r="AM179" i="1" s="1"/>
  <c r="E181" i="1"/>
  <c r="AG260" i="1"/>
  <c r="M262" i="1"/>
  <c r="N262" i="1"/>
  <c r="AL178" i="1"/>
  <c r="L262" i="1" l="1"/>
  <c r="C181" i="1"/>
  <c r="AJ179" i="1"/>
  <c r="S262" i="1"/>
  <c r="Z247" i="1"/>
  <c r="AJ241" i="1" s="1"/>
  <c r="Y247" i="1"/>
  <c r="AD247" i="1" s="1"/>
  <c r="AI241" i="1" s="1"/>
  <c r="AM241" i="1" s="1"/>
  <c r="AN241" i="1" l="1"/>
  <c r="AN179" i="1"/>
  <c r="AK179" i="1"/>
  <c r="AH179" i="1"/>
  <c r="G181" i="1"/>
  <c r="B182" i="1"/>
  <c r="AH260" i="1"/>
  <c r="P262" i="1"/>
  <c r="K263" i="1"/>
  <c r="AB247" i="1"/>
  <c r="AG180" i="1" l="1"/>
  <c r="AM180" i="1" s="1"/>
  <c r="E182" i="1"/>
  <c r="AL179" i="1"/>
  <c r="AG261" i="1"/>
  <c r="M263" i="1"/>
  <c r="N263" i="1"/>
  <c r="C182" i="1" l="1"/>
  <c r="AJ180" i="1"/>
  <c r="L263" i="1"/>
  <c r="Z248" i="1"/>
  <c r="AJ242" i="1" s="1"/>
  <c r="Y248" i="1"/>
  <c r="AD248" i="1" s="1"/>
  <c r="AI242" i="1" s="1"/>
  <c r="AM242" i="1" s="1"/>
  <c r="AH261" i="1" l="1"/>
  <c r="P263" i="1"/>
  <c r="K264" i="1"/>
  <c r="AN242" i="1"/>
  <c r="AN180" i="1"/>
  <c r="AK180" i="1"/>
  <c r="S263" i="1"/>
  <c r="AH180" i="1"/>
  <c r="G182" i="1"/>
  <c r="B183" i="1"/>
  <c r="AB248" i="1"/>
  <c r="AG262" i="1" l="1"/>
  <c r="M264" i="1"/>
  <c r="N264" i="1"/>
  <c r="AL180" i="1"/>
  <c r="AG181" i="1"/>
  <c r="AM181" i="1" s="1"/>
  <c r="E183" i="1"/>
  <c r="L264" i="1" l="1"/>
  <c r="S264" i="1"/>
  <c r="C183" i="1"/>
  <c r="AJ181" i="1"/>
  <c r="Z249" i="1"/>
  <c r="AJ243" i="1" s="1"/>
  <c r="AB249" i="1"/>
  <c r="Y249" i="1"/>
  <c r="AD249" i="1" s="1"/>
  <c r="AI243" i="1" s="1"/>
  <c r="AM243" i="1" s="1"/>
  <c r="AN243" i="1" l="1"/>
  <c r="AN181" i="1"/>
  <c r="AK181" i="1"/>
  <c r="AH181" i="1"/>
  <c r="G183" i="1"/>
  <c r="B184" i="1"/>
  <c r="AH262" i="1"/>
  <c r="P264" i="1"/>
  <c r="K265" i="1"/>
  <c r="Y250" i="1"/>
  <c r="AD250" i="1" s="1"/>
  <c r="AI244" i="1" s="1"/>
  <c r="AM244" i="1" s="1"/>
  <c r="AG263" i="1" l="1"/>
  <c r="N265" i="1"/>
  <c r="M265" i="1"/>
  <c r="AG182" i="1"/>
  <c r="AM182" i="1" s="1"/>
  <c r="E184" i="1"/>
  <c r="AL181" i="1"/>
  <c r="Z250" i="1"/>
  <c r="AJ244" i="1" s="1"/>
  <c r="AB250" i="1"/>
  <c r="AN244" i="1" l="1"/>
  <c r="C184" i="1"/>
  <c r="AJ182" i="1"/>
  <c r="L265" i="1"/>
  <c r="S265" i="1"/>
  <c r="AH263" i="1" l="1"/>
  <c r="P265" i="1"/>
  <c r="K266" i="1"/>
  <c r="AN182" i="1"/>
  <c r="AK182" i="1"/>
  <c r="AH182" i="1"/>
  <c r="G184" i="1"/>
  <c r="B185" i="1"/>
  <c r="Z251" i="1"/>
  <c r="AJ245" i="1" s="1"/>
  <c r="Y251" i="1"/>
  <c r="AD251" i="1" s="1"/>
  <c r="AI245" i="1" s="1"/>
  <c r="AM245" i="1" s="1"/>
  <c r="AN245" i="1" l="1"/>
  <c r="AG183" i="1"/>
  <c r="AM183" i="1" s="1"/>
  <c r="E185" i="1"/>
  <c r="AL182" i="1"/>
  <c r="AG264" i="1"/>
  <c r="N266" i="1"/>
  <c r="M266" i="1"/>
  <c r="AB251" i="1"/>
  <c r="C185" i="1" l="1"/>
  <c r="AJ183" i="1"/>
  <c r="L266" i="1"/>
  <c r="AH264" i="1" l="1"/>
  <c r="P266" i="1"/>
  <c r="K267" i="1"/>
  <c r="S266" i="1"/>
  <c r="AN183" i="1"/>
  <c r="AK183" i="1"/>
  <c r="AH183" i="1"/>
  <c r="G185" i="1"/>
  <c r="B186" i="1"/>
  <c r="Z252" i="1"/>
  <c r="AJ246" i="1" s="1"/>
  <c r="AB252" i="1"/>
  <c r="Y252" i="1"/>
  <c r="AD252" i="1" s="1"/>
  <c r="AI246" i="1" s="1"/>
  <c r="AM246" i="1" s="1"/>
  <c r="AN246" i="1" l="1"/>
  <c r="AG184" i="1"/>
  <c r="AM184" i="1" s="1"/>
  <c r="E186" i="1"/>
  <c r="AL183" i="1"/>
  <c r="AG265" i="1"/>
  <c r="M267" i="1"/>
  <c r="N267" i="1"/>
  <c r="Z253" i="1"/>
  <c r="AJ247" i="1" s="1"/>
  <c r="Y253" i="1"/>
  <c r="AD253" i="1" s="1"/>
  <c r="AI247" i="1" s="1"/>
  <c r="AM247" i="1" s="1"/>
  <c r="C186" i="1" l="1"/>
  <c r="AJ184" i="1"/>
  <c r="L267" i="1"/>
  <c r="AN247" i="1"/>
  <c r="AB253" i="1"/>
  <c r="AH265" i="1" l="1"/>
  <c r="P267" i="1"/>
  <c r="K268" i="1"/>
  <c r="AN184" i="1"/>
  <c r="AK184" i="1"/>
  <c r="AH184" i="1"/>
  <c r="G186" i="1"/>
  <c r="B187" i="1"/>
  <c r="S267" i="1"/>
  <c r="Z254" i="1"/>
  <c r="AJ248" i="1" s="1"/>
  <c r="AB254" i="1"/>
  <c r="Y254" i="1"/>
  <c r="AD254" i="1" s="1"/>
  <c r="AI248" i="1" s="1"/>
  <c r="AM248" i="1" s="1"/>
  <c r="AN248" i="1" l="1"/>
  <c r="AG185" i="1"/>
  <c r="AM185" i="1" s="1"/>
  <c r="E187" i="1"/>
  <c r="AL184" i="1"/>
  <c r="AG266" i="1"/>
  <c r="M268" i="1"/>
  <c r="N268" i="1"/>
  <c r="C187" i="1" l="1"/>
  <c r="AJ185" i="1"/>
  <c r="L268" i="1"/>
  <c r="Z255" i="1"/>
  <c r="AJ249" i="1" s="1"/>
  <c r="Y255" i="1"/>
  <c r="AD255" i="1" s="1"/>
  <c r="AI249" i="1" s="1"/>
  <c r="AM249" i="1" s="1"/>
  <c r="AN249" i="1" l="1"/>
  <c r="AH185" i="1"/>
  <c r="G187" i="1"/>
  <c r="B188" i="1"/>
  <c r="AH266" i="1"/>
  <c r="P268" i="1"/>
  <c r="K269" i="1"/>
  <c r="AN185" i="1"/>
  <c r="AK185" i="1"/>
  <c r="S268" i="1"/>
  <c r="AB255" i="1"/>
  <c r="AG267" i="1" l="1"/>
  <c r="M269" i="1"/>
  <c r="N269" i="1"/>
  <c r="AG186" i="1"/>
  <c r="AM186" i="1" s="1"/>
  <c r="E188" i="1"/>
  <c r="AL185" i="1"/>
  <c r="C188" i="1" l="1"/>
  <c r="AJ186" i="1"/>
  <c r="L269" i="1"/>
  <c r="Z256" i="1"/>
  <c r="AJ250" i="1" s="1"/>
  <c r="Y256" i="1"/>
  <c r="AD256" i="1" s="1"/>
  <c r="AI250" i="1" s="1"/>
  <c r="AM250" i="1" s="1"/>
  <c r="AN186" i="1" l="1"/>
  <c r="AK186" i="1"/>
  <c r="AK187" i="1"/>
  <c r="AK188" i="1"/>
  <c r="AK189" i="1"/>
  <c r="AK190" i="1"/>
  <c r="AK191" i="1"/>
  <c r="AK193" i="1"/>
  <c r="AK192" i="1"/>
  <c r="AK194" i="1"/>
  <c r="AK195" i="1"/>
  <c r="AK196" i="1"/>
  <c r="AK197" i="1"/>
  <c r="AK198" i="1"/>
  <c r="AK199" i="1"/>
  <c r="AK200" i="1"/>
  <c r="AK201" i="1"/>
  <c r="AK202" i="1"/>
  <c r="AK203" i="1"/>
  <c r="AK204" i="1"/>
  <c r="AK205" i="1"/>
  <c r="AK206" i="1"/>
  <c r="AK208" i="1"/>
  <c r="AK207" i="1"/>
  <c r="AK209" i="1"/>
  <c r="AK210" i="1"/>
  <c r="AK212" i="1"/>
  <c r="AK211" i="1"/>
  <c r="AK214" i="1"/>
  <c r="AK213" i="1"/>
  <c r="AK215" i="1"/>
  <c r="AK218" i="1"/>
  <c r="AK217" i="1"/>
  <c r="AK216" i="1"/>
  <c r="AK219" i="1"/>
  <c r="AK221" i="1"/>
  <c r="AK220" i="1"/>
  <c r="AK222" i="1"/>
  <c r="AK224" i="1"/>
  <c r="AK223" i="1"/>
  <c r="AK226" i="1"/>
  <c r="AK225" i="1"/>
  <c r="AK227" i="1"/>
  <c r="AK229" i="1"/>
  <c r="AK228" i="1"/>
  <c r="AK230" i="1"/>
  <c r="AK232" i="1"/>
  <c r="AK231" i="1"/>
  <c r="AK233" i="1"/>
  <c r="AK234" i="1"/>
  <c r="AK235" i="1"/>
  <c r="AK236" i="1"/>
  <c r="AK238" i="1"/>
  <c r="AK237" i="1"/>
  <c r="AK239" i="1"/>
  <c r="AK240" i="1"/>
  <c r="AK241" i="1"/>
  <c r="AK242" i="1"/>
  <c r="AK249" i="1"/>
  <c r="AK247" i="1"/>
  <c r="AK246" i="1"/>
  <c r="AK243" i="1"/>
  <c r="AK245" i="1"/>
  <c r="AK244" i="1"/>
  <c r="AK248" i="1"/>
  <c r="AN250" i="1"/>
  <c r="AK250" i="1"/>
  <c r="AH267" i="1"/>
  <c r="P269" i="1"/>
  <c r="K270" i="1"/>
  <c r="S269" i="1"/>
  <c r="G188" i="1"/>
  <c r="AH186" i="1"/>
  <c r="AB256" i="1"/>
  <c r="AL186" i="1" l="1"/>
  <c r="AL187" i="1"/>
  <c r="AL188" i="1"/>
  <c r="AL189" i="1"/>
  <c r="AL190" i="1"/>
  <c r="AL191" i="1"/>
  <c r="AL193" i="1"/>
  <c r="AL192" i="1"/>
  <c r="AL194" i="1"/>
  <c r="AL196" i="1"/>
  <c r="AL195" i="1"/>
  <c r="AL197" i="1"/>
  <c r="AL199" i="1"/>
  <c r="AL198" i="1"/>
  <c r="AL200" i="1"/>
  <c r="AL202" i="1"/>
  <c r="AL201" i="1"/>
  <c r="AL203" i="1"/>
  <c r="AL205" i="1"/>
  <c r="AL204" i="1"/>
  <c r="AL206" i="1"/>
  <c r="AL208" i="1"/>
  <c r="AL207" i="1"/>
  <c r="AL210" i="1"/>
  <c r="AL209" i="1"/>
  <c r="AL211" i="1"/>
  <c r="AL212" i="1"/>
  <c r="AL213" i="1"/>
  <c r="AL214" i="1"/>
  <c r="AL215" i="1"/>
  <c r="AL217" i="1"/>
  <c r="AL216" i="1"/>
  <c r="AL218" i="1"/>
  <c r="AL220" i="1"/>
  <c r="AL219" i="1"/>
  <c r="AL221" i="1"/>
  <c r="AL223" i="1"/>
  <c r="AL222" i="1"/>
  <c r="AL224" i="1"/>
  <c r="AL226" i="1"/>
  <c r="AL225" i="1"/>
  <c r="AL227" i="1"/>
  <c r="AL228" i="1"/>
  <c r="AL229" i="1"/>
  <c r="AL230" i="1"/>
  <c r="AL231" i="1"/>
  <c r="AL232" i="1"/>
  <c r="AL233" i="1"/>
  <c r="AL235" i="1"/>
  <c r="AL234" i="1"/>
  <c r="AL236" i="1"/>
  <c r="AL238" i="1"/>
  <c r="AL237" i="1"/>
  <c r="AL239" i="1"/>
  <c r="AL240" i="1"/>
  <c r="AL241" i="1"/>
  <c r="AL242" i="1"/>
  <c r="AL244" i="1"/>
  <c r="AL243" i="1"/>
  <c r="AL245" i="1"/>
  <c r="AL246" i="1"/>
  <c r="AL247" i="1"/>
  <c r="AL248" i="1"/>
  <c r="AL249" i="1"/>
  <c r="AL250" i="1"/>
  <c r="AL251" i="1"/>
  <c r="AL252" i="1"/>
  <c r="AL253" i="1"/>
  <c r="AL254" i="1"/>
  <c r="AL255" i="1"/>
  <c r="AL256" i="1"/>
  <c r="AL257" i="1"/>
  <c r="AL258" i="1"/>
  <c r="AL259" i="1"/>
  <c r="AL260" i="1"/>
  <c r="AL261" i="1"/>
  <c r="AL262" i="1"/>
  <c r="AL263" i="1"/>
  <c r="AL264" i="1"/>
  <c r="AL265" i="1"/>
  <c r="AL266" i="1"/>
  <c r="AG268" i="1"/>
  <c r="N270" i="1"/>
  <c r="M270" i="1"/>
  <c r="AL267" i="1"/>
  <c r="L270" i="1" l="1"/>
  <c r="S270" i="1"/>
  <c r="Z257" i="1"/>
  <c r="AJ251" i="1" s="1"/>
  <c r="AB257" i="1"/>
  <c r="Y257" i="1"/>
  <c r="AD257" i="1" s="1"/>
  <c r="AI251" i="1" s="1"/>
  <c r="AM251" i="1" s="1"/>
  <c r="AN251" i="1" l="1"/>
  <c r="AK251" i="1"/>
  <c r="AH268" i="1"/>
  <c r="AL268" i="1" s="1"/>
  <c r="P270" i="1"/>
  <c r="K271" i="1"/>
  <c r="Y258" i="1"/>
  <c r="AD258" i="1" s="1"/>
  <c r="AI252" i="1" s="1"/>
  <c r="AM252" i="1" s="1"/>
  <c r="AG269" i="1" l="1"/>
  <c r="N271" i="1"/>
  <c r="M271" i="1"/>
  <c r="Z258" i="1"/>
  <c r="AJ252" i="1" s="1"/>
  <c r="AN252" i="1" l="1"/>
  <c r="AK252" i="1"/>
  <c r="L271" i="1"/>
  <c r="S271" i="1"/>
  <c r="AB258" i="1"/>
  <c r="Z259" i="1"/>
  <c r="AJ253" i="1" s="1"/>
  <c r="AB259" i="1"/>
  <c r="Y259" i="1"/>
  <c r="AD259" i="1" s="1"/>
  <c r="AI253" i="1" s="1"/>
  <c r="AM253" i="1" s="1"/>
  <c r="AH269" i="1" l="1"/>
  <c r="AL269" i="1" s="1"/>
  <c r="P271" i="1"/>
  <c r="K272" i="1"/>
  <c r="AN253" i="1"/>
  <c r="AK253" i="1"/>
  <c r="AG270" i="1" l="1"/>
  <c r="M272" i="1"/>
  <c r="N272" i="1"/>
  <c r="Z260" i="1"/>
  <c r="AJ254" i="1" s="1"/>
  <c r="Y260" i="1"/>
  <c r="AD260" i="1" s="1"/>
  <c r="AI254" i="1" s="1"/>
  <c r="AM254" i="1" s="1"/>
  <c r="AN254" i="1" l="1"/>
  <c r="AK254" i="1"/>
  <c r="L272" i="1"/>
  <c r="Y261" i="1"/>
  <c r="AD261" i="1" s="1"/>
  <c r="AI255" i="1" s="1"/>
  <c r="AM255" i="1" s="1"/>
  <c r="AB260" i="1"/>
  <c r="Z261" i="1"/>
  <c r="AJ255" i="1" s="1"/>
  <c r="AB261" i="1"/>
  <c r="AN255" i="1" l="1"/>
  <c r="AK255" i="1"/>
  <c r="AH270" i="1"/>
  <c r="AL270" i="1" s="1"/>
  <c r="P272" i="1"/>
  <c r="K273" i="1"/>
  <c r="S272" i="1"/>
  <c r="Z262" i="1"/>
  <c r="AJ256" i="1" s="1"/>
  <c r="AB262" i="1"/>
  <c r="Y262" i="1"/>
  <c r="AD262" i="1" s="1"/>
  <c r="AI256" i="1" s="1"/>
  <c r="AM256" i="1" s="1"/>
  <c r="AG271" i="1" l="1"/>
  <c r="N273" i="1"/>
  <c r="M273" i="1"/>
  <c r="AN256" i="1"/>
  <c r="AK256" i="1"/>
  <c r="L273" i="1" l="1"/>
  <c r="S273" i="1"/>
  <c r="Z263" i="1"/>
  <c r="AJ257" i="1" s="1"/>
  <c r="AB263" i="1"/>
  <c r="Y263" i="1"/>
  <c r="AD263" i="1" s="1"/>
  <c r="AI257" i="1" s="1"/>
  <c r="AM257" i="1" s="1"/>
  <c r="AN257" i="1" l="1"/>
  <c r="AK257" i="1"/>
  <c r="AH271" i="1"/>
  <c r="AL271" i="1" s="1"/>
  <c r="P273" i="1"/>
  <c r="K274" i="1"/>
  <c r="AG272" i="1" l="1"/>
  <c r="M274" i="1"/>
  <c r="N274" i="1"/>
  <c r="Z264" i="1"/>
  <c r="AJ258" i="1" s="1"/>
  <c r="AB264" i="1"/>
  <c r="Y264" i="1"/>
  <c r="AD264" i="1" s="1"/>
  <c r="AI258" i="1" s="1"/>
  <c r="AM258" i="1" s="1"/>
  <c r="AN258" i="1" l="1"/>
  <c r="AK258" i="1"/>
  <c r="L274" i="1"/>
  <c r="S274" i="1"/>
  <c r="Z265" i="1"/>
  <c r="Y265" i="1"/>
  <c r="AD265" i="1" s="1"/>
  <c r="AI259" i="1" s="1"/>
  <c r="AM259" i="1" s="1"/>
  <c r="AB265" i="1" l="1"/>
  <c r="AJ259" i="1"/>
  <c r="AH272" i="1"/>
  <c r="AL272" i="1" s="1"/>
  <c r="P274" i="1"/>
  <c r="K275" i="1"/>
  <c r="Z266" i="1"/>
  <c r="Y266" i="1"/>
  <c r="AD266" i="1" s="1"/>
  <c r="AI260" i="1" s="1"/>
  <c r="AM260" i="1" s="1"/>
  <c r="AG273" i="1" l="1"/>
  <c r="M275" i="1"/>
  <c r="N275" i="1"/>
  <c r="AN259" i="1"/>
  <c r="AK259" i="1"/>
  <c r="AB266" i="1"/>
  <c r="AJ260" i="1"/>
  <c r="Y267" i="1"/>
  <c r="AD267" i="1" s="1"/>
  <c r="AI261" i="1" s="1"/>
  <c r="AM261" i="1" s="1"/>
  <c r="AN260" i="1" l="1"/>
  <c r="AK260" i="1"/>
  <c r="L275" i="1"/>
  <c r="S275" i="1"/>
  <c r="Z267" i="1"/>
  <c r="AJ261" i="1" s="1"/>
  <c r="AN261" i="1" l="1"/>
  <c r="AK261" i="1"/>
  <c r="AH273" i="1"/>
  <c r="AL273" i="1" s="1"/>
  <c r="P275" i="1"/>
  <c r="K276" i="1"/>
  <c r="AG274" i="1" l="1"/>
  <c r="M276" i="1"/>
  <c r="N276" i="1"/>
  <c r="AB267" i="1"/>
  <c r="Z268" i="1"/>
  <c r="AJ262" i="1" s="1"/>
  <c r="Y268" i="1"/>
  <c r="AD268" i="1" s="1"/>
  <c r="AI262" i="1" s="1"/>
  <c r="AM262" i="1" s="1"/>
  <c r="AN262" i="1" l="1"/>
  <c r="AK262" i="1"/>
  <c r="L276" i="1"/>
  <c r="AB268" i="1"/>
  <c r="AH274" i="1" l="1"/>
  <c r="AL274" i="1" s="1"/>
  <c r="P276" i="1"/>
  <c r="K277" i="1"/>
  <c r="S276" i="1"/>
  <c r="Z269" i="1"/>
  <c r="AJ263" i="1" s="1"/>
  <c r="Y269" i="1"/>
  <c r="AD269" i="1" s="1"/>
  <c r="AI263" i="1" s="1"/>
  <c r="AM263" i="1" s="1"/>
  <c r="AG275" i="1" l="1"/>
  <c r="N277" i="1"/>
  <c r="M277" i="1"/>
  <c r="AN263" i="1"/>
  <c r="AK263" i="1"/>
  <c r="AB269" i="1"/>
  <c r="L277" i="1" l="1"/>
  <c r="Z270" i="1"/>
  <c r="AJ264" i="1" s="1"/>
  <c r="Y270" i="1"/>
  <c r="AD270" i="1" s="1"/>
  <c r="AI264" i="1" s="1"/>
  <c r="AM264" i="1" s="1"/>
  <c r="AN264" i="1" l="1"/>
  <c r="AK264" i="1"/>
  <c r="AH275" i="1"/>
  <c r="AL275" i="1" s="1"/>
  <c r="P277" i="1"/>
  <c r="K278" i="1"/>
  <c r="S277" i="1"/>
  <c r="AB270" i="1"/>
  <c r="AG276" i="1" l="1"/>
  <c r="M278" i="1"/>
  <c r="N278" i="1"/>
  <c r="Z271" i="1"/>
  <c r="Y271" i="1"/>
  <c r="AD271" i="1" s="1"/>
  <c r="AI265" i="1" s="1"/>
  <c r="AM265" i="1" s="1"/>
  <c r="L278" i="1" l="1"/>
  <c r="S278" i="1"/>
  <c r="AB271" i="1"/>
  <c r="AJ265" i="1"/>
  <c r="AN265" i="1" l="1"/>
  <c r="AK265" i="1"/>
  <c r="AH276" i="1"/>
  <c r="AL276" i="1" s="1"/>
  <c r="P278" i="1"/>
  <c r="K279" i="1"/>
  <c r="Y272" i="1"/>
  <c r="AD272" i="1" s="1"/>
  <c r="AI266" i="1" s="1"/>
  <c r="AM266" i="1" s="1"/>
  <c r="Z272" i="1"/>
  <c r="AG277" i="1" l="1"/>
  <c r="M279" i="1"/>
  <c r="N279" i="1"/>
  <c r="AB272" i="1"/>
  <c r="AJ266" i="1"/>
  <c r="AN266" i="1" l="1"/>
  <c r="AK266" i="1"/>
  <c r="L279" i="1"/>
  <c r="S279" i="1"/>
  <c r="Z273" i="1"/>
  <c r="AJ267" i="1" s="1"/>
  <c r="Y273" i="1"/>
  <c r="AD273" i="1" s="1"/>
  <c r="AI267" i="1" s="1"/>
  <c r="AM267" i="1" s="1"/>
  <c r="AN267" i="1" l="1"/>
  <c r="AK267" i="1"/>
  <c r="AH277" i="1"/>
  <c r="AL277" i="1" s="1"/>
  <c r="P279" i="1"/>
  <c r="K280" i="1"/>
  <c r="AB273" i="1"/>
  <c r="AG278" i="1" l="1"/>
  <c r="N280" i="1"/>
  <c r="M280" i="1"/>
  <c r="Z274" i="1"/>
  <c r="Y274" i="1"/>
  <c r="AD274" i="1" s="1"/>
  <c r="AI268" i="1" s="1"/>
  <c r="AM268" i="1" s="1"/>
  <c r="AB274" i="1" l="1"/>
  <c r="AJ268" i="1"/>
  <c r="L280" i="1"/>
  <c r="S280" i="1"/>
  <c r="AH278" i="1" l="1"/>
  <c r="AL278" i="1" s="1"/>
  <c r="P280" i="1"/>
  <c r="K281" i="1"/>
  <c r="AN268" i="1"/>
  <c r="AK268" i="1"/>
  <c r="Z275" i="1"/>
  <c r="Y275" i="1"/>
  <c r="AD275" i="1" s="1"/>
  <c r="AI269" i="1" s="1"/>
  <c r="AM269" i="1" s="1"/>
  <c r="AB275" i="1" l="1"/>
  <c r="AJ269" i="1"/>
  <c r="AG279" i="1"/>
  <c r="M281" i="1"/>
  <c r="N281" i="1"/>
  <c r="Z276" i="1"/>
  <c r="AB276" i="1" l="1"/>
  <c r="AJ270" i="1"/>
  <c r="L281" i="1"/>
  <c r="AN269" i="1"/>
  <c r="AK269" i="1"/>
  <c r="Y276" i="1"/>
  <c r="AD276" i="1" s="1"/>
  <c r="AI270" i="1" s="1"/>
  <c r="AM270" i="1" s="1"/>
  <c r="AH279" i="1" l="1"/>
  <c r="AL279" i="1" s="1"/>
  <c r="P281" i="1"/>
  <c r="K282" i="1"/>
  <c r="S281" i="1"/>
  <c r="AN270" i="1"/>
  <c r="AK270" i="1"/>
  <c r="Z277" i="1"/>
  <c r="Y277" i="1"/>
  <c r="AD277" i="1" s="1"/>
  <c r="AI271" i="1" s="1"/>
  <c r="AM271" i="1" s="1"/>
  <c r="AG280" i="1" l="1"/>
  <c r="M282" i="1"/>
  <c r="N282" i="1"/>
  <c r="AB277" i="1"/>
  <c r="AJ271" i="1"/>
  <c r="Y278" i="1"/>
  <c r="AD278" i="1" s="1"/>
  <c r="AI272" i="1" s="1"/>
  <c r="AM272" i="1" s="1"/>
  <c r="Z278" i="1"/>
  <c r="AN271" i="1" l="1"/>
  <c r="AK271" i="1"/>
  <c r="AB278" i="1"/>
  <c r="AJ272" i="1"/>
  <c r="L282" i="1"/>
  <c r="Z279" i="1"/>
  <c r="Y279" i="1"/>
  <c r="AD279" i="1" s="1"/>
  <c r="AI273" i="1" s="1"/>
  <c r="AM273" i="1" s="1"/>
  <c r="AH280" i="1" l="1"/>
  <c r="AL280" i="1" s="1"/>
  <c r="P282" i="1"/>
  <c r="K283" i="1"/>
  <c r="AN272" i="1"/>
  <c r="AK272" i="1"/>
  <c r="AB279" i="1"/>
  <c r="AJ273" i="1"/>
  <c r="S282" i="1"/>
  <c r="AN273" i="1" l="1"/>
  <c r="AK273" i="1"/>
  <c r="AG281" i="1"/>
  <c r="N283" i="1"/>
  <c r="M283" i="1"/>
  <c r="Z280" i="1"/>
  <c r="AJ274" i="1" s="1"/>
  <c r="Y280" i="1"/>
  <c r="AD280" i="1" s="1"/>
  <c r="AI274" i="1" s="1"/>
  <c r="AM274" i="1" s="1"/>
  <c r="L283" i="1" l="1"/>
  <c r="S283" i="1"/>
  <c r="AN274" i="1"/>
  <c r="AK274" i="1"/>
  <c r="AB280" i="1"/>
  <c r="AH281" i="1" l="1"/>
  <c r="AL281" i="1" s="1"/>
  <c r="P283" i="1"/>
  <c r="K284" i="1"/>
  <c r="AG282" i="1" l="1"/>
  <c r="N284" i="1"/>
  <c r="M284" i="1"/>
  <c r="Y281" i="1"/>
  <c r="AD281" i="1" s="1"/>
  <c r="AI275" i="1" s="1"/>
  <c r="AM275" i="1" s="1"/>
  <c r="Z281" i="1"/>
  <c r="AJ275" i="1" s="1"/>
  <c r="AN275" i="1" l="1"/>
  <c r="AK275" i="1"/>
  <c r="L284" i="1"/>
  <c r="S284" i="1"/>
  <c r="AB281" i="1"/>
  <c r="AH282" i="1" l="1"/>
  <c r="AL282" i="1" s="1"/>
  <c r="P284" i="1"/>
  <c r="K285" i="1"/>
  <c r="Z282" i="1"/>
  <c r="Y282" i="1"/>
  <c r="AD282" i="1" s="1"/>
  <c r="AI276" i="1" s="1"/>
  <c r="AM276" i="1" s="1"/>
  <c r="AB282" i="1" l="1"/>
  <c r="AJ276" i="1"/>
  <c r="AG283" i="1"/>
  <c r="M285" i="1"/>
  <c r="N285" i="1"/>
  <c r="L285" i="1" l="1"/>
  <c r="AN276" i="1"/>
  <c r="AK276" i="1"/>
  <c r="Y283" i="1"/>
  <c r="AD283" i="1" s="1"/>
  <c r="AI277" i="1" s="1"/>
  <c r="AM277" i="1" s="1"/>
  <c r="Z283" i="1"/>
  <c r="AB283" i="1" l="1"/>
  <c r="AJ277" i="1"/>
  <c r="AH283" i="1"/>
  <c r="AL283" i="1" s="1"/>
  <c r="P285" i="1"/>
  <c r="K286" i="1"/>
  <c r="S285" i="1"/>
  <c r="AG284" i="1" l="1"/>
  <c r="M286" i="1"/>
  <c r="N286" i="1"/>
  <c r="AN277" i="1"/>
  <c r="AK277" i="1"/>
  <c r="Y284" i="1"/>
  <c r="AD284" i="1" s="1"/>
  <c r="AI278" i="1" s="1"/>
  <c r="AM278" i="1" s="1"/>
  <c r="Z284" i="1"/>
  <c r="AB284" i="1" l="1"/>
  <c r="AJ278" i="1"/>
  <c r="L286" i="1"/>
  <c r="AH284" i="1" l="1"/>
  <c r="AL284" i="1" s="1"/>
  <c r="P286" i="1"/>
  <c r="K287" i="1"/>
  <c r="S286" i="1"/>
  <c r="AN278" i="1"/>
  <c r="AK278" i="1"/>
  <c r="Z285" i="1"/>
  <c r="AJ279" i="1" s="1"/>
  <c r="Y285" i="1"/>
  <c r="AD285" i="1" s="1"/>
  <c r="AI279" i="1" s="1"/>
  <c r="AM279" i="1" s="1"/>
  <c r="AN279" i="1" l="1"/>
  <c r="AK279" i="1"/>
  <c r="AG285" i="1"/>
  <c r="M287" i="1"/>
  <c r="N287" i="1"/>
  <c r="L287" i="1" l="1"/>
  <c r="AB285" i="1"/>
  <c r="AH285" i="1" l="1"/>
  <c r="AL285" i="1" s="1"/>
  <c r="P287" i="1"/>
  <c r="K288" i="1"/>
  <c r="S287" i="1"/>
  <c r="Y286" i="1"/>
  <c r="AD286" i="1" s="1"/>
  <c r="AI280" i="1" s="1"/>
  <c r="AM280" i="1" s="1"/>
  <c r="Z286" i="1"/>
  <c r="AB286" i="1" l="1"/>
  <c r="AJ280" i="1"/>
  <c r="AG286" i="1"/>
  <c r="M288" i="1"/>
  <c r="N288" i="1"/>
  <c r="L288" i="1" l="1"/>
  <c r="AN280" i="1"/>
  <c r="AK280" i="1"/>
  <c r="Y287" i="1"/>
  <c r="AD287" i="1" s="1"/>
  <c r="AI281" i="1" s="1"/>
  <c r="AM281" i="1" s="1"/>
  <c r="Z287" i="1"/>
  <c r="AB287" i="1" l="1"/>
  <c r="AJ281" i="1"/>
  <c r="AH286" i="1"/>
  <c r="AL286" i="1" s="1"/>
  <c r="P288" i="1"/>
  <c r="K289" i="1"/>
  <c r="S288" i="1"/>
  <c r="AG287" i="1" l="1"/>
  <c r="M289" i="1"/>
  <c r="N289" i="1"/>
  <c r="AN281" i="1"/>
  <c r="AK281" i="1"/>
  <c r="Y288" i="1"/>
  <c r="AD288" i="1" s="1"/>
  <c r="AI282" i="1" s="1"/>
  <c r="AM282" i="1" s="1"/>
  <c r="Z288" i="1"/>
  <c r="AJ282" i="1" s="1"/>
  <c r="L289" i="1" l="1"/>
  <c r="S289" i="1"/>
  <c r="AN282" i="1"/>
  <c r="AK282" i="1"/>
  <c r="AH287" i="1" l="1"/>
  <c r="AL287" i="1" s="1"/>
  <c r="P289" i="1"/>
  <c r="K290" i="1"/>
  <c r="AB288" i="1"/>
  <c r="AG288" i="1" l="1"/>
  <c r="N290" i="1"/>
  <c r="M290" i="1"/>
  <c r="Y289" i="1"/>
  <c r="AD289" i="1" s="1"/>
  <c r="AI283" i="1" s="1"/>
  <c r="AM283" i="1" s="1"/>
  <c r="Z289" i="1"/>
  <c r="AB289" i="1" l="1"/>
  <c r="AJ283" i="1"/>
  <c r="L290" i="1"/>
  <c r="S290" i="1"/>
  <c r="AH288" i="1" l="1"/>
  <c r="AL288" i="1" s="1"/>
  <c r="P290" i="1"/>
  <c r="K291" i="1"/>
  <c r="AN283" i="1"/>
  <c r="AK283" i="1"/>
  <c r="Z290" i="1"/>
  <c r="Y290" i="1"/>
  <c r="AD290" i="1" s="1"/>
  <c r="AI284" i="1" s="1"/>
  <c r="AM284" i="1" s="1"/>
  <c r="AG289" i="1" l="1"/>
  <c r="M291" i="1"/>
  <c r="N291" i="1"/>
  <c r="AB290" i="1"/>
  <c r="AJ284" i="1"/>
  <c r="Y291" i="1"/>
  <c r="AD291" i="1" s="1"/>
  <c r="AI285" i="1" s="1"/>
  <c r="AM285" i="1" s="1"/>
  <c r="Z291" i="1"/>
  <c r="AN284" i="1" l="1"/>
  <c r="AK284" i="1"/>
  <c r="L291" i="1"/>
  <c r="AB291" i="1"/>
  <c r="AJ285" i="1"/>
  <c r="S291" i="1"/>
  <c r="AN285" i="1" l="1"/>
  <c r="AK285" i="1"/>
  <c r="AH289" i="1"/>
  <c r="AL289" i="1" s="1"/>
  <c r="P291" i="1"/>
  <c r="K292" i="1"/>
  <c r="Y292" i="1"/>
  <c r="AD292" i="1" s="1"/>
  <c r="AI286" i="1" s="1"/>
  <c r="AM286" i="1" s="1"/>
  <c r="Z292" i="1"/>
  <c r="AJ286" i="1" s="1"/>
  <c r="AN286" i="1" l="1"/>
  <c r="AK286" i="1"/>
  <c r="AG290" i="1"/>
  <c r="N292" i="1"/>
  <c r="M292" i="1"/>
  <c r="AB292" i="1"/>
  <c r="L292" i="1" l="1"/>
  <c r="S292" i="1"/>
  <c r="Y293" i="1"/>
  <c r="AD293" i="1" s="1"/>
  <c r="AI287" i="1" s="1"/>
  <c r="AM287" i="1" s="1"/>
  <c r="Z293" i="1"/>
  <c r="AB293" i="1" l="1"/>
  <c r="AJ287" i="1"/>
  <c r="AH290" i="1"/>
  <c r="AL290" i="1" s="1"/>
  <c r="P292" i="1"/>
  <c r="K293" i="1"/>
  <c r="Z294" i="1"/>
  <c r="AJ288" i="1" s="1"/>
  <c r="Y294" i="1"/>
  <c r="AD294" i="1" s="1"/>
  <c r="AI288" i="1" s="1"/>
  <c r="AM288" i="1" s="1"/>
  <c r="AG291" i="1" l="1"/>
  <c r="M293" i="1"/>
  <c r="N293" i="1"/>
  <c r="AN287" i="1"/>
  <c r="AK287" i="1"/>
  <c r="AN288" i="1"/>
  <c r="AK288" i="1"/>
  <c r="L293" i="1" l="1"/>
  <c r="AB294" i="1"/>
  <c r="AH291" i="1" l="1"/>
  <c r="AL291" i="1" s="1"/>
  <c r="P293" i="1"/>
  <c r="K294" i="1"/>
  <c r="S293" i="1"/>
  <c r="Y295" i="1"/>
  <c r="AD295" i="1" s="1"/>
  <c r="AI289" i="1" s="1"/>
  <c r="AM289" i="1" s="1"/>
  <c r="Z295" i="1"/>
  <c r="AJ289" i="1" s="1"/>
  <c r="AG292" i="1" l="1"/>
  <c r="M294" i="1"/>
  <c r="N294" i="1"/>
  <c r="AN289" i="1"/>
  <c r="AK289" i="1"/>
  <c r="L294" i="1" l="1"/>
  <c r="AB295" i="1"/>
  <c r="AH292" i="1" l="1"/>
  <c r="AL292" i="1" s="1"/>
  <c r="P294" i="1"/>
  <c r="K295" i="1"/>
  <c r="S294" i="1"/>
  <c r="Y296" i="1"/>
  <c r="AD296" i="1" s="1"/>
  <c r="AI290" i="1" s="1"/>
  <c r="AM290" i="1" s="1"/>
  <c r="Z296" i="1"/>
  <c r="AJ290" i="1" s="1"/>
  <c r="AN290" i="1" l="1"/>
  <c r="AK290" i="1"/>
  <c r="AG293" i="1"/>
  <c r="M295" i="1"/>
  <c r="N295" i="1"/>
  <c r="AB296" i="1"/>
  <c r="L295" i="1" l="1"/>
  <c r="Z297" i="1"/>
  <c r="AJ291" i="1" s="1"/>
  <c r="Y297" i="1"/>
  <c r="AD297" i="1" s="1"/>
  <c r="AI291" i="1" s="1"/>
  <c r="AM291" i="1" s="1"/>
  <c r="AN291" i="1" l="1"/>
  <c r="AK291" i="1"/>
  <c r="AH293" i="1"/>
  <c r="AL293" i="1" s="1"/>
  <c r="P295" i="1"/>
  <c r="K296" i="1"/>
  <c r="S295" i="1"/>
  <c r="AG294" i="1" l="1"/>
  <c r="M296" i="1"/>
  <c r="N296" i="1"/>
  <c r="AB297" i="1"/>
  <c r="L296" i="1" l="1"/>
  <c r="S296" i="1"/>
  <c r="Z298" i="1"/>
  <c r="AJ292" i="1" s="1"/>
  <c r="Y298" i="1"/>
  <c r="AD298" i="1" s="1"/>
  <c r="AI292" i="1" s="1"/>
  <c r="AM292" i="1" s="1"/>
  <c r="AN292" i="1" l="1"/>
  <c r="AK292" i="1"/>
  <c r="AH294" i="1"/>
  <c r="AL294" i="1" s="1"/>
  <c r="P296" i="1"/>
  <c r="K297" i="1"/>
  <c r="AB298" i="1"/>
  <c r="AG295" i="1" l="1"/>
  <c r="M297" i="1"/>
  <c r="N297" i="1"/>
  <c r="Z299" i="1"/>
  <c r="AJ293" i="1" s="1"/>
  <c r="Y299" i="1"/>
  <c r="AD299" i="1" s="1"/>
  <c r="AI293" i="1" s="1"/>
  <c r="AM293" i="1" s="1"/>
  <c r="AN293" i="1" l="1"/>
  <c r="AK293" i="1"/>
  <c r="L297" i="1"/>
  <c r="Z300" i="1"/>
  <c r="AJ294" i="1" s="1"/>
  <c r="Y300" i="1"/>
  <c r="AD300" i="1" s="1"/>
  <c r="AI294" i="1" s="1"/>
  <c r="AM294" i="1" s="1"/>
  <c r="AB299" i="1"/>
  <c r="AB300" i="1"/>
  <c r="AN294" i="1" l="1"/>
  <c r="AK294" i="1"/>
  <c r="AH295" i="1"/>
  <c r="AL295" i="1" s="1"/>
  <c r="P297" i="1"/>
  <c r="K298" i="1"/>
  <c r="S297" i="1"/>
  <c r="Y301" i="1"/>
  <c r="AD301" i="1" s="1"/>
  <c r="Z301" i="1"/>
  <c r="AJ295" i="1" s="1"/>
  <c r="AI295" i="1" l="1"/>
  <c r="AM295" i="1" s="1"/>
  <c r="AG296" i="1"/>
  <c r="N298" i="1"/>
  <c r="M298" i="1"/>
  <c r="AN295" i="1"/>
  <c r="AK295" i="1"/>
  <c r="AB301" i="1"/>
  <c r="L298" i="1" l="1"/>
  <c r="Y302" i="1"/>
  <c r="AD302" i="1" s="1"/>
  <c r="Z302" i="1"/>
  <c r="AJ296" i="1" s="1"/>
  <c r="AN296" i="1" l="1"/>
  <c r="AK296" i="1"/>
  <c r="AH296" i="1"/>
  <c r="AL296" i="1" s="1"/>
  <c r="P298" i="1"/>
  <c r="K299" i="1"/>
  <c r="S298" i="1"/>
  <c r="AI296" i="1" s="1"/>
  <c r="AM296" i="1" s="1"/>
  <c r="AG297" i="1" l="1"/>
  <c r="N299" i="1"/>
  <c r="M299" i="1"/>
  <c r="AB302" i="1"/>
  <c r="L299" i="1" l="1"/>
  <c r="Z303" i="1"/>
  <c r="AJ297" i="1" s="1"/>
  <c r="Y303" i="1"/>
  <c r="AD303" i="1" s="1"/>
  <c r="AN297" i="1" l="1"/>
  <c r="AK297" i="1"/>
  <c r="AH297" i="1"/>
  <c r="AL297" i="1" s="1"/>
  <c r="P299" i="1"/>
  <c r="K300" i="1"/>
  <c r="S299" i="1"/>
  <c r="AI297" i="1" s="1"/>
  <c r="AM297" i="1" s="1"/>
  <c r="AG298" i="1" l="1"/>
  <c r="M300" i="1"/>
  <c r="N300" i="1"/>
  <c r="AB303" i="1"/>
  <c r="L300" i="1" l="1"/>
  <c r="S300" i="1"/>
  <c r="Z304" i="1"/>
  <c r="AJ298" i="1" s="1"/>
  <c r="Y304" i="1"/>
  <c r="AD304" i="1" s="1"/>
  <c r="AN298" i="1" l="1"/>
  <c r="AK298" i="1"/>
  <c r="AI298" i="1"/>
  <c r="AM298" i="1" s="1"/>
  <c r="AH298" i="1"/>
  <c r="AL298" i="1" s="1"/>
  <c r="P300" i="1"/>
  <c r="K301" i="1"/>
  <c r="AB304" i="1"/>
  <c r="AG299" i="1" l="1"/>
  <c r="M301" i="1"/>
  <c r="N301" i="1"/>
  <c r="Z305" i="1"/>
  <c r="Y305" i="1"/>
  <c r="AD305" i="1" s="1"/>
  <c r="L301" i="1" l="1"/>
  <c r="AJ299" i="1"/>
  <c r="Y306" i="1"/>
  <c r="AD306" i="1" s="1"/>
  <c r="Z306" i="1"/>
  <c r="AB305" i="1"/>
  <c r="AN299" i="1" l="1"/>
  <c r="AK299" i="1"/>
  <c r="AH299" i="1"/>
  <c r="AL299" i="1" s="1"/>
  <c r="P301" i="1"/>
  <c r="K302" i="1"/>
  <c r="S301" i="1"/>
  <c r="AI299" i="1" s="1"/>
  <c r="AM299" i="1" s="1"/>
  <c r="AG300" i="1" l="1"/>
  <c r="N302" i="1"/>
  <c r="M302" i="1"/>
  <c r="AB306" i="1"/>
  <c r="L302" i="1" l="1"/>
  <c r="AJ300" i="1"/>
  <c r="S302" i="1"/>
  <c r="AI300" i="1" s="1"/>
  <c r="AM300" i="1" s="1"/>
  <c r="Z307" i="1"/>
  <c r="Y307" i="1"/>
  <c r="AD307" i="1" s="1"/>
  <c r="AN300" i="1" l="1"/>
  <c r="AK300" i="1"/>
  <c r="AH300" i="1"/>
  <c r="AL300" i="1" s="1"/>
  <c r="P302" i="1"/>
  <c r="K303" i="1"/>
  <c r="Z308" i="1"/>
  <c r="AB308" i="1" s="1"/>
  <c r="Y308" i="1"/>
  <c r="AD308" i="1" s="1"/>
  <c r="AB307" i="1"/>
  <c r="AG301" i="1" l="1"/>
  <c r="M303" i="1"/>
  <c r="N303" i="1"/>
  <c r="Z309" i="1"/>
  <c r="Y309" i="1"/>
  <c r="AD309" i="1" s="1"/>
  <c r="L303" i="1" l="1"/>
  <c r="AJ301" i="1"/>
  <c r="AB309" i="1"/>
  <c r="AH301" i="1" l="1"/>
  <c r="AL301" i="1" s="1"/>
  <c r="P303" i="1"/>
  <c r="K304" i="1"/>
  <c r="AN301" i="1"/>
  <c r="AK301" i="1"/>
  <c r="S303" i="1"/>
  <c r="AI301" i="1" s="1"/>
  <c r="AM301" i="1" s="1"/>
  <c r="Y310" i="1"/>
  <c r="AD310" i="1" s="1"/>
  <c r="Z310" i="1"/>
  <c r="AG302" i="1" l="1"/>
  <c r="M304" i="1"/>
  <c r="N304" i="1"/>
  <c r="L304" i="1" l="1"/>
  <c r="AJ302" i="1"/>
  <c r="AB310" i="1"/>
  <c r="AN302" i="1" l="1"/>
  <c r="AK302" i="1"/>
  <c r="AH302" i="1"/>
  <c r="AL302" i="1" s="1"/>
  <c r="P304" i="1"/>
  <c r="K305" i="1"/>
  <c r="AI302" i="1"/>
  <c r="AM302" i="1" s="1"/>
  <c r="Y311" i="1"/>
  <c r="AD311" i="1" s="1"/>
  <c r="Z311" i="1"/>
  <c r="AG303" i="1" l="1"/>
  <c r="N305" i="1"/>
  <c r="M305" i="1"/>
  <c r="L305" i="1" l="1"/>
  <c r="AJ303" i="1"/>
  <c r="AI303" i="1"/>
  <c r="AM303" i="1" s="1"/>
  <c r="AB311" i="1"/>
  <c r="AN303" i="1" l="1"/>
  <c r="AK303" i="1"/>
  <c r="AH303" i="1"/>
  <c r="AL303" i="1" s="1"/>
  <c r="P305" i="1"/>
  <c r="K306" i="1"/>
  <c r="Y312" i="1"/>
  <c r="AD312" i="1" s="1"/>
  <c r="Z312" i="1"/>
  <c r="AG304" i="1" l="1"/>
  <c r="M306" i="1"/>
  <c r="L306" i="1" l="1"/>
  <c r="AJ304" i="1"/>
  <c r="AB312" i="1"/>
  <c r="AN304" i="1" l="1"/>
  <c r="AK304" i="1"/>
  <c r="AH304" i="1"/>
  <c r="AL304" i="1" s="1"/>
  <c r="P306" i="1"/>
  <c r="K307" i="1"/>
  <c r="S306" i="1"/>
  <c r="AM304" i="1" s="1"/>
  <c r="Z313" i="1"/>
  <c r="Y313" i="1"/>
  <c r="AD313" i="1" s="1"/>
  <c r="AG305" i="1" l="1"/>
  <c r="N307" i="1"/>
  <c r="M307" i="1"/>
  <c r="Y314" i="1"/>
  <c r="AD314" i="1" s="1"/>
  <c r="Z314" i="1"/>
  <c r="AB314" i="1" s="1"/>
  <c r="AB313" i="1"/>
  <c r="L307" i="1" l="1"/>
  <c r="AJ305" i="1"/>
  <c r="S307" i="1"/>
  <c r="AI305" i="1" s="1"/>
  <c r="AM305" i="1" s="1"/>
  <c r="AN305" i="1" l="1"/>
  <c r="AK305" i="1"/>
  <c r="AH305" i="1"/>
  <c r="AL305" i="1" s="1"/>
  <c r="P307" i="1"/>
  <c r="K308" i="1"/>
  <c r="Y315" i="1"/>
  <c r="AD315" i="1" s="1"/>
  <c r="Z315" i="1"/>
  <c r="AG306" i="1" l="1"/>
  <c r="M308" i="1"/>
  <c r="N308" i="1"/>
  <c r="L308" i="1" l="1"/>
  <c r="AJ306" i="1"/>
  <c r="AB315" i="1"/>
  <c r="AH306" i="1" l="1"/>
  <c r="AL306" i="1" s="1"/>
  <c r="P308" i="1"/>
  <c r="K309" i="1"/>
  <c r="AN306" i="1"/>
  <c r="AK306" i="1"/>
  <c r="S308" i="1"/>
  <c r="AI306" i="1" s="1"/>
  <c r="AM306" i="1" s="1"/>
  <c r="Y316" i="1"/>
  <c r="AD316" i="1" s="1"/>
  <c r="Z316" i="1"/>
  <c r="AG307" i="1" l="1"/>
  <c r="M309" i="1"/>
  <c r="N309" i="1"/>
  <c r="L309" i="1" l="1"/>
  <c r="AJ307" i="1"/>
  <c r="S309" i="1"/>
  <c r="AI307" i="1" s="1"/>
  <c r="AM307" i="1" s="1"/>
  <c r="Y317" i="1"/>
  <c r="AD317" i="1" s="1"/>
  <c r="Z317" i="1"/>
  <c r="AB316" i="1"/>
  <c r="AN307" i="1" l="1"/>
  <c r="AK307" i="1"/>
  <c r="AH307" i="1"/>
  <c r="AL307" i="1" s="1"/>
  <c r="P309" i="1"/>
  <c r="K310" i="1"/>
  <c r="AG308" i="1" l="1"/>
  <c r="M310" i="1"/>
  <c r="N310" i="1"/>
  <c r="AB317" i="1"/>
  <c r="L310" i="1" l="1"/>
  <c r="AJ308" i="1"/>
  <c r="Z318" i="1"/>
  <c r="Y318" i="1"/>
  <c r="AD318" i="1" s="1"/>
  <c r="AN308" i="1" l="1"/>
  <c r="AK308" i="1"/>
  <c r="AH308" i="1"/>
  <c r="AL308" i="1" s="1"/>
  <c r="P310" i="1"/>
  <c r="K311" i="1"/>
  <c r="S310" i="1"/>
  <c r="AI308" i="1" s="1"/>
  <c r="AM308" i="1" s="1"/>
  <c r="AG309" i="1" l="1"/>
  <c r="M311" i="1"/>
  <c r="N311" i="1"/>
  <c r="AB318" i="1"/>
  <c r="L311" i="1" l="1"/>
  <c r="AJ309" i="1"/>
  <c r="S311" i="1"/>
  <c r="AI309" i="1" s="1"/>
  <c r="AM309" i="1" s="1"/>
  <c r="Y319" i="1"/>
  <c r="AD319" i="1" s="1"/>
  <c r="Z319" i="1"/>
  <c r="AN309" i="1" l="1"/>
  <c r="AK309" i="1"/>
  <c r="AH309" i="1"/>
  <c r="AL309" i="1" s="1"/>
  <c r="P311" i="1"/>
  <c r="K312" i="1"/>
  <c r="AG310" i="1" l="1"/>
  <c r="N312" i="1"/>
  <c r="M312" i="1"/>
  <c r="AB319" i="1"/>
  <c r="L312" i="1" l="1"/>
  <c r="AJ310" i="1"/>
  <c r="S312" i="1"/>
  <c r="AI310" i="1" s="1"/>
  <c r="AM310" i="1" s="1"/>
  <c r="Z320" i="1"/>
  <c r="Y320" i="1"/>
  <c r="AD320" i="1" s="1"/>
  <c r="AN310" i="1" l="1"/>
  <c r="AK310" i="1"/>
  <c r="AH310" i="1"/>
  <c r="AL310" i="1" s="1"/>
  <c r="P312" i="1"/>
  <c r="K313" i="1"/>
  <c r="AB320" i="1"/>
  <c r="AG311" i="1" l="1"/>
  <c r="M313" i="1"/>
  <c r="N313" i="1"/>
  <c r="L313" i="1" l="1"/>
  <c r="AJ311" i="1"/>
  <c r="S313" i="1"/>
  <c r="AI311" i="1" s="1"/>
  <c r="AM311" i="1" s="1"/>
  <c r="Y321" i="1"/>
  <c r="AD321" i="1" s="1"/>
  <c r="Z321" i="1"/>
  <c r="AN311" i="1" l="1"/>
  <c r="AK311" i="1"/>
  <c r="AH311" i="1"/>
  <c r="AL311" i="1" s="1"/>
  <c r="P313" i="1"/>
  <c r="K314" i="1"/>
  <c r="Z322" i="1"/>
  <c r="Y322" i="1"/>
  <c r="AD322" i="1" s="1"/>
  <c r="AB321" i="1"/>
  <c r="AG312" i="1" l="1"/>
  <c r="M314" i="1"/>
  <c r="N314" i="1"/>
  <c r="L314" i="1" l="1"/>
  <c r="AJ312" i="1"/>
  <c r="AB322" i="1"/>
  <c r="AN312" i="1" l="1"/>
  <c r="AK312" i="1"/>
  <c r="AH312" i="1"/>
  <c r="AL312" i="1" s="1"/>
  <c r="P314" i="1"/>
  <c r="K315" i="1"/>
  <c r="S314" i="1"/>
  <c r="AI312" i="1" s="1"/>
  <c r="AM312" i="1" s="1"/>
  <c r="Z323" i="1"/>
  <c r="Y323" i="1"/>
  <c r="AD323" i="1" s="1"/>
  <c r="AG313" i="1" l="1"/>
  <c r="M315" i="1"/>
  <c r="N315" i="1"/>
  <c r="L315" i="1" l="1"/>
  <c r="AJ313" i="1"/>
  <c r="S315" i="1"/>
  <c r="AI313" i="1" s="1"/>
  <c r="AM313" i="1" s="1"/>
  <c r="AB323" i="1"/>
  <c r="AN313" i="1" l="1"/>
  <c r="AK313" i="1"/>
  <c r="AH313" i="1"/>
  <c r="AL313" i="1" s="1"/>
  <c r="P315" i="1"/>
  <c r="K316" i="1"/>
  <c r="Z324" i="1"/>
  <c r="Y324" i="1"/>
  <c r="AD324" i="1" s="1"/>
  <c r="AG314" i="1" l="1"/>
  <c r="M316" i="1"/>
  <c r="N316" i="1"/>
  <c r="L316" i="1" l="1"/>
  <c r="AJ314" i="1"/>
  <c r="S316" i="1"/>
  <c r="AI314" i="1" s="1"/>
  <c r="AM314" i="1" s="1"/>
  <c r="AB324" i="1"/>
  <c r="AN314" i="1" l="1"/>
  <c r="AK314" i="1"/>
  <c r="AH314" i="1"/>
  <c r="AL314" i="1" s="1"/>
  <c r="P316" i="1"/>
  <c r="K317" i="1"/>
  <c r="Z325" i="1"/>
  <c r="Y325" i="1"/>
  <c r="AD325" i="1" s="1"/>
  <c r="AG315" i="1" l="1"/>
  <c r="M317" i="1"/>
  <c r="N317" i="1"/>
  <c r="AB325" i="1"/>
  <c r="L317" i="1" l="1"/>
  <c r="AJ315" i="1"/>
  <c r="Y326" i="1"/>
  <c r="AD326" i="1" s="1"/>
  <c r="Z326" i="1"/>
  <c r="AN315" i="1" l="1"/>
  <c r="AK315" i="1"/>
  <c r="AH315" i="1"/>
  <c r="AL315" i="1" s="1"/>
  <c r="P317" i="1"/>
  <c r="K318" i="1"/>
  <c r="S317" i="1"/>
  <c r="AI315" i="1" s="1"/>
  <c r="AM315" i="1" s="1"/>
  <c r="AB326" i="1"/>
  <c r="AG316" i="1" l="1"/>
  <c r="M318" i="1"/>
  <c r="N318" i="1"/>
  <c r="Z327" i="1"/>
  <c r="Y327" i="1"/>
  <c r="AD327" i="1" s="1"/>
  <c r="L318" i="1" l="1"/>
  <c r="AJ316" i="1"/>
  <c r="S318" i="1"/>
  <c r="AI316" i="1" s="1"/>
  <c r="AM316" i="1" s="1"/>
  <c r="Y328" i="1"/>
  <c r="AD328" i="1" s="1"/>
  <c r="Z328" i="1"/>
  <c r="AB328" i="1" s="1"/>
  <c r="AB327" i="1"/>
  <c r="AN316" i="1" l="1"/>
  <c r="AK316" i="1"/>
  <c r="AH316" i="1"/>
  <c r="AL316" i="1" s="1"/>
  <c r="P318" i="1"/>
  <c r="K319" i="1"/>
  <c r="AG317" i="1" l="1"/>
  <c r="N319" i="1"/>
  <c r="M319" i="1"/>
  <c r="Z329" i="1"/>
  <c r="Y329" i="1"/>
  <c r="AD329" i="1" s="1"/>
  <c r="L319" i="1" l="1"/>
  <c r="AJ317" i="1"/>
  <c r="AN317" i="1" l="1"/>
  <c r="AK317" i="1"/>
  <c r="AH317" i="1"/>
  <c r="AL317" i="1" s="1"/>
  <c r="P319" i="1"/>
  <c r="K320" i="1"/>
  <c r="S319" i="1"/>
  <c r="AI317" i="1" s="1"/>
  <c r="AM317" i="1" s="1"/>
  <c r="AB329" i="1"/>
  <c r="AG318" i="1" l="1"/>
  <c r="N320" i="1"/>
  <c r="M320" i="1"/>
  <c r="Z330" i="1"/>
  <c r="Y330" i="1"/>
  <c r="AD330" i="1" s="1"/>
  <c r="L320" i="1" l="1"/>
  <c r="AJ318" i="1"/>
  <c r="AB330" i="1"/>
  <c r="AH318" i="1" l="1"/>
  <c r="AL318" i="1" s="1"/>
  <c r="P320" i="1"/>
  <c r="K321" i="1"/>
  <c r="AN318" i="1"/>
  <c r="AK318" i="1"/>
  <c r="S320" i="1"/>
  <c r="AI318" i="1" s="1"/>
  <c r="AM318" i="1" s="1"/>
  <c r="Z331" i="1"/>
  <c r="Y331" i="1"/>
  <c r="AD331" i="1" s="1"/>
  <c r="AG319" i="1" l="1"/>
  <c r="M321" i="1"/>
  <c r="N321" i="1"/>
  <c r="L321" i="1" l="1"/>
  <c r="AJ319" i="1"/>
  <c r="AB331" i="1"/>
  <c r="AN319" i="1" l="1"/>
  <c r="AK319" i="1"/>
  <c r="AH319" i="1"/>
  <c r="AL319" i="1" s="1"/>
  <c r="P321" i="1"/>
  <c r="K322" i="1"/>
  <c r="S321" i="1"/>
  <c r="AI319" i="1" s="1"/>
  <c r="AM319" i="1" s="1"/>
  <c r="Z332" i="1"/>
  <c r="Y332" i="1"/>
  <c r="AD332" i="1" s="1"/>
  <c r="AG320" i="1" l="1"/>
  <c r="M322" i="1"/>
  <c r="N322" i="1"/>
  <c r="L322" i="1" l="1"/>
  <c r="AJ320" i="1"/>
  <c r="Z333" i="1"/>
  <c r="Y333" i="1"/>
  <c r="AD333" i="1" s="1"/>
  <c r="AB332" i="1"/>
  <c r="AN320" i="1" l="1"/>
  <c r="AK320" i="1"/>
  <c r="AH320" i="1"/>
  <c r="AL320" i="1" s="1"/>
  <c r="P322" i="1"/>
  <c r="K323" i="1"/>
  <c r="S322" i="1"/>
  <c r="AI320" i="1" s="1"/>
  <c r="AM320" i="1" s="1"/>
  <c r="AG321" i="1" l="1"/>
  <c r="M323" i="1"/>
  <c r="N323" i="1"/>
  <c r="AB333" i="1"/>
  <c r="L323" i="1" l="1"/>
  <c r="AJ321" i="1"/>
  <c r="Z334" i="1"/>
  <c r="Y334" i="1"/>
  <c r="AD334" i="1" s="1"/>
  <c r="AH321" i="1" l="1"/>
  <c r="AL321" i="1" s="1"/>
  <c r="P323" i="1"/>
  <c r="K324" i="1"/>
  <c r="AN321" i="1"/>
  <c r="AK321" i="1"/>
  <c r="S323" i="1"/>
  <c r="AI321" i="1" s="1"/>
  <c r="AM321" i="1" s="1"/>
  <c r="AB334" i="1"/>
  <c r="AG322" i="1" l="1"/>
  <c r="M324" i="1"/>
  <c r="N324" i="1"/>
  <c r="Z335" i="1"/>
  <c r="Y335" i="1"/>
  <c r="AD335" i="1" s="1"/>
  <c r="L324" i="1" l="1"/>
  <c r="AJ322" i="1"/>
  <c r="S324" i="1"/>
  <c r="AI322" i="1" s="1"/>
  <c r="AM322" i="1" s="1"/>
  <c r="Y336" i="1"/>
  <c r="AD336" i="1" s="1"/>
  <c r="Z336" i="1"/>
  <c r="AB336" i="1" s="1"/>
  <c r="AB335" i="1"/>
  <c r="AN322" i="1" l="1"/>
  <c r="AK322" i="1"/>
  <c r="AH322" i="1"/>
  <c r="AL322" i="1" s="1"/>
  <c r="P324" i="1"/>
  <c r="K325" i="1"/>
  <c r="Y337" i="1"/>
  <c r="AD337" i="1" s="1"/>
  <c r="AG323" i="1" l="1"/>
  <c r="N325" i="1"/>
  <c r="M325" i="1"/>
  <c r="Z337" i="1"/>
  <c r="L325" i="1" l="1"/>
  <c r="AJ323" i="1"/>
  <c r="AB337" i="1"/>
  <c r="AH323" i="1" l="1"/>
  <c r="AL323" i="1" s="1"/>
  <c r="P325" i="1"/>
  <c r="K326" i="1"/>
  <c r="AN323" i="1"/>
  <c r="AK323" i="1"/>
  <c r="S325" i="1"/>
  <c r="AI323" i="1" s="1"/>
  <c r="AM323" i="1" s="1"/>
  <c r="Y338" i="1"/>
  <c r="AD338" i="1" s="1"/>
  <c r="Z338" i="1"/>
  <c r="AG324" i="1" l="1"/>
  <c r="M326" i="1"/>
  <c r="N326" i="1"/>
  <c r="AB338" i="1"/>
  <c r="L326" i="1" l="1"/>
  <c r="AJ324" i="1"/>
  <c r="Y339" i="1"/>
  <c r="AD339" i="1" s="1"/>
  <c r="Z339" i="1"/>
  <c r="AH324" i="1" l="1"/>
  <c r="AL324" i="1" s="1"/>
  <c r="P326" i="1"/>
  <c r="K327" i="1"/>
  <c r="AN324" i="1"/>
  <c r="AK324" i="1"/>
  <c r="S326" i="1"/>
  <c r="AI324" i="1" s="1"/>
  <c r="AM324" i="1" s="1"/>
  <c r="AB339" i="1"/>
  <c r="AG325" i="1" l="1"/>
  <c r="M327" i="1"/>
  <c r="N327" i="1"/>
  <c r="Z340" i="1"/>
  <c r="Y340" i="1"/>
  <c r="AD340" i="1" s="1"/>
  <c r="L327" i="1" l="1"/>
  <c r="AJ325" i="1"/>
  <c r="S327" i="1"/>
  <c r="AI325" i="1" s="1"/>
  <c r="AM325" i="1" s="1"/>
  <c r="AB340" i="1"/>
  <c r="AN325" i="1" l="1"/>
  <c r="AK325" i="1"/>
  <c r="AH325" i="1"/>
  <c r="AL325" i="1" s="1"/>
  <c r="P327" i="1"/>
  <c r="K328" i="1"/>
  <c r="Z341" i="1"/>
  <c r="Y341" i="1"/>
  <c r="AD341" i="1" s="1"/>
  <c r="AG326" i="1" l="1"/>
  <c r="N328" i="1"/>
  <c r="M328" i="1"/>
  <c r="AB341" i="1"/>
  <c r="L328" i="1" l="1"/>
  <c r="AJ326" i="1"/>
  <c r="S328" i="1"/>
  <c r="AI326" i="1" s="1"/>
  <c r="AM326" i="1" s="1"/>
  <c r="Z342" i="1"/>
  <c r="Y342" i="1"/>
  <c r="AD342" i="1" s="1"/>
  <c r="AN326" i="1" l="1"/>
  <c r="AK326" i="1"/>
  <c r="AH326" i="1"/>
  <c r="AL326" i="1" s="1"/>
  <c r="P328" i="1"/>
  <c r="K329" i="1"/>
  <c r="AB342" i="1"/>
  <c r="AG327" i="1" l="1"/>
  <c r="M329" i="1"/>
  <c r="N329" i="1"/>
  <c r="Y343" i="1"/>
  <c r="AD343" i="1" s="1"/>
  <c r="Z343" i="1"/>
  <c r="L329" i="1" l="1"/>
  <c r="AJ327" i="1"/>
  <c r="AB343" i="1"/>
  <c r="AN327" i="1" l="1"/>
  <c r="AK327" i="1"/>
  <c r="AH327" i="1"/>
  <c r="AL327" i="1" s="1"/>
  <c r="P329" i="1"/>
  <c r="K330" i="1"/>
  <c r="S329" i="1"/>
  <c r="AI327" i="1" s="1"/>
  <c r="AM327" i="1" s="1"/>
  <c r="Z344" i="1"/>
  <c r="Y344" i="1"/>
  <c r="AD344" i="1" s="1"/>
  <c r="AG328" i="1" l="1"/>
  <c r="M330" i="1"/>
  <c r="N330" i="1"/>
  <c r="Y345" i="1"/>
  <c r="AD345" i="1" s="1"/>
  <c r="Z345" i="1"/>
  <c r="AB344" i="1"/>
  <c r="L330" i="1" l="1"/>
  <c r="AJ328" i="1"/>
  <c r="Y346" i="1"/>
  <c r="AD346" i="1" s="1"/>
  <c r="Z346" i="1"/>
  <c r="AB345" i="1"/>
  <c r="AN328" i="1" l="1"/>
  <c r="AK328" i="1"/>
  <c r="AH328" i="1"/>
  <c r="AL328" i="1" s="1"/>
  <c r="P330" i="1"/>
  <c r="K331" i="1"/>
  <c r="S330" i="1"/>
  <c r="AI328" i="1" s="1"/>
  <c r="AM328" i="1" s="1"/>
  <c r="AB346" i="1"/>
  <c r="AG329" i="1" l="1"/>
  <c r="M331" i="1"/>
  <c r="N331" i="1"/>
  <c r="Z347" i="1"/>
  <c r="Y347" i="1"/>
  <c r="AD347" i="1" s="1"/>
  <c r="L331" i="1" l="1"/>
  <c r="AJ329" i="1"/>
  <c r="S331" i="1"/>
  <c r="AI329" i="1" s="1"/>
  <c r="AM329" i="1" s="1"/>
  <c r="Z348" i="1"/>
  <c r="Y348" i="1"/>
  <c r="AD348" i="1" s="1"/>
  <c r="AB348" i="1"/>
  <c r="AB347" i="1"/>
  <c r="AN329" i="1" l="1"/>
  <c r="AK329" i="1"/>
  <c r="AH329" i="1"/>
  <c r="AL329" i="1" s="1"/>
  <c r="P331" i="1"/>
  <c r="K332" i="1"/>
  <c r="Z349" i="1"/>
  <c r="Y349" i="1"/>
  <c r="AD349" i="1" s="1"/>
  <c r="AG330" i="1" l="1"/>
  <c r="N332" i="1"/>
  <c r="M332" i="1"/>
  <c r="AB349" i="1"/>
  <c r="L332" i="1" l="1"/>
  <c r="AJ330" i="1"/>
  <c r="Z350" i="1"/>
  <c r="Y350" i="1"/>
  <c r="AD350" i="1" s="1"/>
  <c r="AH330" i="1" l="1"/>
  <c r="AL330" i="1" s="1"/>
  <c r="P332" i="1"/>
  <c r="K333" i="1"/>
  <c r="AN330" i="1"/>
  <c r="AK330" i="1"/>
  <c r="S332" i="1"/>
  <c r="AI330" i="1" s="1"/>
  <c r="AM330" i="1" s="1"/>
  <c r="AB350" i="1"/>
  <c r="AG331" i="1" l="1"/>
  <c r="N333" i="1"/>
  <c r="M333" i="1"/>
  <c r="Z351" i="1"/>
  <c r="Y351" i="1"/>
  <c r="AD351" i="1" s="1"/>
  <c r="L333" i="1" l="1"/>
  <c r="AJ331" i="1"/>
  <c r="S333" i="1"/>
  <c r="AI331" i="1" s="1"/>
  <c r="AM331" i="1" s="1"/>
  <c r="AB351" i="1"/>
  <c r="AN331" i="1" l="1"/>
  <c r="AK331" i="1"/>
  <c r="AH331" i="1"/>
  <c r="AL331" i="1" s="1"/>
  <c r="P333" i="1"/>
  <c r="K334" i="1"/>
  <c r="Z352" i="1"/>
  <c r="Y352" i="1"/>
  <c r="AD352" i="1" s="1"/>
  <c r="AG332" i="1" l="1"/>
  <c r="M334" i="1"/>
  <c r="N334" i="1"/>
  <c r="Y353" i="1"/>
  <c r="AD353" i="1" s="1"/>
  <c r="Z353" i="1"/>
  <c r="AB352" i="1"/>
  <c r="L334" i="1" l="1"/>
  <c r="AJ332" i="1"/>
  <c r="S334" i="1"/>
  <c r="AI332" i="1" s="1"/>
  <c r="AM332" i="1" s="1"/>
  <c r="AB353" i="1"/>
  <c r="AN332" i="1" l="1"/>
  <c r="AK332" i="1"/>
  <c r="P334" i="1"/>
  <c r="AH332" i="1"/>
  <c r="AL332" i="1" s="1"/>
  <c r="K335" i="1"/>
  <c r="Y354" i="1"/>
  <c r="AD354" i="1" s="1"/>
  <c r="Z354" i="1"/>
  <c r="AG333" i="1" l="1"/>
  <c r="N335" i="1"/>
  <c r="M335" i="1"/>
  <c r="Z355" i="1"/>
  <c r="Y355" i="1"/>
  <c r="AD355" i="1" s="1"/>
  <c r="AB354" i="1"/>
  <c r="L335" i="1" l="1"/>
  <c r="AJ333" i="1"/>
  <c r="S335" i="1"/>
  <c r="AI333" i="1" s="1"/>
  <c r="AM333" i="1" s="1"/>
  <c r="AB355" i="1"/>
  <c r="AN333" i="1" l="1"/>
  <c r="AK333" i="1"/>
  <c r="P335" i="1"/>
  <c r="AH333" i="1"/>
  <c r="AL333" i="1" s="1"/>
  <c r="K336" i="1"/>
  <c r="Z356" i="1"/>
  <c r="Y356" i="1"/>
  <c r="AD356" i="1" s="1"/>
  <c r="AG334" i="1" l="1"/>
  <c r="M336" i="1"/>
  <c r="N336" i="1"/>
  <c r="AB356" i="1"/>
  <c r="L336" i="1" l="1"/>
  <c r="AJ334" i="1"/>
  <c r="Y357" i="1"/>
  <c r="AD357" i="1" s="1"/>
  <c r="Z357" i="1"/>
  <c r="AN334" i="1" l="1"/>
  <c r="AK334" i="1"/>
  <c r="P336" i="1"/>
  <c r="AH334" i="1"/>
  <c r="AL334" i="1" s="1"/>
  <c r="K337" i="1"/>
  <c r="S336" i="1"/>
  <c r="AI334" i="1" s="1"/>
  <c r="AM334" i="1" s="1"/>
  <c r="AB357" i="1"/>
  <c r="AG335" i="1" l="1"/>
  <c r="M337" i="1"/>
  <c r="N337" i="1"/>
  <c r="Z358" i="1"/>
  <c r="Y358" i="1"/>
  <c r="AD358" i="1" s="1"/>
  <c r="L337" i="1" l="1"/>
  <c r="AJ335" i="1"/>
  <c r="S337" i="1"/>
  <c r="AI335" i="1" s="1"/>
  <c r="AM335" i="1" s="1"/>
  <c r="AB358" i="1"/>
  <c r="AN335" i="1" l="1"/>
  <c r="AK335" i="1"/>
  <c r="P337" i="1"/>
  <c r="AH335" i="1"/>
  <c r="AL335" i="1" s="1"/>
  <c r="K338" i="1"/>
  <c r="Z359" i="1"/>
  <c r="Y359" i="1"/>
  <c r="AD359" i="1" s="1"/>
  <c r="AG336" i="1" l="1"/>
  <c r="N338" i="1"/>
  <c r="M338" i="1"/>
  <c r="AB359" i="1"/>
  <c r="L338" i="1" l="1"/>
  <c r="AJ336" i="1"/>
  <c r="S338" i="1"/>
  <c r="AI336" i="1" s="1"/>
  <c r="AM336" i="1" s="1"/>
  <c r="Z360" i="1"/>
  <c r="Y360" i="1"/>
  <c r="AD360" i="1" s="1"/>
  <c r="AN336" i="1" l="1"/>
  <c r="AK336" i="1"/>
  <c r="P338" i="1"/>
  <c r="AH336" i="1"/>
  <c r="AL336" i="1" s="1"/>
  <c r="K339" i="1"/>
  <c r="AB360" i="1"/>
  <c r="AG337" i="1" l="1"/>
  <c r="M339" i="1"/>
  <c r="N339" i="1"/>
  <c r="Z361" i="1"/>
  <c r="Y361" i="1"/>
  <c r="AD361" i="1" s="1"/>
  <c r="L339" i="1" l="1"/>
  <c r="AJ337" i="1"/>
  <c r="AB361" i="1"/>
  <c r="AN337" i="1" l="1"/>
  <c r="AK337" i="1"/>
  <c r="P339" i="1"/>
  <c r="AH337" i="1"/>
  <c r="AL337" i="1" s="1"/>
  <c r="K340" i="1"/>
  <c r="S339" i="1"/>
  <c r="AI337" i="1" s="1"/>
  <c r="AM337" i="1" s="1"/>
  <c r="Z362" i="1"/>
  <c r="Y362" i="1"/>
  <c r="AD362" i="1" s="1"/>
  <c r="AB362" i="1"/>
  <c r="AG338" i="1" l="1"/>
  <c r="N340" i="1"/>
  <c r="M340" i="1"/>
  <c r="Z363" i="1"/>
  <c r="Y363" i="1"/>
  <c r="AD363" i="1" s="1"/>
  <c r="L340" i="1" l="1"/>
  <c r="AJ338" i="1"/>
  <c r="AB363" i="1"/>
  <c r="P340" i="1" l="1"/>
  <c r="AH338" i="1"/>
  <c r="AL338" i="1" s="1"/>
  <c r="K341" i="1"/>
  <c r="AN338" i="1"/>
  <c r="AK338" i="1"/>
  <c r="S340" i="1"/>
  <c r="AI338" i="1" s="1"/>
  <c r="AM338" i="1" s="1"/>
  <c r="Z364" i="1"/>
  <c r="AB364" i="1" s="1"/>
  <c r="Y364" i="1"/>
  <c r="AD364" i="1" s="1"/>
  <c r="AG339" i="1" l="1"/>
  <c r="M341" i="1"/>
  <c r="N341" i="1"/>
  <c r="Z365" i="1"/>
  <c r="AB365" i="1" s="1"/>
  <c r="Y365" i="1"/>
  <c r="AD365" i="1" s="1"/>
  <c r="L341" i="1" l="1"/>
  <c r="AJ339" i="1"/>
  <c r="Z366" i="1"/>
  <c r="Y366" i="1"/>
  <c r="AD366" i="1" s="1"/>
  <c r="AN339" i="1" l="1"/>
  <c r="AK339" i="1"/>
  <c r="P341" i="1"/>
  <c r="AH339" i="1"/>
  <c r="AL339" i="1" s="1"/>
  <c r="K342" i="1"/>
  <c r="S341" i="1"/>
  <c r="AI339" i="1" s="1"/>
  <c r="AM339" i="1" s="1"/>
  <c r="AB366" i="1"/>
  <c r="AG340" i="1" l="1"/>
  <c r="M342" i="1"/>
  <c r="N342" i="1"/>
  <c r="Y367" i="1"/>
  <c r="AD367" i="1" s="1"/>
  <c r="Z367" i="1"/>
  <c r="AB367" i="1" s="1"/>
  <c r="L342" i="1" l="1"/>
  <c r="AJ340" i="1"/>
  <c r="S342" i="1"/>
  <c r="AI340" i="1" s="1"/>
  <c r="AM340" i="1" s="1"/>
  <c r="Z368" i="1"/>
  <c r="Y368" i="1"/>
  <c r="AD368" i="1" s="1"/>
  <c r="AN340" i="1" l="1"/>
  <c r="AK340" i="1"/>
  <c r="P342" i="1"/>
  <c r="AH340" i="1"/>
  <c r="AL340" i="1" s="1"/>
  <c r="K343" i="1"/>
  <c r="AB368" i="1"/>
  <c r="AG341" i="1" l="1"/>
  <c r="N343" i="1"/>
  <c r="M343" i="1"/>
  <c r="L343" i="1" l="1"/>
  <c r="AJ341" i="1"/>
  <c r="S343" i="1"/>
  <c r="AI341" i="1" s="1"/>
  <c r="AM341" i="1" s="1"/>
  <c r="AN341" i="1" l="1"/>
  <c r="AK341" i="1"/>
  <c r="P343" i="1"/>
  <c r="AH341" i="1"/>
  <c r="AL341" i="1" s="1"/>
  <c r="K344" i="1"/>
  <c r="AG342" i="1" l="1"/>
  <c r="N344" i="1"/>
  <c r="M344" i="1"/>
  <c r="L344" i="1" l="1"/>
  <c r="AJ342" i="1"/>
  <c r="S344" i="1"/>
  <c r="AI342" i="1" s="1"/>
  <c r="AM342" i="1" s="1"/>
  <c r="AN342" i="1" l="1"/>
  <c r="AK342" i="1"/>
  <c r="P344" i="1"/>
  <c r="AH342" i="1"/>
  <c r="AL342" i="1" s="1"/>
  <c r="K345" i="1"/>
  <c r="N345" i="1" l="1"/>
  <c r="AG343" i="1"/>
  <c r="M345" i="1"/>
  <c r="L345" i="1" l="1"/>
  <c r="AJ343" i="1"/>
  <c r="S345" i="1"/>
  <c r="AI343" i="1" s="1"/>
  <c r="AM343" i="1" s="1"/>
  <c r="AN343" i="1" l="1"/>
  <c r="AK343" i="1"/>
  <c r="P345" i="1"/>
  <c r="AH343" i="1"/>
  <c r="AL343" i="1" s="1"/>
  <c r="K346" i="1"/>
  <c r="AG344" i="1" l="1"/>
  <c r="N346" i="1"/>
  <c r="M346" i="1"/>
  <c r="L346" i="1" l="1"/>
  <c r="AJ344" i="1"/>
  <c r="AN344" i="1" l="1"/>
  <c r="AK344" i="1"/>
  <c r="AH344" i="1"/>
  <c r="AL344" i="1" s="1"/>
  <c r="P346" i="1"/>
  <c r="K347" i="1"/>
  <c r="S346" i="1"/>
  <c r="AI344" i="1" s="1"/>
  <c r="AM344" i="1" s="1"/>
  <c r="AG345" i="1" l="1"/>
  <c r="N347" i="1"/>
  <c r="M347" i="1"/>
  <c r="L347" i="1" l="1"/>
  <c r="AJ345" i="1"/>
  <c r="S347" i="1"/>
  <c r="AI345" i="1" s="1"/>
  <c r="AM345" i="1" s="1"/>
  <c r="AN345" i="1" l="1"/>
  <c r="AK345" i="1"/>
  <c r="AH345" i="1"/>
  <c r="AL345" i="1" s="1"/>
  <c r="P347" i="1"/>
  <c r="K348" i="1"/>
  <c r="AG346" i="1" l="1"/>
  <c r="M348" i="1"/>
  <c r="N348" i="1"/>
  <c r="L348" i="1" l="1"/>
  <c r="AJ346" i="1"/>
  <c r="AN346" i="1" l="1"/>
  <c r="AK346" i="1"/>
  <c r="P348" i="1"/>
  <c r="AH346" i="1"/>
  <c r="AL346" i="1" s="1"/>
  <c r="K349" i="1"/>
  <c r="S348" i="1"/>
  <c r="AI346" i="1" s="1"/>
  <c r="AM346" i="1" s="1"/>
  <c r="AG347" i="1" l="1"/>
  <c r="N349" i="1"/>
  <c r="M349" i="1"/>
  <c r="L349" i="1" l="1"/>
  <c r="AJ347" i="1"/>
  <c r="S349" i="1"/>
  <c r="AI347" i="1" s="1"/>
  <c r="AM347" i="1" s="1"/>
  <c r="AN347" i="1" l="1"/>
  <c r="AK347" i="1"/>
  <c r="P349" i="1"/>
  <c r="AH347" i="1"/>
  <c r="AL347" i="1" s="1"/>
  <c r="K350" i="1"/>
  <c r="AG348" i="1" l="1"/>
  <c r="M350" i="1"/>
  <c r="N350" i="1"/>
  <c r="L350" i="1" l="1"/>
  <c r="AJ348" i="1"/>
  <c r="AN348" i="1" l="1"/>
  <c r="AK348" i="1"/>
  <c r="AH348" i="1"/>
  <c r="AL348" i="1" s="1"/>
  <c r="P350" i="1"/>
  <c r="K351" i="1"/>
  <c r="S350" i="1"/>
  <c r="AI348" i="1" s="1"/>
  <c r="AM348" i="1" s="1"/>
  <c r="AG349" i="1" l="1"/>
  <c r="N351" i="1"/>
  <c r="M351" i="1"/>
  <c r="L351" i="1" l="1"/>
  <c r="AJ349" i="1"/>
  <c r="S351" i="1"/>
  <c r="AI349" i="1" s="1"/>
  <c r="AM349" i="1" s="1"/>
  <c r="AN349" i="1" l="1"/>
  <c r="AK349" i="1"/>
  <c r="P351" i="1"/>
  <c r="AH349" i="1"/>
  <c r="AL349" i="1" s="1"/>
  <c r="K352" i="1"/>
  <c r="AG350" i="1" l="1"/>
  <c r="N352" i="1"/>
  <c r="M352" i="1"/>
  <c r="L352" i="1" l="1"/>
  <c r="AJ350" i="1"/>
  <c r="S352" i="1"/>
  <c r="AI350" i="1" s="1"/>
  <c r="AM350" i="1" s="1"/>
  <c r="AN350" i="1" l="1"/>
  <c r="AK350" i="1"/>
  <c r="AH350" i="1"/>
  <c r="AL350" i="1" s="1"/>
  <c r="P352" i="1"/>
  <c r="K353" i="1"/>
  <c r="AG351" i="1" l="1"/>
  <c r="M353" i="1"/>
  <c r="N353" i="1"/>
  <c r="L353" i="1" l="1"/>
  <c r="AJ351" i="1"/>
  <c r="S353" i="1"/>
  <c r="AI351" i="1" s="1"/>
  <c r="AM351" i="1" s="1"/>
  <c r="AN351" i="1" l="1"/>
  <c r="AK351" i="1"/>
  <c r="AH351" i="1"/>
  <c r="AL351" i="1" s="1"/>
  <c r="P353" i="1"/>
  <c r="K354" i="1"/>
  <c r="AG352" i="1" l="1"/>
  <c r="N354" i="1"/>
  <c r="M354" i="1"/>
  <c r="L354" i="1" l="1"/>
  <c r="AJ352" i="1"/>
  <c r="S354" i="1"/>
  <c r="AI352" i="1" s="1"/>
  <c r="AM352" i="1" s="1"/>
  <c r="AN352" i="1" l="1"/>
  <c r="AK352" i="1"/>
  <c r="P354" i="1"/>
  <c r="AH352" i="1"/>
  <c r="AL352" i="1" s="1"/>
  <c r="K355" i="1"/>
  <c r="AG353" i="1" l="1"/>
  <c r="M355" i="1"/>
  <c r="N355" i="1"/>
  <c r="L355" i="1" l="1"/>
  <c r="AJ353" i="1"/>
  <c r="AN353" i="1" l="1"/>
  <c r="AK353" i="1"/>
  <c r="P355" i="1"/>
  <c r="AH353" i="1"/>
  <c r="AL353" i="1" s="1"/>
  <c r="K356" i="1"/>
  <c r="S355" i="1"/>
  <c r="AI353" i="1" s="1"/>
  <c r="AM353" i="1" s="1"/>
  <c r="AG354" i="1" l="1"/>
  <c r="M356" i="1"/>
  <c r="N356" i="1"/>
  <c r="L356" i="1" l="1"/>
  <c r="AJ354" i="1"/>
  <c r="AN354" i="1" l="1"/>
  <c r="AK354" i="1"/>
  <c r="P356" i="1"/>
  <c r="AH354" i="1"/>
  <c r="AL354" i="1" s="1"/>
  <c r="K357" i="1"/>
  <c r="S356" i="1"/>
  <c r="AI354" i="1" s="1"/>
  <c r="AM354" i="1" s="1"/>
  <c r="N357" i="1" l="1"/>
  <c r="AG355" i="1"/>
  <c r="M357" i="1"/>
  <c r="L357" i="1" l="1"/>
  <c r="AJ355" i="1"/>
  <c r="S357" i="1"/>
  <c r="AI355" i="1" s="1"/>
  <c r="AM355" i="1" s="1"/>
  <c r="AN355" i="1" l="1"/>
  <c r="AK355" i="1"/>
  <c r="P357" i="1"/>
  <c r="AH355" i="1"/>
  <c r="AL355" i="1" s="1"/>
  <c r="K358" i="1"/>
  <c r="AG356" i="1" l="1"/>
  <c r="N358" i="1"/>
  <c r="M358" i="1"/>
  <c r="L358" i="1" l="1"/>
  <c r="AJ356" i="1"/>
  <c r="S358" i="1"/>
  <c r="AI356" i="1" s="1"/>
  <c r="AM356" i="1" s="1"/>
  <c r="AN356" i="1" l="1"/>
  <c r="AK356" i="1"/>
  <c r="AH356" i="1"/>
  <c r="AL356" i="1" s="1"/>
  <c r="P358" i="1"/>
  <c r="K359" i="1"/>
  <c r="AG357" i="1" l="1"/>
  <c r="N359" i="1"/>
  <c r="M359" i="1"/>
  <c r="L359" i="1" l="1"/>
  <c r="AJ357" i="1"/>
  <c r="S359" i="1"/>
  <c r="AI357" i="1" s="1"/>
  <c r="AM357" i="1" s="1"/>
  <c r="AN357" i="1" l="1"/>
  <c r="AK357" i="1"/>
  <c r="P359" i="1"/>
  <c r="AH357" i="1"/>
  <c r="AL357" i="1" s="1"/>
  <c r="K360" i="1"/>
  <c r="AG358" i="1" l="1"/>
  <c r="M360" i="1"/>
  <c r="N360" i="1"/>
  <c r="L360" i="1" l="1"/>
  <c r="AJ358" i="1"/>
  <c r="P360" i="1" l="1"/>
  <c r="AH358" i="1"/>
  <c r="AL358" i="1" s="1"/>
  <c r="K361" i="1"/>
  <c r="AN358" i="1"/>
  <c r="AK358" i="1"/>
  <c r="S360" i="1"/>
  <c r="AI358" i="1" s="1"/>
  <c r="AM358" i="1" s="1"/>
  <c r="AG359" i="1" l="1"/>
  <c r="M361" i="1"/>
  <c r="N361" i="1"/>
  <c r="L361" i="1" l="1"/>
  <c r="AJ359" i="1"/>
  <c r="S361" i="1"/>
  <c r="AI359" i="1" s="1"/>
  <c r="AM359" i="1" s="1"/>
  <c r="AN359" i="1" l="1"/>
  <c r="AK359" i="1"/>
  <c r="P361" i="1"/>
  <c r="AH359" i="1"/>
  <c r="AL359" i="1" s="1"/>
  <c r="K362" i="1"/>
  <c r="AG360" i="1" l="1"/>
  <c r="M362" i="1"/>
  <c r="N362" i="1"/>
  <c r="L362" i="1" l="1"/>
  <c r="AJ360" i="1"/>
  <c r="AN360" i="1" l="1"/>
  <c r="AK360" i="1"/>
  <c r="P362" i="1"/>
  <c r="AH360" i="1"/>
  <c r="AL360" i="1" s="1"/>
  <c r="K363" i="1"/>
  <c r="S362" i="1"/>
  <c r="AI360" i="1" s="1"/>
  <c r="AM360" i="1" s="1"/>
  <c r="AG361" i="1" l="1"/>
  <c r="N363" i="1"/>
  <c r="M363" i="1"/>
  <c r="L363" i="1" l="1"/>
  <c r="AJ361" i="1"/>
  <c r="S363" i="1"/>
  <c r="AI361" i="1" s="1"/>
  <c r="AM361" i="1" s="1"/>
  <c r="AN361" i="1" l="1"/>
  <c r="AK361" i="1"/>
  <c r="P363" i="1"/>
  <c r="AH361" i="1"/>
  <c r="AL361" i="1" s="1"/>
  <c r="K364" i="1"/>
  <c r="AG362" i="1" l="1"/>
  <c r="N364" i="1"/>
  <c r="M364" i="1"/>
  <c r="L364" i="1" l="1"/>
  <c r="AJ362" i="1"/>
  <c r="S364" i="1"/>
  <c r="AI362" i="1" s="1"/>
  <c r="AM362" i="1" s="1"/>
  <c r="AN362" i="1" l="1"/>
  <c r="AK362" i="1"/>
  <c r="P364" i="1"/>
  <c r="AH362" i="1"/>
  <c r="AL362" i="1" s="1"/>
  <c r="K365" i="1"/>
  <c r="AG363" i="1" l="1"/>
  <c r="N365" i="1"/>
  <c r="M365" i="1"/>
  <c r="L365" i="1" l="1"/>
  <c r="AJ363" i="1"/>
  <c r="S365" i="1"/>
  <c r="AI363" i="1" s="1"/>
  <c r="AM363" i="1" s="1"/>
  <c r="AN363" i="1" l="1"/>
  <c r="AK363" i="1"/>
  <c r="AH363" i="1"/>
  <c r="AL363" i="1" s="1"/>
  <c r="P365" i="1"/>
  <c r="K366" i="1"/>
  <c r="AG364" i="1" l="1"/>
  <c r="N366" i="1"/>
  <c r="M366" i="1"/>
  <c r="L366" i="1" l="1"/>
  <c r="AJ364" i="1"/>
  <c r="S366" i="1"/>
  <c r="AI364" i="1" s="1"/>
  <c r="AM364" i="1" s="1"/>
  <c r="AN364" i="1" l="1"/>
  <c r="AK364" i="1"/>
  <c r="AH364" i="1"/>
  <c r="AL364" i="1" s="1"/>
  <c r="P366" i="1"/>
  <c r="K367" i="1"/>
  <c r="AG365" i="1" l="1"/>
  <c r="N367" i="1"/>
  <c r="M367" i="1"/>
  <c r="L367" i="1" l="1"/>
  <c r="AJ365" i="1"/>
  <c r="S367" i="1"/>
  <c r="AI365" i="1" s="1"/>
  <c r="AM365" i="1" s="1"/>
  <c r="AN365" i="1" l="1"/>
  <c r="AK365" i="1"/>
  <c r="AH365" i="1"/>
  <c r="AL365" i="1" s="1"/>
  <c r="P367" i="1"/>
  <c r="K368" i="1"/>
  <c r="AG366" i="1" l="1"/>
  <c r="N368" i="1"/>
  <c r="M368" i="1"/>
  <c r="L368" i="1" l="1"/>
  <c r="AJ366" i="1"/>
  <c r="S368" i="1"/>
  <c r="AI366" i="1" s="1"/>
  <c r="AM366" i="1" s="1"/>
  <c r="AN366" i="1" l="1"/>
  <c r="AK366" i="1"/>
  <c r="AK367" i="1"/>
  <c r="AK368" i="1"/>
  <c r="P368" i="1"/>
  <c r="AH366" i="1"/>
  <c r="AL367" i="1" l="1"/>
  <c r="AL366" i="1"/>
  <c r="AL368" i="1"/>
</calcChain>
</file>

<file path=xl/sharedStrings.xml><?xml version="1.0" encoding="utf-8"?>
<sst xmlns="http://schemas.openxmlformats.org/spreadsheetml/2006/main" count="57" uniqueCount="27">
  <si>
    <t>Pool 1</t>
  </si>
  <si>
    <t>Principle</t>
  </si>
  <si>
    <t>WAC</t>
  </si>
  <si>
    <t>Maturity(M)</t>
  </si>
  <si>
    <t>Month</t>
  </si>
  <si>
    <t>Unpaid Balance</t>
  </si>
  <si>
    <t>Scheduled Principle Payment</t>
  </si>
  <si>
    <t>Curtailments</t>
  </si>
  <si>
    <t>Interest Expense</t>
  </si>
  <si>
    <t>SMM</t>
  </si>
  <si>
    <t>Monthly Payment</t>
  </si>
  <si>
    <t>WAL(M)</t>
  </si>
  <si>
    <t>Pool 2</t>
  </si>
  <si>
    <t>This is per loan</t>
  </si>
  <si>
    <t>Loans</t>
  </si>
  <si>
    <t>Pool 3</t>
  </si>
  <si>
    <t>Unpaid Balance (Per person)</t>
  </si>
  <si>
    <t>Montly Payment</t>
  </si>
  <si>
    <t>Principle prepaid</t>
  </si>
  <si>
    <t>Unscheduled payment</t>
  </si>
  <si>
    <t>Principle Prepaid</t>
  </si>
  <si>
    <t>Unscheduled Payment</t>
  </si>
  <si>
    <t>Pass Through</t>
  </si>
  <si>
    <t>Unscheduled principal/ Curtailment</t>
  </si>
  <si>
    <t>Scheduled Principal Payments</t>
  </si>
  <si>
    <t>temp</t>
  </si>
  <si>
    <t>Analysis of the trend:                                                                                                                                                                                      FOR WAC: Since most of the pool is comprised of pool2 with a WAC of 3.75%, it is not surprising to see that the WAC starts somewhere near 3.75%. It first decreases because the interest from pool2 and pool3 are deacreasing fast because of prepayment and curtailment, whcih makes coupon rate every month smaller and smaller, leading to the decrease of the WAC curve. However, after certain point, the coupon rate every month increases as less people are prepaying and pool3 has been paid of, leading to the slight increase in the WAC curve.                                                                                                                                                                       FOR WAL: WAL curve looks kind of normal. From last assignment, we know that for a pool without prepaying or curtailment, the WAL should be approximately half of the maturity. However, as in this case we are prepaying and curtailing loan in pool 2 and 3, leading to the WAL that is less than half of the maturity.                                                                                                                                FOR SMM: The zig zag in the later part of the graph is because of the rounding. It happens around the point when the number of prepayment decrease by one. For example, suppose there are still 400 loan in the pool, the number of prepayment at that month is 4, but then in the next month, the number of prepayment decreases by 1 to 3, leading to a decrease that euqal to the unpaid balance in curtailment that result in the sharpe decrease in SMM.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</si>
</sst>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0.000%"/>
  </numFmts>
  <fonts count="1" x14ac:knownFonts="1">
    <font>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0" fillId="2" borderId="0" xfId="0" applyFill="1"/>
    <xf numFmtId="164" fontId="0" fillId="0" borderId="0" xfId="0" applyNumberFormat="1"/>
    <xf numFmtId="10"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64" fontId="0" fillId="0" borderId="0" xfId="0" applyNumberFormat="1" applyAlignment="1">
      <alignment horizontal="center"/>
    </xf>
    <xf numFmtId="165" fontId="0" fillId="0" borderId="0" xfId="0" applyNumberFormat="1"/>
    <xf numFmtId="0" fontId="0" fillId="0" borderId="0" xfId="0" applyNumberFormat="1"/>
    <xf numFmtId="9" fontId="0" fillId="0" borderId="0" xfId="0" applyNumberFormat="1"/>
    <xf numFmtId="0" fontId="0" fillId="0" borderId="0" xfId="0" applyAlignment="1">
      <alignment wrapText="1"/>
    </xf>
    <xf numFmtId="166" fontId="0" fillId="0" borderId="0" xfId="0" applyNumberFormat="1"/>
    <xf numFmtId="0" fontId="0" fillId="0" borderId="0" xfId="0" applyBorder="1" applyAlignment="1">
      <alignment horizontal="left" vertical="top"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Sheet1!$AF$9:$AF$368</c:f>
              <c:numCache>
                <c:formatCode>General</c:formatCod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numCache>
            </c:numRef>
          </c:cat>
          <c:val>
            <c:numRef>
              <c:f>Sheet1!$AK$9:$AK$368</c:f>
              <c:numCache>
                <c:formatCode>0.000%</c:formatCode>
                <c:ptCount val="360"/>
                <c:pt idx="0">
                  <c:v>3.7446564904272249E-2</c:v>
                </c:pt>
                <c:pt idx="1">
                  <c:v>3.7440678731350915E-2</c:v>
                </c:pt>
                <c:pt idx="2">
                  <c:v>3.7436105166983334E-2</c:v>
                </c:pt>
                <c:pt idx="3">
                  <c:v>3.7430873522818472E-2</c:v>
                </c:pt>
                <c:pt idx="4">
                  <c:v>3.7425374344297158E-2</c:v>
                </c:pt>
                <c:pt idx="5">
                  <c:v>3.7420407179793905E-2</c:v>
                </c:pt>
                <c:pt idx="6">
                  <c:v>3.741517253219917E-2</c:v>
                </c:pt>
                <c:pt idx="7">
                  <c:v>3.7409768213646534E-2</c:v>
                </c:pt>
                <c:pt idx="8">
                  <c:v>3.7404700987168187E-2</c:v>
                </c:pt>
                <c:pt idx="9">
                  <c:v>3.7399464143202416E-2</c:v>
                </c:pt>
                <c:pt idx="10">
                  <c:v>3.7394475721251E-2</c:v>
                </c:pt>
                <c:pt idx="11">
                  <c:v>3.7389332512734422E-2</c:v>
                </c:pt>
                <c:pt idx="12">
                  <c:v>3.7384068897384902E-2</c:v>
                </c:pt>
                <c:pt idx="13">
                  <c:v>3.7379006911551556E-2</c:v>
                </c:pt>
                <c:pt idx="14">
                  <c:v>3.7373829664501965E-2</c:v>
                </c:pt>
                <c:pt idx="15">
                  <c:v>3.736882035183739E-2</c:v>
                </c:pt>
                <c:pt idx="16">
                  <c:v>3.736370311468086E-2</c:v>
                </c:pt>
                <c:pt idx="17">
                  <c:v>3.735849514839884E-2</c:v>
                </c:pt>
                <c:pt idx="18">
                  <c:v>3.735343412308726E-2</c:v>
                </c:pt>
                <c:pt idx="19">
                  <c:v>3.7348285958097818E-2</c:v>
                </c:pt>
                <c:pt idx="20">
                  <c:v>3.734326700097676E-2</c:v>
                </c:pt>
                <c:pt idx="21">
                  <c:v>3.7338165180364161E-2</c:v>
                </c:pt>
                <c:pt idx="22">
                  <c:v>3.7333179144397932E-2</c:v>
                </c:pt>
                <c:pt idx="23">
                  <c:v>3.7328114626601377E-2</c:v>
                </c:pt>
                <c:pt idx="24">
                  <c:v>3.7323155399089841E-2</c:v>
                </c:pt>
                <c:pt idx="25">
                  <c:v>3.7318121925435002E-2</c:v>
                </c:pt>
                <c:pt idx="26">
                  <c:v>3.7313022171573111E-2</c:v>
                </c:pt>
                <c:pt idx="27">
                  <c:v>3.7308021017737114E-2</c:v>
                </c:pt>
                <c:pt idx="28">
                  <c:v>3.7302956315963143E-2</c:v>
                </c:pt>
                <c:pt idx="29">
                  <c:v>3.7297982973362093E-2</c:v>
                </c:pt>
                <c:pt idx="30">
                  <c:v>3.7292948817894259E-2</c:v>
                </c:pt>
                <c:pt idx="31">
                  <c:v>3.7288000031960859E-2</c:v>
                </c:pt>
                <c:pt idx="32">
                  <c:v>3.7282993099897216E-2</c:v>
                </c:pt>
                <c:pt idx="33">
                  <c:v>3.7278066513685537E-2</c:v>
                </c:pt>
                <c:pt idx="34">
                  <c:v>3.7273084345309029E-2</c:v>
                </c:pt>
                <c:pt idx="35">
                  <c:v>3.7268178260981513E-2</c:v>
                </c:pt>
                <c:pt idx="36">
                  <c:v>3.7263219041664263E-2</c:v>
                </c:pt>
                <c:pt idx="37">
                  <c:v>3.725833225688123E-2</c:v>
                </c:pt>
                <c:pt idx="38">
                  <c:v>3.7253513320496867E-2</c:v>
                </c:pt>
                <c:pt idx="39">
                  <c:v>3.7248641937167523E-2</c:v>
                </c:pt>
                <c:pt idx="40">
                  <c:v>3.7243835841734456E-2</c:v>
                </c:pt>
                <c:pt idx="41">
                  <c:v>3.7238979789869397E-2</c:v>
                </c:pt>
                <c:pt idx="42">
                  <c:v>3.7234186776355926E-2</c:v>
                </c:pt>
                <c:pt idx="43">
                  <c:v>3.7229346130572397E-2</c:v>
                </c:pt>
                <c:pt idx="44">
                  <c:v>3.7224566540721545E-2</c:v>
                </c:pt>
                <c:pt idx="45">
                  <c:v>3.7219741498001307E-2</c:v>
                </c:pt>
                <c:pt idx="46">
                  <c:v>3.7214975760546241E-2</c:v>
                </c:pt>
                <c:pt idx="47">
                  <c:v>3.721016662347959E-2</c:v>
                </c:pt>
                <c:pt idx="48">
                  <c:v>3.7205415243889692E-2</c:v>
                </c:pt>
                <c:pt idx="49">
                  <c:v>3.720071900753652E-2</c:v>
                </c:pt>
                <c:pt idx="50">
                  <c:v>3.7195980430908555E-2</c:v>
                </c:pt>
                <c:pt idx="51">
                  <c:v>3.7191295884496413E-2</c:v>
                </c:pt>
                <c:pt idx="52">
                  <c:v>3.7186570960764748E-2</c:v>
                </c:pt>
                <c:pt idx="53">
                  <c:v>3.7181899078575956E-2</c:v>
                </c:pt>
                <c:pt idx="54">
                  <c:v>3.7177278155496804E-2</c:v>
                </c:pt>
                <c:pt idx="55">
                  <c:v>3.7172618047046732E-2</c:v>
                </c:pt>
                <c:pt idx="56">
                  <c:v>3.7168008205266584E-2</c:v>
                </c:pt>
                <c:pt idx="57">
                  <c:v>3.7163361029307389E-2</c:v>
                </c:pt>
                <c:pt idx="58">
                  <c:v>3.7158763509636178E-2</c:v>
                </c:pt>
                <c:pt idx="59">
                  <c:v>3.7154213948146567E-2</c:v>
                </c:pt>
                <c:pt idx="60">
                  <c:v>3.7149628296462511E-2</c:v>
                </c:pt>
                <c:pt idx="61">
                  <c:v>3.714509020528009E-2</c:v>
                </c:pt>
                <c:pt idx="62">
                  <c:v>3.7140598177102135E-2</c:v>
                </c:pt>
                <c:pt idx="63">
                  <c:v>3.7136071370178166E-2</c:v>
                </c:pt>
                <c:pt idx="64">
                  <c:v>3.7131590399310833E-2</c:v>
                </c:pt>
                <c:pt idx="65">
                  <c:v>3.7127076367040934E-2</c:v>
                </c:pt>
                <c:pt idx="66">
                  <c:v>3.7122607988493594E-2</c:v>
                </c:pt>
                <c:pt idx="67">
                  <c:v>3.7118184007897251E-2</c:v>
                </c:pt>
                <c:pt idx="68">
                  <c:v>3.7113728269759859E-2</c:v>
                </c:pt>
                <c:pt idx="69">
                  <c:v>3.7109316879262978E-2</c:v>
                </c:pt>
                <c:pt idx="70">
                  <c:v>3.7104948712628795E-2</c:v>
                </c:pt>
                <c:pt idx="71">
                  <c:v>3.7100550123825876E-2</c:v>
                </c:pt>
                <c:pt idx="72">
                  <c:v>3.7096194819100509E-2</c:v>
                </c:pt>
                <c:pt idx="73">
                  <c:v>3.7091881788305622E-2</c:v>
                </c:pt>
                <c:pt idx="74">
                  <c:v>3.7087539692190342E-2</c:v>
                </c:pt>
                <c:pt idx="75">
                  <c:v>3.7083240024173791E-2</c:v>
                </c:pt>
                <c:pt idx="76">
                  <c:v>3.7078981872886357E-2</c:v>
                </c:pt>
                <c:pt idx="77">
                  <c:v>3.7074696028131952E-2</c:v>
                </c:pt>
                <c:pt idx="78">
                  <c:v>3.7070451935313581E-2</c:v>
                </c:pt>
                <c:pt idx="79">
                  <c:v>3.7066248769700771E-2</c:v>
                </c:pt>
                <c:pt idx="80">
                  <c:v>3.7062085746601019E-2</c:v>
                </c:pt>
                <c:pt idx="81">
                  <c:v>3.7057896266561668E-2</c:v>
                </c:pt>
                <c:pt idx="82">
                  <c:v>3.7053747281521228E-2</c:v>
                </c:pt>
                <c:pt idx="83">
                  <c:v>3.704963807857839E-2</c:v>
                </c:pt>
                <c:pt idx="84">
                  <c:v>3.7045539989908685E-2</c:v>
                </c:pt>
                <c:pt idx="85">
                  <c:v>3.7041538214100306E-2</c:v>
                </c:pt>
                <c:pt idx="86">
                  <c:v>3.7037630382489715E-2</c:v>
                </c:pt>
                <c:pt idx="87">
                  <c:v>3.7033751714011645E-2</c:v>
                </c:pt>
                <c:pt idx="88">
                  <c:v>3.702996422819424E-2</c:v>
                </c:pt>
                <c:pt idx="89">
                  <c:v>3.7026265818663862E-2</c:v>
                </c:pt>
                <c:pt idx="90">
                  <c:v>3.7022654467148662E-2</c:v>
                </c:pt>
                <c:pt idx="91">
                  <c:v>3.7019067740291421E-2</c:v>
                </c:pt>
                <c:pt idx="92">
                  <c:v>3.7015565884671295E-2</c:v>
                </c:pt>
                <c:pt idx="93">
                  <c:v>3.7012147098222314E-2</c:v>
                </c:pt>
                <c:pt idx="94">
                  <c:v>3.700875056852649E-2</c:v>
                </c:pt>
                <c:pt idx="95">
                  <c:v>3.7005435271486496E-2</c:v>
                </c:pt>
                <c:pt idx="96">
                  <c:v>3.7002199593509408E-2</c:v>
                </c:pt>
                <c:pt idx="97">
                  <c:v>3.6999041985987538E-2</c:v>
                </c:pt>
                <c:pt idx="98">
                  <c:v>3.6995903651592742E-2</c:v>
                </c:pt>
                <c:pt idx="99">
                  <c:v>3.6992841960981487E-2</c:v>
                </c:pt>
                <c:pt idx="100">
                  <c:v>3.698985552330273E-2</c:v>
                </c:pt>
                <c:pt idx="101">
                  <c:v>3.6986943002971825E-2</c:v>
                </c:pt>
                <c:pt idx="102">
                  <c:v>3.6984047463102812E-2</c:v>
                </c:pt>
                <c:pt idx="103">
                  <c:v>3.6981224754987448E-2</c:v>
                </c:pt>
                <c:pt idx="104">
                  <c:v>3.697847367613076E-2</c:v>
                </c:pt>
                <c:pt idx="105">
                  <c:v>3.6975793071434039E-2</c:v>
                </c:pt>
                <c:pt idx="106">
                  <c:v>3.6973127730128487E-2</c:v>
                </c:pt>
                <c:pt idx="107">
                  <c:v>3.6970532063270979E-2</c:v>
                </c:pt>
                <c:pt idx="108">
                  <c:v>3.6968005028871542E-2</c:v>
                </c:pt>
                <c:pt idx="109">
                  <c:v>3.696554562591145E-2</c:v>
                </c:pt>
                <c:pt idx="110">
                  <c:v>3.6963152892905596E-2</c:v>
                </c:pt>
                <c:pt idx="111">
                  <c:v>3.6960773617775583E-2</c:v>
                </c:pt>
                <c:pt idx="112">
                  <c:v>3.6958460517188714E-2</c:v>
                </c:pt>
                <c:pt idx="113">
                  <c:v>3.6956212722690292E-2</c:v>
                </c:pt>
                <c:pt idx="114">
                  <c:v>3.69540294003231E-2</c:v>
                </c:pt>
                <c:pt idx="115">
                  <c:v>3.695185881931716E-2</c:v>
                </c:pt>
                <c:pt idx="116">
                  <c:v>3.6949752411233432E-2</c:v>
                </c:pt>
                <c:pt idx="117">
                  <c:v>3.6947709422363827E-2</c:v>
                </c:pt>
                <c:pt idx="118">
                  <c:v>3.6945729129319226E-2</c:v>
                </c:pt>
                <c:pt idx="119">
                  <c:v>3.6943810838094268E-2</c:v>
                </c:pt>
                <c:pt idx="120">
                  <c:v>3.6941904550465726E-2</c:v>
                </c:pt>
                <c:pt idx="121">
                  <c:v>3.6940060179063275E-2</c:v>
                </c:pt>
                <c:pt idx="122">
                  <c:v>3.6938277097047528E-2</c:v>
                </c:pt>
                <c:pt idx="123">
                  <c:v>3.6936554703625973E-2</c:v>
                </c:pt>
                <c:pt idx="124">
                  <c:v>3.6934892423308066E-2</c:v>
                </c:pt>
                <c:pt idx="125">
                  <c:v>3.6933241870806863E-2</c:v>
                </c:pt>
                <c:pt idx="126">
                  <c:v>3.6931651523282691E-2</c:v>
                </c:pt>
                <c:pt idx="127">
                  <c:v>3.6930120861956427E-2</c:v>
                </c:pt>
                <c:pt idx="128">
                  <c:v>3.6928649390661733E-2</c:v>
                </c:pt>
                <c:pt idx="129">
                  <c:v>3.6927236635248342E-2</c:v>
                </c:pt>
                <c:pt idx="130">
                  <c:v>3.6925835719747342E-2</c:v>
                </c:pt>
                <c:pt idx="131">
                  <c:v>3.6924493760608315E-2</c:v>
                </c:pt>
                <c:pt idx="132">
                  <c:v>3.6923210331958806E-2</c:v>
                </c:pt>
                <c:pt idx="133">
                  <c:v>3.6921985027756815E-2</c:v>
                </c:pt>
                <c:pt idx="134">
                  <c:v>3.6920817461310471E-2</c:v>
                </c:pt>
                <c:pt idx="135">
                  <c:v>3.6919707264817164E-2</c:v>
                </c:pt>
                <c:pt idx="136">
                  <c:v>3.6918609258273775E-2</c:v>
                </c:pt>
                <c:pt idx="137">
                  <c:v>3.6917569015704262E-2</c:v>
                </c:pt>
                <c:pt idx="138">
                  <c:v>3.6916586209476784E-2</c:v>
                </c:pt>
                <c:pt idx="139">
                  <c:v>3.6915660529129306E-2</c:v>
                </c:pt>
                <c:pt idx="140">
                  <c:v>3.6914791680997296E-2</c:v>
                </c:pt>
                <c:pt idx="141">
                  <c:v>3.6913979387856344E-2</c:v>
                </c:pt>
                <c:pt idx="142">
                  <c:v>3.6913180054814893E-2</c:v>
                </c:pt>
                <c:pt idx="143">
                  <c:v>3.6912437797838885E-2</c:v>
                </c:pt>
                <c:pt idx="144">
                  <c:v>3.6911752373493839E-2</c:v>
                </c:pt>
                <c:pt idx="145">
                  <c:v>3.6911123553419911E-2</c:v>
                </c:pt>
                <c:pt idx="146">
                  <c:v>3.6910551124042755E-2</c:v>
                </c:pt>
                <c:pt idx="147">
                  <c:v>3.6910034886295878E-2</c:v>
                </c:pt>
                <c:pt idx="148">
                  <c:v>3.690953273573376E-2</c:v>
                </c:pt>
                <c:pt idx="149">
                  <c:v>3.6909087404142699E-2</c:v>
                </c:pt>
                <c:pt idx="150">
                  <c:v>3.690869872117554E-2</c:v>
                </c:pt>
                <c:pt idx="151">
                  <c:v>3.6908366529899844E-2</c:v>
                </c:pt>
                <c:pt idx="152">
                  <c:v>3.6908090686573525E-2</c:v>
                </c:pt>
                <c:pt idx="153">
                  <c:v>3.6907871060429587E-2</c:v>
                </c:pt>
                <c:pt idx="154">
                  <c:v>3.6907707533469586E-2</c:v>
                </c:pt>
                <c:pt idx="155">
                  <c:v>3.6907559640702733E-2</c:v>
                </c:pt>
                <c:pt idx="156">
                  <c:v>3.6907468582203951E-2</c:v>
                </c:pt>
                <c:pt idx="157">
                  <c:v>3.6907434264046864E-2</c:v>
                </c:pt>
                <c:pt idx="158">
                  <c:v>3.6907456604225154E-2</c:v>
                </c:pt>
                <c:pt idx="159">
                  <c:v>3.690753553248674E-2</c:v>
                </c:pt>
                <c:pt idx="160">
                  <c:v>3.6907670990174862E-2</c:v>
                </c:pt>
                <c:pt idx="161">
                  <c:v>3.6907862930075919E-2</c:v>
                </c:pt>
                <c:pt idx="162">
                  <c:v>3.6908072434341209E-2</c:v>
                </c:pt>
                <c:pt idx="163">
                  <c:v>3.6908339246451975E-2</c:v>
                </c:pt>
                <c:pt idx="164">
                  <c:v>3.6908663339671827E-2</c:v>
                </c:pt>
                <c:pt idx="165">
                  <c:v>3.6909044698045845E-2</c:v>
                </c:pt>
                <c:pt idx="166">
                  <c:v>3.6909483316280162E-2</c:v>
                </c:pt>
                <c:pt idx="167">
                  <c:v>3.6909979199626936E-2</c:v>
                </c:pt>
                <c:pt idx="168">
                  <c:v>3.6910532363774617E-2</c:v>
                </c:pt>
                <c:pt idx="169">
                  <c:v>3.6911105361013316E-2</c:v>
                </c:pt>
                <c:pt idx="170">
                  <c:v>3.6911736542109719E-2</c:v>
                </c:pt>
                <c:pt idx="171">
                  <c:v>3.6912425940441362E-2</c:v>
                </c:pt>
                <c:pt idx="172">
                  <c:v>3.6913173599306057E-2</c:v>
                </c:pt>
                <c:pt idx="173">
                  <c:v>3.6913979571837278E-2</c:v>
                </c:pt>
                <c:pt idx="174">
                  <c:v>3.691484392092402E-2</c:v>
                </c:pt>
                <c:pt idx="175">
                  <c:v>3.6915766719134858E-2</c:v>
                </c:pt>
                <c:pt idx="176">
                  <c:v>3.6916748048646177E-2</c:v>
                </c:pt>
                <c:pt idx="177">
                  <c:v>3.6917788001174401E-2</c:v>
                </c:pt>
                <c:pt idx="178">
                  <c:v>3.6918850930533417E-2</c:v>
                </c:pt>
                <c:pt idx="179">
                  <c:v>3.6919900900721385E-2</c:v>
                </c:pt>
                <c:pt idx="180">
                  <c:v>3.6920938041045584E-2</c:v>
                </c:pt>
                <c:pt idx="181">
                  <c:v>3.6921962478956197E-2</c:v>
                </c:pt>
                <c:pt idx="182">
                  <c:v>3.6922974340084326E-2</c:v>
                </c:pt>
                <c:pt idx="183">
                  <c:v>3.692397374827909E-2</c:v>
                </c:pt>
                <c:pt idx="184">
                  <c:v>3.6924960825644081E-2</c:v>
                </c:pt>
                <c:pt idx="185">
                  <c:v>3.6925935692573034E-2</c:v>
                </c:pt>
                <c:pt idx="186">
                  <c:v>3.692689846778472E-2</c:v>
                </c:pt>
                <c:pt idx="187">
                  <c:v>3.6927815190059485E-2</c:v>
                </c:pt>
                <c:pt idx="188">
                  <c:v>3.6928720793511019E-2</c:v>
                </c:pt>
                <c:pt idx="189">
                  <c:v>3.6929615381801138E-2</c:v>
                </c:pt>
                <c:pt idx="190">
                  <c:v>3.6930499057230448E-2</c:v>
                </c:pt>
                <c:pt idx="191">
                  <c:v>3.693137192076551E-2</c:v>
                </c:pt>
                <c:pt idx="192">
                  <c:v>3.693223407206532E-2</c:v>
                </c:pt>
                <c:pt idx="193">
                  <c:v>3.6933085609507435E-2</c:v>
                </c:pt>
                <c:pt idx="194">
                  <c:v>3.693392663021354E-2</c:v>
                </c:pt>
                <c:pt idx="195">
                  <c:v>3.6934757230074569E-2</c:v>
                </c:pt>
                <c:pt idx="196">
                  <c:v>3.693554506647119E-2</c:v>
                </c:pt>
                <c:pt idx="197">
                  <c:v>3.693632337054778E-2</c:v>
                </c:pt>
                <c:pt idx="198">
                  <c:v>3.6937092225436632E-2</c:v>
                </c:pt>
                <c:pt idx="199">
                  <c:v>3.6937851713281719E-2</c:v>
                </c:pt>
                <c:pt idx="200">
                  <c:v>3.693860191525794E-2</c:v>
                </c:pt>
                <c:pt idx="201">
                  <c:v>3.6939342911590109E-2</c:v>
                </c:pt>
                <c:pt idx="202">
                  <c:v>3.6940074781571602E-2</c:v>
                </c:pt>
                <c:pt idx="203">
                  <c:v>3.6940797603582709E-2</c:v>
                </c:pt>
                <c:pt idx="204">
                  <c:v>3.6941511455108662E-2</c:v>
                </c:pt>
                <c:pt idx="205">
                  <c:v>3.6942216412757342E-2</c:v>
                </c:pt>
                <c:pt idx="206">
                  <c:v>3.6942912552276753E-2</c:v>
                </c:pt>
                <c:pt idx="207">
                  <c:v>3.6943599948572152E-2</c:v>
                </c:pt>
                <c:pt idx="208">
                  <c:v>3.6944248400781171E-2</c:v>
                </c:pt>
                <c:pt idx="209">
                  <c:v>3.6944888909733666E-2</c:v>
                </c:pt>
                <c:pt idx="210">
                  <c:v>3.6945521539745188E-2</c:v>
                </c:pt>
                <c:pt idx="211">
                  <c:v>3.6946146354466317E-2</c:v>
                </c:pt>
                <c:pt idx="212">
                  <c:v>3.6946763416895727E-2</c:v>
                </c:pt>
                <c:pt idx="213">
                  <c:v>3.6947372789392967E-2</c:v>
                </c:pt>
                <c:pt idx="214">
                  <c:v>3.6947974533691204E-2</c:v>
                </c:pt>
                <c:pt idx="215">
                  <c:v>3.6948568710909624E-2</c:v>
                </c:pt>
                <c:pt idx="216">
                  <c:v>3.694915538156579E-2</c:v>
                </c:pt>
                <c:pt idx="217">
                  <c:v>3.6949734605587668E-2</c:v>
                </c:pt>
                <c:pt idx="218">
                  <c:v>3.6950306442325671E-2</c:v>
                </c:pt>
                <c:pt idx="219">
                  <c:v>3.6950870950564339E-2</c:v>
                </c:pt>
                <c:pt idx="220">
                  <c:v>3.6951400065453187E-2</c:v>
                </c:pt>
                <c:pt idx="221">
                  <c:v>3.6951922577781952E-2</c:v>
                </c:pt>
                <c:pt idx="222">
                  <c:v>3.6952438537360591E-2</c:v>
                </c:pt>
                <c:pt idx="223">
                  <c:v>3.6952947993562732E-2</c:v>
                </c:pt>
                <c:pt idx="224">
                  <c:v>3.6953450995334439E-2</c:v>
                </c:pt>
                <c:pt idx="225">
                  <c:v>3.6953947591202921E-2</c:v>
                </c:pt>
                <c:pt idx="226">
                  <c:v>3.6954437829285161E-2</c:v>
                </c:pt>
                <c:pt idx="227">
                  <c:v>3.6954921757296352E-2</c:v>
                </c:pt>
                <c:pt idx="228">
                  <c:v>3.6955399422558266E-2</c:v>
                </c:pt>
                <c:pt idx="229">
                  <c:v>3.6955870872007586E-2</c:v>
                </c:pt>
                <c:pt idx="230">
                  <c:v>3.6956336152204013E-2</c:v>
                </c:pt>
                <c:pt idx="231">
                  <c:v>3.6956795309338361E-2</c:v>
                </c:pt>
                <c:pt idx="232">
                  <c:v>3.6957248389240575E-2</c:v>
                </c:pt>
                <c:pt idx="233">
                  <c:v>3.6957695437387542E-2</c:v>
                </c:pt>
                <c:pt idx="234">
                  <c:v>3.6958110896503332E-2</c:v>
                </c:pt>
                <c:pt idx="235">
                  <c:v>3.6958520979010978E-2</c:v>
                </c:pt>
                <c:pt idx="236">
                  <c:v>3.6958925722724544E-2</c:v>
                </c:pt>
                <c:pt idx="237">
                  <c:v>3.6959325165194692E-2</c:v>
                </c:pt>
                <c:pt idx="238">
                  <c:v>3.6959719343714462E-2</c:v>
                </c:pt>
                <c:pt idx="239">
                  <c:v>3.6960108295325013E-2</c:v>
                </c:pt>
                <c:pt idx="240">
                  <c:v>3.696049205682124E-2</c:v>
                </c:pt>
                <c:pt idx="241">
                  <c:v>3.6960870664757395E-2</c:v>
                </c:pt>
                <c:pt idx="242">
                  <c:v>3.696124415545262E-2</c:v>
                </c:pt>
                <c:pt idx="243">
                  <c:v>3.6961612564996416E-2</c:v>
                </c:pt>
                <c:pt idx="244">
                  <c:v>3.6961975929254112E-2</c:v>
                </c:pt>
                <c:pt idx="245">
                  <c:v>3.6962334283872203E-2</c:v>
                </c:pt>
                <c:pt idx="246">
                  <c:v>3.6962687664283692E-2</c:v>
                </c:pt>
                <c:pt idx="247">
                  <c:v>3.6963036105713401E-2</c:v>
                </c:pt>
                <c:pt idx="248">
                  <c:v>3.6963379643183122E-2</c:v>
                </c:pt>
                <c:pt idx="249">
                  <c:v>3.6963718311516867E-2</c:v>
                </c:pt>
                <c:pt idx="250">
                  <c:v>3.6964052145345955E-2</c:v>
                </c:pt>
                <c:pt idx="251">
                  <c:v>3.6964358683972361E-2</c:v>
                </c:pt>
                <c:pt idx="252">
                  <c:v>3.6964660972672876E-2</c:v>
                </c:pt>
                <c:pt idx="253">
                  <c:v>3.6964959039444356E-2</c:v>
                </c:pt>
                <c:pt idx="254">
                  <c:v>3.6965252912147306E-2</c:v>
                </c:pt>
                <c:pt idx="255">
                  <c:v>3.6965542618509498E-2</c:v>
                </c:pt>
                <c:pt idx="256">
                  <c:v>3.6965828186129555E-2</c:v>
                </c:pt>
                <c:pt idx="257">
                  <c:v>3.6966109642480621E-2</c:v>
                </c:pt>
                <c:pt idx="258">
                  <c:v>3.696638701491383E-2</c:v>
                </c:pt>
                <c:pt idx="259">
                  <c:v>3.6966660330661885E-2</c:v>
                </c:pt>
                <c:pt idx="260">
                  <c:v>3.6966929616842559E-2</c:v>
                </c:pt>
                <c:pt idx="261">
                  <c:v>3.6967194900462137E-2</c:v>
                </c:pt>
                <c:pt idx="262">
                  <c:v>3.6967456208418931E-2</c:v>
                </c:pt>
                <c:pt idx="263">
                  <c:v>3.6967713567506666E-2</c:v>
                </c:pt>
                <c:pt idx="264">
                  <c:v>3.6967967004417887E-2</c:v>
                </c:pt>
                <c:pt idx="265">
                  <c:v>3.6968216545747355E-2</c:v>
                </c:pt>
                <c:pt idx="266">
                  <c:v>3.6968462217995421E-2</c:v>
                </c:pt>
                <c:pt idx="267">
                  <c:v>3.696870404757132E-2</c:v>
                </c:pt>
                <c:pt idx="268">
                  <c:v>3.6968942060796497E-2</c:v>
                </c:pt>
                <c:pt idx="269">
                  <c:v>3.6969176283907952E-2</c:v>
                </c:pt>
                <c:pt idx="270">
                  <c:v>3.6969406743061428E-2</c:v>
                </c:pt>
                <c:pt idx="271">
                  <c:v>3.696961473367015E-2</c:v>
                </c:pt>
                <c:pt idx="272">
                  <c:v>3.6969819474807271E-2</c:v>
                </c:pt>
                <c:pt idx="273">
                  <c:v>3.6970020986691478E-2</c:v>
                </c:pt>
                <c:pt idx="274">
                  <c:v>3.6970219289489466E-2</c:v>
                </c:pt>
                <c:pt idx="275">
                  <c:v>3.6970414403318115E-2</c:v>
                </c:pt>
                <c:pt idx="276">
                  <c:v>3.697060634824674E-2</c:v>
                </c:pt>
                <c:pt idx="277">
                  <c:v>3.6970795144299254E-2</c:v>
                </c:pt>
                <c:pt idx="278">
                  <c:v>3.6970980811456354E-2</c:v>
                </c:pt>
                <c:pt idx="279">
                  <c:v>3.6971163369657709E-2</c:v>
                </c:pt>
                <c:pt idx="280">
                  <c:v>3.6971342838804072E-2</c:v>
                </c:pt>
                <c:pt idx="281">
                  <c:v>3.6971519238759507E-2</c:v>
                </c:pt>
                <c:pt idx="282">
                  <c:v>3.6971692589353448E-2</c:v>
                </c:pt>
                <c:pt idx="283">
                  <c:v>3.6971862910382874E-2</c:v>
                </c:pt>
                <c:pt idx="284">
                  <c:v>3.6972030221614417E-2</c:v>
                </c:pt>
                <c:pt idx="285">
                  <c:v>3.6972194542786496E-2</c:v>
                </c:pt>
                <c:pt idx="286">
                  <c:v>3.6972355893611364E-2</c:v>
                </c:pt>
                <c:pt idx="287">
                  <c:v>3.6972514293777257E-2</c:v>
                </c:pt>
                <c:pt idx="288">
                  <c:v>3.6972669762950439E-2</c:v>
                </c:pt>
                <c:pt idx="289">
                  <c:v>3.6972822320777303E-2</c:v>
                </c:pt>
                <c:pt idx="290">
                  <c:v>3.6972971986886413E-2</c:v>
                </c:pt>
                <c:pt idx="291">
                  <c:v>3.6973118780890574E-2</c:v>
                </c:pt>
                <c:pt idx="292">
                  <c:v>3.6973262722388892E-2</c:v>
                </c:pt>
                <c:pt idx="293">
                  <c:v>3.6973403830968768E-2</c:v>
                </c:pt>
                <c:pt idx="294">
                  <c:v>3.6973542126208001E-2</c:v>
                </c:pt>
                <c:pt idx="295">
                  <c:v>3.6973663631382048E-2</c:v>
                </c:pt>
                <c:pt idx="296">
                  <c:v>3.6973782763975352E-2</c:v>
                </c:pt>
                <c:pt idx="297">
                  <c:v>3.6973899537982621E-2</c:v>
                </c:pt>
                <c:pt idx="298">
                  <c:v>3.6974013967395886E-2</c:v>
                </c:pt>
                <c:pt idx="299">
                  <c:v>3.6974126066205829E-2</c:v>
                </c:pt>
                <c:pt idx="300">
                  <c:v>3.6974235848403023E-2</c:v>
                </c:pt>
                <c:pt idx="301">
                  <c:v>3.6974343327979262E-2</c:v>
                </c:pt>
                <c:pt idx="302">
                  <c:v>3.697444851892874E-2</c:v>
                </c:pt>
                <c:pt idx="303">
                  <c:v>3.6974551435249386E-2</c:v>
                </c:pt>
                <c:pt idx="304">
                  <c:v>3.697465209094411E-2</c:v>
                </c:pt>
                <c:pt idx="305">
                  <c:v>3.6974750500022024E-2</c:v>
                </c:pt>
                <c:pt idx="306">
                  <c:v>3.6974846676499723E-2</c:v>
                </c:pt>
                <c:pt idx="307">
                  <c:v>3.6974940634402556E-2</c:v>
                </c:pt>
                <c:pt idx="308">
                  <c:v>3.6975032387765866E-2</c:v>
                </c:pt>
                <c:pt idx="309">
                  <c:v>3.6975121950636194E-2</c:v>
                </c:pt>
                <c:pt idx="310">
                  <c:v>3.697520933707258E-2</c:v>
                </c:pt>
                <c:pt idx="311">
                  <c:v>3.6975294561147787E-2</c:v>
                </c:pt>
                <c:pt idx="312">
                  <c:v>3.6975377636949525E-2</c:v>
                </c:pt>
                <c:pt idx="313">
                  <c:v>3.6975458578581685E-2</c:v>
                </c:pt>
                <c:pt idx="314">
                  <c:v>3.6975537400165626E-2</c:v>
                </c:pt>
                <c:pt idx="315">
                  <c:v>3.6975614115841327E-2</c:v>
                </c:pt>
                <c:pt idx="316">
                  <c:v>3.6975688739768676E-2</c:v>
                </c:pt>
                <c:pt idx="317">
                  <c:v>3.6975761286128679E-2</c:v>
                </c:pt>
                <c:pt idx="318">
                  <c:v>3.6975831769124688E-2</c:v>
                </c:pt>
                <c:pt idx="319">
                  <c:v>3.6975900202983587E-2</c:v>
                </c:pt>
                <c:pt idx="320">
                  <c:v>3.6975966601957073E-2</c:v>
                </c:pt>
                <c:pt idx="321">
                  <c:v>3.6976030980322823E-2</c:v>
                </c:pt>
                <c:pt idx="322">
                  <c:v>3.6976093352385747E-2</c:v>
                </c:pt>
                <c:pt idx="323">
                  <c:v>3.6976153732479151E-2</c:v>
                </c:pt>
                <c:pt idx="324">
                  <c:v>3.6976212134965998E-2</c:v>
                </c:pt>
                <c:pt idx="325">
                  <c:v>3.6976268574240093E-2</c:v>
                </c:pt>
                <c:pt idx="326">
                  <c:v>3.6976323064727278E-2</c:v>
                </c:pt>
                <c:pt idx="327">
                  <c:v>3.6976375620886653E-2</c:v>
                </c:pt>
                <c:pt idx="328">
                  <c:v>3.6976426257211759E-2</c:v>
                </c:pt>
                <c:pt idx="329">
                  <c:v>3.6976468225117964E-2</c:v>
                </c:pt>
                <c:pt idx="330">
                  <c:v>3.6976508618706244E-2</c:v>
                </c:pt>
                <c:pt idx="331">
                  <c:v>3.6976547446828545E-2</c:v>
                </c:pt>
                <c:pt idx="332">
                  <c:v>3.697658471835806E-2</c:v>
                </c:pt>
                <c:pt idx="333">
                  <c:v>3.6976620442189932E-2</c:v>
                </c:pt>
                <c:pt idx="334">
                  <c:v>3.6976654627241909E-2</c:v>
                </c:pt>
                <c:pt idx="335">
                  <c:v>3.6976687282454949E-2</c:v>
                </c:pt>
                <c:pt idx="336">
                  <c:v>3.6976718416793952E-2</c:v>
                </c:pt>
                <c:pt idx="337">
                  <c:v>3.6976748039248393E-2</c:v>
                </c:pt>
                <c:pt idx="338">
                  <c:v>3.6976776158832964E-2</c:v>
                </c:pt>
                <c:pt idx="339">
                  <c:v>3.6976802784588265E-2</c:v>
                </c:pt>
                <c:pt idx="340">
                  <c:v>3.6976827925581462E-2</c:v>
                </c:pt>
                <c:pt idx="341">
                  <c:v>3.6976851590906919E-2</c:v>
                </c:pt>
                <c:pt idx="342">
                  <c:v>3.6976873789686907E-2</c:v>
                </c:pt>
                <c:pt idx="343">
                  <c:v>3.6976894531072252E-2</c:v>
                </c:pt>
                <c:pt idx="344">
                  <c:v>3.6976913824242931E-2</c:v>
                </c:pt>
                <c:pt idx="345">
                  <c:v>3.6976931678408841E-2</c:v>
                </c:pt>
                <c:pt idx="346">
                  <c:v>3.6976948102810409E-2</c:v>
                </c:pt>
                <c:pt idx="347">
                  <c:v>3.6976963106719239E-2</c:v>
                </c:pt>
                <c:pt idx="348">
                  <c:v>3.6976976699438793E-2</c:v>
                </c:pt>
                <c:pt idx="349">
                  <c:v>3.6976988890305054E-2</c:v>
                </c:pt>
                <c:pt idx="350">
                  <c:v>3.6976999688687215E-2</c:v>
                </c:pt>
                <c:pt idx="351">
                  <c:v>3.6977009103988261E-2</c:v>
                </c:pt>
                <c:pt idx="352">
                  <c:v>3.6977017145645739E-2</c:v>
                </c:pt>
                <c:pt idx="353">
                  <c:v>3.6977023823132338E-2</c:v>
                </c:pt>
                <c:pt idx="354">
                  <c:v>3.6977029145956589E-2</c:v>
                </c:pt>
                <c:pt idx="355">
                  <c:v>3.6977033123663502E-2</c:v>
                </c:pt>
                <c:pt idx="356">
                  <c:v>3.6977035765835282E-2</c:v>
                </c:pt>
                <c:pt idx="357">
                  <c:v>3.6977037082091921E-2</c:v>
                </c:pt>
                <c:pt idx="358">
                  <c:v>3.6977037082091921E-2</c:v>
                </c:pt>
                <c:pt idx="359">
                  <c:v>3.6977037082091921E-2</c:v>
                </c:pt>
              </c:numCache>
            </c:numRef>
          </c:val>
          <c:smooth val="0"/>
          <c:extLst>
            <c:ext xmlns:c16="http://schemas.microsoft.com/office/drawing/2014/chart" uri="{C3380CC4-5D6E-409C-BE32-E72D297353CC}">
              <c16:uniqueId val="{00000000-3F30-C349-B326-08BE6CECFA2B}"/>
            </c:ext>
          </c:extLst>
        </c:ser>
        <c:dLbls>
          <c:showLegendKey val="0"/>
          <c:showVal val="0"/>
          <c:showCatName val="0"/>
          <c:showSerName val="0"/>
          <c:showPercent val="0"/>
          <c:showBubbleSize val="0"/>
        </c:dLbls>
        <c:smooth val="0"/>
        <c:axId val="87048383"/>
        <c:axId val="87525951"/>
      </c:lineChart>
      <c:catAx>
        <c:axId val="870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25951"/>
        <c:crosses val="autoZero"/>
        <c:auto val="1"/>
        <c:lblAlgn val="ctr"/>
        <c:lblOffset val="100"/>
        <c:noMultiLvlLbl val="0"/>
      </c:catAx>
      <c:valAx>
        <c:axId val="8752595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Sheet1!$AF$9:$AF$368</c:f>
              <c:numCache>
                <c:formatCode>General</c:formatCod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numCache>
            </c:numRef>
          </c:cat>
          <c:val>
            <c:numRef>
              <c:f>Sheet1!$AL$9:$AL$368</c:f>
              <c:numCache>
                <c:formatCode>General</c:formatCode>
                <c:ptCount val="360"/>
                <c:pt idx="0">
                  <c:v>1</c:v>
                </c:pt>
                <c:pt idx="1">
                  <c:v>1.4993954891613062</c:v>
                </c:pt>
                <c:pt idx="2">
                  <c:v>1.9983790091314027</c:v>
                </c:pt>
                <c:pt idx="3">
                  <c:v>2.4969675063150603</c:v>
                </c:pt>
                <c:pt idx="4">
                  <c:v>2.995171917567014</c:v>
                </c:pt>
                <c:pt idx="5">
                  <c:v>3.4929757056125057</c:v>
                </c:pt>
                <c:pt idx="6">
                  <c:v>3.990395465437405</c:v>
                </c:pt>
                <c:pt idx="7">
                  <c:v>4.4874445523060613</c:v>
                </c:pt>
                <c:pt idx="8">
                  <c:v>4.9841061690580979</c:v>
                </c:pt>
                <c:pt idx="9">
                  <c:v>5.4803968937814798</c:v>
                </c:pt>
                <c:pt idx="10">
                  <c:v>5.9763014356807425</c:v>
                </c:pt>
                <c:pt idx="11">
                  <c:v>6.4718375245164488</c:v>
                </c:pt>
                <c:pt idx="12">
                  <c:v>6.9670208927816599</c:v>
                </c:pt>
                <c:pt idx="13">
                  <c:v>7.4618352358099544</c:v>
                </c:pt>
                <c:pt idx="14">
                  <c:v>7.9562979708941954</c:v>
                </c:pt>
                <c:pt idx="15">
                  <c:v>8.450393728524725</c:v>
                </c:pt>
                <c:pt idx="16">
                  <c:v>8.9441408920372343</c:v>
                </c:pt>
                <c:pt idx="17">
                  <c:v>9.4375565194082487</c:v>
                </c:pt>
                <c:pt idx="18">
                  <c:v>9.9306245584835313</c:v>
                </c:pt>
                <c:pt idx="19">
                  <c:v>10.423363302005322</c:v>
                </c:pt>
                <c:pt idx="20">
                  <c:v>10.915757401656885</c:v>
                </c:pt>
                <c:pt idx="21">
                  <c:v>11.407826011290005</c:v>
                </c:pt>
                <c:pt idx="22">
                  <c:v>11.899554215234737</c:v>
                </c:pt>
                <c:pt idx="23">
                  <c:v>12.390961831229831</c:v>
                </c:pt>
                <c:pt idx="24">
                  <c:v>12.882034228172838</c:v>
                </c:pt>
                <c:pt idx="25">
                  <c:v>13.372791778069924</c:v>
                </c:pt>
                <c:pt idx="26">
                  <c:v>13.863253999322549</c:v>
                </c:pt>
                <c:pt idx="27">
                  <c:v>14.353405606694558</c:v>
                </c:pt>
                <c:pt idx="28">
                  <c:v>14.843266902248176</c:v>
                </c:pt>
                <c:pt idx="29">
                  <c:v>15.332822993779839</c:v>
                </c:pt>
                <c:pt idx="30">
                  <c:v>15.822094842360331</c:v>
                </c:pt>
                <c:pt idx="31">
                  <c:v>16.311067847714018</c:v>
                </c:pt>
                <c:pt idx="32">
                  <c:v>16.7997635501719</c:v>
                </c:pt>
                <c:pt idx="33">
                  <c:v>17.288167575414192</c:v>
                </c:pt>
                <c:pt idx="34">
                  <c:v>17.776301991056478</c:v>
                </c:pt>
                <c:pt idx="35">
                  <c:v>18.264152604847983</c:v>
                </c:pt>
                <c:pt idx="36">
                  <c:v>18.751741977426025</c:v>
                </c:pt>
                <c:pt idx="37">
                  <c:v>19.239056069012531</c:v>
                </c:pt>
                <c:pt idx="38">
                  <c:v>19.726081657389948</c:v>
                </c:pt>
                <c:pt idx="39">
                  <c:v>20.212842667181935</c:v>
                </c:pt>
                <c:pt idx="40">
                  <c:v>20.699325841337476</c:v>
                </c:pt>
                <c:pt idx="41">
                  <c:v>21.18555541441275</c:v>
                </c:pt>
                <c:pt idx="42">
                  <c:v>21.671518118881746</c:v>
                </c:pt>
                <c:pt idx="43">
                  <c:v>22.157238522536829</c:v>
                </c:pt>
                <c:pt idx="44">
                  <c:v>22.642703366307089</c:v>
                </c:pt>
                <c:pt idx="45">
                  <c:v>23.127937569887123</c:v>
                </c:pt>
                <c:pt idx="46">
                  <c:v>23.612927897713806</c:v>
                </c:pt>
                <c:pt idx="47">
                  <c:v>24.097699636692251</c:v>
                </c:pt>
                <c:pt idx="48">
                  <c:v>24.582239587001116</c:v>
                </c:pt>
                <c:pt idx="49">
                  <c:v>25.066535142572377</c:v>
                </c:pt>
                <c:pt idx="50">
                  <c:v>25.550612683652059</c:v>
                </c:pt>
                <c:pt idx="51">
                  <c:v>26.034459553656472</c:v>
                </c:pt>
                <c:pt idx="52">
                  <c:v>26.518102437770452</c:v>
                </c:pt>
                <c:pt idx="53">
                  <c:v>27.001528654937463</c:v>
                </c:pt>
                <c:pt idx="54">
                  <c:v>27.484726034637667</c:v>
                </c:pt>
                <c:pt idx="55">
                  <c:v>27.967722235781878</c:v>
                </c:pt>
                <c:pt idx="56">
                  <c:v>28.450505009135988</c:v>
                </c:pt>
                <c:pt idx="57">
                  <c:v>28.933102296910782</c:v>
                </c:pt>
                <c:pt idx="58">
                  <c:v>29.415501801129707</c:v>
                </c:pt>
                <c:pt idx="59">
                  <c:v>29.897691675589908</c:v>
                </c:pt>
                <c:pt idx="60">
                  <c:v>30.379700769341966</c:v>
                </c:pt>
                <c:pt idx="61">
                  <c:v>30.86151715087907</c:v>
                </c:pt>
                <c:pt idx="62">
                  <c:v>31.34312929895313</c:v>
                </c:pt>
                <c:pt idx="63">
                  <c:v>31.824566902658319</c:v>
                </c:pt>
                <c:pt idx="64">
                  <c:v>32.305818332505275</c:v>
                </c:pt>
                <c:pt idx="65">
                  <c:v>32.7869135400218</c:v>
                </c:pt>
                <c:pt idx="66">
                  <c:v>33.267840820174087</c:v>
                </c:pt>
                <c:pt idx="67">
                  <c:v>33.748588844989726</c:v>
                </c:pt>
                <c:pt idx="68">
                  <c:v>34.229188392235727</c:v>
                </c:pt>
                <c:pt idx="69">
                  <c:v>34.709628040830815</c:v>
                </c:pt>
                <c:pt idx="70">
                  <c:v>35.189896718886104</c:v>
                </c:pt>
                <c:pt idx="71">
                  <c:v>35.670025992713384</c:v>
                </c:pt>
                <c:pt idx="72">
                  <c:v>36.150004686860591</c:v>
                </c:pt>
                <c:pt idx="73">
                  <c:v>36.629821951892175</c:v>
                </c:pt>
                <c:pt idx="74">
                  <c:v>37.109510115726785</c:v>
                </c:pt>
                <c:pt idx="75">
                  <c:v>37.589058219968095</c:v>
                </c:pt>
                <c:pt idx="76">
                  <c:v>38.068455612705179</c:v>
                </c:pt>
                <c:pt idx="77">
                  <c:v>38.547735364472864</c:v>
                </c:pt>
                <c:pt idx="78">
                  <c:v>39.026886712613667</c:v>
                </c:pt>
                <c:pt idx="79">
                  <c:v>39.505899184300006</c:v>
                </c:pt>
                <c:pt idx="80">
                  <c:v>39.984762576507755</c:v>
                </c:pt>
                <c:pt idx="81">
                  <c:v>40.463511129711037</c:v>
                </c:pt>
                <c:pt idx="82">
                  <c:v>40.942134504351912</c:v>
                </c:pt>
                <c:pt idx="83">
                  <c:v>41.420622619413031</c:v>
                </c:pt>
                <c:pt idx="84">
                  <c:v>41.680927650635731</c:v>
                </c:pt>
                <c:pt idx="85">
                  <c:v>41.94348759058964</c:v>
                </c:pt>
                <c:pt idx="86">
                  <c:v>42.208240147301893</c:v>
                </c:pt>
                <c:pt idx="87">
                  <c:v>42.475171482758803</c:v>
                </c:pt>
                <c:pt idx="88">
                  <c:v>42.744222625803786</c:v>
                </c:pt>
                <c:pt idx="89">
                  <c:v>43.015335833246858</c:v>
                </c:pt>
                <c:pt idx="90">
                  <c:v>43.288454548309346</c:v>
                </c:pt>
                <c:pt idx="91">
                  <c:v>43.563572978065629</c:v>
                </c:pt>
                <c:pt idx="92">
                  <c:v>43.840637489456263</c:v>
                </c:pt>
                <c:pt idx="93">
                  <c:v>44.11959551074218</c:v>
                </c:pt>
                <c:pt idx="94">
                  <c:v>44.400446949114794</c:v>
                </c:pt>
                <c:pt idx="95">
                  <c:v>44.68314189544418</c:v>
                </c:pt>
                <c:pt idx="96">
                  <c:v>44.967631392484741</c:v>
                </c:pt>
                <c:pt idx="97">
                  <c:v>45.253867404126396</c:v>
                </c:pt>
                <c:pt idx="98">
                  <c:v>45.541856644593558</c:v>
                </c:pt>
                <c:pt idx="99">
                  <c:v>45.83155344530158</c:v>
                </c:pt>
                <c:pt idx="100">
                  <c:v>46.1229129663772</c:v>
                </c:pt>
                <c:pt idx="101">
                  <c:v>46.415891170517121</c:v>
                </c:pt>
                <c:pt idx="102">
                  <c:v>46.710501022108602</c:v>
                </c:pt>
                <c:pt idx="103">
                  <c:v>47.0067006005129</c:v>
                </c:pt>
                <c:pt idx="104">
                  <c:v>47.304448709355086</c:v>
                </c:pt>
                <c:pt idx="105">
                  <c:v>47.6037048542102</c:v>
                </c:pt>
                <c:pt idx="106">
                  <c:v>47.904487775558081</c:v>
                </c:pt>
                <c:pt idx="107">
                  <c:v>48.206758881635807</c:v>
                </c:pt>
                <c:pt idx="108">
                  <c:v>48.510480216088773</c:v>
                </c:pt>
                <c:pt idx="109">
                  <c:v>48.815614438852855</c:v>
                </c:pt>
                <c:pt idx="110">
                  <c:v>49.122124807611911</c:v>
                </c:pt>
                <c:pt idx="111">
                  <c:v>49.430036584638174</c:v>
                </c:pt>
                <c:pt idx="112">
                  <c:v>49.739314707191141</c:v>
                </c:pt>
                <c:pt idx="113">
                  <c:v>50.049924655566592</c:v>
                </c:pt>
                <c:pt idx="114">
                  <c:v>50.361832437141594</c:v>
                </c:pt>
                <c:pt idx="115">
                  <c:v>50.675068263154195</c:v>
                </c:pt>
                <c:pt idx="116">
                  <c:v>50.989599668795258</c:v>
                </c:pt>
                <c:pt idx="117">
                  <c:v>51.305394669582739</c:v>
                </c:pt>
                <c:pt idx="118">
                  <c:v>51.622421747590998</c:v>
                </c:pt>
                <c:pt idx="119">
                  <c:v>51.94064983806178</c:v>
                </c:pt>
                <c:pt idx="120">
                  <c:v>52.260114812710071</c:v>
                </c:pt>
                <c:pt idx="121">
                  <c:v>52.580786974784594</c:v>
                </c:pt>
                <c:pt idx="122">
                  <c:v>52.902637042030136</c:v>
                </c:pt>
                <c:pt idx="123">
                  <c:v>53.225636135090639</c:v>
                </c:pt>
                <c:pt idx="124">
                  <c:v>53.549755766219697</c:v>
                </c:pt>
                <c:pt idx="125">
                  <c:v>53.875037100856311</c:v>
                </c:pt>
                <c:pt idx="126">
                  <c:v>54.201452885576487</c:v>
                </c:pt>
                <c:pt idx="127">
                  <c:v>54.528976226495459</c:v>
                </c:pt>
                <c:pt idx="128">
                  <c:v>54.857580579458947</c:v>
                </c:pt>
                <c:pt idx="129">
                  <c:v>55.187239740483093</c:v>
                </c:pt>
                <c:pt idx="130">
                  <c:v>55.517999862669591</c:v>
                </c:pt>
                <c:pt idx="131">
                  <c:v>55.849835864073583</c:v>
                </c:pt>
                <c:pt idx="132">
                  <c:v>56.182722976257075</c:v>
                </c:pt>
                <c:pt idx="133">
                  <c:v>56.516636735960773</c:v>
                </c:pt>
                <c:pt idx="134">
                  <c:v>56.85155297697807</c:v>
                </c:pt>
                <c:pt idx="135">
                  <c:v>57.187447822224556</c:v>
                </c:pt>
                <c:pt idx="136">
                  <c:v>57.524372983144104</c:v>
                </c:pt>
                <c:pt idx="137">
                  <c:v>57.862305592746431</c:v>
                </c:pt>
                <c:pt idx="138">
                  <c:v>58.201223051719495</c:v>
                </c:pt>
                <c:pt idx="139">
                  <c:v>58.541103021501577</c:v>
                </c:pt>
                <c:pt idx="140">
                  <c:v>58.88192341751305</c:v>
                </c:pt>
                <c:pt idx="141">
                  <c:v>59.223662402542807</c:v>
                </c:pt>
                <c:pt idx="142">
                  <c:v>59.566376949365704</c:v>
                </c:pt>
                <c:pt idx="143">
                  <c:v>59.910046138996208</c:v>
                </c:pt>
                <c:pt idx="144">
                  <c:v>60.254649282543468</c:v>
                </c:pt>
                <c:pt idx="145">
                  <c:v>60.600165915421215</c:v>
                </c:pt>
                <c:pt idx="146">
                  <c:v>60.946575791684523</c:v>
                </c:pt>
                <c:pt idx="147">
                  <c:v>61.293858878489537</c:v>
                </c:pt>
                <c:pt idx="148">
                  <c:v>61.642077168409514</c:v>
                </c:pt>
                <c:pt idx="149">
                  <c:v>61.991211471033957</c:v>
                </c:pt>
                <c:pt idx="150">
                  <c:v>62.341242795112606</c:v>
                </c:pt>
                <c:pt idx="151">
                  <c:v>62.692152343697678</c:v>
                </c:pt>
                <c:pt idx="152">
                  <c:v>63.04392150938731</c:v>
                </c:pt>
                <c:pt idx="153">
                  <c:v>63.396531869667307</c:v>
                </c:pt>
                <c:pt idx="154">
                  <c:v>63.749965182348326</c:v>
                </c:pt>
                <c:pt idx="155">
                  <c:v>64.104288978368729</c:v>
                </c:pt>
                <c:pt idx="156">
                  <c:v>64.459485785190395</c:v>
                </c:pt>
                <c:pt idx="157">
                  <c:v>64.815538299757947</c:v>
                </c:pt>
                <c:pt idx="158">
                  <c:v>65.172429384492929</c:v>
                </c:pt>
                <c:pt idx="159">
                  <c:v>65.530142063366966</c:v>
                </c:pt>
                <c:pt idx="160">
                  <c:v>65.888659518051384</c:v>
                </c:pt>
                <c:pt idx="161">
                  <c:v>66.247965084141555</c:v>
                </c:pt>
                <c:pt idx="162">
                  <c:v>66.608131619149248</c:v>
                </c:pt>
                <c:pt idx="163">
                  <c:v>66.969143169351426</c:v>
                </c:pt>
                <c:pt idx="164">
                  <c:v>67.330983926511621</c:v>
                </c:pt>
                <c:pt idx="165">
                  <c:v>67.693638224564097</c:v>
                </c:pt>
                <c:pt idx="166">
                  <c:v>68.057090536359624</c:v>
                </c:pt>
                <c:pt idx="167">
                  <c:v>68.421325470471331</c:v>
                </c:pt>
                <c:pt idx="168">
                  <c:v>68.786327768059238</c:v>
                </c:pt>
                <c:pt idx="169">
                  <c:v>69.152175445724964</c:v>
                </c:pt>
                <c:pt idx="170">
                  <c:v>69.518853907038562</c:v>
                </c:pt>
                <c:pt idx="171">
                  <c:v>69.88634868156808</c:v>
                </c:pt>
                <c:pt idx="172">
                  <c:v>70.254645422127666</c:v>
                </c:pt>
                <c:pt idx="173">
                  <c:v>70.623729902074288</c:v>
                </c:pt>
                <c:pt idx="174">
                  <c:v>70.993588012651671</c:v>
                </c:pt>
                <c:pt idx="175">
                  <c:v>71.3642057603805</c:v>
                </c:pt>
                <c:pt idx="176">
                  <c:v>71.735569264493392</c:v>
                </c:pt>
                <c:pt idx="177">
                  <c:v>72.107664754413875</c:v>
                </c:pt>
                <c:pt idx="178">
                  <c:v>72.223698790954373</c:v>
                </c:pt>
                <c:pt idx="179">
                  <c:v>72.339835900927341</c:v>
                </c:pt>
                <c:pt idx="180">
                  <c:v>72.456058829379671</c:v>
                </c:pt>
                <c:pt idx="181">
                  <c:v>72.572350235989418</c:v>
                </c:pt>
                <c:pt idx="182">
                  <c:v>72.688692693349751</c:v>
                </c:pt>
                <c:pt idx="183">
                  <c:v>72.805068685231291</c:v>
                </c:pt>
                <c:pt idx="184">
                  <c:v>72.921460604822556</c:v>
                </c:pt>
                <c:pt idx="185">
                  <c:v>73.037850752947762</c:v>
                </c:pt>
                <c:pt idx="186">
                  <c:v>73.154221336261827</c:v>
                </c:pt>
                <c:pt idx="187">
                  <c:v>73.270662271711487</c:v>
                </c:pt>
                <c:pt idx="188">
                  <c:v>73.387157474808689</c:v>
                </c:pt>
                <c:pt idx="189">
                  <c:v>73.503690776277395</c:v>
                </c:pt>
                <c:pt idx="190">
                  <c:v>73.620245920534444</c:v>
                </c:pt>
                <c:pt idx="191">
                  <c:v>73.736806564150839</c:v>
                </c:pt>
                <c:pt idx="192">
                  <c:v>73.853356274292764</c:v>
                </c:pt>
                <c:pt idx="193">
                  <c:v>73.969878527142299</c:v>
                </c:pt>
                <c:pt idx="194">
                  <c:v>74.086356706296954</c:v>
                </c:pt>
                <c:pt idx="195">
                  <c:v>74.202774101148293</c:v>
                </c:pt>
                <c:pt idx="196">
                  <c:v>74.319231427453701</c:v>
                </c:pt>
                <c:pt idx="197">
                  <c:v>74.435713768641833</c:v>
                </c:pt>
                <c:pt idx="198">
                  <c:v>74.552206124814404</c:v>
                </c:pt>
                <c:pt idx="199">
                  <c:v>74.668693411410302</c:v>
                </c:pt>
                <c:pt idx="200">
                  <c:v>74.785160457851731</c:v>
                </c:pt>
                <c:pt idx="201">
                  <c:v>74.901592006172422</c:v>
                </c:pt>
                <c:pt idx="202">
                  <c:v>75.017972709627301</c:v>
                </c:pt>
                <c:pt idx="203">
                  <c:v>75.134287131283557</c:v>
                </c:pt>
                <c:pt idx="204">
                  <c:v>75.250519742592445</c:v>
                </c:pt>
                <c:pt idx="205">
                  <c:v>75.366654921941773</c:v>
                </c:pt>
                <c:pt idx="206">
                  <c:v>75.482676953188616</c:v>
                </c:pt>
                <c:pt idx="207">
                  <c:v>75.59857002417175</c:v>
                </c:pt>
                <c:pt idx="208">
                  <c:v>75.714449344995316</c:v>
                </c:pt>
                <c:pt idx="209">
                  <c:v>75.830301016749814</c:v>
                </c:pt>
                <c:pt idx="210">
                  <c:v>75.946111057298864</c:v>
                </c:pt>
                <c:pt idx="211">
                  <c:v>76.061865400083434</c:v>
                </c:pt>
                <c:pt idx="212">
                  <c:v>76.177549892910037</c:v>
                </c:pt>
                <c:pt idx="213">
                  <c:v>76.293150296722175</c:v>
                </c:pt>
                <c:pt idx="214">
                  <c:v>76.408652284355099</c:v>
                </c:pt>
                <c:pt idx="215">
                  <c:v>76.52404143927339</c:v>
                </c:pt>
                <c:pt idx="216">
                  <c:v>76.639303254291178</c:v>
                </c:pt>
                <c:pt idx="217">
                  <c:v>76.754423130274702</c:v>
                </c:pt>
                <c:pt idx="218">
                  <c:v>76.869386374826746</c:v>
                </c:pt>
                <c:pt idx="219">
                  <c:v>76.984178200952869</c:v>
                </c:pt>
                <c:pt idx="220">
                  <c:v>77.098929232961453</c:v>
                </c:pt>
                <c:pt idx="221">
                  <c:v>77.213626733300174</c:v>
                </c:pt>
                <c:pt idx="222">
                  <c:v>77.328257884368185</c:v>
                </c:pt>
                <c:pt idx="223">
                  <c:v>77.442809787478254</c:v>
                </c:pt>
                <c:pt idx="224">
                  <c:v>77.557269461804665</c:v>
                </c:pt>
                <c:pt idx="225">
                  <c:v>77.671623843316794</c:v>
                </c:pt>
                <c:pt idx="226">
                  <c:v>77.785859783698044</c:v>
                </c:pt>
                <c:pt idx="227">
                  <c:v>77.899964049249832</c:v>
                </c:pt>
                <c:pt idx="228">
                  <c:v>78.013923319780559</c:v>
                </c:pt>
                <c:pt idx="229">
                  <c:v>78.127724187479146</c:v>
                </c:pt>
                <c:pt idx="230">
                  <c:v>78.241353155772984</c:v>
                </c:pt>
                <c:pt idx="231">
                  <c:v>78.354796638169958</c:v>
                </c:pt>
                <c:pt idx="232">
                  <c:v>78.468040957084384</c:v>
                </c:pt>
                <c:pt idx="233">
                  <c:v>78.581072342646536</c:v>
                </c:pt>
                <c:pt idx="234">
                  <c:v>78.694040298335665</c:v>
                </c:pt>
                <c:pt idx="235">
                  <c:v>78.806933276602265</c:v>
                </c:pt>
                <c:pt idx="236">
                  <c:v>78.919739654111851</c:v>
                </c:pt>
                <c:pt idx="237">
                  <c:v>79.032447730856461</c:v>
                </c:pt>
                <c:pt idx="238">
                  <c:v>79.14504572925415</c:v>
                </c:pt>
                <c:pt idx="239">
                  <c:v>79.257521793236194</c:v>
                </c:pt>
                <c:pt idx="240">
                  <c:v>79.369863987322006</c:v>
                </c:pt>
                <c:pt idx="241">
                  <c:v>79.482060295681265</c:v>
                </c:pt>
                <c:pt idx="242">
                  <c:v>79.59409862118342</c:v>
                </c:pt>
                <c:pt idx="243">
                  <c:v>79.705966784434068</c:v>
                </c:pt>
                <c:pt idx="244">
                  <c:v>79.81765252279817</c:v>
                </c:pt>
                <c:pt idx="245">
                  <c:v>79.929143489409867</c:v>
                </c:pt>
                <c:pt idx="246">
                  <c:v>80.040427252168513</c:v>
                </c:pt>
                <c:pt idx="247">
                  <c:v>80.151491292721118</c:v>
                </c:pt>
                <c:pt idx="248">
                  <c:v>80.26232300543046</c:v>
                </c:pt>
                <c:pt idx="249">
                  <c:v>80.372909696329074</c:v>
                </c:pt>
                <c:pt idx="250">
                  <c:v>80.483238582058561</c:v>
                </c:pt>
                <c:pt idx="251">
                  <c:v>80.593483524728427</c:v>
                </c:pt>
                <c:pt idx="252">
                  <c:v>80.70363419237701</c:v>
                </c:pt>
                <c:pt idx="253">
                  <c:v>80.813680182469682</c:v>
                </c:pt>
                <c:pt idx="254">
                  <c:v>80.923611021149782</c:v>
                </c:pt>
                <c:pt idx="255">
                  <c:v>81.033416162479625</c:v>
                </c:pt>
                <c:pt idx="256">
                  <c:v>81.143084987671315</c:v>
                </c:pt>
                <c:pt idx="257">
                  <c:v>81.252606804307561</c:v>
                </c:pt>
                <c:pt idx="258">
                  <c:v>81.361970845551824</c:v>
                </c:pt>
                <c:pt idx="259">
                  <c:v>81.47116626934816</c:v>
                </c:pt>
                <c:pt idx="260">
                  <c:v>81.580182157610238</c:v>
                </c:pt>
                <c:pt idx="261">
                  <c:v>81.68900751539951</c:v>
                </c:pt>
                <c:pt idx="262">
                  <c:v>81.797631270092424</c:v>
                </c:pt>
                <c:pt idx="263">
                  <c:v>81.906042270536418</c:v>
                </c:pt>
                <c:pt idx="264">
                  <c:v>82.014229286194436</c:v>
                </c:pt>
                <c:pt idx="265">
                  <c:v>82.122181006278083</c:v>
                </c:pt>
                <c:pt idx="266">
                  <c:v>82.229886038868955</c:v>
                </c:pt>
                <c:pt idx="267">
                  <c:v>82.337332910028152</c:v>
                </c:pt>
                <c:pt idx="268">
                  <c:v>82.444510062893571</c:v>
                </c:pt>
                <c:pt idx="269">
                  <c:v>82.551405856765129</c:v>
                </c:pt>
                <c:pt idx="270">
                  <c:v>82.658008566177401</c:v>
                </c:pt>
                <c:pt idx="271">
                  <c:v>82.764523192236751</c:v>
                </c:pt>
                <c:pt idx="272">
                  <c:v>82.87094076007601</c:v>
                </c:pt>
                <c:pt idx="273">
                  <c:v>82.977252231518264</c:v>
                </c:pt>
                <c:pt idx="274">
                  <c:v>83.083448504470979</c:v>
                </c:pt>
                <c:pt idx="275">
                  <c:v>83.189520412312362</c:v>
                </c:pt>
                <c:pt idx="276">
                  <c:v>83.295458723269974</c:v>
                </c:pt>
                <c:pt idx="277">
                  <c:v>83.401254139791391</c:v>
                </c:pt>
                <c:pt idx="278">
                  <c:v>83.506897297906747</c:v>
                </c:pt>
                <c:pt idx="279">
                  <c:v>83.612378766583319</c:v>
                </c:pt>
                <c:pt idx="280">
                  <c:v>83.717689047071588</c:v>
                </c:pt>
                <c:pt idx="281">
                  <c:v>83.822818572243079</c:v>
                </c:pt>
                <c:pt idx="282">
                  <c:v>83.927757705919674</c:v>
                </c:pt>
                <c:pt idx="283">
                  <c:v>84.032496742194198</c:v>
                </c:pt>
                <c:pt idx="284">
                  <c:v>84.137025904742316</c:v>
                </c:pt>
                <c:pt idx="285">
                  <c:v>84.241335346125567</c:v>
                </c:pt>
                <c:pt idx="286">
                  <c:v>84.34541514708522</c:v>
                </c:pt>
                <c:pt idx="287">
                  <c:v>84.44925531582723</c:v>
                </c:pt>
                <c:pt idx="288">
                  <c:v>84.552845787297642</c:v>
                </c:pt>
                <c:pt idx="289">
                  <c:v>84.656176422448823</c:v>
                </c:pt>
                <c:pt idx="290">
                  <c:v>84.759237007495912</c:v>
                </c:pt>
                <c:pt idx="291">
                  <c:v>84.8620172531637</c:v>
                </c:pt>
                <c:pt idx="292">
                  <c:v>84.964506793923675</c:v>
                </c:pt>
                <c:pt idx="293">
                  <c:v>85.066695187220986</c:v>
                </c:pt>
                <c:pt idx="294">
                  <c:v>85.168571912691363</c:v>
                </c:pt>
                <c:pt idx="295">
                  <c:v>85.270383347108364</c:v>
                </c:pt>
                <c:pt idx="296">
                  <c:v>85.372122121443212</c:v>
                </c:pt>
                <c:pt idx="297">
                  <c:v>85.473780813341833</c:v>
                </c:pt>
                <c:pt idx="298">
                  <c:v>85.575351946670821</c:v>
                </c:pt>
                <c:pt idx="299">
                  <c:v>85.676827991057877</c:v>
                </c:pt>
                <c:pt idx="300">
                  <c:v>85.778201361426952</c:v>
                </c:pt>
                <c:pt idx="301">
                  <c:v>85.879464417527814</c:v>
                </c:pt>
                <c:pt idx="302">
                  <c:v>85.980609463459984</c:v>
                </c:pt>
                <c:pt idx="303">
                  <c:v>86.081628747191033</c:v>
                </c:pt>
                <c:pt idx="304">
                  <c:v>86.1825144600692</c:v>
                </c:pt>
                <c:pt idx="305">
                  <c:v>86.283258736330026</c:v>
                </c:pt>
                <c:pt idx="306">
                  <c:v>86.383853652597224</c:v>
                </c:pt>
                <c:pt idx="307">
                  <c:v>86.484291227377526</c:v>
                </c:pt>
                <c:pt idx="308">
                  <c:v>86.584563420549443</c:v>
                </c:pt>
                <c:pt idx="309">
                  <c:v>86.684662132845858</c:v>
                </c:pt>
                <c:pt idx="310">
                  <c:v>86.784579205330445</c:v>
                </c:pt>
                <c:pt idx="311">
                  <c:v>86.884306418867766</c:v>
                </c:pt>
                <c:pt idx="312">
                  <c:v>86.983835493586824</c:v>
                </c:pt>
                <c:pt idx="313">
                  <c:v>87.083158088338379</c:v>
                </c:pt>
                <c:pt idx="314">
                  <c:v>87.18226580014543</c:v>
                </c:pt>
                <c:pt idx="315">
                  <c:v>87.281150163647112</c:v>
                </c:pt>
                <c:pt idx="316">
                  <c:v>87.379802650535964</c:v>
                </c:pt>
                <c:pt idx="317">
                  <c:v>87.478214668988031</c:v>
                </c:pt>
                <c:pt idx="318">
                  <c:v>87.576377563086339</c:v>
                </c:pt>
                <c:pt idx="319">
                  <c:v>87.67428261223705</c:v>
                </c:pt>
                <c:pt idx="320">
                  <c:v>87.771921030578667</c:v>
                </c:pt>
                <c:pt idx="321">
                  <c:v>87.869283966383847</c:v>
                </c:pt>
                <c:pt idx="322">
                  <c:v>87.966362501453887</c:v>
                </c:pt>
                <c:pt idx="323">
                  <c:v>88.063147650505883</c:v>
                </c:pt>
                <c:pt idx="324">
                  <c:v>88.159630360552114</c:v>
                </c:pt>
                <c:pt idx="325">
                  <c:v>88.255801510271894</c:v>
                </c:pt>
                <c:pt idx="326">
                  <c:v>88.351651909375647</c:v>
                </c:pt>
                <c:pt idx="327">
                  <c:v>88.447172297961004</c:v>
                </c:pt>
                <c:pt idx="328">
                  <c:v>88.542353345861073</c:v>
                </c:pt>
                <c:pt idx="329">
                  <c:v>88.637508083733238</c:v>
                </c:pt>
                <c:pt idx="330">
                  <c:v>88.732630973454249</c:v>
                </c:pt>
                <c:pt idx="331">
                  <c:v>88.827716435647972</c:v>
                </c:pt>
                <c:pt idx="332">
                  <c:v>88.922758849377416</c:v>
                </c:pt>
                <c:pt idx="333">
                  <c:v>89.017752551833439</c:v>
                </c:pt>
                <c:pt idx="334">
                  <c:v>89.11269183802024</c:v>
                </c:pt>
                <c:pt idx="335">
                  <c:v>89.207570960437494</c:v>
                </c:pt>
                <c:pt idx="336">
                  <c:v>89.302384128759229</c:v>
                </c:pt>
                <c:pt idx="337">
                  <c:v>89.39712550950911</c:v>
                </c:pt>
                <c:pt idx="338">
                  <c:v>89.491789225732546</c:v>
                </c:pt>
                <c:pt idx="339">
                  <c:v>89.586369356665159</c:v>
                </c:pt>
                <c:pt idx="340">
                  <c:v>89.680859937397685</c:v>
                </c:pt>
                <c:pt idx="341">
                  <c:v>89.775254958537488</c:v>
                </c:pt>
                <c:pt idx="342">
                  <c:v>89.869548365866294</c:v>
                </c:pt>
                <c:pt idx="343">
                  <c:v>89.963734059994394</c:v>
                </c:pt>
                <c:pt idx="344">
                  <c:v>90.057805896011004</c:v>
                </c:pt>
                <c:pt idx="345">
                  <c:v>90.151757683131066</c:v>
                </c:pt>
                <c:pt idx="346">
                  <c:v>90.245583184338017</c:v>
                </c:pt>
                <c:pt idx="347">
                  <c:v>90.339276116022944</c:v>
                </c:pt>
                <c:pt idx="348">
                  <c:v>90.432830147619626</c:v>
                </c:pt>
                <c:pt idx="349">
                  <c:v>90.526238901235885</c:v>
                </c:pt>
                <c:pt idx="350">
                  <c:v>90.619495951280655</c:v>
                </c:pt>
                <c:pt idx="351">
                  <c:v>90.712594824087248</c:v>
                </c:pt>
                <c:pt idx="352">
                  <c:v>90.805528997532406</c:v>
                </c:pt>
                <c:pt idx="353">
                  <c:v>90.898291900651174</c:v>
                </c:pt>
                <c:pt idx="354">
                  <c:v>90.990876913247661</c:v>
                </c:pt>
                <c:pt idx="355">
                  <c:v>91.08327736550153</c:v>
                </c:pt>
                <c:pt idx="356">
                  <c:v>91.175486537570109</c:v>
                </c:pt>
                <c:pt idx="357">
                  <c:v>91.267497659186162</c:v>
                </c:pt>
                <c:pt idx="358">
                  <c:v>91.267497659186162</c:v>
                </c:pt>
                <c:pt idx="359">
                  <c:v>91.267497659186162</c:v>
                </c:pt>
              </c:numCache>
            </c:numRef>
          </c:val>
          <c:smooth val="0"/>
          <c:extLst>
            <c:ext xmlns:c16="http://schemas.microsoft.com/office/drawing/2014/chart" uri="{C3380CC4-5D6E-409C-BE32-E72D297353CC}">
              <c16:uniqueId val="{00000000-B11E-8E4F-BCE0-76E298258D9B}"/>
            </c:ext>
          </c:extLst>
        </c:ser>
        <c:dLbls>
          <c:showLegendKey val="0"/>
          <c:showVal val="0"/>
          <c:showCatName val="0"/>
          <c:showSerName val="0"/>
          <c:showPercent val="0"/>
          <c:showBubbleSize val="0"/>
        </c:dLbls>
        <c:smooth val="0"/>
        <c:axId val="87471599"/>
        <c:axId val="151006159"/>
      </c:lineChart>
      <c:catAx>
        <c:axId val="8747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6159"/>
        <c:crosses val="autoZero"/>
        <c:auto val="1"/>
        <c:lblAlgn val="ctr"/>
        <c:lblOffset val="100"/>
        <c:noMultiLvlLbl val="0"/>
      </c:catAx>
      <c:valAx>
        <c:axId val="15100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Sheet1!$AM$9:$AM$365</c:f>
              <c:numCache>
                <c:formatCode>0.00%</c:formatCode>
                <c:ptCount val="357"/>
                <c:pt idx="0">
                  <c:v>1.0407968556850283E-2</c:v>
                </c:pt>
                <c:pt idx="1">
                  <c:v>1.0328045712930504E-2</c:v>
                </c:pt>
                <c:pt idx="2">
                  <c:v>1.0354053132843282E-2</c:v>
                </c:pt>
                <c:pt idx="3">
                  <c:v>1.0272115344054323E-2</c:v>
                </c:pt>
                <c:pt idx="4">
                  <c:v>1.018796298251614E-2</c:v>
                </c:pt>
                <c:pt idx="5">
                  <c:v>1.0213301838612176E-2</c:v>
                </c:pt>
                <c:pt idx="6">
                  <c:v>1.0126954799188114E-2</c:v>
                </c:pt>
                <c:pt idx="7">
                  <c:v>1.0038270066504975E-2</c:v>
                </c:pt>
                <c:pt idx="8">
                  <c:v>1.0062753867131423E-2</c:v>
                </c:pt>
                <c:pt idx="9">
                  <c:v>9.9716854502340576E-3</c:v>
                </c:pt>
                <c:pt idx="10">
                  <c:v>9.9963209417129675E-3</c:v>
                </c:pt>
                <c:pt idx="11">
                  <c:v>9.9027558485779796E-3</c:v>
                </c:pt>
                <c:pt idx="12">
                  <c:v>9.8066419901904692E-3</c:v>
                </c:pt>
                <c:pt idx="13">
                  <c:v>9.8301222897695297E-3</c:v>
                </c:pt>
                <c:pt idx="14">
                  <c:v>9.7313066069430656E-3</c:v>
                </c:pt>
                <c:pt idx="15">
                  <c:v>9.7547657036179056E-3</c:v>
                </c:pt>
                <c:pt idx="16">
                  <c:v>9.6531239060498042E-3</c:v>
                </c:pt>
                <c:pt idx="17">
                  <c:v>9.5487082942502556E-3</c:v>
                </c:pt>
                <c:pt idx="18">
                  <c:v>9.5706793447732259E-3</c:v>
                </c:pt>
                <c:pt idx="19">
                  <c:v>9.463216256014817E-3</c:v>
                </c:pt>
                <c:pt idx="20">
                  <c:v>9.4849710595504046E-3</c:v>
                </c:pt>
                <c:pt idx="21">
                  <c:v>9.3743246229662201E-3</c:v>
                </c:pt>
                <c:pt idx="22">
                  <c:v>9.3957960249758995E-3</c:v>
                </c:pt>
                <c:pt idx="23">
                  <c:v>9.2818253662360246E-3</c:v>
                </c:pt>
                <c:pt idx="24">
                  <c:v>9.3029427915950463E-3</c:v>
                </c:pt>
                <c:pt idx="25">
                  <c:v>9.1855019151000188E-3</c:v>
                </c:pt>
                <c:pt idx="26">
                  <c:v>9.0648498728988225E-3</c:v>
                </c:pt>
                <c:pt idx="27">
                  <c:v>9.0838399124892281E-3</c:v>
                </c:pt>
                <c:pt idx="28">
                  <c:v>8.9594660278512327E-3</c:v>
                </c:pt>
                <c:pt idx="29">
                  <c:v>8.9778657448752394E-3</c:v>
                </c:pt>
                <c:pt idx="30">
                  <c:v>8.8496122750328504E-3</c:v>
                </c:pt>
                <c:pt idx="31">
                  <c:v>8.8673378972496386E-3</c:v>
                </c:pt>
                <c:pt idx="32">
                  <c:v>8.7350418974734088E-3</c:v>
                </c:pt>
                <c:pt idx="33">
                  <c:v>8.75200588270535E-3</c:v>
                </c:pt>
                <c:pt idx="34">
                  <c:v>8.6154991635337807E-3</c:v>
                </c:pt>
                <c:pt idx="35">
                  <c:v>8.631610129018339E-3</c:v>
                </c:pt>
                <c:pt idx="36">
                  <c:v>8.4907192326620865E-3</c:v>
                </c:pt>
                <c:pt idx="37">
                  <c:v>8.5058818964371483E-3</c:v>
                </c:pt>
                <c:pt idx="38">
                  <c:v>8.5221260468390323E-3</c:v>
                </c:pt>
                <c:pt idx="39">
                  <c:v>8.37590394032596E-3</c:v>
                </c:pt>
                <c:pt idx="40">
                  <c:v>8.3910935319750704E-3</c:v>
                </c:pt>
                <c:pt idx="41">
                  <c:v>8.2400454979875953E-3</c:v>
                </c:pt>
                <c:pt idx="42">
                  <c:v>8.2540749507740725E-3</c:v>
                </c:pt>
                <c:pt idx="43">
                  <c:v>8.0980061328781733E-3</c:v>
                </c:pt>
                <c:pt idx="44">
                  <c:v>8.1107656615073773E-3</c:v>
                </c:pt>
                <c:pt idx="45">
                  <c:v>7.9494757279127415E-3</c:v>
                </c:pt>
                <c:pt idx="46">
                  <c:v>7.9608513423960331E-3</c:v>
                </c:pt>
                <c:pt idx="47">
                  <c:v>7.7941345909011764E-3</c:v>
                </c:pt>
                <c:pt idx="48">
                  <c:v>7.8040081226815631E-3</c:v>
                </c:pt>
                <c:pt idx="49">
                  <c:v>7.8148351267883359E-3</c:v>
                </c:pt>
                <c:pt idx="50">
                  <c:v>7.6413103618192387E-3</c:v>
                </c:pt>
                <c:pt idx="51">
                  <c:v>7.6504927544085262E-3</c:v>
                </c:pt>
                <c:pt idx="52">
                  <c:v>7.5262746892563832E-3</c:v>
                </c:pt>
                <c:pt idx="53">
                  <c:v>7.6135641344829592E-3</c:v>
                </c:pt>
                <c:pt idx="54">
                  <c:v>7.7025933560148961E-3</c:v>
                </c:pt>
                <c:pt idx="55">
                  <c:v>7.5971009244494665E-3</c:v>
                </c:pt>
                <c:pt idx="56">
                  <c:v>7.6859131746747078E-3</c:v>
                </c:pt>
                <c:pt idx="57">
                  <c:v>7.5756110013989221E-3</c:v>
                </c:pt>
                <c:pt idx="58">
                  <c:v>7.6641211447772582E-3</c:v>
                </c:pt>
                <c:pt idx="59">
                  <c:v>7.7544263132218825E-3</c:v>
                </c:pt>
                <c:pt idx="60">
                  <c:v>7.6385168332214976E-3</c:v>
                </c:pt>
                <c:pt idx="61">
                  <c:v>7.7284627019656091E-3</c:v>
                </c:pt>
                <c:pt idx="62">
                  <c:v>7.8202600243250497E-3</c:v>
                </c:pt>
                <c:pt idx="63">
                  <c:v>7.6984302723849358E-3</c:v>
                </c:pt>
                <c:pt idx="64">
                  <c:v>7.7898053603690778E-3</c:v>
                </c:pt>
                <c:pt idx="65">
                  <c:v>7.6624334113392454E-3</c:v>
                </c:pt>
                <c:pt idx="66">
                  <c:v>7.7532835748610222E-3</c:v>
                </c:pt>
                <c:pt idx="67">
                  <c:v>7.846034831826736E-3</c:v>
                </c:pt>
                <c:pt idx="68">
                  <c:v>7.7121203962462748E-3</c:v>
                </c:pt>
                <c:pt idx="69">
                  <c:v>7.8042697474007055E-3</c:v>
                </c:pt>
                <c:pt idx="70">
                  <c:v>7.8983755469953162E-3</c:v>
                </c:pt>
                <c:pt idx="71">
                  <c:v>7.7575453507209889E-3</c:v>
                </c:pt>
                <c:pt idx="72">
                  <c:v>7.8509649122173539E-3</c:v>
                </c:pt>
                <c:pt idx="73">
                  <c:v>7.9463968569702618E-3</c:v>
                </c:pt>
                <c:pt idx="74">
                  <c:v>7.7982521798152602E-3</c:v>
                </c:pt>
                <c:pt idx="75">
                  <c:v>7.8929055677326269E-3</c:v>
                </c:pt>
                <c:pt idx="76">
                  <c:v>7.98962768524486E-3</c:v>
                </c:pt>
                <c:pt idx="77">
                  <c:v>7.8337425257546129E-3</c:v>
                </c:pt>
                <c:pt idx="78">
                  <c:v>7.929585098930679E-3</c:v>
                </c:pt>
                <c:pt idx="79">
                  <c:v>8.0275529624730026E-3</c:v>
                </c:pt>
                <c:pt idx="80">
                  <c:v>8.1277230532140095E-3</c:v>
                </c:pt>
                <c:pt idx="81">
                  <c:v>7.9625676853778693E-3</c:v>
                </c:pt>
                <c:pt idx="82">
                  <c:v>8.0617805741588031E-3</c:v>
                </c:pt>
                <c:pt idx="83">
                  <c:v>8.1632572398287143E-3</c:v>
                </c:pt>
                <c:pt idx="84">
                  <c:v>7.9737463459786159E-3</c:v>
                </c:pt>
                <c:pt idx="85">
                  <c:v>8.0487406997014829E-3</c:v>
                </c:pt>
                <c:pt idx="86">
                  <c:v>8.125237407825215E-3</c:v>
                </c:pt>
                <c:pt idx="87">
                  <c:v>7.918165900169678E-3</c:v>
                </c:pt>
                <c:pt idx="88">
                  <c:v>7.9927305780971483E-3</c:v>
                </c:pt>
                <c:pt idx="89">
                  <c:v>8.0687955211978541E-3</c:v>
                </c:pt>
                <c:pt idx="90">
                  <c:v>8.146407266436664E-3</c:v>
                </c:pt>
                <c:pt idx="91">
                  <c:v>7.9295072877801943E-3</c:v>
                </c:pt>
                <c:pt idx="92">
                  <c:v>8.0050465945450486E-3</c:v>
                </c:pt>
                <c:pt idx="93">
                  <c:v>8.0821287261471121E-3</c:v>
                </c:pt>
                <c:pt idx="94">
                  <c:v>7.8561700132136151E-3</c:v>
                </c:pt>
                <c:pt idx="95">
                  <c:v>7.9310380002666023E-3</c:v>
                </c:pt>
                <c:pt idx="96">
                  <c:v>8.0074412395176563E-3</c:v>
                </c:pt>
                <c:pt idx="97">
                  <c:v>8.0854283653040895E-3</c:v>
                </c:pt>
                <c:pt idx="98">
                  <c:v>7.8485387790061048E-3</c:v>
                </c:pt>
                <c:pt idx="99">
                  <c:v>7.9241524653192331E-3</c:v>
                </c:pt>
                <c:pt idx="100">
                  <c:v>8.0013399737205448E-3</c:v>
                </c:pt>
                <c:pt idx="101">
                  <c:v>8.0801519636005369E-3</c:v>
                </c:pt>
                <c:pt idx="102">
                  <c:v>7.831652649969165E-3</c:v>
                </c:pt>
                <c:pt idx="103">
                  <c:v>7.9079205210541813E-3</c:v>
                </c:pt>
                <c:pt idx="104">
                  <c:v>7.9858000079978675E-3</c:v>
                </c:pt>
                <c:pt idx="105">
                  <c:v>8.0653438364173165E-3</c:v>
                </c:pt>
                <c:pt idx="106">
                  <c:v>7.8045089870244647E-3</c:v>
                </c:pt>
                <c:pt idx="107">
                  <c:v>7.8813259825284004E-3</c:v>
                </c:pt>
                <c:pt idx="108">
                  <c:v>7.9597913144944434E-3</c:v>
                </c:pt>
                <c:pt idx="109">
                  <c:v>8.039959809025634E-3</c:v>
                </c:pt>
                <c:pt idx="110">
                  <c:v>8.1218887658297823E-3</c:v>
                </c:pt>
                <c:pt idx="111">
                  <c:v>7.8460644563439885E-3</c:v>
                </c:pt>
                <c:pt idx="112">
                  <c:v>7.9250511574727438E-3</c:v>
                </c:pt>
                <c:pt idx="113">
                  <c:v>8.0057803012207069E-3</c:v>
                </c:pt>
                <c:pt idx="114">
                  <c:v>8.0883115366620992E-3</c:v>
                </c:pt>
                <c:pt idx="115">
                  <c:v>7.7983156160765527E-3</c:v>
                </c:pt>
                <c:pt idx="116">
                  <c:v>7.8776911375233773E-3</c:v>
                </c:pt>
                <c:pt idx="117">
                  <c:v>7.9588468394715464E-3</c:v>
                </c:pt>
                <c:pt idx="118">
                  <c:v>8.0418447549662399E-3</c:v>
                </c:pt>
                <c:pt idx="119">
                  <c:v>8.1267498512753947E-3</c:v>
                </c:pt>
                <c:pt idx="120">
                  <c:v>7.8194378758120915E-3</c:v>
                </c:pt>
                <c:pt idx="121">
                  <c:v>7.9009320218264706E-3</c:v>
                </c:pt>
                <c:pt idx="122">
                  <c:v>7.9843087381047326E-3</c:v>
                </c:pt>
                <c:pt idx="123">
                  <c:v>8.0696356723805752E-3</c:v>
                </c:pt>
                <c:pt idx="124">
                  <c:v>8.1569837731929138E-3</c:v>
                </c:pt>
                <c:pt idx="125">
                  <c:v>7.8308678172283579E-3</c:v>
                </c:pt>
                <c:pt idx="126">
                  <c:v>7.9145241277544538E-3</c:v>
                </c:pt>
                <c:pt idx="127">
                  <c:v>8.000173988799212E-3</c:v>
                </c:pt>
                <c:pt idx="128">
                  <c:v>8.087891380957838E-3</c:v>
                </c:pt>
                <c:pt idx="129">
                  <c:v>8.177754014077894E-3</c:v>
                </c:pt>
                <c:pt idx="130">
                  <c:v>7.8311697813287316E-3</c:v>
                </c:pt>
                <c:pt idx="131">
                  <c:v>7.9170307384177872E-3</c:v>
                </c:pt>
                <c:pt idx="132">
                  <c:v>8.0050059674435289E-3</c:v>
                </c:pt>
                <c:pt idx="133">
                  <c:v>8.095176630586752E-3</c:v>
                </c:pt>
                <c:pt idx="134">
                  <c:v>8.187628123564961E-3</c:v>
                </c:pt>
                <c:pt idx="135">
                  <c:v>8.2824503556935547E-3</c:v>
                </c:pt>
                <c:pt idx="136">
                  <c:v>7.9105028306474118E-3</c:v>
                </c:pt>
                <c:pt idx="137">
                  <c:v>8.0009405863372858E-3</c:v>
                </c:pt>
                <c:pt idx="138">
                  <c:v>8.0937170040564065E-3</c:v>
                </c:pt>
                <c:pt idx="139">
                  <c:v>8.1889264381380788E-3</c:v>
                </c:pt>
                <c:pt idx="140">
                  <c:v>8.2866684174126067E-3</c:v>
                </c:pt>
                <c:pt idx="141">
                  <c:v>8.3870480052944535E-3</c:v>
                </c:pt>
                <c:pt idx="142">
                  <c:v>7.986752300759634E-3</c:v>
                </c:pt>
                <c:pt idx="143">
                  <c:v>8.0823126659452064E-3</c:v>
                </c:pt>
                <c:pt idx="144">
                  <c:v>8.1804782350596936E-3</c:v>
                </c:pt>
                <c:pt idx="145">
                  <c:v>8.2813598914588324E-3</c:v>
                </c:pt>
                <c:pt idx="146">
                  <c:v>8.3850749359976762E-3</c:v>
                </c:pt>
                <c:pt idx="147">
                  <c:v>8.4917475586233047E-3</c:v>
                </c:pt>
                <c:pt idx="148">
                  <c:v>8.0595675616491648E-3</c:v>
                </c:pt>
                <c:pt idx="149">
                  <c:v>8.160923521881509E-3</c:v>
                </c:pt>
                <c:pt idx="150">
                  <c:v>8.2652056521844448E-3</c:v>
                </c:pt>
                <c:pt idx="151">
                  <c:v>8.3725459054338324E-3</c:v>
                </c:pt>
                <c:pt idx="152">
                  <c:v>8.4830843290623504E-3</c:v>
                </c:pt>
                <c:pt idx="153">
                  <c:v>8.5969696959925929E-3</c:v>
                </c:pt>
                <c:pt idx="154">
                  <c:v>8.7143601955285525E-3</c:v>
                </c:pt>
                <c:pt idx="155">
                  <c:v>8.2415241984925194E-3</c:v>
                </c:pt>
                <c:pt idx="156">
                  <c:v>8.3529699454944276E-3</c:v>
                </c:pt>
                <c:pt idx="157">
                  <c:v>8.4678997886697902E-3</c:v>
                </c:pt>
                <c:pt idx="158">
                  <c:v>8.5864838678443179E-3</c:v>
                </c:pt>
                <c:pt idx="159">
                  <c:v>8.7089036323313215E-3</c:v>
                </c:pt>
                <c:pt idx="160">
                  <c:v>8.8353527971961245E-3</c:v>
                </c:pt>
                <c:pt idx="161">
                  <c:v>8.9660383982285291E-3</c:v>
                </c:pt>
                <c:pt idx="162">
                  <c:v>8.4455867660525891E-3</c:v>
                </c:pt>
                <c:pt idx="163">
                  <c:v>8.5695923813188662E-3</c:v>
                </c:pt>
                <c:pt idx="164">
                  <c:v>8.6978349581767669E-3</c:v>
                </c:pt>
                <c:pt idx="165">
                  <c:v>8.8305405917322652E-3</c:v>
                </c:pt>
                <c:pt idx="166">
                  <c:v>8.9679518137558683E-3</c:v>
                </c:pt>
                <c:pt idx="167">
                  <c:v>9.1103291147879347E-3</c:v>
                </c:pt>
                <c:pt idx="168">
                  <c:v>9.2579526385936032E-3</c:v>
                </c:pt>
                <c:pt idx="169">
                  <c:v>8.6808825389631025E-3</c:v>
                </c:pt>
                <c:pt idx="170">
                  <c:v>8.8209634596064998E-3</c:v>
                </c:pt>
                <c:pt idx="171">
                  <c:v>8.9663343148815126E-3</c:v>
                </c:pt>
                <c:pt idx="172">
                  <c:v>9.1173070148392529E-3</c:v>
                </c:pt>
                <c:pt idx="173">
                  <c:v>9.2742185544313158E-3</c:v>
                </c:pt>
                <c:pt idx="174">
                  <c:v>9.4374335879967054E-3</c:v>
                </c:pt>
                <c:pt idx="175">
                  <c:v>9.6073473274756408E-3</c:v>
                </c:pt>
                <c:pt idx="176">
                  <c:v>9.7843888128583446E-3</c:v>
                </c:pt>
                <c:pt idx="177">
                  <c:v>9.969024611865657E-3</c:v>
                </c:pt>
                <c:pt idx="178">
                  <c:v>9.3070352857328245E-3</c:v>
                </c:pt>
                <c:pt idx="179">
                  <c:v>9.3945517964843118E-3</c:v>
                </c:pt>
                <c:pt idx="180">
                  <c:v>9.4837319633209582E-3</c:v>
                </c:pt>
                <c:pt idx="181">
                  <c:v>9.5746237193935196E-3</c:v>
                </c:pt>
                <c:pt idx="182">
                  <c:v>9.6672768580281024E-3</c:v>
                </c:pt>
                <c:pt idx="183">
                  <c:v>9.7617431238735328E-3</c:v>
                </c:pt>
                <c:pt idx="184">
                  <c:v>9.8580763094621229E-3</c:v>
                </c:pt>
                <c:pt idx="185">
                  <c:v>9.9563323575627052E-3</c:v>
                </c:pt>
                <c:pt idx="186">
                  <c:v>1.005656946973542E-2</c:v>
                </c:pt>
                <c:pt idx="187">
                  <c:v>9.2267574208531704E-3</c:v>
                </c:pt>
                <c:pt idx="188">
                  <c:v>9.3127546625546374E-3</c:v>
                </c:pt>
                <c:pt idx="189">
                  <c:v>9.4003721769834233E-3</c:v>
                </c:pt>
                <c:pt idx="190">
                  <c:v>9.4896562323615909E-3</c:v>
                </c:pt>
                <c:pt idx="191">
                  <c:v>9.5806548764924664E-3</c:v>
                </c:pt>
                <c:pt idx="192">
                  <c:v>9.6734180231809949E-3</c:v>
                </c:pt>
                <c:pt idx="193">
                  <c:v>9.7679975437407369E-3</c:v>
                </c:pt>
                <c:pt idx="194">
                  <c:v>9.8644473639403641E-3</c:v>
                </c:pt>
                <c:pt idx="195">
                  <c:v>9.9628235667706573E-3</c:v>
                </c:pt>
                <c:pt idx="196">
                  <c:v>9.0477177017527898E-3</c:v>
                </c:pt>
                <c:pt idx="197">
                  <c:v>9.1303793487990739E-3</c:v>
                </c:pt>
                <c:pt idx="198">
                  <c:v>9.2145673237412143E-3</c:v>
                </c:pt>
                <c:pt idx="199">
                  <c:v>9.3003243361700766E-3</c:v>
                </c:pt>
                <c:pt idx="200">
                  <c:v>9.3876947051961396E-3</c:v>
                </c:pt>
                <c:pt idx="201">
                  <c:v>9.4767244360237334E-3</c:v>
                </c:pt>
                <c:pt idx="202">
                  <c:v>9.5674613009403449E-3</c:v>
                </c:pt>
                <c:pt idx="203">
                  <c:v>9.6599549250208864E-3</c:v>
                </c:pt>
                <c:pt idx="204">
                  <c:v>9.7542568768703569E-3</c:v>
                </c:pt>
                <c:pt idx="205">
                  <c:v>9.8504207647540278E-3</c:v>
                </c:pt>
                <c:pt idx="206">
                  <c:v>9.9485023384920448E-3</c:v>
                </c:pt>
                <c:pt idx="207">
                  <c:v>1.004855959752593E-2</c:v>
                </c:pt>
                <c:pt idx="208">
                  <c:v>9.0125842332826195E-3</c:v>
                </c:pt>
                <c:pt idx="209">
                  <c:v>9.0945826369304462E-3</c:v>
                </c:pt>
                <c:pt idx="210">
                  <c:v>9.1780886885361561E-3</c:v>
                </c:pt>
                <c:pt idx="211">
                  <c:v>9.2631443958709654E-3</c:v>
                </c:pt>
                <c:pt idx="212">
                  <c:v>9.3497933431337232E-3</c:v>
                </c:pt>
                <c:pt idx="213">
                  <c:v>9.4380807656409601E-3</c:v>
                </c:pt>
                <c:pt idx="214">
                  <c:v>9.528053628805818E-3</c:v>
                </c:pt>
                <c:pt idx="215">
                  <c:v>9.6197607116960612E-3</c:v>
                </c:pt>
                <c:pt idx="216">
                  <c:v>9.7132526954840578E-3</c:v>
                </c:pt>
                <c:pt idx="217">
                  <c:v>9.8085822571262159E-3</c:v>
                </c:pt>
                <c:pt idx="218">
                  <c:v>9.9058041686362966E-3</c:v>
                </c:pt>
                <c:pt idx="219">
                  <c:v>1.0004975402346381E-2</c:v>
                </c:pt>
                <c:pt idx="220">
                  <c:v>8.8316639009168255E-3</c:v>
                </c:pt>
                <c:pt idx="221">
                  <c:v>8.9103533401308031E-3</c:v>
                </c:pt>
                <c:pt idx="222">
                  <c:v>8.9904590577671358E-3</c:v>
                </c:pt>
                <c:pt idx="223">
                  <c:v>9.072019672671917E-3</c:v>
                </c:pt>
                <c:pt idx="224">
                  <c:v>9.1550752217309395E-3</c:v>
                </c:pt>
                <c:pt idx="225">
                  <c:v>9.2396672256006406E-3</c:v>
                </c:pt>
                <c:pt idx="226">
                  <c:v>9.3258387581314061E-3</c:v>
                </c:pt>
                <c:pt idx="227">
                  <c:v>9.4136345197276573E-3</c:v>
                </c:pt>
                <c:pt idx="228">
                  <c:v>9.5031009149077524E-3</c:v>
                </c:pt>
                <c:pt idx="229">
                  <c:v>9.5942861343469785E-3</c:v>
                </c:pt>
                <c:pt idx="230">
                  <c:v>9.6872402417091871E-3</c:v>
                </c:pt>
                <c:pt idx="231">
                  <c:v>9.7820152655962948E-3</c:v>
                </c:pt>
                <c:pt idx="232">
                  <c:v>9.8786652969714214E-3</c:v>
                </c:pt>
                <c:pt idx="233">
                  <c:v>9.9772465924396394E-3</c:v>
                </c:pt>
                <c:pt idx="234">
                  <c:v>8.6256285323421354E-3</c:v>
                </c:pt>
                <c:pt idx="235">
                  <c:v>8.7006133571977552E-3</c:v>
                </c:pt>
                <c:pt idx="236">
                  <c:v>8.7769138806846007E-3</c:v>
                </c:pt>
                <c:pt idx="237">
                  <c:v>8.8545650544039917E-3</c:v>
                </c:pt>
                <c:pt idx="238">
                  <c:v>8.9336030795829236E-3</c:v>
                </c:pt>
                <c:pt idx="239">
                  <c:v>9.0140654634499832E-3</c:v>
                </c:pt>
                <c:pt idx="240">
                  <c:v>9.0959910786923767E-3</c:v>
                </c:pt>
                <c:pt idx="241">
                  <c:v>9.1794202261924161E-3</c:v>
                </c:pt>
                <c:pt idx="242">
                  <c:v>9.2643947012565238E-3</c:v>
                </c:pt>
                <c:pt idx="243">
                  <c:v>9.3509578635658352E-3</c:v>
                </c:pt>
                <c:pt idx="244">
                  <c:v>9.4391547110947646E-3</c:v>
                </c:pt>
                <c:pt idx="245">
                  <c:v>9.5290319582627507E-3</c:v>
                </c:pt>
                <c:pt idx="246">
                  <c:v>9.6206381186049027E-3</c:v>
                </c:pt>
                <c:pt idx="247">
                  <c:v>9.7140235922694145E-3</c:v>
                </c:pt>
                <c:pt idx="248">
                  <c:v>9.8092407586739781E-3</c:v>
                </c:pt>
                <c:pt idx="249">
                  <c:v>9.9063440746797148E-3</c:v>
                </c:pt>
                <c:pt idx="250">
                  <c:v>1.0005390178669993E-2</c:v>
                </c:pt>
                <c:pt idx="251">
                  <c:v>8.4077570375158429E-3</c:v>
                </c:pt>
                <c:pt idx="252">
                  <c:v>8.4788703669344875E-3</c:v>
                </c:pt>
                <c:pt idx="253">
                  <c:v>8.5511952888639199E-3</c:v>
                </c:pt>
                <c:pt idx="254">
                  <c:v>8.6247629881495425E-3</c:v>
                </c:pt>
                <c:pt idx="255">
                  <c:v>8.6996057273133198E-3</c:v>
                </c:pt>
                <c:pt idx="256">
                  <c:v>8.7757568934211817E-3</c:v>
                </c:pt>
                <c:pt idx="257">
                  <c:v>8.8532510474121917E-3</c:v>
                </c:pt>
                <c:pt idx="258">
                  <c:v>8.9321239760412775E-3</c:v>
                </c:pt>
                <c:pt idx="259">
                  <c:v>9.0124127465980412E-3</c:v>
                </c:pt>
                <c:pt idx="260">
                  <c:v>9.0941557645758189E-3</c:v>
                </c:pt>
                <c:pt idx="261">
                  <c:v>9.1773928344777364E-3</c:v>
                </c:pt>
                <c:pt idx="262">
                  <c:v>9.2621652239599957E-3</c:v>
                </c:pt>
                <c:pt idx="263">
                  <c:v>9.3485157315274913E-3</c:v>
                </c:pt>
                <c:pt idx="264">
                  <c:v>9.4364887580125623E-3</c:v>
                </c:pt>
                <c:pt idx="265">
                  <c:v>9.5261303820851594E-3</c:v>
                </c:pt>
                <c:pt idx="266">
                  <c:v>9.6174884400612032E-3</c:v>
                </c:pt>
                <c:pt idx="267">
                  <c:v>9.7106126102963902E-3</c:v>
                </c:pt>
                <c:pt idx="268">
                  <c:v>9.8055545024746272E-3</c:v>
                </c:pt>
                <c:pt idx="269">
                  <c:v>9.9023677521242817E-3</c:v>
                </c:pt>
                <c:pt idx="270">
                  <c:v>1.0001108120721509E-2</c:v>
                </c:pt>
                <c:pt idx="271">
                  <c:v>8.0650076820634291E-3</c:v>
                </c:pt>
                <c:pt idx="272">
                  <c:v>8.130157205146071E-3</c:v>
                </c:pt>
                <c:pt idx="273">
                  <c:v>8.1963597253316475E-3</c:v>
                </c:pt>
                <c:pt idx="274">
                  <c:v>8.2636406831275398E-3</c:v>
                </c:pt>
                <c:pt idx="275">
                  <c:v>8.3320263303323649E-3</c:v>
                </c:pt>
                <c:pt idx="276">
                  <c:v>8.4015437616784261E-3</c:v>
                </c:pt>
                <c:pt idx="277">
                  <c:v>8.4722209478905464E-3</c:v>
                </c:pt>
                <c:pt idx="278">
                  <c:v>8.5440867702285209E-3</c:v>
                </c:pt>
                <c:pt idx="279">
                  <c:v>8.6171710565830836E-3</c:v>
                </c:pt>
                <c:pt idx="280">
                  <c:v>8.6915046191981191E-3</c:v>
                </c:pt>
                <c:pt idx="281">
                  <c:v>8.7671192940946222E-3</c:v>
                </c:pt>
                <c:pt idx="282">
                  <c:v>8.84404798227462E-3</c:v>
                </c:pt>
                <c:pt idx="283">
                  <c:v>8.9223246927857911E-3</c:v>
                </c:pt>
                <c:pt idx="284">
                  <c:v>9.0019845877300445E-3</c:v>
                </c:pt>
                <c:pt idx="285">
                  <c:v>9.0830640293014468E-3</c:v>
                </c:pt>
                <c:pt idx="286">
                  <c:v>9.1656006289408069E-3</c:v>
                </c:pt>
                <c:pt idx="287">
                  <c:v>9.2496332986956916E-3</c:v>
                </c:pt>
                <c:pt idx="288">
                  <c:v>9.335202304875596E-3</c:v>
                </c:pt>
                <c:pt idx="289">
                  <c:v>9.4223493240922582E-3</c:v>
                </c:pt>
                <c:pt idx="290">
                  <c:v>9.5111175017745277E-3</c:v>
                </c:pt>
                <c:pt idx="291">
                  <c:v>9.6015515132455223E-3</c:v>
                </c:pt>
                <c:pt idx="292">
                  <c:v>9.6936976274467901E-3</c:v>
                </c:pt>
                <c:pt idx="293">
                  <c:v>9.7876037733896203E-3</c:v>
                </c:pt>
                <c:pt idx="294">
                  <c:v>9.8833196094068494E-3</c:v>
                </c:pt>
                <c:pt idx="295">
                  <c:v>7.4667692332034599E-3</c:v>
                </c:pt>
                <c:pt idx="296">
                  <c:v>7.5218162867994615E-3</c:v>
                </c:pt>
                <c:pt idx="297">
                  <c:v>7.5776455486068414E-3</c:v>
                </c:pt>
                <c:pt idx="298">
                  <c:v>7.6342719509466762E-3</c:v>
                </c:pt>
                <c:pt idx="299">
                  <c:v>7.6917106701297278E-3</c:v>
                </c:pt>
                <c:pt idx="300">
                  <c:v>7.7499771167176259E-3</c:v>
                </c:pt>
                <c:pt idx="301">
                  <c:v>7.8090869232678821E-3</c:v>
                </c:pt>
                <c:pt idx="302">
                  <c:v>7.8690559291631577E-3</c:v>
                </c:pt>
                <c:pt idx="303">
                  <c:v>7.9299001620616576E-3</c:v>
                </c:pt>
                <c:pt idx="304">
                  <c:v>7.9916358154306071E-3</c:v>
                </c:pt>
                <c:pt idx="305">
                  <c:v>8.0542792215371264E-3</c:v>
                </c:pt>
                <c:pt idx="306">
                  <c:v>8.117846819166984E-3</c:v>
                </c:pt>
                <c:pt idx="307">
                  <c:v>8.1823551152194977E-3</c:v>
                </c:pt>
                <c:pt idx="308">
                  <c:v>8.2478206391816168E-3</c:v>
                </c:pt>
                <c:pt idx="309">
                  <c:v>8.3142598893118664E-3</c:v>
                </c:pt>
                <c:pt idx="310">
                  <c:v>8.3816892691593523E-3</c:v>
                </c:pt>
                <c:pt idx="311">
                  <c:v>8.4501250127972712E-3</c:v>
                </c:pt>
                <c:pt idx="312">
                  <c:v>8.5195830968557099E-3</c:v>
                </c:pt>
                <c:pt idx="313">
                  <c:v>8.5900791370838413E-3</c:v>
                </c:pt>
                <c:pt idx="314">
                  <c:v>8.6616282667432258E-3</c:v>
                </c:pt>
                <c:pt idx="315">
                  <c:v>8.7342449936145886E-3</c:v>
                </c:pt>
                <c:pt idx="316">
                  <c:v>8.8079430317684216E-3</c:v>
                </c:pt>
                <c:pt idx="317">
                  <c:v>8.882735103477318E-3</c:v>
                </c:pt>
                <c:pt idx="318">
                  <c:v>8.9586327056999492E-3</c:v>
                </c:pt>
                <c:pt idx="319">
                  <c:v>9.0356458343978409E-3</c:v>
                </c:pt>
                <c:pt idx="320">
                  <c:v>9.1137826584982116E-3</c:v>
                </c:pt>
                <c:pt idx="321">
                  <c:v>9.1930491335135735E-3</c:v>
                </c:pt>
                <c:pt idx="322">
                  <c:v>9.2734485425726917E-3</c:v>
                </c:pt>
                <c:pt idx="323">
                  <c:v>9.3549809497780311E-3</c:v>
                </c:pt>
                <c:pt idx="324">
                  <c:v>9.4376425472101205E-3</c:v>
                </c:pt>
                <c:pt idx="325">
                  <c:v>9.5214248723200258E-3</c:v>
                </c:pt>
                <c:pt idx="326">
                  <c:v>9.6063138665792875E-3</c:v>
                </c:pt>
                <c:pt idx="327">
                  <c:v>9.6922887386749323E-3</c:v>
                </c:pt>
                <c:pt idx="328">
                  <c:v>9.7793205856746661E-3</c:v>
                </c:pt>
                <c:pt idx="329">
                  <c:v>6.5559479989181187E-3</c:v>
                </c:pt>
                <c:pt idx="330">
                  <c:v>6.5922845849718517E-3</c:v>
                </c:pt>
                <c:pt idx="331">
                  <c:v>6.6284926933716463E-3</c:v>
                </c:pt>
                <c:pt idx="332">
                  <c:v>6.6644966995882994E-3</c:v>
                </c:pt>
                <c:pt idx="333">
                  <c:v>6.7002071165990105E-3</c:v>
                </c:pt>
                <c:pt idx="334">
                  <c:v>6.7355176424464969E-3</c:v>
                </c:pt>
                <c:pt idx="335">
                  <c:v>6.7703014347457301E-3</c:v>
                </c:pt>
                <c:pt idx="336">
                  <c:v>6.8044063660186076E-3</c:v>
                </c:pt>
                <c:pt idx="337">
                  <c:v>6.83764891996808E-3</c:v>
                </c:pt>
                <c:pt idx="338">
                  <c:v>6.8698062528378722E-3</c:v>
                </c:pt>
                <c:pt idx="339">
                  <c:v>6.9006057436332736E-3</c:v>
                </c:pt>
                <c:pt idx="340">
                  <c:v>6.9297110564216077E-3</c:v>
                </c:pt>
                <c:pt idx="341">
                  <c:v>6.956703278254951E-3</c:v>
                </c:pt>
                <c:pt idx="342">
                  <c:v>6.9810549780128933E-3</c:v>
                </c:pt>
                <c:pt idx="343">
                  <c:v>7.0020938822702109E-3</c:v>
                </c:pt>
                <c:pt idx="344">
                  <c:v>7.0189509763333166E-3</c:v>
                </c:pt>
                <c:pt idx="345">
                  <c:v>7.030484643576777E-3</c:v>
                </c:pt>
                <c:pt idx="346">
                  <c:v>7.0351668649374088E-3</c:v>
                </c:pt>
                <c:pt idx="347">
                  <c:v>7.0309073344690803E-3</c:v>
                </c:pt>
                <c:pt idx="348">
                  <c:v>7.0147720315453608E-3</c:v>
                </c:pt>
                <c:pt idx="349">
                  <c:v>6.9825141596623281E-3</c:v>
                </c:pt>
                <c:pt idx="350">
                  <c:v>6.9277532716910551E-3</c:v>
                </c:pt>
                <c:pt idx="351">
                  <c:v>6.8404507669042498E-3</c:v>
                </c:pt>
                <c:pt idx="352">
                  <c:v>6.7038608587830072E-3</c:v>
                </c:pt>
                <c:pt idx="353">
                  <c:v>6.4878226709107201E-3</c:v>
                </c:pt>
                <c:pt idx="354">
                  <c:v>6.1319904327294013E-3</c:v>
                </c:pt>
                <c:pt idx="355">
                  <c:v>5.4955240047924753E-3</c:v>
                </c:pt>
                <c:pt idx="356">
                  <c:v>4.1558508813480813E-3</c:v>
                </c:pt>
              </c:numCache>
            </c:numRef>
          </c:val>
          <c:smooth val="0"/>
          <c:extLst>
            <c:ext xmlns:c16="http://schemas.microsoft.com/office/drawing/2014/chart" uri="{C3380CC4-5D6E-409C-BE32-E72D297353CC}">
              <c16:uniqueId val="{00000000-D075-8240-81A0-76E35D4C6209}"/>
            </c:ext>
          </c:extLst>
        </c:ser>
        <c:dLbls>
          <c:showLegendKey val="0"/>
          <c:showVal val="0"/>
          <c:showCatName val="0"/>
          <c:showSerName val="0"/>
          <c:showPercent val="0"/>
          <c:showBubbleSize val="0"/>
        </c:dLbls>
        <c:smooth val="0"/>
        <c:axId val="87471599"/>
        <c:axId val="151006159"/>
      </c:lineChart>
      <c:catAx>
        <c:axId val="8747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6159"/>
        <c:crosses val="autoZero"/>
        <c:auto val="1"/>
        <c:lblAlgn val="ctr"/>
        <c:lblOffset val="100"/>
        <c:noMultiLvlLbl val="0"/>
      </c:catAx>
      <c:valAx>
        <c:axId val="15100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40</xdr:col>
      <xdr:colOff>234950</xdr:colOff>
      <xdr:row>6</xdr:row>
      <xdr:rowOff>196850</xdr:rowOff>
    </xdr:from>
    <xdr:to>
      <xdr:col>45</xdr:col>
      <xdr:colOff>679450</xdr:colOff>
      <xdr:row>18</xdr:row>
      <xdr:rowOff>57150</xdr:rowOff>
    </xdr:to>
    <xdr:graphicFrame macro="">
      <xdr:nvGraphicFramePr>
        <xdr:cNvPr id="2" name="Chart 1">
          <a:extLst>
            <a:ext uri="{FF2B5EF4-FFF2-40B4-BE49-F238E27FC236}">
              <a16:creationId xmlns:a16="http://schemas.microsoft.com/office/drawing/2014/main" id="{C55D255F-10FA-304B-B079-F9ABFF4F3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806450</xdr:colOff>
      <xdr:row>18</xdr:row>
      <xdr:rowOff>196850</xdr:rowOff>
    </xdr:from>
    <xdr:to>
      <xdr:col>45</xdr:col>
      <xdr:colOff>425450</xdr:colOff>
      <xdr:row>32</xdr:row>
      <xdr:rowOff>95250</xdr:rowOff>
    </xdr:to>
    <xdr:graphicFrame macro="">
      <xdr:nvGraphicFramePr>
        <xdr:cNvPr id="3" name="Chart 2">
          <a:extLst>
            <a:ext uri="{FF2B5EF4-FFF2-40B4-BE49-F238E27FC236}">
              <a16:creationId xmlns:a16="http://schemas.microsoft.com/office/drawing/2014/main" id="{E22028B4-A374-AC46-8EBE-1DC129C98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0</xdr:colOff>
      <xdr:row>34</xdr:row>
      <xdr:rowOff>0</xdr:rowOff>
    </xdr:from>
    <xdr:to>
      <xdr:col>45</xdr:col>
      <xdr:colOff>444500</xdr:colOff>
      <xdr:row>47</xdr:row>
      <xdr:rowOff>101600</xdr:rowOff>
    </xdr:to>
    <xdr:graphicFrame macro="">
      <xdr:nvGraphicFramePr>
        <xdr:cNvPr id="4" name="Chart 3">
          <a:extLst>
            <a:ext uri="{FF2B5EF4-FFF2-40B4-BE49-F238E27FC236}">
              <a16:creationId xmlns:a16="http://schemas.microsoft.com/office/drawing/2014/main" id="{E1D36609-D503-C546-877B-D34052D9B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E0FAA-F296-D243-81C0-D4313EADAA41}">
  <dimension ref="A2:BD374"/>
  <sheetViews>
    <sheetView tabSelected="1" topLeftCell="AK1" zoomScale="131" workbookViewId="0">
      <selection activeCell="AG54" sqref="A54:XFD54"/>
    </sheetView>
  </sheetViews>
  <sheetFormatPr baseColWidth="10" defaultRowHeight="16" x14ac:dyDescent="0.2"/>
  <cols>
    <col min="2" max="2" width="13.6640625" customWidth="1"/>
    <col min="3" max="3" width="16.33203125" customWidth="1"/>
    <col min="4" max="4" width="13" customWidth="1"/>
    <col min="5" max="5" width="14.6640625" customWidth="1"/>
    <col min="6" max="6" width="12.1640625" customWidth="1"/>
    <col min="11" max="11" width="14.6640625" bestFit="1" customWidth="1"/>
    <col min="12" max="12" width="17.33203125" customWidth="1"/>
    <col min="13" max="13" width="17" customWidth="1"/>
    <col min="14" max="14" width="16.5" customWidth="1"/>
    <col min="19" max="19" width="12.6640625" bestFit="1" customWidth="1"/>
    <col min="20" max="20" width="12.6640625" customWidth="1"/>
    <col min="22" max="23" width="16.1640625" customWidth="1"/>
    <col min="24" max="24" width="14.1640625" customWidth="1"/>
    <col min="25" max="25" width="12.6640625" bestFit="1" customWidth="1"/>
    <col min="26" max="26" width="11.1640625" bestFit="1" customWidth="1"/>
    <col min="30" max="30" width="11.5" customWidth="1"/>
    <col min="32" max="32" width="14" customWidth="1"/>
    <col min="33" max="33" width="14.6640625" bestFit="1" customWidth="1"/>
    <col min="34" max="34" width="12.6640625" bestFit="1" customWidth="1"/>
    <col min="35" max="35" width="16.6640625" customWidth="1"/>
    <col min="36" max="36" width="14.6640625" bestFit="1" customWidth="1"/>
  </cols>
  <sheetData>
    <row r="2" spans="1:56" x14ac:dyDescent="0.2">
      <c r="A2" s="1" t="s">
        <v>0</v>
      </c>
      <c r="J2" s="1" t="s">
        <v>12</v>
      </c>
      <c r="U2" s="1" t="s">
        <v>15</v>
      </c>
      <c r="AF2" s="1" t="s">
        <v>22</v>
      </c>
    </row>
    <row r="3" spans="1:56" x14ac:dyDescent="0.2">
      <c r="A3" t="s">
        <v>1</v>
      </c>
      <c r="B3" s="2">
        <f>1000 * 100000</f>
        <v>100000000</v>
      </c>
      <c r="E3" s="2">
        <f>1000 * 100000</f>
        <v>100000000</v>
      </c>
      <c r="J3" t="s">
        <v>1</v>
      </c>
      <c r="K3" s="2">
        <f>L3*K7</f>
        <v>700000000</v>
      </c>
      <c r="L3" s="2">
        <v>100000</v>
      </c>
      <c r="U3" t="s">
        <v>1</v>
      </c>
      <c r="V3" s="2">
        <f>X3*V7</f>
        <v>200000000</v>
      </c>
      <c r="W3" s="2"/>
      <c r="X3" s="2">
        <f>$K$3/7000</f>
        <v>100000</v>
      </c>
    </row>
    <row r="4" spans="1:56" x14ac:dyDescent="0.2">
      <c r="A4" t="s">
        <v>2</v>
      </c>
      <c r="B4" s="3">
        <v>0.03</v>
      </c>
      <c r="E4" s="3">
        <v>0.03</v>
      </c>
      <c r="J4" t="s">
        <v>2</v>
      </c>
      <c r="K4" s="3">
        <v>3.7499999999999999E-2</v>
      </c>
      <c r="L4" s="2"/>
      <c r="U4" t="s">
        <v>2</v>
      </c>
      <c r="V4" s="3">
        <v>0.04</v>
      </c>
      <c r="W4" s="3"/>
      <c r="X4" s="2"/>
    </row>
    <row r="5" spans="1:56" x14ac:dyDescent="0.2">
      <c r="A5" t="s">
        <v>3</v>
      </c>
      <c r="B5">
        <f>15*12</f>
        <v>180</v>
      </c>
      <c r="E5">
        <f>15*12</f>
        <v>180</v>
      </c>
      <c r="J5" t="s">
        <v>3</v>
      </c>
      <c r="K5">
        <v>360</v>
      </c>
      <c r="U5" t="s">
        <v>3</v>
      </c>
      <c r="V5">
        <v>360</v>
      </c>
      <c r="AJ5" s="8"/>
    </row>
    <row r="6" spans="1:56" ht="37" customHeight="1" x14ac:dyDescent="0.2">
      <c r="A6" s="4" t="s">
        <v>10</v>
      </c>
      <c r="B6" s="8">
        <f>B$4/12*POWER((1+B$4/12),B$5)*B$3/(POWER((1+B$4/12),B$5)-1)</f>
        <v>690581.6402779998</v>
      </c>
      <c r="E6" s="2"/>
      <c r="J6" s="4" t="s">
        <v>10</v>
      </c>
      <c r="K6" s="8">
        <f>K$4/12*POWER((1+K$4/12),K$5)*L3/(POWER((1+K$4/12),K$5)-1)</f>
        <v>463.11559157212434</v>
      </c>
      <c r="L6" t="s">
        <v>13</v>
      </c>
      <c r="U6" s="4" t="s">
        <v>10</v>
      </c>
      <c r="V6" s="8">
        <f>V$4/12*POWER((1+V$4/12),V$5)*X3/(POWER((1+V$4/12),V$5)-1)</f>
        <v>477.41529546545286</v>
      </c>
      <c r="W6" s="8"/>
      <c r="X6" t="s">
        <v>13</v>
      </c>
      <c r="AF6" s="4"/>
      <c r="AH6" s="11"/>
    </row>
    <row r="7" spans="1:56" x14ac:dyDescent="0.2">
      <c r="J7" t="s">
        <v>14</v>
      </c>
      <c r="K7">
        <v>7000</v>
      </c>
      <c r="U7" t="s">
        <v>14</v>
      </c>
      <c r="V7">
        <v>2000</v>
      </c>
    </row>
    <row r="8" spans="1:56" ht="51" customHeight="1" x14ac:dyDescent="0.2">
      <c r="A8" s="6" t="s">
        <v>4</v>
      </c>
      <c r="B8" s="4" t="s">
        <v>5</v>
      </c>
      <c r="C8" s="4" t="s">
        <v>6</v>
      </c>
      <c r="D8" s="4" t="s">
        <v>7</v>
      </c>
      <c r="E8" s="4" t="s">
        <v>8</v>
      </c>
      <c r="F8" s="4" t="s">
        <v>2</v>
      </c>
      <c r="G8" s="4" t="s">
        <v>11</v>
      </c>
      <c r="H8" s="4" t="s">
        <v>9</v>
      </c>
      <c r="J8" s="6" t="s">
        <v>4</v>
      </c>
      <c r="K8" s="4" t="s">
        <v>16</v>
      </c>
      <c r="L8" s="4" t="s">
        <v>6</v>
      </c>
      <c r="M8" s="4" t="s">
        <v>8</v>
      </c>
      <c r="N8" s="4" t="s">
        <v>18</v>
      </c>
      <c r="O8" s="4" t="s">
        <v>2</v>
      </c>
      <c r="P8" s="4" t="s">
        <v>11</v>
      </c>
      <c r="Q8" s="4" t="s">
        <v>9</v>
      </c>
      <c r="S8" s="4" t="s">
        <v>19</v>
      </c>
      <c r="T8" s="4"/>
      <c r="U8" s="6" t="s">
        <v>4</v>
      </c>
      <c r="V8" s="4" t="s">
        <v>5</v>
      </c>
      <c r="W8" s="4" t="s">
        <v>17</v>
      </c>
      <c r="X8" s="4" t="s">
        <v>6</v>
      </c>
      <c r="Y8" s="4" t="s">
        <v>20</v>
      </c>
      <c r="Z8" s="4" t="s">
        <v>8</v>
      </c>
      <c r="AA8" s="4" t="s">
        <v>2</v>
      </c>
      <c r="AB8" s="4" t="s">
        <v>11</v>
      </c>
      <c r="AC8" s="4" t="s">
        <v>9</v>
      </c>
      <c r="AD8" s="4" t="s">
        <v>21</v>
      </c>
      <c r="AF8" s="6" t="s">
        <v>4</v>
      </c>
      <c r="AG8" s="4" t="s">
        <v>5</v>
      </c>
      <c r="AH8" s="4" t="s">
        <v>24</v>
      </c>
      <c r="AI8" s="4" t="s">
        <v>23</v>
      </c>
      <c r="AJ8" s="4" t="s">
        <v>8</v>
      </c>
      <c r="AK8" s="4" t="s">
        <v>2</v>
      </c>
      <c r="AL8" s="4" t="s">
        <v>11</v>
      </c>
      <c r="AM8" s="4" t="s">
        <v>9</v>
      </c>
      <c r="AN8" s="4" t="s">
        <v>25</v>
      </c>
      <c r="AU8" s="13" t="s">
        <v>26</v>
      </c>
      <c r="AV8" s="13"/>
      <c r="AW8" s="13"/>
      <c r="AX8" s="13"/>
      <c r="AY8" s="13"/>
      <c r="AZ8" s="13"/>
      <c r="BA8" s="13"/>
      <c r="BB8" s="13"/>
      <c r="BC8" s="13"/>
      <c r="BD8" s="13"/>
    </row>
    <row r="9" spans="1:56" x14ac:dyDescent="0.2">
      <c r="A9" s="5">
        <v>1</v>
      </c>
      <c r="B9" s="7">
        <f>$B$3</f>
        <v>100000000</v>
      </c>
      <c r="C9" s="2">
        <f>$B$6-E9</f>
        <v>440581.6402779998</v>
      </c>
      <c r="D9" s="5">
        <v>0</v>
      </c>
      <c r="E9" s="2">
        <f>B9*($B$4/12)</f>
        <v>250000</v>
      </c>
      <c r="F9" s="3">
        <v>0.03</v>
      </c>
      <c r="G9" s="9">
        <f>SUMPRODUCT($A$9,$C$9)/SUM($C$9)</f>
        <v>1</v>
      </c>
      <c r="H9" s="3">
        <v>0</v>
      </c>
      <c r="J9" s="5">
        <v>1</v>
      </c>
      <c r="K9" s="2">
        <f>L3</f>
        <v>100000</v>
      </c>
      <c r="L9" s="8">
        <f>$K$6-M9</f>
        <v>150.61559157212434</v>
      </c>
      <c r="M9" s="8">
        <f>K9*$K$4/12</f>
        <v>312.5</v>
      </c>
      <c r="N9" s="8">
        <f>($K$7-R9)*K9</f>
        <v>7000000</v>
      </c>
      <c r="O9" s="3">
        <f>$K$4</f>
        <v>3.7499999999999999E-2</v>
      </c>
      <c r="P9" s="9">
        <f>SUMPRODUCT($A$9,$C$9)/SUM($C$9)</f>
        <v>1</v>
      </c>
      <c r="Q9" s="3">
        <v>0.01</v>
      </c>
      <c r="R9">
        <f>K7-INT(K7*1/100)</f>
        <v>6930</v>
      </c>
      <c r="S9" s="8">
        <f>N9-L9*(K7-R9)</f>
        <v>6989456.9085899517</v>
      </c>
      <c r="T9" s="8"/>
      <c r="U9" s="5">
        <v>1</v>
      </c>
      <c r="V9" s="2">
        <f>X3</f>
        <v>100000</v>
      </c>
      <c r="W9" s="2">
        <f>$V$6</f>
        <v>477.41529546545286</v>
      </c>
      <c r="X9" s="8">
        <f>W9-Z9</f>
        <v>144.08196213211954</v>
      </c>
      <c r="Y9" s="8">
        <f>V9*2/100</f>
        <v>2000</v>
      </c>
      <c r="Z9" s="8">
        <f>V9*$V$4/12</f>
        <v>333.33333333333331</v>
      </c>
      <c r="AA9" s="3">
        <f>$V$4</f>
        <v>0.04</v>
      </c>
      <c r="AB9">
        <f>SUMPRODUCT($X$9,$U$9)/SUM($X$9)</f>
        <v>1</v>
      </c>
      <c r="AC9" s="10">
        <v>0.02</v>
      </c>
      <c r="AD9" s="8">
        <f>(Y9-X9)</f>
        <v>1855.9180378678805</v>
      </c>
      <c r="AF9" s="5">
        <v>1</v>
      </c>
      <c r="AG9" s="8">
        <f>B11+K11*R11+V15*$V$7</f>
        <v>951687804.66362262</v>
      </c>
      <c r="AH9" s="8">
        <f>C11+L11*R11+W15*$V$7</f>
        <v>2427154.171325312</v>
      </c>
      <c r="AI9" s="8">
        <f>S11+AD15*$V$7</f>
        <v>9905136.7468768582</v>
      </c>
      <c r="AJ9" s="8">
        <f>E11+M11*R10+Z15*$V$7</f>
        <v>2969786.5954950596</v>
      </c>
      <c r="AK9" s="12">
        <f>AJ9/AG9*12</f>
        <v>3.7446564904272249E-2</v>
      </c>
      <c r="AL9" s="9">
        <f>SUMPRODUCT($AF$9:AF9,$AH$9:AH9)/SUM($AH$9:AH9)</f>
        <v>1</v>
      </c>
      <c r="AM9" s="3">
        <f>AI9/AG9</f>
        <v>1.0407968556850283E-2</v>
      </c>
      <c r="AN9">
        <f>AJ9/AG9</f>
        <v>3.1205470753560209E-3</v>
      </c>
      <c r="AU9" s="13"/>
      <c r="AV9" s="13"/>
      <c r="AW9" s="13"/>
      <c r="AX9" s="13"/>
      <c r="AY9" s="13"/>
      <c r="AZ9" s="13"/>
      <c r="BA9" s="13"/>
      <c r="BB9" s="13"/>
      <c r="BC9" s="13"/>
      <c r="BD9" s="13"/>
    </row>
    <row r="10" spans="1:56" x14ac:dyDescent="0.2">
      <c r="A10" s="5">
        <v>2</v>
      </c>
      <c r="B10" s="2">
        <f>B9-C9</f>
        <v>99559418.359722003</v>
      </c>
      <c r="C10" s="2">
        <f>$B$6-E10</f>
        <v>441683.09437869478</v>
      </c>
      <c r="D10" s="5">
        <v>0</v>
      </c>
      <c r="E10" s="2">
        <f>B10*($B$4/12)</f>
        <v>248898.54589930503</v>
      </c>
      <c r="F10" s="3">
        <f>SUM(E9:E10)/SUM(B9:B10)*12</f>
        <v>0.03</v>
      </c>
      <c r="G10" s="9">
        <f>SUMPRODUCT($A$9:A10,$C$9:C10)/SUM($C$9:C10)</f>
        <v>1.5006242197253432</v>
      </c>
      <c r="H10" s="3">
        <v>0</v>
      </c>
      <c r="J10" s="5">
        <v>2</v>
      </c>
      <c r="K10" s="8">
        <f>K9-L9</f>
        <v>99849.384408427883</v>
      </c>
      <c r="L10" s="8">
        <f>$K$6-M10</f>
        <v>151.0862652957872</v>
      </c>
      <c r="M10" s="8">
        <f>K10*$K$4/12</f>
        <v>312.02932627633714</v>
      </c>
      <c r="N10" s="8">
        <f>(R9-R10)*K10</f>
        <v>6889607.5241815243</v>
      </c>
      <c r="O10" s="3">
        <f t="shared" ref="O10:O73" si="0">$K$4</f>
        <v>3.7499999999999999E-2</v>
      </c>
      <c r="P10" s="9">
        <f>SUMPRODUCT($J$9:J10,$L$9:L10,$R$9:R10)/SUMPRODUCT($L$9:L10,$R$9:R10)</f>
        <v>1.4982783862645561</v>
      </c>
      <c r="Q10" s="3">
        <v>0.01</v>
      </c>
      <c r="R10">
        <f>R9-INT(R9*1/100)</f>
        <v>6861</v>
      </c>
      <c r="S10" s="8">
        <f>N10-L10*(R9-R10)</f>
        <v>6879182.5718761152</v>
      </c>
      <c r="T10" s="8"/>
      <c r="U10" s="5">
        <v>2</v>
      </c>
      <c r="V10" s="8">
        <f>V9-X9-Y9</f>
        <v>97855.918037867887</v>
      </c>
      <c r="W10" s="2">
        <f t="shared" ref="W10:W73" si="1">$V$6</f>
        <v>477.41529546545286</v>
      </c>
      <c r="X10" s="8">
        <f t="shared" ref="X10:X73" si="2">W10-Z10</f>
        <v>151.22890200589325</v>
      </c>
      <c r="Y10" s="8">
        <f t="shared" ref="Y10:Y73" si="3">V10*2/100</f>
        <v>1957.1183607573578</v>
      </c>
      <c r="Z10" s="8">
        <f>V10*$V$4/12</f>
        <v>326.18639345955961</v>
      </c>
      <c r="AA10" s="3">
        <f t="shared" ref="AA10:AA73" si="4">$V$4</f>
        <v>0.04</v>
      </c>
      <c r="AB10">
        <f>SUMPRODUCT($U$9:U10,$X$9:X10)/SUM($X$9:X10)</f>
        <v>1.5121007059706981</v>
      </c>
      <c r="AC10" s="10">
        <v>0.02</v>
      </c>
      <c r="AD10" s="8">
        <f t="shared" ref="AD10:AD73" si="5">(Y10-X10)</f>
        <v>1805.8894587514646</v>
      </c>
      <c r="AF10" s="5">
        <v>2</v>
      </c>
      <c r="AG10" s="8">
        <f t="shared" ref="AG10:AG73" si="6">B12+K12*R12+V16*$V$7</f>
        <v>939669026.76163602</v>
      </c>
      <c r="AH10" s="8">
        <f t="shared" ref="AH10:AH73" si="7">C12+L12*R12+W16*$V$7</f>
        <v>2421292.294446541</v>
      </c>
      <c r="AI10" s="8">
        <f t="shared" ref="AI10:AI73" si="8">S12+AD16*$V$7</f>
        <v>9704944.6634190939</v>
      </c>
      <c r="AJ10" s="8">
        <f t="shared" ref="AJ10:AJ73" si="9">E12+M12*R11+Z16*$V$7</f>
        <v>2931353.6954831863</v>
      </c>
      <c r="AK10" s="12">
        <f>SUM($AJ$9:AJ10)/SUM($AG$9:AG10) * 12</f>
        <v>3.7440678731350915E-2</v>
      </c>
      <c r="AL10" s="9">
        <f>SUMPRODUCT($AF$9:AF10,$AH$9:AH10)/SUM($AH$9:AH10)</f>
        <v>1.4993954891613062</v>
      </c>
      <c r="AM10" s="3">
        <f t="shared" ref="AM10:AM73" si="10">AI10/AG10</f>
        <v>1.0328045712930504E-2</v>
      </c>
      <c r="AN10">
        <f t="shared" ref="AN10:AN73" si="11">AJ10/AG10</f>
        <v>3.1195597726419231E-3</v>
      </c>
      <c r="AU10" s="13"/>
      <c r="AV10" s="13"/>
      <c r="AW10" s="13"/>
      <c r="AX10" s="13"/>
      <c r="AY10" s="13"/>
      <c r="AZ10" s="13"/>
      <c r="BA10" s="13"/>
      <c r="BB10" s="13"/>
      <c r="BC10" s="13"/>
      <c r="BD10" s="13"/>
    </row>
    <row r="11" spans="1:56" x14ac:dyDescent="0.2">
      <c r="A11" s="5">
        <v>3</v>
      </c>
      <c r="B11" s="2">
        <f t="shared" ref="B11:B74" si="12">B10-C10</f>
        <v>99117735.265343308</v>
      </c>
      <c r="C11" s="2">
        <f t="shared" ref="C11:C74" si="13">$B$6-E11</f>
        <v>442787.30211464153</v>
      </c>
      <c r="D11" s="5">
        <v>0</v>
      </c>
      <c r="E11" s="2">
        <f t="shared" ref="E11:E74" si="14">B11*($B$4/12)</f>
        <v>247794.33816335828</v>
      </c>
      <c r="F11" s="3">
        <v>0.03</v>
      </c>
      <c r="G11" s="9">
        <f>SUMPRODUCT($A$9:A11,$C$9:C11)/SUM($C$9:C11)</f>
        <v>2.0016645850694408</v>
      </c>
      <c r="H11" s="3">
        <v>0</v>
      </c>
      <c r="J11" s="5">
        <v>3</v>
      </c>
      <c r="K11" s="8">
        <f t="shared" ref="K11:K74" si="15">K10-L10</f>
        <v>99698.298143132095</v>
      </c>
      <c r="L11" s="8">
        <f t="shared" ref="L11:L74" si="16">$K$6-M11</f>
        <v>151.55840987483657</v>
      </c>
      <c r="M11" s="8">
        <f t="shared" ref="M11:M74" si="17">K11*$K$4/12</f>
        <v>311.55718169728777</v>
      </c>
      <c r="N11" s="8">
        <f t="shared" ref="N11:N74" si="18">(R10-R11)*K11</f>
        <v>6779484.2737329826</v>
      </c>
      <c r="O11" s="3">
        <f t="shared" si="0"/>
        <v>3.7499999999999999E-2</v>
      </c>
      <c r="P11" s="9">
        <f>SUMPRODUCT($J$9:J11,$L$9:L11,$R$9:R11)/SUMPRODUCT($L$9:L11,$R$9:R11)</f>
        <v>1.9954243713466908</v>
      </c>
      <c r="Q11" s="3">
        <v>0.01</v>
      </c>
      <c r="R11">
        <f>R10-INT(R10*1/100)</f>
        <v>6793</v>
      </c>
      <c r="S11" s="8">
        <f>N11-L11*(R10-R11)</f>
        <v>6769178.3018614938</v>
      </c>
      <c r="T11" s="8"/>
      <c r="U11" s="5">
        <v>3</v>
      </c>
      <c r="V11" s="8">
        <f t="shared" ref="V11:V74" si="19">V10-X10-Y10</f>
        <v>95747.570775104628</v>
      </c>
      <c r="W11" s="2">
        <f t="shared" si="1"/>
        <v>477.41529546545286</v>
      </c>
      <c r="X11" s="8">
        <f t="shared" si="2"/>
        <v>158.25672621510409</v>
      </c>
      <c r="Y11" s="8">
        <f t="shared" si="3"/>
        <v>1914.9514155020925</v>
      </c>
      <c r="Z11" s="8">
        <f>V11*$V$4/12</f>
        <v>319.15856925034876</v>
      </c>
      <c r="AA11" s="3">
        <f t="shared" si="4"/>
        <v>0.04</v>
      </c>
      <c r="AB11">
        <f>SUMPRODUCT($U$9:U11,$X$9:X11)/SUM($X$9:X11)</f>
        <v>2.031251712830604</v>
      </c>
      <c r="AC11" s="10">
        <v>0.02</v>
      </c>
      <c r="AD11" s="8">
        <f t="shared" si="5"/>
        <v>1756.6946892869883</v>
      </c>
      <c r="AF11" s="5">
        <v>3</v>
      </c>
      <c r="AG11" s="8">
        <f t="shared" si="6"/>
        <v>927730910.59518957</v>
      </c>
      <c r="AH11" s="8">
        <f t="shared" si="7"/>
        <v>2415379.5756411031</v>
      </c>
      <c r="AI11" s="8">
        <f t="shared" si="8"/>
        <v>9605775.1412836723</v>
      </c>
      <c r="AJ11" s="8">
        <f t="shared" si="9"/>
        <v>2893498.4744576765</v>
      </c>
      <c r="AK11" s="12">
        <f>SUM($AJ$9:AJ11)/SUM($AG$9:AG11) * 12</f>
        <v>3.7436105166983334E-2</v>
      </c>
      <c r="AL11" s="9">
        <f>SUMPRODUCT($AF$9:AF11,$AH$9:AH11)/SUM($AH$9:AH11)</f>
        <v>1.9983790091314027</v>
      </c>
      <c r="AM11" s="3">
        <f t="shared" si="10"/>
        <v>1.0354053132843282E-2</v>
      </c>
      <c r="AN11">
        <f t="shared" si="11"/>
        <v>3.1188984234677927E-3</v>
      </c>
      <c r="AU11" s="13"/>
      <c r="AV11" s="13"/>
      <c r="AW11" s="13"/>
      <c r="AX11" s="13"/>
      <c r="AY11" s="13"/>
      <c r="AZ11" s="13"/>
      <c r="BA11" s="13"/>
      <c r="BB11" s="13"/>
      <c r="BC11" s="13"/>
      <c r="BD11" s="13"/>
    </row>
    <row r="12" spans="1:56" x14ac:dyDescent="0.2">
      <c r="A12" s="5">
        <v>4</v>
      </c>
      <c r="B12" s="2">
        <f t="shared" si="12"/>
        <v>98674947.963228673</v>
      </c>
      <c r="C12" s="2">
        <f t="shared" si="13"/>
        <v>443894.2703699281</v>
      </c>
      <c r="D12" s="5">
        <v>0</v>
      </c>
      <c r="E12" s="2">
        <f t="shared" si="14"/>
        <v>246687.36990807168</v>
      </c>
      <c r="F12" s="3">
        <v>0.03</v>
      </c>
      <c r="G12" s="9">
        <f>SUMPRODUCT($A$9:A12,$C$9:C12)/SUM($C$9:C12)</f>
        <v>2.5031210947350844</v>
      </c>
      <c r="H12" s="3">
        <v>0</v>
      </c>
      <c r="J12" s="5">
        <v>4</v>
      </c>
      <c r="K12" s="8">
        <f t="shared" si="15"/>
        <v>99546.739733257258</v>
      </c>
      <c r="L12" s="8">
        <f t="shared" si="16"/>
        <v>152.03202990569542</v>
      </c>
      <c r="M12" s="8">
        <f t="shared" si="17"/>
        <v>311.08356166642892</v>
      </c>
      <c r="N12" s="8">
        <f t="shared" si="18"/>
        <v>6669631.5621282365</v>
      </c>
      <c r="O12" s="3">
        <f t="shared" si="0"/>
        <v>3.7499999999999999E-2</v>
      </c>
      <c r="P12" s="9">
        <f>SUMPRODUCT($J$9:J12,$L$9:L12,$R$9:R12)/SUMPRODUCT($L$9:L12,$R$9:R12)</f>
        <v>2.4914503441841789</v>
      </c>
      <c r="Q12" s="3">
        <v>0.01</v>
      </c>
      <c r="R12">
        <f t="shared" ref="R12:R75" si="20">R11-INT(R11*1/100)</f>
        <v>6726</v>
      </c>
      <c r="S12" s="8">
        <f>N12-L12*(R11-R12)</f>
        <v>6659445.4161245553</v>
      </c>
      <c r="T12" s="8"/>
      <c r="U12" s="5">
        <v>4</v>
      </c>
      <c r="V12" s="8">
        <f t="shared" si="19"/>
        <v>93674.362633387442</v>
      </c>
      <c r="W12" s="2">
        <f t="shared" si="1"/>
        <v>477.41529546545286</v>
      </c>
      <c r="X12" s="8">
        <f t="shared" si="2"/>
        <v>165.16742002082805</v>
      </c>
      <c r="Y12" s="8">
        <f t="shared" si="3"/>
        <v>1873.4872526677489</v>
      </c>
      <c r="Z12" s="8">
        <f>V12*$V$4/12</f>
        <v>312.24787544462481</v>
      </c>
      <c r="AA12" s="3">
        <f t="shared" si="4"/>
        <v>0.04</v>
      </c>
      <c r="AB12">
        <f>SUMPRODUCT($U$9:U12,$X$9:X12)/SUM($X$9:X12)</f>
        <v>2.556796687351552</v>
      </c>
      <c r="AC12" s="10">
        <v>0.02</v>
      </c>
      <c r="AD12" s="8">
        <f t="shared" si="5"/>
        <v>1708.3198326469208</v>
      </c>
      <c r="AF12" s="5">
        <v>4</v>
      </c>
      <c r="AG12" s="8">
        <f t="shared" si="6"/>
        <v>915971704.1432786</v>
      </c>
      <c r="AH12" s="8">
        <f t="shared" si="7"/>
        <v>2409568.7385390378</v>
      </c>
      <c r="AI12" s="8">
        <f t="shared" si="8"/>
        <v>9408966.9968497586</v>
      </c>
      <c r="AJ12" s="8">
        <f t="shared" si="9"/>
        <v>2855906.045360982</v>
      </c>
      <c r="AK12" s="12">
        <f>SUM($AJ$9:AJ12)/SUM($AG$9:AG12) * 12</f>
        <v>3.7430873522818472E-2</v>
      </c>
      <c r="AL12" s="9">
        <f>SUMPRODUCT($AF$9:AF12,$AH$9:AH12)/SUM($AH$9:AH12)</f>
        <v>2.4969675063150603</v>
      </c>
      <c r="AM12" s="3">
        <f t="shared" si="10"/>
        <v>1.0272115344054323E-2</v>
      </c>
      <c r="AN12">
        <f t="shared" si="11"/>
        <v>3.1178976735227334E-3</v>
      </c>
      <c r="AU12" s="13"/>
      <c r="AV12" s="13"/>
      <c r="AW12" s="13"/>
      <c r="AX12" s="13"/>
      <c r="AY12" s="13"/>
      <c r="AZ12" s="13"/>
      <c r="BA12" s="13"/>
      <c r="BB12" s="13"/>
      <c r="BC12" s="13"/>
      <c r="BD12" s="13"/>
    </row>
    <row r="13" spans="1:56" x14ac:dyDescent="0.2">
      <c r="A13" s="5">
        <v>5</v>
      </c>
      <c r="B13" s="2">
        <f t="shared" si="12"/>
        <v>98231053.692858741</v>
      </c>
      <c r="C13" s="2">
        <f t="shared" si="13"/>
        <v>445004.0060458529</v>
      </c>
      <c r="D13" s="5">
        <v>0</v>
      </c>
      <c r="E13" s="2">
        <f t="shared" si="14"/>
        <v>245577.63423214687</v>
      </c>
      <c r="F13" s="3">
        <v>0.03</v>
      </c>
      <c r="G13" s="9">
        <f>SUMPRODUCT($A$9:A13,$C$9:C13)/SUM($C$9:C13)</f>
        <v>3.0049937469061909</v>
      </c>
      <c r="H13" s="3">
        <v>0</v>
      </c>
      <c r="J13" s="5">
        <v>5</v>
      </c>
      <c r="K13" s="8">
        <f t="shared" si="15"/>
        <v>99394.707703351567</v>
      </c>
      <c r="L13" s="8">
        <f t="shared" si="16"/>
        <v>152.50712999915072</v>
      </c>
      <c r="M13" s="8">
        <f t="shared" si="17"/>
        <v>310.60846157297362</v>
      </c>
      <c r="N13" s="8">
        <f t="shared" si="18"/>
        <v>6659445.4161245553</v>
      </c>
      <c r="O13" s="3">
        <f t="shared" si="0"/>
        <v>3.7499999999999999E-2</v>
      </c>
      <c r="P13" s="9">
        <f>SUMPRODUCT($J$9:J13,$L$9:L13,$R$9:R13)/SUMPRODUCT($L$9:L13,$R$9:R13)</f>
        <v>2.9863097642033787</v>
      </c>
      <c r="Q13" s="3">
        <v>0.01</v>
      </c>
      <c r="R13">
        <f t="shared" si="20"/>
        <v>6659</v>
      </c>
      <c r="S13" s="8">
        <f>N13-L13*(R12-R13)</f>
        <v>6649227.4384146119</v>
      </c>
      <c r="T13" s="8"/>
      <c r="U13" s="5">
        <v>5</v>
      </c>
      <c r="V13" s="8">
        <f t="shared" si="19"/>
        <v>91635.70796069887</v>
      </c>
      <c r="W13" s="2">
        <f t="shared" si="1"/>
        <v>477.41529546545286</v>
      </c>
      <c r="X13" s="8">
        <f t="shared" si="2"/>
        <v>171.96293559645665</v>
      </c>
      <c r="Y13" s="8">
        <f t="shared" si="3"/>
        <v>1832.7141592139774</v>
      </c>
      <c r="Z13" s="8">
        <f>V13*$V$4/12</f>
        <v>305.45235986899621</v>
      </c>
      <c r="AA13" s="3">
        <f t="shared" si="4"/>
        <v>0.04</v>
      </c>
      <c r="AB13">
        <f>SUMPRODUCT($U$9:U13,$X$9:X13)/SUM($X$9:X13)</f>
        <v>3.0881505577430932</v>
      </c>
      <c r="AC13" s="10">
        <v>0.02</v>
      </c>
      <c r="AD13" s="8">
        <f t="shared" si="5"/>
        <v>1660.7512236175207</v>
      </c>
      <c r="AF13" s="5">
        <v>5</v>
      </c>
      <c r="AG13" s="8">
        <f t="shared" si="6"/>
        <v>904389972.54099321</v>
      </c>
      <c r="AH13" s="8">
        <f t="shared" si="7"/>
        <v>2403860.9561499842</v>
      </c>
      <c r="AI13" s="8">
        <f t="shared" si="8"/>
        <v>9213891.562006427</v>
      </c>
      <c r="AJ13" s="8">
        <f t="shared" si="9"/>
        <v>2818882.7930744234</v>
      </c>
      <c r="AK13" s="12">
        <f>SUM($AJ$9:AJ13)/SUM($AG$9:AG13) * 12</f>
        <v>3.7425374344297158E-2</v>
      </c>
      <c r="AL13" s="9">
        <f>SUMPRODUCT($AF$9:AF13,$AH$9:AH13)/SUM($AH$9:AH13)</f>
        <v>2.995171917567014</v>
      </c>
      <c r="AM13" s="3">
        <f t="shared" si="10"/>
        <v>1.018796298251614E-2</v>
      </c>
      <c r="AN13">
        <f t="shared" si="11"/>
        <v>3.1168885974646875E-3</v>
      </c>
      <c r="AU13" s="13"/>
      <c r="AV13" s="13"/>
      <c r="AW13" s="13"/>
      <c r="AX13" s="13"/>
      <c r="AY13" s="13"/>
      <c r="AZ13" s="13"/>
      <c r="BA13" s="13"/>
      <c r="BB13" s="13"/>
      <c r="BC13" s="13"/>
      <c r="BD13" s="13"/>
    </row>
    <row r="14" spans="1:56" x14ac:dyDescent="0.2">
      <c r="A14" s="5">
        <v>6</v>
      </c>
      <c r="B14" s="2">
        <f t="shared" si="12"/>
        <v>97786049.686812893</v>
      </c>
      <c r="C14" s="2">
        <f t="shared" si="13"/>
        <v>446116.51606096758</v>
      </c>
      <c r="D14" s="5">
        <v>0</v>
      </c>
      <c r="E14" s="2">
        <f t="shared" si="14"/>
        <v>244465.12421703222</v>
      </c>
      <c r="F14" s="3">
        <v>0.03</v>
      </c>
      <c r="G14" s="9">
        <f>SUMPRODUCT($A$9:A14,$C$9:C14)/SUM($C$9:C14)</f>
        <v>3.5072825392478113</v>
      </c>
      <c r="H14" s="3">
        <v>0</v>
      </c>
      <c r="J14" s="5">
        <v>6</v>
      </c>
      <c r="K14" s="8">
        <f t="shared" si="15"/>
        <v>99242.200573352413</v>
      </c>
      <c r="L14" s="8">
        <f t="shared" si="16"/>
        <v>152.98371478039809</v>
      </c>
      <c r="M14" s="8">
        <f t="shared" si="17"/>
        <v>310.13187679172626</v>
      </c>
      <c r="N14" s="8">
        <f t="shared" si="18"/>
        <v>6549985.2378412597</v>
      </c>
      <c r="O14" s="3">
        <f t="shared" si="0"/>
        <v>3.7499999999999999E-2</v>
      </c>
      <c r="P14" s="9">
        <f>SUMPRODUCT($J$9:J14,$L$9:L14,$R$9:R14)/SUMPRODUCT($L$9:L14,$R$9:R14)</f>
        <v>3.4800325641570908</v>
      </c>
      <c r="Q14" s="3">
        <v>0.01</v>
      </c>
      <c r="R14">
        <f t="shared" si="20"/>
        <v>6593</v>
      </c>
      <c r="S14" s="8">
        <f>N14-L14*(R13-R14)</f>
        <v>6539888.3126657531</v>
      </c>
      <c r="T14" s="8"/>
      <c r="U14" s="5">
        <v>6</v>
      </c>
      <c r="V14" s="8">
        <f t="shared" si="19"/>
        <v>89631.030865888431</v>
      </c>
      <c r="W14" s="2">
        <f t="shared" si="1"/>
        <v>477.41529546545286</v>
      </c>
      <c r="X14" s="8">
        <f t="shared" si="2"/>
        <v>178.64519257915811</v>
      </c>
      <c r="Y14" s="8">
        <f t="shared" si="3"/>
        <v>1792.6206173177686</v>
      </c>
      <c r="Z14" s="8">
        <f>V14*$V$4/12</f>
        <v>298.77010288629475</v>
      </c>
      <c r="AA14" s="3">
        <f t="shared" si="4"/>
        <v>0.04</v>
      </c>
      <c r="AB14">
        <f>SUMPRODUCT($U$9:U14,$X$9:X14)/SUM($X$9:X14)</f>
        <v>3.6247901476739224</v>
      </c>
      <c r="AC14" s="10">
        <v>0.02</v>
      </c>
      <c r="AD14" s="8">
        <f t="shared" si="5"/>
        <v>1613.9754247386104</v>
      </c>
      <c r="AF14" s="5">
        <v>6</v>
      </c>
      <c r="AG14" s="8">
        <f t="shared" si="6"/>
        <v>892885360.31002247</v>
      </c>
      <c r="AH14" s="8">
        <f t="shared" si="7"/>
        <v>2398103.4679580405</v>
      </c>
      <c r="AI14" s="8">
        <f t="shared" si="8"/>
        <v>9119307.6921242476</v>
      </c>
      <c r="AJ14" s="8">
        <f t="shared" si="9"/>
        <v>2782424.0699342368</v>
      </c>
      <c r="AK14" s="12">
        <f>SUM($AJ$9:AJ14)/SUM($AG$9:AG14) * 12</f>
        <v>3.7420407179793905E-2</v>
      </c>
      <c r="AL14" s="9">
        <f>SUMPRODUCT($AF$9:AF14,$AH$9:AH14)/SUM($AH$9:AH14)</f>
        <v>3.4929757056125057</v>
      </c>
      <c r="AM14" s="3">
        <f t="shared" si="10"/>
        <v>1.0213301838612176E-2</v>
      </c>
      <c r="AN14">
        <f t="shared" si="11"/>
        <v>3.116216474831819E-3</v>
      </c>
      <c r="AU14" s="13"/>
      <c r="AV14" s="13"/>
      <c r="AW14" s="13"/>
      <c r="AX14" s="13"/>
      <c r="AY14" s="13"/>
      <c r="AZ14" s="13"/>
      <c r="BA14" s="13"/>
      <c r="BB14" s="13"/>
      <c r="BC14" s="13"/>
      <c r="BD14" s="13"/>
    </row>
    <row r="15" spans="1:56" x14ac:dyDescent="0.2">
      <c r="A15" s="5">
        <v>7</v>
      </c>
      <c r="B15" s="2">
        <f t="shared" si="12"/>
        <v>97339933.170751929</v>
      </c>
      <c r="C15" s="2">
        <f t="shared" si="13"/>
        <v>447231.80735111993</v>
      </c>
      <c r="D15" s="5">
        <v>0</v>
      </c>
      <c r="E15" s="2">
        <f t="shared" si="14"/>
        <v>243349.83292687984</v>
      </c>
      <c r="F15" s="3">
        <v>0.03</v>
      </c>
      <c r="G15" s="9">
        <f>SUMPRODUCT($A$9:A15,$C$9:C15)/SUM($C$9:C15)</f>
        <v>4.0099874689061377</v>
      </c>
      <c r="H15" s="3">
        <v>0</v>
      </c>
      <c r="J15" s="5">
        <v>7</v>
      </c>
      <c r="K15" s="8">
        <f t="shared" si="15"/>
        <v>99089.216858572021</v>
      </c>
      <c r="L15" s="8">
        <f t="shared" si="16"/>
        <v>153.46178888908679</v>
      </c>
      <c r="M15" s="8">
        <f t="shared" si="17"/>
        <v>309.65380268303755</v>
      </c>
      <c r="N15" s="8">
        <f t="shared" si="18"/>
        <v>6440799.0958071817</v>
      </c>
      <c r="O15" s="3">
        <f t="shared" si="0"/>
        <v>3.7499999999999999E-2</v>
      </c>
      <c r="P15" s="9">
        <f>SUMPRODUCT($J$9:J15,$L$9:L15,$R$9:R15)/SUMPRODUCT($L$9:L15,$R$9:R15)</f>
        <v>3.9726398063807693</v>
      </c>
      <c r="Q15" s="3">
        <v>0.01</v>
      </c>
      <c r="R15">
        <f t="shared" si="20"/>
        <v>6528</v>
      </c>
      <c r="S15" s="8">
        <f>N15-L15*(R14-R15)</f>
        <v>6430824.0795293907</v>
      </c>
      <c r="T15" s="8"/>
      <c r="U15" s="5">
        <v>7</v>
      </c>
      <c r="V15" s="8">
        <f t="shared" si="19"/>
        <v>87659.765055991506</v>
      </c>
      <c r="W15" s="2">
        <f t="shared" si="1"/>
        <v>477.41529546545286</v>
      </c>
      <c r="X15" s="8">
        <f t="shared" si="2"/>
        <v>185.21607861214784</v>
      </c>
      <c r="Y15" s="8">
        <f t="shared" si="3"/>
        <v>1753.1953011198302</v>
      </c>
      <c r="Z15" s="8">
        <f>V15*$V$4/12</f>
        <v>292.19921685330502</v>
      </c>
      <c r="AA15" s="3">
        <f t="shared" si="4"/>
        <v>0.04</v>
      </c>
      <c r="AB15">
        <f>SUMPRODUCT($U$9:U15,$X$9:X15)/SUM($X$9:X15)</f>
        <v>4.1662462497504649</v>
      </c>
      <c r="AC15" s="10">
        <v>0.02</v>
      </c>
      <c r="AD15" s="8">
        <f t="shared" si="5"/>
        <v>1567.9792225076824</v>
      </c>
      <c r="AF15" s="5">
        <v>7</v>
      </c>
      <c r="AG15" s="8">
        <f t="shared" si="6"/>
        <v>881555706.19893038</v>
      </c>
      <c r="AH15" s="8">
        <f t="shared" si="7"/>
        <v>2392450.4419013821</v>
      </c>
      <c r="AI15" s="8">
        <f t="shared" si="8"/>
        <v>8927474.7896429244</v>
      </c>
      <c r="AJ15" s="8">
        <f t="shared" si="9"/>
        <v>2746216.5851027844</v>
      </c>
      <c r="AK15" s="12">
        <f>SUM($AJ$9:AJ15)/SUM($AG$9:AG15) * 12</f>
        <v>3.741517253219917E-2</v>
      </c>
      <c r="AL15" s="9">
        <f>SUMPRODUCT($AF$9:AF15,$AH$9:AH15)/SUM($AH$9:AH15)</f>
        <v>3.990395465437405</v>
      </c>
      <c r="AM15" s="3">
        <f t="shared" si="10"/>
        <v>1.0126954799188114E-2</v>
      </c>
      <c r="AN15">
        <f t="shared" si="11"/>
        <v>3.1151934764779093E-3</v>
      </c>
      <c r="AU15" s="13"/>
      <c r="AV15" s="13"/>
      <c r="AW15" s="13"/>
      <c r="AX15" s="13"/>
      <c r="AY15" s="13"/>
      <c r="AZ15" s="13"/>
      <c r="BA15" s="13"/>
      <c r="BB15" s="13"/>
      <c r="BC15" s="13"/>
      <c r="BD15" s="13"/>
    </row>
    <row r="16" spans="1:56" x14ac:dyDescent="0.2">
      <c r="A16" s="5">
        <v>8</v>
      </c>
      <c r="B16" s="2">
        <f t="shared" si="12"/>
        <v>96892701.363400802</v>
      </c>
      <c r="C16" s="2">
        <f t="shared" si="13"/>
        <v>448349.88686949783</v>
      </c>
      <c r="D16" s="5">
        <v>0</v>
      </c>
      <c r="E16" s="2">
        <f t="shared" si="14"/>
        <v>242231.753408502</v>
      </c>
      <c r="F16" s="3">
        <v>0.03</v>
      </c>
      <c r="G16" s="9">
        <f>SUMPRODUCT($A$9:A16,$C$9:C16)/SUM($C$9:C16)</f>
        <v>4.5131085325085198</v>
      </c>
      <c r="H16" s="3">
        <v>0</v>
      </c>
      <c r="J16" s="5">
        <v>8</v>
      </c>
      <c r="K16" s="8">
        <f t="shared" si="15"/>
        <v>98935.755069682928</v>
      </c>
      <c r="L16" s="8">
        <f t="shared" si="16"/>
        <v>153.9413569793652</v>
      </c>
      <c r="M16" s="8">
        <f t="shared" si="17"/>
        <v>309.17423459275915</v>
      </c>
      <c r="N16" s="8">
        <f t="shared" si="18"/>
        <v>6430824.0795293907</v>
      </c>
      <c r="O16" s="3">
        <f t="shared" si="0"/>
        <v>3.7499999999999999E-2</v>
      </c>
      <c r="P16" s="9">
        <f>SUMPRODUCT($J$9:J16,$L$9:L16,$R$9:R16)/SUMPRODUCT($L$9:L16,$R$9:R16)</f>
        <v>4.4640829488732621</v>
      </c>
      <c r="Q16" s="3">
        <v>0.01</v>
      </c>
      <c r="R16">
        <f t="shared" si="20"/>
        <v>6463</v>
      </c>
      <c r="S16" s="8">
        <f>N16-L16*(R15-R16)</f>
        <v>6420817.8913257318</v>
      </c>
      <c r="T16" s="8"/>
      <c r="U16" s="5">
        <v>8</v>
      </c>
      <c r="V16" s="8">
        <f t="shared" si="19"/>
        <v>85721.353676259518</v>
      </c>
      <c r="W16" s="2">
        <f t="shared" si="1"/>
        <v>477.41529546545286</v>
      </c>
      <c r="X16" s="8">
        <f t="shared" si="2"/>
        <v>191.67744987792116</v>
      </c>
      <c r="Y16" s="8">
        <f t="shared" si="3"/>
        <v>1714.4270735251903</v>
      </c>
      <c r="Z16" s="8">
        <f>V16*$V$4/12</f>
        <v>285.73784558753169</v>
      </c>
      <c r="AA16" s="3">
        <f t="shared" si="4"/>
        <v>0.04</v>
      </c>
      <c r="AB16">
        <f>SUMPRODUCT($U$9:U16,$X$9:X16)/SUM($X$9:X16)</f>
        <v>4.7120968867886521</v>
      </c>
      <c r="AC16" s="10">
        <v>0.02</v>
      </c>
      <c r="AD16" s="8">
        <f t="shared" si="5"/>
        <v>1522.7496236472691</v>
      </c>
      <c r="AF16" s="5">
        <v>8</v>
      </c>
      <c r="AG16" s="8">
        <f t="shared" si="6"/>
        <v>870399621.2929095</v>
      </c>
      <c r="AH16" s="8">
        <f t="shared" si="7"/>
        <v>2386903.0701006474</v>
      </c>
      <c r="AI16" s="8">
        <f t="shared" si="8"/>
        <v>8737306.4643218797</v>
      </c>
      <c r="AJ16" s="8">
        <f t="shared" si="9"/>
        <v>2710565.4482058049</v>
      </c>
      <c r="AK16" s="12">
        <f>SUM($AJ$9:AJ16)/SUM($AG$9:AG16) * 12</f>
        <v>3.7409768213646534E-2</v>
      </c>
      <c r="AL16" s="9">
        <f>SUMPRODUCT($AF$9:AF16,$AH$9:AH16)/SUM($AH$9:AH16)</f>
        <v>4.4874445523060613</v>
      </c>
      <c r="AM16" s="3">
        <f t="shared" si="10"/>
        <v>1.0038270066504975E-2</v>
      </c>
      <c r="AN16">
        <f t="shared" si="11"/>
        <v>3.1141620261500979E-3</v>
      </c>
      <c r="AU16" s="13"/>
      <c r="AV16" s="13"/>
      <c r="AW16" s="13"/>
      <c r="AX16" s="13"/>
      <c r="AY16" s="13"/>
      <c r="AZ16" s="13"/>
      <c r="BA16" s="13"/>
      <c r="BB16" s="13"/>
      <c r="BC16" s="13"/>
      <c r="BD16" s="13"/>
    </row>
    <row r="17" spans="1:56" x14ac:dyDescent="0.2">
      <c r="A17" s="5">
        <v>9</v>
      </c>
      <c r="B17" s="2">
        <f t="shared" si="12"/>
        <v>96444351.476531297</v>
      </c>
      <c r="C17" s="2">
        <f t="shared" si="13"/>
        <v>449470.76158667158</v>
      </c>
      <c r="D17" s="5">
        <v>0</v>
      </c>
      <c r="E17" s="2">
        <f t="shared" si="14"/>
        <v>241110.87869132825</v>
      </c>
      <c r="F17" s="3">
        <v>0.03</v>
      </c>
      <c r="G17" s="9">
        <f>SUMPRODUCT($A$9:A17,$C$9:C17)/SUM($C$9:C17)</f>
        <v>5.0166457261634774</v>
      </c>
      <c r="H17" s="3">
        <v>0</v>
      </c>
      <c r="J17" s="5">
        <v>9</v>
      </c>
      <c r="K17" s="8">
        <f t="shared" si="15"/>
        <v>98781.813712703559</v>
      </c>
      <c r="L17" s="8">
        <f t="shared" si="16"/>
        <v>154.42242371992575</v>
      </c>
      <c r="M17" s="8">
        <f t="shared" si="17"/>
        <v>308.6931678521986</v>
      </c>
      <c r="N17" s="8">
        <f t="shared" si="18"/>
        <v>6322036.0776130278</v>
      </c>
      <c r="O17" s="3">
        <f t="shared" si="0"/>
        <v>3.7499999999999999E-2</v>
      </c>
      <c r="P17" s="9">
        <f>SUMPRODUCT($J$9:J17,$L$9:L17,$R$9:R17)/SUMPRODUCT($L$9:L17,$R$9:R17)</f>
        <v>4.9543917014710885</v>
      </c>
      <c r="Q17" s="3">
        <v>0.01</v>
      </c>
      <c r="R17">
        <f t="shared" si="20"/>
        <v>6399</v>
      </c>
      <c r="S17" s="8">
        <f>N17-L17*(R16-R17)</f>
        <v>6312153.0424949527</v>
      </c>
      <c r="T17" s="8"/>
      <c r="U17" s="5">
        <v>9</v>
      </c>
      <c r="V17" s="8">
        <f t="shared" si="19"/>
        <v>83815.249152856399</v>
      </c>
      <c r="W17" s="2">
        <f t="shared" si="1"/>
        <v>477.41529546545286</v>
      </c>
      <c r="X17" s="8">
        <f t="shared" si="2"/>
        <v>198.0311316225982</v>
      </c>
      <c r="Y17" s="8">
        <f t="shared" si="3"/>
        <v>1676.3049830571281</v>
      </c>
      <c r="Z17" s="8">
        <f>V17*$V$4/12</f>
        <v>279.38416384285466</v>
      </c>
      <c r="AA17" s="3">
        <f t="shared" si="4"/>
        <v>0.04</v>
      </c>
      <c r="AB17">
        <f>SUMPRODUCT($U$9:U17,$X$9:X17)/SUM($X$9:X17)</f>
        <v>5.2619615582743222</v>
      </c>
      <c r="AC17" s="10">
        <v>0.02</v>
      </c>
      <c r="AD17" s="8">
        <f t="shared" si="5"/>
        <v>1478.2738514345299</v>
      </c>
      <c r="AF17" s="5">
        <v>9</v>
      </c>
      <c r="AG17" s="8">
        <f t="shared" si="6"/>
        <v>859317258.43002927</v>
      </c>
      <c r="AH17" s="8">
        <f t="shared" si="7"/>
        <v>2381307.1635443177</v>
      </c>
      <c r="AI17" s="8">
        <f t="shared" si="8"/>
        <v>8647098.0653595496</v>
      </c>
      <c r="AJ17" s="8">
        <f t="shared" si="9"/>
        <v>2675466.1630820585</v>
      </c>
      <c r="AK17" s="12">
        <f>SUM($AJ$9:AJ17)/SUM($AG$9:AG17) * 12</f>
        <v>3.7404700987168187E-2</v>
      </c>
      <c r="AL17" s="9">
        <f>SUMPRODUCT($AF$9:AF17,$AH$9:AH17)/SUM($AH$9:AH17)</f>
        <v>4.9841061690580979</v>
      </c>
      <c r="AM17" s="3">
        <f t="shared" si="10"/>
        <v>1.0062753867131423E-2</v>
      </c>
      <c r="AN17">
        <f t="shared" si="11"/>
        <v>3.1134789122822101E-3</v>
      </c>
      <c r="AU17" s="13"/>
      <c r="AV17" s="13"/>
      <c r="AW17" s="13"/>
      <c r="AX17" s="13"/>
      <c r="AY17" s="13"/>
      <c r="AZ17" s="13"/>
      <c r="BA17" s="13"/>
      <c r="BB17" s="13"/>
      <c r="BC17" s="13"/>
      <c r="BD17" s="13"/>
    </row>
    <row r="18" spans="1:56" x14ac:dyDescent="0.2">
      <c r="A18" s="5">
        <v>10</v>
      </c>
      <c r="B18" s="2">
        <f t="shared" si="12"/>
        <v>95994880.714944631</v>
      </c>
      <c r="C18" s="2">
        <f t="shared" si="13"/>
        <v>450594.43849063822</v>
      </c>
      <c r="D18" s="5">
        <v>0</v>
      </c>
      <c r="E18" s="2">
        <f t="shared" si="14"/>
        <v>239987.20178736158</v>
      </c>
      <c r="F18" s="3">
        <v>0.03</v>
      </c>
      <c r="G18" s="9">
        <f>SUMPRODUCT($A$9:A18,$C$9:C18)/SUM($C$9:C18)</f>
        <v>5.5205990454607203</v>
      </c>
      <c r="H18" s="3">
        <v>0</v>
      </c>
      <c r="J18" s="5">
        <v>10</v>
      </c>
      <c r="K18" s="8">
        <f t="shared" si="15"/>
        <v>98627.391288983636</v>
      </c>
      <c r="L18" s="8">
        <f t="shared" si="16"/>
        <v>154.90499379405048</v>
      </c>
      <c r="M18" s="8">
        <f t="shared" si="17"/>
        <v>308.21059777807386</v>
      </c>
      <c r="N18" s="8">
        <f t="shared" si="18"/>
        <v>6213525.651205969</v>
      </c>
      <c r="O18" s="3">
        <f t="shared" si="0"/>
        <v>3.7499999999999999E-2</v>
      </c>
      <c r="P18" s="9">
        <f>SUMPRODUCT($J$9:J18,$L$9:L18,$R$9:R18)/SUMPRODUCT($L$9:L18,$R$9:R18)</f>
        <v>5.4435905218395897</v>
      </c>
      <c r="Q18" s="3">
        <v>0.01</v>
      </c>
      <c r="R18">
        <f t="shared" si="20"/>
        <v>6336</v>
      </c>
      <c r="S18" s="8">
        <f>N18-L18*(R17-R18)</f>
        <v>6203766.6365969442</v>
      </c>
      <c r="T18" s="8"/>
      <c r="U18" s="5">
        <v>10</v>
      </c>
      <c r="V18" s="8">
        <f t="shared" si="19"/>
        <v>81940.913038176674</v>
      </c>
      <c r="W18" s="2">
        <f t="shared" si="1"/>
        <v>477.41529546545286</v>
      </c>
      <c r="X18" s="8">
        <f t="shared" si="2"/>
        <v>204.27891867153062</v>
      </c>
      <c r="Y18" s="8">
        <f t="shared" si="3"/>
        <v>1638.8182607635335</v>
      </c>
      <c r="Z18" s="8">
        <f>V18*$V$4/12</f>
        <v>273.13637679392224</v>
      </c>
      <c r="AA18" s="3">
        <f t="shared" si="4"/>
        <v>0.04</v>
      </c>
      <c r="AB18">
        <f>SUMPRODUCT($U$9:U18,$X$9:X18)/SUM($X$9:X18)</f>
        <v>5.8154963079638957</v>
      </c>
      <c r="AC18" s="10">
        <v>0.02</v>
      </c>
      <c r="AD18" s="8">
        <f t="shared" si="5"/>
        <v>1434.5393420920029</v>
      </c>
      <c r="AF18" s="5">
        <v>10</v>
      </c>
      <c r="AG18" s="8">
        <f t="shared" si="6"/>
        <v>848406040.1449101</v>
      </c>
      <c r="AH18" s="8">
        <f t="shared" si="7"/>
        <v>2375818.3481654092</v>
      </c>
      <c r="AI18" s="8">
        <f t="shared" si="8"/>
        <v>8460038.1664036922</v>
      </c>
      <c r="AJ18" s="8">
        <f t="shared" si="9"/>
        <v>2640607.039682271</v>
      </c>
      <c r="AK18" s="12">
        <f>SUM($AJ$9:AJ18)/SUM($AG$9:AG18) * 12</f>
        <v>3.7399464143202416E-2</v>
      </c>
      <c r="AL18" s="9">
        <f>SUMPRODUCT($AF$9:AF18,$AH$9:AH18)/SUM($AH$9:AH18)</f>
        <v>5.4803968937814798</v>
      </c>
      <c r="AM18" s="3">
        <f t="shared" si="10"/>
        <v>9.9716854502340576E-3</v>
      </c>
      <c r="AN18">
        <f t="shared" si="11"/>
        <v>3.1124330977549946E-3</v>
      </c>
      <c r="AU18" s="13"/>
      <c r="AV18" s="13"/>
      <c r="AW18" s="13"/>
      <c r="AX18" s="13"/>
      <c r="AY18" s="13"/>
      <c r="AZ18" s="13"/>
      <c r="BA18" s="13"/>
      <c r="BB18" s="13"/>
      <c r="BC18" s="13"/>
      <c r="BD18" s="13"/>
    </row>
    <row r="19" spans="1:56" x14ac:dyDescent="0.2">
      <c r="A19" s="5">
        <v>11</v>
      </c>
      <c r="B19" s="2">
        <f t="shared" si="12"/>
        <v>95544286.276453987</v>
      </c>
      <c r="C19" s="2">
        <f t="shared" si="13"/>
        <v>451720.92458686483</v>
      </c>
      <c r="D19" s="5">
        <v>0</v>
      </c>
      <c r="E19" s="2">
        <f t="shared" si="14"/>
        <v>238860.71569113497</v>
      </c>
      <c r="F19" s="3">
        <v>0.03</v>
      </c>
      <c r="G19" s="9">
        <f>SUMPRODUCT($A$9:A19,$C$9:C19)/SUM($C$9:C19)</f>
        <v>6.024968485471164</v>
      </c>
      <c r="H19" s="3">
        <v>0</v>
      </c>
      <c r="J19" s="5">
        <v>11</v>
      </c>
      <c r="K19" s="8">
        <f t="shared" si="15"/>
        <v>98472.486295189592</v>
      </c>
      <c r="L19" s="8">
        <f t="shared" si="16"/>
        <v>155.38907189965687</v>
      </c>
      <c r="M19" s="8">
        <f t="shared" si="17"/>
        <v>307.72651967246748</v>
      </c>
      <c r="N19" s="8">
        <f t="shared" si="18"/>
        <v>6203766.6365969442</v>
      </c>
      <c r="O19" s="3">
        <f t="shared" si="0"/>
        <v>3.7499999999999999E-2</v>
      </c>
      <c r="P19" s="9">
        <f>SUMPRODUCT($J$9:J19,$L$9:L19,$R$9:R19)/SUMPRODUCT($L$9:L19,$R$9:R19)</f>
        <v>5.9316304094594852</v>
      </c>
      <c r="Q19" s="3">
        <v>0.01</v>
      </c>
      <c r="R19">
        <f t="shared" si="20"/>
        <v>6273</v>
      </c>
      <c r="S19" s="8">
        <f>N19-L19*(R18-R19)</f>
        <v>6193977.1250672657</v>
      </c>
      <c r="T19" s="8"/>
      <c r="U19" s="5">
        <v>11</v>
      </c>
      <c r="V19" s="8">
        <f t="shared" si="19"/>
        <v>80097.815858741611</v>
      </c>
      <c r="W19" s="2">
        <f t="shared" si="1"/>
        <v>477.41529546545286</v>
      </c>
      <c r="X19" s="8">
        <f t="shared" si="2"/>
        <v>210.42257593631416</v>
      </c>
      <c r="Y19" s="8">
        <f t="shared" si="3"/>
        <v>1601.9563171748323</v>
      </c>
      <c r="Z19" s="8">
        <f>V19*$V$4/12</f>
        <v>266.9927195291387</v>
      </c>
      <c r="AA19" s="3">
        <f t="shared" si="4"/>
        <v>0.04</v>
      </c>
      <c r="AB19">
        <f>SUMPRODUCT($U$9:U19,$X$9:X19)/SUM($X$9:X19)</f>
        <v>6.3723894790704669</v>
      </c>
      <c r="AC19" s="10">
        <v>0.02</v>
      </c>
      <c r="AD19" s="8">
        <f t="shared" si="5"/>
        <v>1391.5337412385181</v>
      </c>
      <c r="AF19" s="5">
        <v>11</v>
      </c>
      <c r="AG19" s="8">
        <f t="shared" si="6"/>
        <v>837566459.59900475</v>
      </c>
      <c r="AH19" s="8">
        <f t="shared" si="7"/>
        <v>2370281.4737085882</v>
      </c>
      <c r="AI19" s="8">
        <f t="shared" si="8"/>
        <v>8372583.1401659194</v>
      </c>
      <c r="AJ19" s="8">
        <f t="shared" si="9"/>
        <v>2606291.8901126538</v>
      </c>
      <c r="AK19" s="12">
        <f>SUM($AJ$9:AJ19)/SUM($AG$9:AG19) * 12</f>
        <v>3.7394475721251E-2</v>
      </c>
      <c r="AL19" s="9">
        <f>SUMPRODUCT($AF$9:AF19,$AH$9:AH19)/SUM($AH$9:AH19)</f>
        <v>5.9763014356807425</v>
      </c>
      <c r="AM19" s="3">
        <f t="shared" si="10"/>
        <v>9.9963209417129675E-3</v>
      </c>
      <c r="AN19">
        <f t="shared" si="11"/>
        <v>3.1117433849493547E-3</v>
      </c>
      <c r="AU19" s="13"/>
      <c r="AV19" s="13"/>
      <c r="AW19" s="13"/>
      <c r="AX19" s="13"/>
      <c r="AY19" s="13"/>
      <c r="AZ19" s="13"/>
      <c r="BA19" s="13"/>
      <c r="BB19" s="13"/>
      <c r="BC19" s="13"/>
      <c r="BD19" s="13"/>
    </row>
    <row r="20" spans="1:56" x14ac:dyDescent="0.2">
      <c r="A20" s="5">
        <v>12</v>
      </c>
      <c r="B20" s="2">
        <f t="shared" si="12"/>
        <v>95092565.351867124</v>
      </c>
      <c r="C20" s="2">
        <f t="shared" si="13"/>
        <v>452850.22689833201</v>
      </c>
      <c r="D20" s="5">
        <v>0</v>
      </c>
      <c r="E20" s="2">
        <f t="shared" si="14"/>
        <v>237731.41337966782</v>
      </c>
      <c r="F20" s="3">
        <v>0.03</v>
      </c>
      <c r="G20" s="9">
        <f>SUMPRODUCT($A$9:A20,$C$9:C20)/SUM($C$9:C20)</f>
        <v>6.5297540407469574</v>
      </c>
      <c r="H20" s="3">
        <v>0</v>
      </c>
      <c r="J20" s="5">
        <v>12</v>
      </c>
      <c r="K20" s="8">
        <f t="shared" si="15"/>
        <v>98317.097223289937</v>
      </c>
      <c r="L20" s="8">
        <f t="shared" si="16"/>
        <v>155.87466274934332</v>
      </c>
      <c r="M20" s="8">
        <f t="shared" si="17"/>
        <v>307.24092882278103</v>
      </c>
      <c r="N20" s="8">
        <f t="shared" si="18"/>
        <v>6095660.0278439764</v>
      </c>
      <c r="O20" s="3">
        <f t="shared" si="0"/>
        <v>3.7499999999999999E-2</v>
      </c>
      <c r="P20" s="9">
        <f>SUMPRODUCT($J$9:J20,$L$9:L20,$R$9:R20)/SUMPRODUCT($L$9:L20,$R$9:R20)</f>
        <v>6.4185419166128392</v>
      </c>
      <c r="Q20" s="3">
        <v>0.01</v>
      </c>
      <c r="R20">
        <f t="shared" si="20"/>
        <v>6211</v>
      </c>
      <c r="S20" s="8">
        <f>N20-L20*(R19-R20)</f>
        <v>6085995.7987535167</v>
      </c>
      <c r="T20" s="8"/>
      <c r="U20" s="5">
        <v>12</v>
      </c>
      <c r="V20" s="8">
        <f t="shared" si="19"/>
        <v>78285.436965630463</v>
      </c>
      <c r="W20" s="2">
        <f t="shared" si="1"/>
        <v>477.41529546545286</v>
      </c>
      <c r="X20" s="8">
        <f t="shared" si="2"/>
        <v>216.46383891335131</v>
      </c>
      <c r="Y20" s="8">
        <f t="shared" si="3"/>
        <v>1565.7087393126092</v>
      </c>
      <c r="Z20" s="8">
        <f>V20*$V$4/12</f>
        <v>260.95145655210155</v>
      </c>
      <c r="AA20" s="3">
        <f t="shared" si="4"/>
        <v>0.04</v>
      </c>
      <c r="AB20">
        <f>SUMPRODUCT($U$9:U20,$X$9:X20)/SUM($X$9:X20)</f>
        <v>6.9323580477420856</v>
      </c>
      <c r="AC20" s="10">
        <v>0.02</v>
      </c>
      <c r="AD20" s="8">
        <f t="shared" si="5"/>
        <v>1349.2449003992579</v>
      </c>
      <c r="AF20" s="5">
        <v>12</v>
      </c>
      <c r="AG20" s="8">
        <f t="shared" si="6"/>
        <v>826895658.50131726</v>
      </c>
      <c r="AH20" s="8">
        <f t="shared" si="7"/>
        <v>2364853.1442490709</v>
      </c>
      <c r="AI20" s="8">
        <f t="shared" si="8"/>
        <v>8188545.8183876593</v>
      </c>
      <c r="AJ20" s="8">
        <f t="shared" si="9"/>
        <v>2572210.0958473193</v>
      </c>
      <c r="AK20" s="12">
        <f>SUM($AJ$9:AJ20)/SUM($AG$9:AG20) * 12</f>
        <v>3.7389332512734422E-2</v>
      </c>
      <c r="AL20" s="9">
        <f>SUMPRODUCT($AF$9:AF20,$AH$9:AH20)/SUM($AH$9:AH20)</f>
        <v>6.4718375245164488</v>
      </c>
      <c r="AM20" s="3">
        <f t="shared" si="10"/>
        <v>9.9027558485779796E-3</v>
      </c>
      <c r="AN20">
        <f t="shared" si="11"/>
        <v>3.1106827922028832E-3</v>
      </c>
      <c r="AU20" s="14"/>
      <c r="AV20" s="14"/>
      <c r="AW20" s="14"/>
      <c r="AX20" s="14"/>
      <c r="AY20" s="14"/>
      <c r="AZ20" s="14"/>
      <c r="BA20" s="14"/>
      <c r="BB20" s="14"/>
      <c r="BC20" s="14"/>
      <c r="BD20" s="14"/>
    </row>
    <row r="21" spans="1:56" x14ac:dyDescent="0.2">
      <c r="A21" s="5">
        <v>13</v>
      </c>
      <c r="B21" s="2">
        <f t="shared" si="12"/>
        <v>94639715.124968797</v>
      </c>
      <c r="C21" s="2">
        <f t="shared" si="13"/>
        <v>453982.35246557777</v>
      </c>
      <c r="D21" s="5">
        <v>0</v>
      </c>
      <c r="E21" s="2">
        <f t="shared" si="14"/>
        <v>236599.287812422</v>
      </c>
      <c r="F21" s="3">
        <v>0.03</v>
      </c>
      <c r="G21" s="9">
        <f>SUMPRODUCT($A$9:A21,$C$9:C21)/SUM($C$9:C21)</f>
        <v>7.0349557053215017</v>
      </c>
      <c r="H21" s="3">
        <v>0</v>
      </c>
      <c r="J21" s="5">
        <v>13</v>
      </c>
      <c r="K21" s="8">
        <f t="shared" si="15"/>
        <v>98161.222560540598</v>
      </c>
      <c r="L21" s="8">
        <f t="shared" si="16"/>
        <v>156.361771070435</v>
      </c>
      <c r="M21" s="8">
        <f t="shared" si="17"/>
        <v>306.75382050168935</v>
      </c>
      <c r="N21" s="8">
        <f t="shared" si="18"/>
        <v>6085995.7987535167</v>
      </c>
      <c r="O21" s="3">
        <f t="shared" si="0"/>
        <v>3.7499999999999999E-2</v>
      </c>
      <c r="P21" s="9">
        <f>SUMPRODUCT($J$9:J21,$L$9:L21,$R$9:R21)/SUMPRODUCT($L$9:L21,$R$9:R21)</f>
        <v>6.9042788480140835</v>
      </c>
      <c r="Q21" s="3">
        <v>0.01</v>
      </c>
      <c r="R21">
        <f t="shared" si="20"/>
        <v>6149</v>
      </c>
      <c r="S21" s="8">
        <f>N21-L21*(R20-R21)</f>
        <v>6076301.3689471502</v>
      </c>
      <c r="T21" s="8"/>
      <c r="U21" s="5">
        <v>13</v>
      </c>
      <c r="V21" s="8">
        <f t="shared" si="19"/>
        <v>76503.264387404502</v>
      </c>
      <c r="W21" s="2">
        <f t="shared" si="1"/>
        <v>477.41529546545286</v>
      </c>
      <c r="X21" s="8">
        <f t="shared" si="2"/>
        <v>222.40441417410452</v>
      </c>
      <c r="Y21" s="8">
        <f t="shared" si="3"/>
        <v>1530.06528774809</v>
      </c>
      <c r="Z21" s="8">
        <f>V21*$V$4/12</f>
        <v>255.01088129134834</v>
      </c>
      <c r="AA21" s="3">
        <f t="shared" si="4"/>
        <v>0.04</v>
      </c>
      <c r="AB21">
        <f>SUMPRODUCT($U$9:U21,$X$9:X21)/SUM($X$9:X21)</f>
        <v>7.4951444449523859</v>
      </c>
      <c r="AC21" s="10">
        <v>0.02</v>
      </c>
      <c r="AD21" s="8">
        <f t="shared" si="5"/>
        <v>1307.6608735739856</v>
      </c>
      <c r="AF21" s="5">
        <v>13</v>
      </c>
      <c r="AG21" s="8">
        <f t="shared" si="6"/>
        <v>816392319.17975426</v>
      </c>
      <c r="AH21" s="8">
        <f t="shared" si="7"/>
        <v>2359534.5828638705</v>
      </c>
      <c r="AI21" s="8">
        <f t="shared" si="8"/>
        <v>8006067.1977371573</v>
      </c>
      <c r="AJ21" s="8">
        <f t="shared" si="9"/>
        <v>2538664.5932813478</v>
      </c>
      <c r="AK21" s="12">
        <f>SUM($AJ$9:AJ21)/SUM($AG$9:AG21) * 12</f>
        <v>3.7384068897384902E-2</v>
      </c>
      <c r="AL21" s="9">
        <f>SUMPRODUCT($AF$9:AF21,$AH$9:AH21)/SUM($AH$9:AH21)</f>
        <v>6.9670208927816599</v>
      </c>
      <c r="AM21" s="3">
        <f t="shared" si="10"/>
        <v>9.8066419901904692E-3</v>
      </c>
      <c r="AN21">
        <f t="shared" si="11"/>
        <v>3.1096135199213965E-3</v>
      </c>
    </row>
    <row r="22" spans="1:56" x14ac:dyDescent="0.2">
      <c r="A22" s="5">
        <v>14</v>
      </c>
      <c r="B22" s="2">
        <f t="shared" si="12"/>
        <v>94185732.772503212</v>
      </c>
      <c r="C22" s="2">
        <f t="shared" si="13"/>
        <v>455117.30834674177</v>
      </c>
      <c r="D22" s="5">
        <v>0</v>
      </c>
      <c r="E22" s="2">
        <f t="shared" si="14"/>
        <v>235464.33193125803</v>
      </c>
      <c r="F22" s="3">
        <v>0.03</v>
      </c>
      <c r="G22" s="9">
        <f>SUMPRODUCT($A$9:A22,$C$9:C22)/SUM($C$9:C22)</f>
        <v>7.5405734727094789</v>
      </c>
      <c r="H22" s="3">
        <v>0</v>
      </c>
      <c r="J22" s="5">
        <v>14</v>
      </c>
      <c r="K22" s="8">
        <f t="shared" si="15"/>
        <v>98004.860789470156</v>
      </c>
      <c r="L22" s="8">
        <f t="shared" si="16"/>
        <v>156.85040160503013</v>
      </c>
      <c r="M22" s="8">
        <f t="shared" si="17"/>
        <v>306.26518996709422</v>
      </c>
      <c r="N22" s="8">
        <f t="shared" si="18"/>
        <v>5978296.5081576798</v>
      </c>
      <c r="O22" s="3">
        <f t="shared" si="0"/>
        <v>3.7499999999999999E-2</v>
      </c>
      <c r="P22" s="9">
        <f>SUMPRODUCT($J$9:J22,$L$9:L22,$R$9:R22)/SUMPRODUCT($L$9:L22,$R$9:R22)</f>
        <v>7.3888746022962133</v>
      </c>
      <c r="Q22" s="3">
        <v>0.01</v>
      </c>
      <c r="R22">
        <f t="shared" si="20"/>
        <v>6088</v>
      </c>
      <c r="S22" s="8">
        <f>N22-L22*(R21-R22)</f>
        <v>5968728.6336597726</v>
      </c>
      <c r="T22" s="8"/>
      <c r="U22" s="5">
        <v>14</v>
      </c>
      <c r="V22" s="8">
        <f t="shared" si="19"/>
        <v>74750.794685482309</v>
      </c>
      <c r="W22" s="2">
        <f t="shared" si="1"/>
        <v>477.41529546545286</v>
      </c>
      <c r="X22" s="8">
        <f t="shared" si="2"/>
        <v>228.24597984717849</v>
      </c>
      <c r="Y22" s="8">
        <f t="shared" si="3"/>
        <v>1495.0158937096462</v>
      </c>
      <c r="Z22" s="8">
        <f>V22*$V$4/12</f>
        <v>249.16931561827437</v>
      </c>
      <c r="AA22" s="3">
        <f t="shared" si="4"/>
        <v>0.04</v>
      </c>
      <c r="AB22">
        <f>SUMPRODUCT($U$9:U22,$X$9:X22)/SUM($X$9:X22)</f>
        <v>8.0605137925420056</v>
      </c>
      <c r="AC22" s="10">
        <v>0.02</v>
      </c>
      <c r="AD22" s="8">
        <f t="shared" si="5"/>
        <v>1266.7699138624678</v>
      </c>
      <c r="AF22" s="5">
        <v>14</v>
      </c>
      <c r="AG22" s="8">
        <f t="shared" si="6"/>
        <v>805957446.12220597</v>
      </c>
      <c r="AH22" s="8">
        <f t="shared" si="7"/>
        <v>2354169.188498714</v>
      </c>
      <c r="AI22" s="8">
        <f t="shared" si="8"/>
        <v>7922660.2557316218</v>
      </c>
      <c r="AJ22" s="8">
        <f t="shared" si="9"/>
        <v>2505651.1212110436</v>
      </c>
      <c r="AK22" s="12">
        <f>SUM($AJ$9:AJ22)/SUM($AG$9:AG22) * 12</f>
        <v>3.7379006911551556E-2</v>
      </c>
      <c r="AL22" s="9">
        <f>SUMPRODUCT($AF$9:AF22,$AH$9:AH22)/SUM($AH$9:AH22)</f>
        <v>7.4618352358099544</v>
      </c>
      <c r="AM22" s="3">
        <f t="shared" si="10"/>
        <v>9.8301222897695297E-3</v>
      </c>
      <c r="AN22">
        <f t="shared" si="11"/>
        <v>3.108912428648393E-3</v>
      </c>
    </row>
    <row r="23" spans="1:56" x14ac:dyDescent="0.2">
      <c r="A23" s="5">
        <v>15</v>
      </c>
      <c r="B23" s="2">
        <f t="shared" si="12"/>
        <v>93730615.464156464</v>
      </c>
      <c r="C23" s="2">
        <f t="shared" si="13"/>
        <v>456255.10161760863</v>
      </c>
      <c r="D23" s="5">
        <v>0</v>
      </c>
      <c r="E23" s="2">
        <f t="shared" si="14"/>
        <v>234326.53866039118</v>
      </c>
      <c r="F23" s="3">
        <v>0.03</v>
      </c>
      <c r="G23" s="9">
        <f>SUMPRODUCT($A$9:A23,$C$9:C23)/SUM($C$9:C23)</f>
        <v>8.046607335906879</v>
      </c>
      <c r="H23" s="3">
        <v>0</v>
      </c>
      <c r="J23" s="5">
        <v>15</v>
      </c>
      <c r="K23" s="8">
        <f t="shared" si="15"/>
        <v>97848.010387865128</v>
      </c>
      <c r="L23" s="8">
        <f t="shared" si="16"/>
        <v>157.34055911004583</v>
      </c>
      <c r="M23" s="8">
        <f t="shared" si="17"/>
        <v>305.77503246207851</v>
      </c>
      <c r="N23" s="8">
        <f t="shared" si="18"/>
        <v>5870880.6232719077</v>
      </c>
      <c r="O23" s="3">
        <f t="shared" si="0"/>
        <v>3.7499999999999999E-2</v>
      </c>
      <c r="P23" s="9">
        <f>SUMPRODUCT($J$9:J23,$L$9:L23,$R$9:R23)/SUMPRODUCT($L$9:L23,$R$9:R23)</f>
        <v>7.8723590752180961</v>
      </c>
      <c r="Q23" s="3">
        <v>0.01</v>
      </c>
      <c r="R23">
        <f t="shared" si="20"/>
        <v>6028</v>
      </c>
      <c r="S23" s="8">
        <f>N23-L23*(R22-R23)</f>
        <v>5861440.189725305</v>
      </c>
      <c r="T23" s="8"/>
      <c r="U23" s="5">
        <v>15</v>
      </c>
      <c r="V23" s="8">
        <f t="shared" si="19"/>
        <v>73027.532811925485</v>
      </c>
      <c r="W23" s="2">
        <f t="shared" si="1"/>
        <v>477.41529546545286</v>
      </c>
      <c r="X23" s="8">
        <f t="shared" si="2"/>
        <v>233.99018609236791</v>
      </c>
      <c r="Y23" s="8">
        <f t="shared" si="3"/>
        <v>1460.5506562385096</v>
      </c>
      <c r="Z23" s="8">
        <f>V23*$V$4/12</f>
        <v>243.42510937308495</v>
      </c>
      <c r="AA23" s="3">
        <f t="shared" si="4"/>
        <v>0.04</v>
      </c>
      <c r="AB23">
        <f>SUMPRODUCT($U$9:U23,$X$9:X23)/SUM($X$9:X23)</f>
        <v>8.6282514917792685</v>
      </c>
      <c r="AC23" s="10">
        <v>0.02</v>
      </c>
      <c r="AD23" s="8">
        <f t="shared" si="5"/>
        <v>1226.5604701461418</v>
      </c>
      <c r="AF23" s="5">
        <v>15</v>
      </c>
      <c r="AG23" s="8">
        <f t="shared" si="6"/>
        <v>795687753.37943602</v>
      </c>
      <c r="AH23" s="8">
        <f t="shared" si="7"/>
        <v>2348915.0463051368</v>
      </c>
      <c r="AI23" s="8">
        <f t="shared" si="8"/>
        <v>7743081.4915249897</v>
      </c>
      <c r="AJ23" s="8">
        <f t="shared" si="9"/>
        <v>2472860.670744665</v>
      </c>
      <c r="AK23" s="12">
        <f>SUM($AJ$9:AJ23)/SUM($AG$9:AG23) * 12</f>
        <v>3.7373829664501965E-2</v>
      </c>
      <c r="AL23" s="9">
        <f>SUMPRODUCT($AF$9:AF23,$AH$9:AH23)/SUM($AH$9:AH23)</f>
        <v>7.9562979708941954</v>
      </c>
      <c r="AM23" s="3">
        <f t="shared" si="10"/>
        <v>9.7313066069430656E-3</v>
      </c>
      <c r="AN23">
        <f t="shared" si="11"/>
        <v>3.1078279893613533E-3</v>
      </c>
    </row>
    <row r="24" spans="1:56" x14ac:dyDescent="0.2">
      <c r="A24" s="5">
        <v>16</v>
      </c>
      <c r="B24" s="2">
        <f t="shared" si="12"/>
        <v>93274360.362538859</v>
      </c>
      <c r="C24" s="2">
        <f t="shared" si="13"/>
        <v>457395.73937165266</v>
      </c>
      <c r="D24" s="5">
        <v>0</v>
      </c>
      <c r="E24" s="2">
        <f t="shared" si="14"/>
        <v>233185.90090634715</v>
      </c>
      <c r="F24" s="3">
        <v>0.03</v>
      </c>
      <c r="G24" s="9">
        <f>SUMPRODUCT($A$9:A24,$C$9:C24)/SUM($C$9:C24)</f>
        <v>8.5530572873910362</v>
      </c>
      <c r="H24" s="3">
        <v>0</v>
      </c>
      <c r="J24" s="5">
        <v>16</v>
      </c>
      <c r="K24" s="8">
        <f t="shared" si="15"/>
        <v>97690.669828755083</v>
      </c>
      <c r="L24" s="8">
        <f t="shared" si="16"/>
        <v>157.83224835726475</v>
      </c>
      <c r="M24" s="8">
        <f t="shared" si="17"/>
        <v>305.2833432148596</v>
      </c>
      <c r="N24" s="8">
        <f t="shared" si="18"/>
        <v>5861440.189725305</v>
      </c>
      <c r="O24" s="3">
        <f t="shared" si="0"/>
        <v>3.7499999999999999E-2</v>
      </c>
      <c r="P24" s="9">
        <f>SUMPRODUCT($J$9:J24,$L$9:L24,$R$9:R24)/SUMPRODUCT($L$9:L24,$R$9:R24)</f>
        <v>8.3546840149390658</v>
      </c>
      <c r="Q24" s="3">
        <v>0.01</v>
      </c>
      <c r="R24">
        <f t="shared" si="20"/>
        <v>5968</v>
      </c>
      <c r="S24" s="8">
        <f>N24-L24*(R23-R24)</f>
        <v>5851970.2548238691</v>
      </c>
      <c r="T24" s="8"/>
      <c r="U24" s="5">
        <v>16</v>
      </c>
      <c r="V24" s="8">
        <f t="shared" si="19"/>
        <v>71332.991969594601</v>
      </c>
      <c r="W24" s="2">
        <f t="shared" si="1"/>
        <v>477.41529546545286</v>
      </c>
      <c r="X24" s="8">
        <f t="shared" si="2"/>
        <v>239.63865556680418</v>
      </c>
      <c r="Y24" s="8">
        <f t="shared" si="3"/>
        <v>1426.6598393918921</v>
      </c>
      <c r="Z24" s="8">
        <f>V24*$V$4/12</f>
        <v>237.77663989864868</v>
      </c>
      <c r="AA24" s="3">
        <f t="shared" si="4"/>
        <v>0.04</v>
      </c>
      <c r="AB24">
        <f>SUMPRODUCT($U$9:U24,$X$9:X24)/SUM($X$9:X24)</f>
        <v>9.1981611130722936</v>
      </c>
      <c r="AC24" s="10">
        <v>0.02</v>
      </c>
      <c r="AD24" s="8">
        <f t="shared" si="5"/>
        <v>1187.021183825088</v>
      </c>
      <c r="AF24" s="5">
        <v>16</v>
      </c>
      <c r="AG24" s="8">
        <f t="shared" si="6"/>
        <v>785484587.92729974</v>
      </c>
      <c r="AH24" s="8">
        <f t="shared" si="7"/>
        <v>2343614.5789770684</v>
      </c>
      <c r="AI24" s="8">
        <f t="shared" si="8"/>
        <v>7662218.1190336673</v>
      </c>
      <c r="AJ24" s="8">
        <f t="shared" si="9"/>
        <v>2440594.8443023763</v>
      </c>
      <c r="AK24" s="12">
        <f>SUM($AJ$9:AJ24)/SUM($AG$9:AG24) * 12</f>
        <v>3.736882035183739E-2</v>
      </c>
      <c r="AL24" s="9">
        <f>SUMPRODUCT($AF$9:AF24,$AH$9:AH24)/SUM($AH$9:AH24)</f>
        <v>8.450393728524725</v>
      </c>
      <c r="AM24" s="3">
        <f t="shared" si="10"/>
        <v>9.7547657036179056E-3</v>
      </c>
      <c r="AN24">
        <f t="shared" si="11"/>
        <v>3.1071199636679117E-3</v>
      </c>
    </row>
    <row r="25" spans="1:56" x14ac:dyDescent="0.2">
      <c r="A25" s="5">
        <v>17</v>
      </c>
      <c r="B25" s="2">
        <f t="shared" si="12"/>
        <v>92816964.623167202</v>
      </c>
      <c r="C25" s="2">
        <f t="shared" si="13"/>
        <v>458539.2287200818</v>
      </c>
      <c r="D25" s="5">
        <v>0</v>
      </c>
      <c r="E25" s="2">
        <f t="shared" si="14"/>
        <v>232042.41155791801</v>
      </c>
      <c r="F25" s="3">
        <v>0.03</v>
      </c>
      <c r="G25" s="9">
        <f>SUMPRODUCT($A$9:A25,$C$9:C25)/SUM($C$9:C25)</f>
        <v>9.0599233191206583</v>
      </c>
      <c r="H25" s="3">
        <v>0</v>
      </c>
      <c r="J25" s="5">
        <v>17</v>
      </c>
      <c r="K25" s="8">
        <f t="shared" si="15"/>
        <v>97532.837580397812</v>
      </c>
      <c r="L25" s="8">
        <f t="shared" si="16"/>
        <v>158.32547413338119</v>
      </c>
      <c r="M25" s="8">
        <f t="shared" si="17"/>
        <v>304.79011743874315</v>
      </c>
      <c r="N25" s="8">
        <f t="shared" si="18"/>
        <v>5754437.4172434714</v>
      </c>
      <c r="O25" s="3">
        <f t="shared" si="0"/>
        <v>3.7499999999999999E-2</v>
      </c>
      <c r="P25" s="9">
        <f>SUMPRODUCT($J$9:J25,$L$9:L25,$R$9:R25)/SUMPRODUCT($L$9:L25,$R$9:R25)</f>
        <v>8.8358829551731155</v>
      </c>
      <c r="Q25" s="3">
        <v>0.01</v>
      </c>
      <c r="R25">
        <f t="shared" si="20"/>
        <v>5909</v>
      </c>
      <c r="S25" s="8">
        <f>N25-L25*(R24-R25)</f>
        <v>5745096.2142696017</v>
      </c>
      <c r="T25" s="8"/>
      <c r="U25" s="5">
        <v>17</v>
      </c>
      <c r="V25" s="8">
        <f t="shared" si="19"/>
        <v>69666.693474635904</v>
      </c>
      <c r="W25" s="2">
        <f t="shared" si="1"/>
        <v>477.41529546545286</v>
      </c>
      <c r="X25" s="8">
        <f t="shared" si="2"/>
        <v>245.19298388333317</v>
      </c>
      <c r="Y25" s="8">
        <f t="shared" si="3"/>
        <v>1393.3338694927181</v>
      </c>
      <c r="Z25" s="8">
        <f>V25*$V$4/12</f>
        <v>232.22231158211969</v>
      </c>
      <c r="AA25" s="3">
        <f t="shared" si="4"/>
        <v>0.04</v>
      </c>
      <c r="AB25">
        <f>SUMPRODUCT($U$9:U25,$X$9:X25)/SUM($X$9:X25)</f>
        <v>9.7700625438447961</v>
      </c>
      <c r="AC25" s="10">
        <v>0.02</v>
      </c>
      <c r="AD25" s="8">
        <f t="shared" si="5"/>
        <v>1148.1408856093849</v>
      </c>
      <c r="AF25" s="5">
        <v>17</v>
      </c>
      <c r="AG25" s="8">
        <f t="shared" si="6"/>
        <v>775444375.44163132</v>
      </c>
      <c r="AH25" s="8">
        <f t="shared" si="7"/>
        <v>2338426.8652935703</v>
      </c>
      <c r="AI25" s="8">
        <f t="shared" si="8"/>
        <v>7485460.6383874714</v>
      </c>
      <c r="AJ25" s="8">
        <f t="shared" si="9"/>
        <v>2408545.7109241309</v>
      </c>
      <c r="AK25" s="12">
        <f>SUM($AJ$9:AJ25)/SUM($AG$9:AG25) * 12</f>
        <v>3.736370311468086E-2</v>
      </c>
      <c r="AL25" s="9">
        <f>SUMPRODUCT($AF$9:AF25,$AH$9:AH25)/SUM($AH$9:AH25)</f>
        <v>8.9441408920372343</v>
      </c>
      <c r="AM25" s="3">
        <f t="shared" si="10"/>
        <v>9.6531239060498042E-3</v>
      </c>
      <c r="AN25">
        <f t="shared" si="11"/>
        <v>3.1060199637819477E-3</v>
      </c>
    </row>
    <row r="26" spans="1:56" x14ac:dyDescent="0.2">
      <c r="A26" s="5">
        <v>18</v>
      </c>
      <c r="B26" s="2">
        <f t="shared" si="12"/>
        <v>92358425.394447118</v>
      </c>
      <c r="C26" s="2">
        <f t="shared" si="13"/>
        <v>459685.57679188199</v>
      </c>
      <c r="D26" s="5">
        <v>0</v>
      </c>
      <c r="E26" s="2">
        <f t="shared" si="14"/>
        <v>230896.06348611781</v>
      </c>
      <c r="F26" s="3">
        <v>0.03</v>
      </c>
      <c r="G26" s="9">
        <f>SUMPRODUCT($A$9:A26,$C$9:C26)/SUM($C$9:C26)</f>
        <v>9.56720542253586</v>
      </c>
      <c r="H26" s="3">
        <v>0</v>
      </c>
      <c r="J26" s="5">
        <v>18</v>
      </c>
      <c r="K26" s="8">
        <f t="shared" si="15"/>
        <v>97374.512106264432</v>
      </c>
      <c r="L26" s="8">
        <f t="shared" si="16"/>
        <v>158.82024124004801</v>
      </c>
      <c r="M26" s="8">
        <f t="shared" si="17"/>
        <v>304.29535033207634</v>
      </c>
      <c r="N26" s="8">
        <f t="shared" si="18"/>
        <v>5745096.2142696017</v>
      </c>
      <c r="O26" s="3">
        <f t="shared" si="0"/>
        <v>3.7499999999999999E-2</v>
      </c>
      <c r="P26" s="9">
        <f>SUMPRODUCT($J$9:J26,$L$9:L26,$R$9:R26)/SUMPRODUCT($L$9:L26,$R$9:R26)</f>
        <v>9.3159092987809267</v>
      </c>
      <c r="Q26" s="3">
        <v>0.01</v>
      </c>
      <c r="R26">
        <f t="shared" si="20"/>
        <v>5850</v>
      </c>
      <c r="S26" s="8">
        <f>N26-L26*(R25-R26)</f>
        <v>5735725.8200364392</v>
      </c>
      <c r="T26" s="8"/>
      <c r="U26" s="5">
        <v>18</v>
      </c>
      <c r="V26" s="8">
        <f t="shared" si="19"/>
        <v>68028.16662125985</v>
      </c>
      <c r="W26" s="2">
        <f t="shared" si="1"/>
        <v>477.41529546545286</v>
      </c>
      <c r="X26" s="8">
        <f t="shared" si="2"/>
        <v>250.65474006125334</v>
      </c>
      <c r="Y26" s="8">
        <f t="shared" si="3"/>
        <v>1360.5633324251969</v>
      </c>
      <c r="Z26" s="8">
        <f>V26*$V$4/12</f>
        <v>226.76055540419952</v>
      </c>
      <c r="AA26" s="3">
        <f t="shared" si="4"/>
        <v>0.04</v>
      </c>
      <c r="AB26">
        <f>SUMPRODUCT($U$9:U26,$X$9:X26)/SUM($X$9:X26)</f>
        <v>10.343790358460566</v>
      </c>
      <c r="AC26" s="10">
        <v>0.02</v>
      </c>
      <c r="AD26" s="8">
        <f t="shared" si="5"/>
        <v>1109.9085923639436</v>
      </c>
      <c r="AF26" s="5">
        <v>18</v>
      </c>
      <c r="AG26" s="8">
        <f t="shared" si="6"/>
        <v>765565862.71127486</v>
      </c>
      <c r="AH26" s="8">
        <f t="shared" si="7"/>
        <v>2333353.1600393225</v>
      </c>
      <c r="AI26" s="8">
        <f t="shared" si="8"/>
        <v>7310165.103066003</v>
      </c>
      <c r="AJ26" s="8">
        <f t="shared" si="9"/>
        <v>2377013.9732827754</v>
      </c>
      <c r="AK26" s="12">
        <f>SUM($AJ$9:AJ26)/SUM($AG$9:AG26) * 12</f>
        <v>3.735849514839884E-2</v>
      </c>
      <c r="AL26" s="9">
        <f>SUMPRODUCT($AF$9:AF26,$AH$9:AH26)/SUM($AH$9:AH26)</f>
        <v>9.4375565194082487</v>
      </c>
      <c r="AM26" s="3">
        <f t="shared" si="10"/>
        <v>9.5487082942502556E-3</v>
      </c>
      <c r="AN26">
        <f t="shared" si="11"/>
        <v>3.1049111370568534E-3</v>
      </c>
    </row>
    <row r="27" spans="1:56" x14ac:dyDescent="0.2">
      <c r="A27" s="5">
        <v>19</v>
      </c>
      <c r="B27" s="2">
        <f t="shared" si="12"/>
        <v>91898739.817655236</v>
      </c>
      <c r="C27" s="2">
        <f t="shared" si="13"/>
        <v>460834.79073386174</v>
      </c>
      <c r="D27" s="5">
        <v>0</v>
      </c>
      <c r="E27" s="2">
        <f t="shared" si="14"/>
        <v>229746.84954413809</v>
      </c>
      <c r="F27" s="3">
        <v>0.03</v>
      </c>
      <c r="G27" s="9">
        <f>SUMPRODUCT($A$9:A27,$C$9:C27)/SUM($C$9:C27)</f>
        <v>10.074903588558209</v>
      </c>
      <c r="H27" s="3">
        <v>0</v>
      </c>
      <c r="J27" s="5">
        <v>19</v>
      </c>
      <c r="K27" s="8">
        <f t="shared" si="15"/>
        <v>97215.69186502439</v>
      </c>
      <c r="L27" s="8">
        <f t="shared" si="16"/>
        <v>159.31655449392315</v>
      </c>
      <c r="M27" s="8">
        <f t="shared" si="17"/>
        <v>303.7990370782012</v>
      </c>
      <c r="N27" s="8">
        <f t="shared" si="18"/>
        <v>5638510.1281714141</v>
      </c>
      <c r="O27" s="3">
        <f t="shared" si="0"/>
        <v>3.7499999999999999E-2</v>
      </c>
      <c r="P27" s="9">
        <f>SUMPRODUCT($J$9:J27,$L$9:L27,$R$9:R27)/SUMPRODUCT($L$9:L27,$R$9:R27)</f>
        <v>9.7947989625365572</v>
      </c>
      <c r="Q27" s="3">
        <v>0.01</v>
      </c>
      <c r="R27">
        <f t="shared" si="20"/>
        <v>5792</v>
      </c>
      <c r="S27" s="8">
        <f>N27-L27*(R26-R27)</f>
        <v>5629269.7680107662</v>
      </c>
      <c r="T27" s="8"/>
      <c r="U27" s="5">
        <v>19</v>
      </c>
      <c r="V27" s="8">
        <f t="shared" si="19"/>
        <v>66416.948548773405</v>
      </c>
      <c r="W27" s="2">
        <f t="shared" si="1"/>
        <v>477.41529546545286</v>
      </c>
      <c r="X27" s="8">
        <f t="shared" si="2"/>
        <v>256.02546696954153</v>
      </c>
      <c r="Y27" s="8">
        <f t="shared" si="3"/>
        <v>1328.3389709754681</v>
      </c>
      <c r="Z27" s="8">
        <f>V27*$V$4/12</f>
        <v>221.38982849591136</v>
      </c>
      <c r="AA27" s="3">
        <f t="shared" si="4"/>
        <v>0.04</v>
      </c>
      <c r="AB27">
        <f>SUMPRODUCT($U$9:U27,$X$9:X27)/SUM($X$9:X27)</f>
        <v>10.919192379742556</v>
      </c>
      <c r="AC27" s="10">
        <v>0.02</v>
      </c>
      <c r="AD27" s="8">
        <f t="shared" si="5"/>
        <v>1072.3135040059265</v>
      </c>
      <c r="AF27" s="5">
        <v>19</v>
      </c>
      <c r="AG27" s="8">
        <f t="shared" si="6"/>
        <v>755750911.4924283</v>
      </c>
      <c r="AH27" s="8">
        <f t="shared" si="7"/>
        <v>2328234.412458458</v>
      </c>
      <c r="AI27" s="8">
        <f t="shared" si="8"/>
        <v>7233049.6384141222</v>
      </c>
      <c r="AJ27" s="8">
        <f t="shared" si="9"/>
        <v>2345995.5829376751</v>
      </c>
      <c r="AK27" s="12">
        <f>SUM($AJ$9:AJ27)/SUM($AG$9:AG27) * 12</f>
        <v>3.735343412308726E-2</v>
      </c>
      <c r="AL27" s="9">
        <f>SUMPRODUCT($AF$9:AF27,$AH$9:AH27)/SUM($AH$9:AH27)</f>
        <v>9.9306245584835313</v>
      </c>
      <c r="AM27" s="3">
        <f t="shared" si="10"/>
        <v>9.5706793447732259E-3</v>
      </c>
      <c r="AN27">
        <f t="shared" si="11"/>
        <v>3.1041915362098496E-3</v>
      </c>
    </row>
    <row r="28" spans="1:56" x14ac:dyDescent="0.2">
      <c r="A28" s="5">
        <v>20</v>
      </c>
      <c r="B28" s="2">
        <f t="shared" si="12"/>
        <v>91437905.026921377</v>
      </c>
      <c r="C28" s="2">
        <f t="shared" si="13"/>
        <v>461986.87771069637</v>
      </c>
      <c r="D28" s="5">
        <v>0</v>
      </c>
      <c r="E28" s="2">
        <f t="shared" si="14"/>
        <v>228594.76256730343</v>
      </c>
      <c r="F28" s="3">
        <v>0.03</v>
      </c>
      <c r="G28" s="9">
        <f>SUMPRODUCT($A$9:A28,$C$9:C28)/SUM($C$9:C28)</f>
        <v>10.58301780759076</v>
      </c>
      <c r="H28" s="3">
        <v>0</v>
      </c>
      <c r="J28" s="5">
        <v>20</v>
      </c>
      <c r="K28" s="8">
        <f t="shared" si="15"/>
        <v>97056.375310530464</v>
      </c>
      <c r="L28" s="8">
        <f t="shared" si="16"/>
        <v>159.81441872671667</v>
      </c>
      <c r="M28" s="8">
        <f t="shared" si="17"/>
        <v>303.30117284540768</v>
      </c>
      <c r="N28" s="8">
        <f t="shared" si="18"/>
        <v>5532213.3927002363</v>
      </c>
      <c r="O28" s="3">
        <f t="shared" si="0"/>
        <v>3.7499999999999999E-2</v>
      </c>
      <c r="P28" s="9">
        <f>SUMPRODUCT($J$9:J28,$L$9:L28,$R$9:R28)/SUMPRODUCT($L$9:L28,$R$9:R28)</f>
        <v>10.272585554396818</v>
      </c>
      <c r="Q28" s="3">
        <v>0.01</v>
      </c>
      <c r="R28">
        <f t="shared" si="20"/>
        <v>5735</v>
      </c>
      <c r="S28" s="8">
        <f>N28-L28*(R27-R28)</f>
        <v>5523103.9708328135</v>
      </c>
      <c r="T28" s="8"/>
      <c r="U28" s="5">
        <v>20</v>
      </c>
      <c r="V28" s="8">
        <f t="shared" si="19"/>
        <v>64832.584110828393</v>
      </c>
      <c r="W28" s="2">
        <f t="shared" si="1"/>
        <v>477.41529546545286</v>
      </c>
      <c r="X28" s="8">
        <f t="shared" si="2"/>
        <v>261.30668176269154</v>
      </c>
      <c r="Y28" s="8">
        <f t="shared" si="3"/>
        <v>1296.6516822165679</v>
      </c>
      <c r="Z28" s="8">
        <f>V28*$V$4/12</f>
        <v>216.10861370276132</v>
      </c>
      <c r="AA28" s="3">
        <f t="shared" si="4"/>
        <v>0.04</v>
      </c>
      <c r="AB28">
        <f>SUMPRODUCT($U$9:U28,$X$9:X28)/SUM($X$9:X28)</f>
        <v>11.496128406314183</v>
      </c>
      <c r="AC28" s="10">
        <v>0.02</v>
      </c>
      <c r="AD28" s="8">
        <f t="shared" si="5"/>
        <v>1035.3450004538763</v>
      </c>
      <c r="AF28" s="5">
        <v>20</v>
      </c>
      <c r="AG28" s="8">
        <f t="shared" si="6"/>
        <v>746095508.56834149</v>
      </c>
      <c r="AH28" s="8">
        <f t="shared" si="7"/>
        <v>2323231.2058539055</v>
      </c>
      <c r="AI28" s="8">
        <f t="shared" si="8"/>
        <v>7060463.1452235719</v>
      </c>
      <c r="AJ28" s="8">
        <f t="shared" si="9"/>
        <v>2315184.2288476476</v>
      </c>
      <c r="AK28" s="12">
        <f>SUM($AJ$9:AJ28)/SUM($AG$9:AG28) * 12</f>
        <v>3.7348285958097818E-2</v>
      </c>
      <c r="AL28" s="9">
        <f>SUMPRODUCT($AF$9:AF28,$AH$9:AH28)/SUM($AH$9:AH28)</f>
        <v>10.423363302005322</v>
      </c>
      <c r="AM28" s="3">
        <f t="shared" si="10"/>
        <v>9.463216256014817E-3</v>
      </c>
      <c r="AN28">
        <f t="shared" si="11"/>
        <v>3.1030668356256154E-3</v>
      </c>
    </row>
    <row r="29" spans="1:56" x14ac:dyDescent="0.2">
      <c r="A29" s="5">
        <v>21</v>
      </c>
      <c r="B29" s="2">
        <f t="shared" si="12"/>
        <v>90975918.149210677</v>
      </c>
      <c r="C29" s="2">
        <f t="shared" si="13"/>
        <v>463141.84490497311</v>
      </c>
      <c r="D29" s="5">
        <v>0</v>
      </c>
      <c r="E29" s="2">
        <f t="shared" si="14"/>
        <v>227439.79537302669</v>
      </c>
      <c r="F29" s="3">
        <v>0.03</v>
      </c>
      <c r="G29" s="9">
        <f>SUMPRODUCT($A$9:A29,$C$9:C29)/SUM($C$9:C29)</f>
        <v>11.091548069518101</v>
      </c>
      <c r="H29" s="3">
        <v>0</v>
      </c>
      <c r="J29" s="5">
        <v>21</v>
      </c>
      <c r="K29" s="8">
        <f t="shared" si="15"/>
        <v>96896.560891803747</v>
      </c>
      <c r="L29" s="8">
        <f t="shared" si="16"/>
        <v>160.31383878523764</v>
      </c>
      <c r="M29" s="8">
        <f t="shared" si="17"/>
        <v>302.80175278688671</v>
      </c>
      <c r="N29" s="8">
        <f t="shared" si="18"/>
        <v>5523103.9708328135</v>
      </c>
      <c r="O29" s="3">
        <f t="shared" si="0"/>
        <v>3.7499999999999999E-2</v>
      </c>
      <c r="P29" s="9">
        <f>SUMPRODUCT($J$9:J29,$L$9:L29,$R$9:R29)/SUMPRODUCT($L$9:L29,$R$9:R29)</f>
        <v>10.749220945383696</v>
      </c>
      <c r="Q29" s="3">
        <v>0.01</v>
      </c>
      <c r="R29">
        <f t="shared" si="20"/>
        <v>5678</v>
      </c>
      <c r="S29" s="8">
        <f>N29-L29*(R28-R29)</f>
        <v>5513966.0820220551</v>
      </c>
      <c r="T29" s="8"/>
      <c r="U29" s="5">
        <v>21</v>
      </c>
      <c r="V29" s="8">
        <f t="shared" si="19"/>
        <v>63274.625746849139</v>
      </c>
      <c r="W29" s="2">
        <f t="shared" si="1"/>
        <v>477.41529546545286</v>
      </c>
      <c r="X29" s="8">
        <f t="shared" si="2"/>
        <v>266.49987630928905</v>
      </c>
      <c r="Y29" s="8">
        <f t="shared" si="3"/>
        <v>1265.4925149369828</v>
      </c>
      <c r="Z29" s="8">
        <f>V29*$V$4/12</f>
        <v>210.91541915616381</v>
      </c>
      <c r="AA29" s="3">
        <f t="shared" si="4"/>
        <v>0.04</v>
      </c>
      <c r="AB29">
        <f>SUMPRODUCT($U$9:U29,$X$9:X29)/SUM($X$9:X29)</f>
        <v>12.074469083877995</v>
      </c>
      <c r="AC29" s="10">
        <v>0.02</v>
      </c>
      <c r="AD29" s="8">
        <f t="shared" si="5"/>
        <v>998.99263862769385</v>
      </c>
      <c r="AF29" s="5">
        <v>21</v>
      </c>
      <c r="AG29" s="8">
        <f t="shared" si="6"/>
        <v>736501860.6352129</v>
      </c>
      <c r="AH29" s="8">
        <f t="shared" si="7"/>
        <v>2318183.4979761629</v>
      </c>
      <c r="AI29" s="8">
        <f t="shared" si="8"/>
        <v>6985698.8334300192</v>
      </c>
      <c r="AJ29" s="8">
        <f t="shared" si="9"/>
        <v>2284879.2439601654</v>
      </c>
      <c r="AK29" s="12">
        <f>SUM($AJ$9:AJ29)/SUM($AG$9:AG29) * 12</f>
        <v>3.734326700097676E-2</v>
      </c>
      <c r="AL29" s="9">
        <f>SUMPRODUCT($AF$9:AF29,$AH$9:AH29)/SUM($AH$9:AH29)</f>
        <v>10.915757401656885</v>
      </c>
      <c r="AM29" s="3">
        <f t="shared" si="10"/>
        <v>9.4849710595504046E-3</v>
      </c>
      <c r="AN29">
        <f t="shared" si="11"/>
        <v>3.10234008368902E-3</v>
      </c>
    </row>
    <row r="30" spans="1:56" x14ac:dyDescent="0.2">
      <c r="A30" s="5">
        <v>22</v>
      </c>
      <c r="B30" s="2">
        <f t="shared" si="12"/>
        <v>90512776.304305702</v>
      </c>
      <c r="C30" s="2">
        <f t="shared" si="13"/>
        <v>464299.69951723551</v>
      </c>
      <c r="D30" s="5">
        <v>0</v>
      </c>
      <c r="E30" s="2">
        <f t="shared" si="14"/>
        <v>226281.94076076426</v>
      </c>
      <c r="F30" s="3">
        <v>0.03</v>
      </c>
      <c r="G30" s="9">
        <f>SUMPRODUCT($A$9:A30,$C$9:C30)/SUM($C$9:C30)</f>
        <v>11.600494363706391</v>
      </c>
      <c r="H30" s="3">
        <v>0</v>
      </c>
      <c r="J30" s="5">
        <v>22</v>
      </c>
      <c r="K30" s="8">
        <f t="shared" si="15"/>
        <v>96736.247053018509</v>
      </c>
      <c r="L30" s="8">
        <f t="shared" si="16"/>
        <v>160.81481953144151</v>
      </c>
      <c r="M30" s="8">
        <f t="shared" si="17"/>
        <v>302.30077204068283</v>
      </c>
      <c r="N30" s="8">
        <f t="shared" si="18"/>
        <v>5417229.8349690363</v>
      </c>
      <c r="O30" s="3">
        <f t="shared" si="0"/>
        <v>3.7499999999999999E-2</v>
      </c>
      <c r="P30" s="9">
        <f>SUMPRODUCT($J$9:J30,$L$9:L30,$R$9:R30)/SUMPRODUCT($L$9:L30,$R$9:R30)</f>
        <v>11.224741644038343</v>
      </c>
      <c r="Q30" s="3">
        <v>0.01</v>
      </c>
      <c r="R30">
        <f t="shared" si="20"/>
        <v>5622</v>
      </c>
      <c r="S30" s="8">
        <f>N30-L30*(R29-R30)</f>
        <v>5408224.2050752752</v>
      </c>
      <c r="T30" s="8"/>
      <c r="U30" s="5">
        <v>22</v>
      </c>
      <c r="V30" s="8">
        <f t="shared" si="19"/>
        <v>61742.633355602869</v>
      </c>
      <c r="W30" s="2">
        <f t="shared" si="1"/>
        <v>477.41529546545286</v>
      </c>
      <c r="X30" s="8">
        <f t="shared" si="2"/>
        <v>271.60651761344332</v>
      </c>
      <c r="Y30" s="8">
        <f t="shared" si="3"/>
        <v>1234.8526671120574</v>
      </c>
      <c r="Z30" s="8">
        <f>V30*$V$4/12</f>
        <v>205.80877785200957</v>
      </c>
      <c r="AA30" s="3">
        <f t="shared" si="4"/>
        <v>0.04</v>
      </c>
      <c r="AB30">
        <f>SUMPRODUCT($U$9:U30,$X$9:X30)/SUM($X$9:X30)</f>
        <v>12.654094901786557</v>
      </c>
      <c r="AC30" s="10">
        <v>0.02</v>
      </c>
      <c r="AD30" s="8">
        <f t="shared" si="5"/>
        <v>963.24614949861405</v>
      </c>
      <c r="AF30" s="5">
        <v>22</v>
      </c>
      <c r="AG30" s="8">
        <f t="shared" si="6"/>
        <v>727065658.68253577</v>
      </c>
      <c r="AH30" s="8">
        <f t="shared" si="7"/>
        <v>2313252.88148661</v>
      </c>
      <c r="AI30" s="8">
        <f t="shared" si="8"/>
        <v>6815749.5067008492</v>
      </c>
      <c r="AJ30" s="8">
        <f t="shared" si="9"/>
        <v>2254775.4025055626</v>
      </c>
      <c r="AK30" s="12">
        <f>SUM($AJ$9:AJ30)/SUM($AG$9:AG30) * 12</f>
        <v>3.7338165180364161E-2</v>
      </c>
      <c r="AL30" s="9">
        <f>SUMPRODUCT($AF$9:AF30,$AH$9:AH30)/SUM($AH$9:AH30)</f>
        <v>11.407826011290005</v>
      </c>
      <c r="AM30" s="3">
        <f t="shared" si="10"/>
        <v>9.3743246229662201E-3</v>
      </c>
      <c r="AN30">
        <f t="shared" si="11"/>
        <v>3.1011991497319259E-3</v>
      </c>
    </row>
    <row r="31" spans="1:56" x14ac:dyDescent="0.2">
      <c r="A31" s="5">
        <v>23</v>
      </c>
      <c r="B31" s="2">
        <f t="shared" si="12"/>
        <v>90048476.604788467</v>
      </c>
      <c r="C31" s="2">
        <f t="shared" si="13"/>
        <v>465460.44876602862</v>
      </c>
      <c r="D31" s="5">
        <v>0</v>
      </c>
      <c r="E31" s="2">
        <f t="shared" si="14"/>
        <v>225121.19151197118</v>
      </c>
      <c r="F31" s="3">
        <v>0.03</v>
      </c>
      <c r="G31" s="9">
        <f>SUMPRODUCT($A$9:A31,$C$9:C31)/SUM($C$9:C31)</f>
        <v>12.109856679003414</v>
      </c>
      <c r="H31" s="3">
        <v>0</v>
      </c>
      <c r="J31" s="5">
        <v>23</v>
      </c>
      <c r="K31" s="8">
        <f t="shared" si="15"/>
        <v>96575.432233487067</v>
      </c>
      <c r="L31" s="8">
        <f t="shared" si="16"/>
        <v>161.31736584247727</v>
      </c>
      <c r="M31" s="8">
        <f t="shared" si="17"/>
        <v>301.79822572964707</v>
      </c>
      <c r="N31" s="8">
        <f t="shared" si="18"/>
        <v>5408224.2050752761</v>
      </c>
      <c r="O31" s="3">
        <f t="shared" si="0"/>
        <v>3.7499999999999999E-2</v>
      </c>
      <c r="P31" s="9">
        <f>SUMPRODUCT($J$9:J31,$L$9:L31,$R$9:R31)/SUMPRODUCT($L$9:L31,$R$9:R31)</f>
        <v>11.699100756174957</v>
      </c>
      <c r="Q31" s="3">
        <v>0.01</v>
      </c>
      <c r="R31">
        <f t="shared" si="20"/>
        <v>5566</v>
      </c>
      <c r="S31" s="8">
        <f>N31-L31*(R30-R31)</f>
        <v>5399190.4325880976</v>
      </c>
      <c r="T31" s="8"/>
      <c r="U31" s="5">
        <v>23</v>
      </c>
      <c r="V31" s="8">
        <f t="shared" si="19"/>
        <v>60236.17417087737</v>
      </c>
      <c r="W31" s="2">
        <f t="shared" si="1"/>
        <v>477.41529546545286</v>
      </c>
      <c r="X31" s="8">
        <f t="shared" si="2"/>
        <v>276.62804822919497</v>
      </c>
      <c r="Y31" s="8">
        <f t="shared" si="3"/>
        <v>1204.7234834175474</v>
      </c>
      <c r="Z31" s="8">
        <f>V31*$V$4/12</f>
        <v>200.78724723625791</v>
      </c>
      <c r="AA31" s="3">
        <f t="shared" si="4"/>
        <v>0.04</v>
      </c>
      <c r="AB31">
        <f>SUMPRODUCT($U$9:U31,$X$9:X31)/SUM($X$9:X31)</f>
        <v>13.234895298970741</v>
      </c>
      <c r="AC31" s="10">
        <v>0.02</v>
      </c>
      <c r="AD31" s="8">
        <f t="shared" si="5"/>
        <v>928.09543518835244</v>
      </c>
      <c r="AF31" s="5">
        <v>23</v>
      </c>
      <c r="AG31" s="8">
        <f t="shared" si="6"/>
        <v>717689455.40669024</v>
      </c>
      <c r="AH31" s="8">
        <f t="shared" si="7"/>
        <v>2308278.3164712526</v>
      </c>
      <c r="AI31" s="8">
        <f t="shared" si="8"/>
        <v>6743263.7322772983</v>
      </c>
      <c r="AJ31" s="8">
        <f t="shared" si="9"/>
        <v>2225171.1140867528</v>
      </c>
      <c r="AK31" s="12">
        <f>SUM($AJ$9:AJ31)/SUM($AG$9:AG31) * 12</f>
        <v>3.7333179144397932E-2</v>
      </c>
      <c r="AL31" s="9">
        <f>SUMPRODUCT($AF$9:AF31,$AH$9:AH31)/SUM($AH$9:AH31)</f>
        <v>11.899554215234737</v>
      </c>
      <c r="AM31" s="3">
        <f t="shared" si="10"/>
        <v>9.3957960249758995E-3</v>
      </c>
      <c r="AN31">
        <f t="shared" si="11"/>
        <v>3.1004651069114898E-3</v>
      </c>
    </row>
    <row r="32" spans="1:56" x14ac:dyDescent="0.2">
      <c r="A32" s="5">
        <v>24</v>
      </c>
      <c r="B32" s="2">
        <f t="shared" si="12"/>
        <v>89583016.156022444</v>
      </c>
      <c r="C32" s="2">
        <f t="shared" si="13"/>
        <v>466624.09988794371</v>
      </c>
      <c r="D32" s="5">
        <v>0</v>
      </c>
      <c r="E32" s="2">
        <f t="shared" si="14"/>
        <v>223957.54039005612</v>
      </c>
      <c r="F32" s="3">
        <v>0.03</v>
      </c>
      <c r="G32" s="9">
        <f>SUMPRODUCT($A$9:A32,$C$9:C32)/SUM($C$9:C32)</f>
        <v>12.619635003738637</v>
      </c>
      <c r="H32" s="3">
        <v>0</v>
      </c>
      <c r="J32" s="5">
        <v>24</v>
      </c>
      <c r="K32" s="8">
        <f t="shared" si="15"/>
        <v>96414.114867644588</v>
      </c>
      <c r="L32" s="8">
        <f t="shared" si="16"/>
        <v>161.82148261073502</v>
      </c>
      <c r="M32" s="8">
        <f t="shared" si="17"/>
        <v>301.29410896138933</v>
      </c>
      <c r="N32" s="8">
        <f t="shared" si="18"/>
        <v>5302776.3177204523</v>
      </c>
      <c r="O32" s="3">
        <f t="shared" si="0"/>
        <v>3.7499999999999999E-2</v>
      </c>
      <c r="P32" s="9">
        <f>SUMPRODUCT($J$9:J32,$L$9:L32,$R$9:R32)/SUMPRODUCT($L$9:L32,$R$9:R32)</f>
        <v>12.172337009765947</v>
      </c>
      <c r="Q32" s="3">
        <v>0.01</v>
      </c>
      <c r="R32">
        <f t="shared" si="20"/>
        <v>5511</v>
      </c>
      <c r="S32" s="8">
        <f>N32-L32*(R31-R32)</f>
        <v>5293876.1361768618</v>
      </c>
      <c r="T32" s="8"/>
      <c r="U32" s="5">
        <v>24</v>
      </c>
      <c r="V32" s="8">
        <f t="shared" si="19"/>
        <v>58754.822639230624</v>
      </c>
      <c r="W32" s="2">
        <f t="shared" si="1"/>
        <v>477.41529546545286</v>
      </c>
      <c r="X32" s="8">
        <f t="shared" si="2"/>
        <v>281.56588666801747</v>
      </c>
      <c r="Y32" s="8">
        <f t="shared" si="3"/>
        <v>1175.0964527846124</v>
      </c>
      <c r="Z32" s="8">
        <f>V32*$V$4/12</f>
        <v>195.84940879743542</v>
      </c>
      <c r="AA32" s="3">
        <f t="shared" si="4"/>
        <v>0.04</v>
      </c>
      <c r="AB32">
        <f>SUMPRODUCT($U$9:U32,$X$9:X32)/SUM($X$9:X32)</f>
        <v>13.81676786556533</v>
      </c>
      <c r="AC32" s="10">
        <v>0.02</v>
      </c>
      <c r="AD32" s="8">
        <f t="shared" si="5"/>
        <v>893.53056611659497</v>
      </c>
      <c r="AF32" s="5">
        <v>24</v>
      </c>
      <c r="AG32" s="8">
        <f t="shared" si="6"/>
        <v>708468643.07083309</v>
      </c>
      <c r="AH32" s="8">
        <f t="shared" si="7"/>
        <v>2303422.411304072</v>
      </c>
      <c r="AI32" s="8">
        <f t="shared" si="8"/>
        <v>6575882.2224376751</v>
      </c>
      <c r="AJ32" s="8">
        <f t="shared" si="9"/>
        <v>2195762.2413982688</v>
      </c>
      <c r="AK32" s="12">
        <f>SUM($AJ$9:AJ32)/SUM($AG$9:AG32) * 12</f>
        <v>3.7328114626601377E-2</v>
      </c>
      <c r="AL32" s="9">
        <f>SUMPRODUCT($AF$9:AF32,$AH$9:AH32)/SUM($AH$9:AH32)</f>
        <v>12.390961831229831</v>
      </c>
      <c r="AM32" s="3">
        <f t="shared" si="10"/>
        <v>9.2818253662360246E-3</v>
      </c>
      <c r="AN32">
        <f t="shared" si="11"/>
        <v>3.0993075880970718E-3</v>
      </c>
    </row>
    <row r="33" spans="1:40" x14ac:dyDescent="0.2">
      <c r="A33" s="5">
        <v>25</v>
      </c>
      <c r="B33" s="2">
        <f t="shared" si="12"/>
        <v>89116392.056134507</v>
      </c>
      <c r="C33" s="2">
        <f t="shared" si="13"/>
        <v>467790.66013766354</v>
      </c>
      <c r="D33" s="5">
        <v>0</v>
      </c>
      <c r="E33" s="2">
        <f t="shared" si="14"/>
        <v>222790.98014033627</v>
      </c>
      <c r="F33" s="3">
        <v>0.03</v>
      </c>
      <c r="G33" s="9">
        <f>SUMPRODUCT($A$9:A33,$C$9:C33)/SUM($C$9:C33)</f>
        <v>13.129829325723238</v>
      </c>
      <c r="H33" s="3">
        <v>0</v>
      </c>
      <c r="J33" s="5">
        <v>25</v>
      </c>
      <c r="K33" s="8">
        <f t="shared" si="15"/>
        <v>96252.29338503386</v>
      </c>
      <c r="L33" s="8">
        <f t="shared" si="16"/>
        <v>162.32717474389352</v>
      </c>
      <c r="M33" s="8">
        <f t="shared" si="17"/>
        <v>300.78841682823082</v>
      </c>
      <c r="N33" s="8">
        <f t="shared" si="18"/>
        <v>5293876.1361768618</v>
      </c>
      <c r="O33" s="3">
        <f t="shared" si="0"/>
        <v>3.7499999999999999E-2</v>
      </c>
      <c r="P33" s="9">
        <f>SUMPRODUCT($J$9:J33,$L$9:L33,$R$9:R33)/SUMPRODUCT($L$9:L33,$R$9:R33)</f>
        <v>12.644404227683951</v>
      </c>
      <c r="Q33" s="3">
        <v>0.01</v>
      </c>
      <c r="R33">
        <f t="shared" si="20"/>
        <v>5456</v>
      </c>
      <c r="S33" s="8">
        <f>N33-L33*(R32-R33)</f>
        <v>5284948.1415659478</v>
      </c>
      <c r="T33" s="8"/>
      <c r="U33" s="5">
        <v>25</v>
      </c>
      <c r="V33" s="8">
        <f t="shared" si="19"/>
        <v>57298.160299777992</v>
      </c>
      <c r="W33" s="2">
        <f t="shared" si="1"/>
        <v>477.41529546545286</v>
      </c>
      <c r="X33" s="8">
        <f t="shared" si="2"/>
        <v>286.42142779952621</v>
      </c>
      <c r="Y33" s="8">
        <f t="shared" si="3"/>
        <v>1145.9632059955597</v>
      </c>
      <c r="Z33" s="8">
        <f>V33*$V$4/12</f>
        <v>190.99386766592667</v>
      </c>
      <c r="AA33" s="3">
        <f t="shared" si="4"/>
        <v>0.04</v>
      </c>
      <c r="AB33">
        <f>SUMPRODUCT($U$9:U33,$X$9:X33)/SUM($X$9:X33)</f>
        <v>14.399617628487819</v>
      </c>
      <c r="AC33" s="10">
        <v>0.02</v>
      </c>
      <c r="AD33" s="8">
        <f t="shared" si="5"/>
        <v>859.54177819603353</v>
      </c>
      <c r="AF33" s="5">
        <v>25</v>
      </c>
      <c r="AG33" s="8">
        <f t="shared" si="6"/>
        <v>699306121.47420621</v>
      </c>
      <c r="AH33" s="8">
        <f t="shared" si="7"/>
        <v>2298523.122197378</v>
      </c>
      <c r="AI33" s="8">
        <f t="shared" si="8"/>
        <v>6505604.841886756</v>
      </c>
      <c r="AJ33" s="8">
        <f t="shared" si="9"/>
        <v>2166846.2613769583</v>
      </c>
      <c r="AK33" s="12">
        <f>SUM($AJ$9:AJ33)/SUM($AG$9:AG33) * 12</f>
        <v>3.7323155399089841E-2</v>
      </c>
      <c r="AL33" s="9">
        <f>SUMPRODUCT($AF$9:AF33,$AH$9:AH33)/SUM($AH$9:AH33)</f>
        <v>12.882034228172838</v>
      </c>
      <c r="AM33" s="3">
        <f t="shared" si="10"/>
        <v>9.3029427915950463E-3</v>
      </c>
      <c r="AN33">
        <f t="shared" si="11"/>
        <v>3.0985661283917162E-3</v>
      </c>
    </row>
    <row r="34" spans="1:40" x14ac:dyDescent="0.2">
      <c r="A34" s="5">
        <v>26</v>
      </c>
      <c r="B34" s="2">
        <f t="shared" si="12"/>
        <v>88648601.395996839</v>
      </c>
      <c r="C34" s="2">
        <f t="shared" si="13"/>
        <v>468960.13678800769</v>
      </c>
      <c r="D34" s="5">
        <v>0</v>
      </c>
      <c r="E34" s="2">
        <f t="shared" si="14"/>
        <v>221621.50348999212</v>
      </c>
      <c r="F34" s="3">
        <v>0.03</v>
      </c>
      <c r="G34" s="9">
        <f>SUMPRODUCT($A$9:A34,$C$9:C34)/SUM($C$9:C34)</f>
        <v>13.640439632250184</v>
      </c>
      <c r="H34" s="3">
        <v>0</v>
      </c>
      <c r="J34" s="5">
        <v>26</v>
      </c>
      <c r="K34" s="8">
        <f t="shared" si="15"/>
        <v>96089.96621028996</v>
      </c>
      <c r="L34" s="8">
        <f t="shared" si="16"/>
        <v>162.83444716496825</v>
      </c>
      <c r="M34" s="8">
        <f t="shared" si="17"/>
        <v>300.28114440715609</v>
      </c>
      <c r="N34" s="8">
        <f t="shared" si="18"/>
        <v>5188858.1753556579</v>
      </c>
      <c r="O34" s="3">
        <f t="shared" si="0"/>
        <v>3.7499999999999999E-2</v>
      </c>
      <c r="P34" s="9">
        <f>SUMPRODUCT($J$9:J34,$L$9:L34,$R$9:R34)/SUMPRODUCT($L$9:L34,$R$9:R34)</f>
        <v>13.115342987075937</v>
      </c>
      <c r="Q34" s="3">
        <v>0.01</v>
      </c>
      <c r="R34">
        <f t="shared" si="20"/>
        <v>5402</v>
      </c>
      <c r="S34" s="8">
        <f>N34-L34*(R33-R34)</f>
        <v>5180065.1152087497</v>
      </c>
      <c r="T34" s="8"/>
      <c r="U34" s="5">
        <v>26</v>
      </c>
      <c r="V34" s="8">
        <f t="shared" si="19"/>
        <v>55865.775665982903</v>
      </c>
      <c r="W34" s="2">
        <f t="shared" si="1"/>
        <v>477.41529546545286</v>
      </c>
      <c r="X34" s="8">
        <f t="shared" si="2"/>
        <v>291.19604324550983</v>
      </c>
      <c r="Y34" s="8">
        <f t="shared" si="3"/>
        <v>1117.3155133196581</v>
      </c>
      <c r="Z34" s="8">
        <f>V34*$V$4/12</f>
        <v>186.219252219943</v>
      </c>
      <c r="AA34" s="3">
        <f t="shared" si="4"/>
        <v>0.04</v>
      </c>
      <c r="AB34">
        <f>SUMPRODUCT($U$9:U34,$X$9:X34)/SUM($X$9:X34)</f>
        <v>14.983356410845104</v>
      </c>
      <c r="AC34" s="10">
        <v>0.02</v>
      </c>
      <c r="AD34" s="8">
        <f t="shared" si="5"/>
        <v>826.11947007414824</v>
      </c>
      <c r="AF34" s="5">
        <v>26</v>
      </c>
      <c r="AG34" s="8">
        <f t="shared" si="6"/>
        <v>690296981.23795485</v>
      </c>
      <c r="AH34" s="8">
        <f t="shared" si="7"/>
        <v>2293744.0796319647</v>
      </c>
      <c r="AI34" s="8">
        <f t="shared" si="8"/>
        <v>6340724.2431489956</v>
      </c>
      <c r="AJ34" s="8">
        <f t="shared" si="9"/>
        <v>2138120.1285117823</v>
      </c>
      <c r="AK34" s="12">
        <f>SUM($AJ$9:AJ34)/SUM($AG$9:AG34) * 12</f>
        <v>3.7318121925435002E-2</v>
      </c>
      <c r="AL34" s="9">
        <f>SUMPRODUCT($AF$9:AF34,$AH$9:AH34)/SUM($AH$9:AH34)</f>
        <v>13.372791778069924</v>
      </c>
      <c r="AM34" s="3">
        <f t="shared" si="10"/>
        <v>9.1855019151000188E-3</v>
      </c>
      <c r="AN34">
        <f t="shared" si="11"/>
        <v>3.0973916830366998E-3</v>
      </c>
    </row>
    <row r="35" spans="1:40" x14ac:dyDescent="0.2">
      <c r="A35" s="5">
        <v>27</v>
      </c>
      <c r="B35" s="2">
        <f t="shared" si="12"/>
        <v>88179641.259208828</v>
      </c>
      <c r="C35" s="2">
        <f t="shared" si="13"/>
        <v>470132.53712997772</v>
      </c>
      <c r="D35" s="5">
        <v>0</v>
      </c>
      <c r="E35" s="2">
        <f t="shared" si="14"/>
        <v>220449.10314802208</v>
      </c>
      <c r="F35" s="3">
        <v>0.03</v>
      </c>
      <c r="G35" s="9">
        <f>SUMPRODUCT($A$9:A35,$C$9:C35)/SUM($C$9:C35)</f>
        <v>14.151465910094275</v>
      </c>
      <c r="H35" s="3">
        <v>0</v>
      </c>
      <c r="J35" s="5">
        <v>27</v>
      </c>
      <c r="K35" s="8">
        <f t="shared" si="15"/>
        <v>95927.131763124999</v>
      </c>
      <c r="L35" s="8">
        <f t="shared" si="16"/>
        <v>163.34330481235872</v>
      </c>
      <c r="M35" s="8">
        <f t="shared" si="17"/>
        <v>299.77228675976562</v>
      </c>
      <c r="N35" s="8">
        <f t="shared" si="18"/>
        <v>5180065.1152087497</v>
      </c>
      <c r="O35" s="3">
        <f t="shared" si="0"/>
        <v>3.7499999999999999E-2</v>
      </c>
      <c r="P35" s="9">
        <f>SUMPRODUCT($J$9:J35,$L$9:L35,$R$9:R35)/SUMPRODUCT($L$9:L35,$R$9:R35)</f>
        <v>13.585107534432128</v>
      </c>
      <c r="Q35" s="3">
        <v>0.01</v>
      </c>
      <c r="R35">
        <f t="shared" si="20"/>
        <v>5348</v>
      </c>
      <c r="S35" s="8">
        <f>N35-L35*(R34-R35)</f>
        <v>5171244.5767488824</v>
      </c>
      <c r="T35" s="8"/>
      <c r="U35" s="5">
        <v>27</v>
      </c>
      <c r="V35" s="8">
        <f t="shared" si="19"/>
        <v>54457.264109417738</v>
      </c>
      <c r="W35" s="2">
        <f t="shared" si="1"/>
        <v>477.41529546545286</v>
      </c>
      <c r="X35" s="8">
        <f t="shared" si="2"/>
        <v>295.89108176739376</v>
      </c>
      <c r="Y35" s="8">
        <f t="shared" si="3"/>
        <v>1089.1452821883547</v>
      </c>
      <c r="Z35" s="8">
        <f>V35*$V$4/12</f>
        <v>181.52421369805913</v>
      </c>
      <c r="AA35" s="3">
        <f t="shared" si="4"/>
        <v>0.04</v>
      </c>
      <c r="AB35">
        <f>SUMPRODUCT($U$9:U35,$X$9:X35)/SUM($X$9:X35)</f>
        <v>15.567902256414778</v>
      </c>
      <c r="AC35" s="10">
        <v>0.02</v>
      </c>
      <c r="AD35" s="8">
        <f t="shared" si="5"/>
        <v>793.25420042096096</v>
      </c>
      <c r="AF35" s="5">
        <v>27</v>
      </c>
      <c r="AG35" s="8">
        <f t="shared" si="6"/>
        <v>681440070.34314263</v>
      </c>
      <c r="AH35" s="8">
        <f t="shared" si="7"/>
        <v>2289086.5954942815</v>
      </c>
      <c r="AI35" s="8">
        <f t="shared" si="8"/>
        <v>6177151.9350382015</v>
      </c>
      <c r="AJ35" s="8">
        <f t="shared" si="9"/>
        <v>2109880.3778092586</v>
      </c>
      <c r="AK35" s="12">
        <f>SUM($AJ$9:AJ35)/SUM($AG$9:AG35) * 12</f>
        <v>3.7313022171573111E-2</v>
      </c>
      <c r="AL35" s="9">
        <f>SUMPRODUCT($AF$9:AF35,$AH$9:AH35)/SUM($AH$9:AH35)</f>
        <v>13.863253999322549</v>
      </c>
      <c r="AM35" s="3">
        <f t="shared" si="10"/>
        <v>9.0648498728988225E-3</v>
      </c>
      <c r="AN35">
        <f t="shared" si="11"/>
        <v>3.0962082648688647E-3</v>
      </c>
    </row>
    <row r="36" spans="1:40" x14ac:dyDescent="0.2">
      <c r="A36" s="5">
        <v>28</v>
      </c>
      <c r="B36" s="2">
        <f t="shared" si="12"/>
        <v>87709508.722078845</v>
      </c>
      <c r="C36" s="2">
        <f t="shared" si="13"/>
        <v>471307.86847280269</v>
      </c>
      <c r="D36" s="5">
        <v>0</v>
      </c>
      <c r="E36" s="2">
        <f t="shared" si="14"/>
        <v>219273.77180519712</v>
      </c>
      <c r="F36" s="3">
        <v>0.03</v>
      </c>
      <c r="G36" s="9">
        <f>SUMPRODUCT($A$9:A36,$C$9:C36)/SUM($C$9:C36)</f>
        <v>14.662908145512208</v>
      </c>
      <c r="H36" s="3">
        <v>0</v>
      </c>
      <c r="J36" s="5">
        <v>28</v>
      </c>
      <c r="K36" s="8">
        <f t="shared" si="15"/>
        <v>95763.788458312643</v>
      </c>
      <c r="L36" s="8">
        <f t="shared" si="16"/>
        <v>163.85375263989732</v>
      </c>
      <c r="M36" s="8">
        <f t="shared" si="17"/>
        <v>299.26183893222702</v>
      </c>
      <c r="N36" s="8">
        <f t="shared" si="18"/>
        <v>5075480.7882905705</v>
      </c>
      <c r="O36" s="3">
        <f t="shared" si="0"/>
        <v>3.7499999999999999E-2</v>
      </c>
      <c r="P36" s="9">
        <f>SUMPRODUCT($J$9:J36,$L$9:L36,$R$9:R36)/SUMPRODUCT($L$9:L36,$R$9:R36)</f>
        <v>14.053740091147313</v>
      </c>
      <c r="Q36" s="3">
        <v>0.01</v>
      </c>
      <c r="R36">
        <f t="shared" si="20"/>
        <v>5295</v>
      </c>
      <c r="S36" s="8">
        <f>N36-L36*(R35-R36)</f>
        <v>5066796.5394006558</v>
      </c>
      <c r="T36" s="8"/>
      <c r="U36" s="5">
        <v>28</v>
      </c>
      <c r="V36" s="8">
        <f t="shared" si="19"/>
        <v>53072.227745461983</v>
      </c>
      <c r="W36" s="2">
        <f t="shared" si="1"/>
        <v>477.41529546545286</v>
      </c>
      <c r="X36" s="8">
        <f t="shared" si="2"/>
        <v>300.50786964724625</v>
      </c>
      <c r="Y36" s="8">
        <f t="shared" si="3"/>
        <v>1061.4445549092397</v>
      </c>
      <c r="Z36" s="8">
        <f>V36*$V$4/12</f>
        <v>176.90742581820663</v>
      </c>
      <c r="AA36" s="3">
        <f t="shared" si="4"/>
        <v>0.04</v>
      </c>
      <c r="AB36">
        <f>SUMPRODUCT($U$9:U36,$X$9:X36)/SUM($X$9:X36)</f>
        <v>16.153178911614145</v>
      </c>
      <c r="AC36" s="10">
        <v>0.02</v>
      </c>
      <c r="AD36" s="8">
        <f t="shared" si="5"/>
        <v>760.93668526199349</v>
      </c>
      <c r="AF36" s="5">
        <v>28</v>
      </c>
      <c r="AG36" s="8">
        <f t="shared" si="6"/>
        <v>672638810.63386393</v>
      </c>
      <c r="AH36" s="8">
        <f t="shared" si="7"/>
        <v>2284387.1108583356</v>
      </c>
      <c r="AI36" s="8">
        <f t="shared" si="8"/>
        <v>6110143.2747251773</v>
      </c>
      <c r="AJ36" s="8">
        <f t="shared" si="9"/>
        <v>2082123.2951703581</v>
      </c>
      <c r="AK36" s="12">
        <f>SUM($AJ$9:AJ36)/SUM($AG$9:AG36) * 12</f>
        <v>3.7308021017737114E-2</v>
      </c>
      <c r="AL36" s="9">
        <f>SUMPRODUCT($AF$9:AF36,$AH$9:AH36)/SUM($AH$9:AH36)</f>
        <v>14.353405606694558</v>
      </c>
      <c r="AM36" s="3">
        <f t="shared" si="10"/>
        <v>9.0838399124892281E-3</v>
      </c>
      <c r="AN36">
        <f t="shared" si="11"/>
        <v>3.0954551867268271E-3</v>
      </c>
    </row>
    <row r="37" spans="1:40" x14ac:dyDescent="0.2">
      <c r="A37" s="5">
        <v>29</v>
      </c>
      <c r="B37" s="2">
        <f t="shared" si="12"/>
        <v>87238200.853606045</v>
      </c>
      <c r="C37" s="2">
        <f t="shared" si="13"/>
        <v>472486.13814398472</v>
      </c>
      <c r="D37" s="5">
        <v>0</v>
      </c>
      <c r="E37" s="2">
        <f t="shared" si="14"/>
        <v>218095.50213401511</v>
      </c>
      <c r="F37" s="3">
        <v>0.03</v>
      </c>
      <c r="G37" s="9">
        <f>SUMPRODUCT($A$9:A37,$C$9:C37)/SUM($C$9:C37)</f>
        <v>15.174766324242638</v>
      </c>
      <c r="H37" s="3">
        <v>0</v>
      </c>
      <c r="J37" s="5">
        <v>29</v>
      </c>
      <c r="K37" s="8">
        <f t="shared" si="15"/>
        <v>95599.934705672742</v>
      </c>
      <c r="L37" s="8">
        <f t="shared" si="16"/>
        <v>164.36579561689706</v>
      </c>
      <c r="M37" s="8">
        <f t="shared" si="17"/>
        <v>298.74979595522728</v>
      </c>
      <c r="N37" s="8">
        <f t="shared" si="18"/>
        <v>4971196.604694983</v>
      </c>
      <c r="O37" s="3">
        <f t="shared" si="0"/>
        <v>3.7499999999999999E-2</v>
      </c>
      <c r="P37" s="9">
        <f>SUMPRODUCT($J$9:J37,$L$9:L37,$R$9:R37)/SUMPRODUCT($L$9:L37,$R$9:R37)</f>
        <v>14.521281541983122</v>
      </c>
      <c r="Q37" s="3">
        <v>0.01</v>
      </c>
      <c r="R37">
        <f t="shared" si="20"/>
        <v>5243</v>
      </c>
      <c r="S37" s="8">
        <f>N37-L37*(R36-R37)</f>
        <v>4962649.5833229041</v>
      </c>
      <c r="T37" s="8"/>
      <c r="U37" s="5">
        <v>29</v>
      </c>
      <c r="V37" s="8">
        <f t="shared" si="19"/>
        <v>51710.275320905494</v>
      </c>
      <c r="W37" s="2">
        <f t="shared" si="1"/>
        <v>477.41529546545286</v>
      </c>
      <c r="X37" s="8">
        <f t="shared" si="2"/>
        <v>305.04771106243453</v>
      </c>
      <c r="Y37" s="8">
        <f t="shared" si="3"/>
        <v>1034.20550641811</v>
      </c>
      <c r="Z37" s="8">
        <f>V37*$V$4/12</f>
        <v>172.36758440301833</v>
      </c>
      <c r="AA37" s="3">
        <f t="shared" si="4"/>
        <v>0.04</v>
      </c>
      <c r="AB37">
        <f>SUMPRODUCT($U$9:U37,$X$9:X37)/SUM($X$9:X37)</f>
        <v>16.739115358364405</v>
      </c>
      <c r="AC37" s="10">
        <v>0.02</v>
      </c>
      <c r="AD37" s="8">
        <f t="shared" si="5"/>
        <v>729.15779535567549</v>
      </c>
      <c r="AF37" s="5">
        <v>29</v>
      </c>
      <c r="AG37" s="8">
        <f t="shared" si="6"/>
        <v>663987834.06486285</v>
      </c>
      <c r="AH37" s="8">
        <f t="shared" si="7"/>
        <v>2279810.8038514922</v>
      </c>
      <c r="AI37" s="8">
        <f t="shared" si="8"/>
        <v>5948976.4422106603</v>
      </c>
      <c r="AJ37" s="8">
        <f t="shared" si="9"/>
        <v>2054547.4769068453</v>
      </c>
      <c r="AK37" s="12">
        <f>SUM($AJ$9:AJ37)/SUM($AG$9:AG37) * 12</f>
        <v>3.7302956315963143E-2</v>
      </c>
      <c r="AL37" s="9">
        <f>SUMPRODUCT($AF$9:AF37,$AH$9:AH37)/SUM($AH$9:AH37)</f>
        <v>14.843266902248176</v>
      </c>
      <c r="AM37" s="3">
        <f t="shared" si="10"/>
        <v>8.9594660278512327E-3</v>
      </c>
      <c r="AN37">
        <f t="shared" si="11"/>
        <v>3.0942547009169194E-3</v>
      </c>
    </row>
    <row r="38" spans="1:40" x14ac:dyDescent="0.2">
      <c r="A38" s="5">
        <v>30</v>
      </c>
      <c r="B38" s="2">
        <f t="shared" si="12"/>
        <v>86765714.715462059</v>
      </c>
      <c r="C38" s="2">
        <f t="shared" si="13"/>
        <v>473667.35348934465</v>
      </c>
      <c r="D38" s="5">
        <v>0</v>
      </c>
      <c r="E38" s="2">
        <f t="shared" si="14"/>
        <v>216914.28678865515</v>
      </c>
      <c r="F38" s="3">
        <v>0.03</v>
      </c>
      <c r="G38" s="9">
        <f>SUMPRODUCT($A$9:A38,$C$9:C38)/SUM($C$9:C38)</f>
        <v>15.687040431506235</v>
      </c>
      <c r="H38" s="3">
        <v>0</v>
      </c>
      <c r="J38" s="5">
        <v>30</v>
      </c>
      <c r="K38" s="8">
        <f t="shared" si="15"/>
        <v>95435.568910055852</v>
      </c>
      <c r="L38" s="8">
        <f t="shared" si="16"/>
        <v>164.87943872819983</v>
      </c>
      <c r="M38" s="8">
        <f t="shared" si="17"/>
        <v>298.23615284392451</v>
      </c>
      <c r="N38" s="8">
        <f t="shared" si="18"/>
        <v>4962649.5833229041</v>
      </c>
      <c r="O38" s="3">
        <f t="shared" si="0"/>
        <v>3.7499999999999999E-2</v>
      </c>
      <c r="P38" s="9">
        <f>SUMPRODUCT($J$9:J38,$L$9:L38,$R$9:R38)/SUMPRODUCT($L$9:L38,$R$9:R38)</f>
        <v>14.987684710516886</v>
      </c>
      <c r="Q38" s="3">
        <v>0.01</v>
      </c>
      <c r="R38">
        <f t="shared" si="20"/>
        <v>5191</v>
      </c>
      <c r="S38" s="8">
        <f>N38-L38*(R37-R38)</f>
        <v>4954075.8525090376</v>
      </c>
      <c r="T38" s="8"/>
      <c r="U38" s="5">
        <v>30</v>
      </c>
      <c r="V38" s="8">
        <f t="shared" si="19"/>
        <v>50371.022103424948</v>
      </c>
      <c r="W38" s="2">
        <f t="shared" si="1"/>
        <v>477.41529546545286</v>
      </c>
      <c r="X38" s="8">
        <f t="shared" si="2"/>
        <v>309.51188845403635</v>
      </c>
      <c r="Y38" s="8">
        <f t="shared" si="3"/>
        <v>1007.4204420684989</v>
      </c>
      <c r="Z38" s="8">
        <f>V38*$V$4/12</f>
        <v>167.9034070114165</v>
      </c>
      <c r="AA38" s="3">
        <f t="shared" si="4"/>
        <v>0.04</v>
      </c>
      <c r="AB38">
        <f>SUMPRODUCT($U$9:U38,$X$9:X38)/SUM($X$9:X38)</f>
        <v>17.325645392107589</v>
      </c>
      <c r="AC38" s="10">
        <v>0.02</v>
      </c>
      <c r="AD38" s="8">
        <f t="shared" si="5"/>
        <v>697.90855361446256</v>
      </c>
      <c r="AF38" s="5">
        <v>30</v>
      </c>
      <c r="AG38" s="8">
        <f t="shared" si="6"/>
        <v>655390912.51333833</v>
      </c>
      <c r="AH38" s="8">
        <f t="shared" si="7"/>
        <v>2275193.0960017764</v>
      </c>
      <c r="AI38" s="8">
        <f t="shared" si="8"/>
        <v>5884011.6229560254</v>
      </c>
      <c r="AJ38" s="8">
        <f t="shared" si="9"/>
        <v>2027448.0254594728</v>
      </c>
      <c r="AK38" s="12">
        <f>SUM($AJ$9:AJ38)/SUM($AG$9:AG38) * 12</f>
        <v>3.7297982973362093E-2</v>
      </c>
      <c r="AL38" s="9">
        <f>SUMPRODUCT($AF$9:AF38,$AH$9:AH38)/SUM($AH$9:AH38)</f>
        <v>15.332822993779839</v>
      </c>
      <c r="AM38" s="3">
        <f t="shared" si="10"/>
        <v>8.9778657448752394E-3</v>
      </c>
      <c r="AN38">
        <f t="shared" si="11"/>
        <v>3.0934942593031619E-3</v>
      </c>
    </row>
    <row r="39" spans="1:40" x14ac:dyDescent="0.2">
      <c r="A39" s="5">
        <v>31</v>
      </c>
      <c r="B39" s="2">
        <f t="shared" si="12"/>
        <v>86292047.361972719</v>
      </c>
      <c r="C39" s="2">
        <f t="shared" si="13"/>
        <v>474851.52187306801</v>
      </c>
      <c r="D39" s="5">
        <v>0</v>
      </c>
      <c r="E39" s="2">
        <f t="shared" si="14"/>
        <v>215730.1184049318</v>
      </c>
      <c r="F39" s="3">
        <v>0.03</v>
      </c>
      <c r="G39" s="9">
        <f>SUMPRODUCT($A$9:A39,$C$9:C39)/SUM($C$9:C39)</f>
        <v>16.19973045200576</v>
      </c>
      <c r="H39" s="3">
        <v>0</v>
      </c>
      <c r="J39" s="5">
        <v>31</v>
      </c>
      <c r="K39" s="8">
        <f t="shared" si="15"/>
        <v>95270.689471327656</v>
      </c>
      <c r="L39" s="8">
        <f t="shared" si="16"/>
        <v>165.39468697422541</v>
      </c>
      <c r="M39" s="8">
        <f t="shared" si="17"/>
        <v>297.72090459789894</v>
      </c>
      <c r="N39" s="8">
        <f t="shared" si="18"/>
        <v>4858805.1630377108</v>
      </c>
      <c r="O39" s="3">
        <f t="shared" si="0"/>
        <v>3.7499999999999999E-2</v>
      </c>
      <c r="P39" s="9">
        <f>SUMPRODUCT($J$9:J39,$L$9:L39,$R$9:R39)/SUMPRODUCT($L$9:L39,$R$9:R39)</f>
        <v>15.452992625448884</v>
      </c>
      <c r="Q39" s="3">
        <v>0.01</v>
      </c>
      <c r="R39">
        <f t="shared" si="20"/>
        <v>5140</v>
      </c>
      <c r="S39" s="8">
        <f>N39-L39*(R38-R39)</f>
        <v>4850370.0340020256</v>
      </c>
      <c r="T39" s="8"/>
      <c r="U39" s="5">
        <v>31</v>
      </c>
      <c r="V39" s="8">
        <f t="shared" si="19"/>
        <v>49054.089772902415</v>
      </c>
      <c r="W39" s="2">
        <f t="shared" si="1"/>
        <v>477.41529546545286</v>
      </c>
      <c r="X39" s="8">
        <f t="shared" si="2"/>
        <v>313.90166288911144</v>
      </c>
      <c r="Y39" s="8">
        <f t="shared" si="3"/>
        <v>981.0817954580483</v>
      </c>
      <c r="Z39" s="8">
        <f>V39*$V$4/12</f>
        <v>163.51363257634139</v>
      </c>
      <c r="AA39" s="3">
        <f t="shared" si="4"/>
        <v>0.04</v>
      </c>
      <c r="AB39">
        <f>SUMPRODUCT($U$9:U39,$X$9:X39)/SUM($X$9:X39)</f>
        <v>17.912707239962661</v>
      </c>
      <c r="AC39" s="10">
        <v>0.02</v>
      </c>
      <c r="AD39" s="8">
        <f t="shared" si="5"/>
        <v>667.18013256893687</v>
      </c>
      <c r="AF39" s="5">
        <v>31</v>
      </c>
      <c r="AG39" s="8">
        <f t="shared" si="6"/>
        <v>646942369.06345963</v>
      </c>
      <c r="AH39" s="8">
        <f t="shared" si="7"/>
        <v>2270700.203725934</v>
      </c>
      <c r="AI39" s="8">
        <f t="shared" si="8"/>
        <v>5725189.1305028247</v>
      </c>
      <c r="AJ39" s="8">
        <f t="shared" si="9"/>
        <v>2000524.637822015</v>
      </c>
      <c r="AK39" s="12">
        <f>SUM($AJ$9:AJ39)/SUM($AG$9:AG39) * 12</f>
        <v>3.7292948817894259E-2</v>
      </c>
      <c r="AL39" s="9">
        <f>SUMPRODUCT($AF$9:AF39,$AH$9:AH39)/SUM($AH$9:AH39)</f>
        <v>15.822094842360331</v>
      </c>
      <c r="AM39" s="3">
        <f t="shared" si="10"/>
        <v>8.8496122750328504E-3</v>
      </c>
      <c r="AN39">
        <f t="shared" si="11"/>
        <v>3.0922764275248455E-3</v>
      </c>
    </row>
    <row r="40" spans="1:40" x14ac:dyDescent="0.2">
      <c r="A40" s="5">
        <v>32</v>
      </c>
      <c r="B40" s="2">
        <f t="shared" si="12"/>
        <v>85817195.840099648</v>
      </c>
      <c r="C40" s="2">
        <f t="shared" si="13"/>
        <v>476038.6506777507</v>
      </c>
      <c r="D40" s="5">
        <v>0</v>
      </c>
      <c r="E40" s="2">
        <f t="shared" si="14"/>
        <v>214542.98960024913</v>
      </c>
      <c r="F40" s="3">
        <v>0.03</v>
      </c>
      <c r="G40" s="9">
        <f>SUMPRODUCT($A$9:A40,$C$9:C40)/SUM($C$9:C40)</f>
        <v>16.712836369926119</v>
      </c>
      <c r="H40" s="3">
        <v>0</v>
      </c>
      <c r="J40" s="5">
        <v>32</v>
      </c>
      <c r="K40" s="8">
        <f t="shared" si="15"/>
        <v>95105.294784353435</v>
      </c>
      <c r="L40" s="8">
        <f t="shared" si="16"/>
        <v>165.91154537101988</v>
      </c>
      <c r="M40" s="8">
        <f t="shared" si="17"/>
        <v>297.20404620110446</v>
      </c>
      <c r="N40" s="8">
        <f t="shared" si="18"/>
        <v>4850370.0340020256</v>
      </c>
      <c r="O40" s="3">
        <f t="shared" si="0"/>
        <v>3.7499999999999999E-2</v>
      </c>
      <c r="P40" s="9">
        <f>SUMPRODUCT($J$9:J40,$L$9:L40,$R$9:R40)/SUMPRODUCT($L$9:L40,$R$9:R40)</f>
        <v>15.917158777249046</v>
      </c>
      <c r="Q40" s="3">
        <v>0.01</v>
      </c>
      <c r="R40">
        <f t="shared" si="20"/>
        <v>5089</v>
      </c>
      <c r="S40" s="8">
        <f>N40-L40*(R39-R40)</f>
        <v>4841908.5451881038</v>
      </c>
      <c r="T40" s="8"/>
      <c r="U40" s="5">
        <v>32</v>
      </c>
      <c r="V40" s="8">
        <f t="shared" si="19"/>
        <v>47759.106314555254</v>
      </c>
      <c r="W40" s="2">
        <f t="shared" si="1"/>
        <v>477.41529546545286</v>
      </c>
      <c r="X40" s="8">
        <f t="shared" si="2"/>
        <v>318.21827441693534</v>
      </c>
      <c r="Y40" s="8">
        <f t="shared" si="3"/>
        <v>955.18212629110508</v>
      </c>
      <c r="Z40" s="8">
        <f>V40*$V$4/12</f>
        <v>159.19702104851751</v>
      </c>
      <c r="AA40" s="3">
        <f t="shared" si="4"/>
        <v>0.04</v>
      </c>
      <c r="AB40">
        <f>SUMPRODUCT($U$9:U40,$X$9:X40)/SUM($X$9:X40)</f>
        <v>18.5002432146334</v>
      </c>
      <c r="AC40" s="10">
        <v>0.02</v>
      </c>
      <c r="AD40" s="8">
        <f t="shared" si="5"/>
        <v>636.96385187416968</v>
      </c>
      <c r="AF40" s="5">
        <v>32</v>
      </c>
      <c r="AG40" s="8">
        <f t="shared" si="6"/>
        <v>638546326.86985195</v>
      </c>
      <c r="AH40" s="8">
        <f t="shared" si="7"/>
        <v>2266166.5226608771</v>
      </c>
      <c r="AI40" s="8">
        <f t="shared" si="8"/>
        <v>5662206.0434025936</v>
      </c>
      <c r="AJ40" s="8">
        <f t="shared" si="9"/>
        <v>1974071.451551968</v>
      </c>
      <c r="AK40" s="12">
        <f>SUM($AJ$9:AJ40)/SUM($AG$9:AG40) * 12</f>
        <v>3.7288000031960859E-2</v>
      </c>
      <c r="AL40" s="9">
        <f>SUMPRODUCT($AF$9:AF40,$AH$9:AH40)/SUM($AH$9:AH40)</f>
        <v>16.311067847714018</v>
      </c>
      <c r="AM40" s="3">
        <f t="shared" si="10"/>
        <v>8.8673378972496386E-3</v>
      </c>
      <c r="AN40">
        <f t="shared" si="11"/>
        <v>3.0915085851779111E-3</v>
      </c>
    </row>
    <row r="41" spans="1:40" x14ac:dyDescent="0.2">
      <c r="A41" s="5">
        <v>33</v>
      </c>
      <c r="B41" s="2">
        <f t="shared" si="12"/>
        <v>85341157.189421892</v>
      </c>
      <c r="C41" s="2">
        <f t="shared" si="13"/>
        <v>477228.74730444507</v>
      </c>
      <c r="D41" s="5">
        <v>0</v>
      </c>
      <c r="E41" s="2">
        <f t="shared" si="14"/>
        <v>213352.89297355473</v>
      </c>
      <c r="F41" s="3">
        <v>0.03</v>
      </c>
      <c r="G41" s="9">
        <f>SUMPRODUCT($A$9:A41,$C$9:C41)/SUM($C$9:C41)</f>
        <v>17.22635816893445</v>
      </c>
      <c r="H41" s="3">
        <v>0</v>
      </c>
      <c r="J41" s="5">
        <v>33</v>
      </c>
      <c r="K41" s="8">
        <f t="shared" si="15"/>
        <v>94939.383238982409</v>
      </c>
      <c r="L41" s="8">
        <f t="shared" si="16"/>
        <v>166.43001895030432</v>
      </c>
      <c r="M41" s="8">
        <f t="shared" si="17"/>
        <v>296.68557262182003</v>
      </c>
      <c r="N41" s="8">
        <f t="shared" si="18"/>
        <v>4746969.1619491205</v>
      </c>
      <c r="O41" s="3">
        <f t="shared" si="0"/>
        <v>3.7499999999999999E-2</v>
      </c>
      <c r="P41" s="9">
        <f>SUMPRODUCT($J$9:J41,$L$9:L41,$R$9:R41)/SUMPRODUCT($L$9:L41,$R$9:R41)</f>
        <v>16.380228117125309</v>
      </c>
      <c r="Q41" s="3">
        <v>0.01</v>
      </c>
      <c r="R41">
        <f t="shared" si="20"/>
        <v>5039</v>
      </c>
      <c r="S41" s="8">
        <f>N41-L41*(R40-R41)</f>
        <v>4738647.661001605</v>
      </c>
      <c r="T41" s="8"/>
      <c r="U41" s="5">
        <v>33</v>
      </c>
      <c r="V41" s="8">
        <f t="shared" si="19"/>
        <v>46485.705913847218</v>
      </c>
      <c r="W41" s="2">
        <f t="shared" si="1"/>
        <v>477.41529546545286</v>
      </c>
      <c r="X41" s="8">
        <f t="shared" si="2"/>
        <v>322.46294241929547</v>
      </c>
      <c r="Y41" s="8">
        <f t="shared" si="3"/>
        <v>929.7141182769443</v>
      </c>
      <c r="Z41" s="8">
        <f>V41*$V$4/12</f>
        <v>154.95235304615741</v>
      </c>
      <c r="AA41" s="3">
        <f t="shared" si="4"/>
        <v>0.04</v>
      </c>
      <c r="AB41">
        <f>SUMPRODUCT($U$9:U41,$X$9:X41)/SUM($X$9:X41)</f>
        <v>19.088199400220475</v>
      </c>
      <c r="AC41" s="10">
        <v>0.02</v>
      </c>
      <c r="AD41" s="8">
        <f t="shared" si="5"/>
        <v>607.25117585764883</v>
      </c>
      <c r="AF41" s="5">
        <v>33</v>
      </c>
      <c r="AG41" s="8">
        <f t="shared" si="6"/>
        <v>630296797.28138494</v>
      </c>
      <c r="AH41" s="8">
        <f t="shared" si="7"/>
        <v>2261759.3140493175</v>
      </c>
      <c r="AI41" s="8">
        <f t="shared" si="8"/>
        <v>5505668.932096201</v>
      </c>
      <c r="AJ41" s="8">
        <f t="shared" si="9"/>
        <v>1947789.2681133952</v>
      </c>
      <c r="AK41" s="12">
        <f>SUM($AJ$9:AJ41)/SUM($AG$9:AG41) * 12</f>
        <v>3.7282993099897216E-2</v>
      </c>
      <c r="AL41" s="9">
        <f>SUMPRODUCT($AF$9:AF41,$AH$9:AH41)/SUM($AH$9:AH41)</f>
        <v>16.7997635501719</v>
      </c>
      <c r="AM41" s="3">
        <f t="shared" si="10"/>
        <v>8.7350418974734088E-3</v>
      </c>
      <c r="AN41">
        <f t="shared" si="11"/>
        <v>3.0902731483241838E-3</v>
      </c>
    </row>
    <row r="42" spans="1:40" x14ac:dyDescent="0.2">
      <c r="A42" s="5">
        <v>34</v>
      </c>
      <c r="B42" s="2">
        <f t="shared" si="12"/>
        <v>84863928.442117453</v>
      </c>
      <c r="C42" s="2">
        <f t="shared" si="13"/>
        <v>478421.81917270616</v>
      </c>
      <c r="D42" s="5">
        <v>0</v>
      </c>
      <c r="E42" s="2">
        <f t="shared" si="14"/>
        <v>212159.82110529364</v>
      </c>
      <c r="F42" s="3">
        <v>0.03</v>
      </c>
      <c r="G42" s="9">
        <f>SUMPRODUCT($A$9:A42,$C$9:C42)/SUM($C$9:C42)</f>
        <v>17.740295832180188</v>
      </c>
      <c r="H42" s="3">
        <v>0</v>
      </c>
      <c r="J42" s="5">
        <v>34</v>
      </c>
      <c r="K42" s="8">
        <f t="shared" si="15"/>
        <v>94772.953220032112</v>
      </c>
      <c r="L42" s="8">
        <f t="shared" si="16"/>
        <v>166.95011275952402</v>
      </c>
      <c r="M42" s="8">
        <f t="shared" si="17"/>
        <v>296.16547881260033</v>
      </c>
      <c r="N42" s="8">
        <f t="shared" si="18"/>
        <v>4738647.6610016059</v>
      </c>
      <c r="O42" s="3">
        <f t="shared" si="0"/>
        <v>3.7499999999999999E-2</v>
      </c>
      <c r="P42" s="9">
        <f>SUMPRODUCT($J$9:J42,$L$9:L42,$R$9:R42)/SUMPRODUCT($L$9:L42,$R$9:R42)</f>
        <v>16.842154611412923</v>
      </c>
      <c r="Q42" s="3">
        <v>0.01</v>
      </c>
      <c r="R42">
        <f t="shared" si="20"/>
        <v>4989</v>
      </c>
      <c r="S42" s="8">
        <f>N42-L42*(R41-R42)</f>
        <v>4730300.1553636296</v>
      </c>
      <c r="T42" s="8"/>
      <c r="U42" s="5">
        <v>34</v>
      </c>
      <c r="V42" s="8">
        <f t="shared" si="19"/>
        <v>45233.52885315098</v>
      </c>
      <c r="W42" s="2">
        <f t="shared" si="1"/>
        <v>477.41529546545286</v>
      </c>
      <c r="X42" s="8">
        <f t="shared" si="2"/>
        <v>326.6368659549496</v>
      </c>
      <c r="Y42" s="8">
        <f t="shared" si="3"/>
        <v>904.67057706301955</v>
      </c>
      <c r="Z42" s="8">
        <f>V42*$V$4/12</f>
        <v>150.77842951050329</v>
      </c>
      <c r="AA42" s="3">
        <f t="shared" si="4"/>
        <v>0.04</v>
      </c>
      <c r="AB42">
        <f>SUMPRODUCT($U$9:U42,$X$9:X42)/SUM($X$9:X42)</f>
        <v>19.676525366556124</v>
      </c>
      <c r="AC42" s="10">
        <v>0.02</v>
      </c>
      <c r="AD42" s="8">
        <f t="shared" si="5"/>
        <v>578.03371110806995</v>
      </c>
      <c r="AF42" s="5">
        <v>34</v>
      </c>
      <c r="AG42" s="8">
        <f t="shared" si="6"/>
        <v>622098256.01303184</v>
      </c>
      <c r="AH42" s="8">
        <f t="shared" si="7"/>
        <v>2257311.9412525003</v>
      </c>
      <c r="AI42" s="8">
        <f t="shared" si="8"/>
        <v>5444607.5962467939</v>
      </c>
      <c r="AJ42" s="8">
        <f t="shared" si="9"/>
        <v>1921971.2510897929</v>
      </c>
      <c r="AK42" s="12">
        <f>SUM($AJ$9:AJ42)/SUM($AG$9:AG42) * 12</f>
        <v>3.7278066513685537E-2</v>
      </c>
      <c r="AL42" s="9">
        <f>SUMPRODUCT($AF$9:AF42,$AH$9:AH42)/SUM($AH$9:AH42)</f>
        <v>17.288167575414192</v>
      </c>
      <c r="AM42" s="3">
        <f t="shared" si="10"/>
        <v>8.75200588270535E-3</v>
      </c>
      <c r="AN42">
        <f t="shared" si="11"/>
        <v>3.0894978928369334E-3</v>
      </c>
    </row>
    <row r="43" spans="1:40" x14ac:dyDescent="0.2">
      <c r="A43" s="5">
        <v>35</v>
      </c>
      <c r="B43" s="2">
        <f t="shared" si="12"/>
        <v>84385506.622944742</v>
      </c>
      <c r="C43" s="2">
        <f t="shared" si="13"/>
        <v>479617.87372063793</v>
      </c>
      <c r="D43" s="5">
        <v>0</v>
      </c>
      <c r="E43" s="2">
        <f t="shared" si="14"/>
        <v>210963.76655736187</v>
      </c>
      <c r="F43" s="3">
        <v>0.03</v>
      </c>
      <c r="G43" s="9">
        <f>SUMPRODUCT($A$9:A43,$C$9:C43)/SUM($C$9:C43)</f>
        <v>18.254649342295128</v>
      </c>
      <c r="H43" s="3">
        <v>0</v>
      </c>
      <c r="J43" s="5">
        <v>35</v>
      </c>
      <c r="K43" s="8">
        <f t="shared" si="15"/>
        <v>94606.003107272583</v>
      </c>
      <c r="L43" s="8">
        <f t="shared" si="16"/>
        <v>167.47183186189756</v>
      </c>
      <c r="M43" s="8">
        <f t="shared" si="17"/>
        <v>295.64375971022679</v>
      </c>
      <c r="N43" s="8">
        <f t="shared" si="18"/>
        <v>4635694.1522563566</v>
      </c>
      <c r="O43" s="3">
        <f t="shared" si="0"/>
        <v>3.7499999999999999E-2</v>
      </c>
      <c r="P43" s="9">
        <f>SUMPRODUCT($J$9:J43,$L$9:L43,$R$9:R43)/SUMPRODUCT($L$9:L43,$R$9:R43)</f>
        <v>17.30298499887688</v>
      </c>
      <c r="Q43" s="3">
        <v>0.01</v>
      </c>
      <c r="R43">
        <f t="shared" si="20"/>
        <v>4940</v>
      </c>
      <c r="S43" s="8">
        <f>N43-L43*(R42-R43)</f>
        <v>4627488.0324951233</v>
      </c>
      <c r="T43" s="8"/>
      <c r="U43" s="5">
        <v>35</v>
      </c>
      <c r="V43" s="8">
        <f t="shared" si="19"/>
        <v>44002.22141013301</v>
      </c>
      <c r="W43" s="2">
        <f t="shared" si="1"/>
        <v>477.41529546545286</v>
      </c>
      <c r="X43" s="8">
        <f t="shared" si="2"/>
        <v>330.74122409834285</v>
      </c>
      <c r="Y43" s="8">
        <f t="shared" si="3"/>
        <v>880.04442820266024</v>
      </c>
      <c r="Z43" s="8">
        <f>V43*$V$4/12</f>
        <v>146.67407136711003</v>
      </c>
      <c r="AA43" s="3">
        <f t="shared" si="4"/>
        <v>0.04</v>
      </c>
      <c r="AB43">
        <f>SUMPRODUCT($U$9:U43,$X$9:X43)/SUM($X$9:X43)</f>
        <v>20.265173909083462</v>
      </c>
      <c r="AC43" s="10">
        <v>0.02</v>
      </c>
      <c r="AD43" s="8">
        <f t="shared" si="5"/>
        <v>549.30320410431739</v>
      </c>
      <c r="AF43" s="5">
        <v>35</v>
      </c>
      <c r="AG43" s="8">
        <f t="shared" si="6"/>
        <v>614044399.82600093</v>
      </c>
      <c r="AH43" s="8">
        <f t="shared" si="7"/>
        <v>2252992.7169169011</v>
      </c>
      <c r="AI43" s="8">
        <f t="shared" si="8"/>
        <v>5290299.0130735133</v>
      </c>
      <c r="AJ43" s="8">
        <f t="shared" si="9"/>
        <v>1896319.3103285148</v>
      </c>
      <c r="AK43" s="12">
        <f>SUM($AJ$9:AJ43)/SUM($AG$9:AG43) * 12</f>
        <v>3.7273084345309029E-2</v>
      </c>
      <c r="AL43" s="9">
        <f>SUMPRODUCT($AF$9:AF43,$AH$9:AH43)/SUM($AH$9:AH43)</f>
        <v>17.776301991056478</v>
      </c>
      <c r="AM43" s="3">
        <f t="shared" si="10"/>
        <v>8.6154991635337807E-3</v>
      </c>
      <c r="AN43">
        <f t="shared" si="11"/>
        <v>3.0882446136889555E-3</v>
      </c>
    </row>
    <row r="44" spans="1:40" x14ac:dyDescent="0.2">
      <c r="A44" s="5">
        <v>36</v>
      </c>
      <c r="B44" s="2">
        <f t="shared" si="12"/>
        <v>83905888.749224111</v>
      </c>
      <c r="C44" s="2">
        <f t="shared" si="13"/>
        <v>480816.91840493953</v>
      </c>
      <c r="D44" s="5">
        <v>0</v>
      </c>
      <c r="E44" s="2">
        <f t="shared" si="14"/>
        <v>209764.72187306028</v>
      </c>
      <c r="F44" s="3">
        <v>0.03</v>
      </c>
      <c r="G44" s="9">
        <f>SUMPRODUCT($A$9:A44,$C$9:C44)/SUM($C$9:C44)</f>
        <v>18.769418681393535</v>
      </c>
      <c r="H44" s="3">
        <v>0</v>
      </c>
      <c r="J44" s="5">
        <v>36</v>
      </c>
      <c r="K44" s="8">
        <f t="shared" si="15"/>
        <v>94438.531275410685</v>
      </c>
      <c r="L44" s="8">
        <f t="shared" si="16"/>
        <v>167.99518133646598</v>
      </c>
      <c r="M44" s="8">
        <f t="shared" si="17"/>
        <v>295.12041023565837</v>
      </c>
      <c r="N44" s="8">
        <f t="shared" si="18"/>
        <v>4627488.0324951233</v>
      </c>
      <c r="O44" s="3">
        <f t="shared" si="0"/>
        <v>3.7499999999999999E-2</v>
      </c>
      <c r="P44" s="9">
        <f>SUMPRODUCT($J$9:J44,$L$9:L44,$R$9:R44)/SUMPRODUCT($L$9:L44,$R$9:R44)</f>
        <v>17.762673599361516</v>
      </c>
      <c r="Q44" s="3">
        <v>0.01</v>
      </c>
      <c r="R44">
        <f t="shared" si="20"/>
        <v>4891</v>
      </c>
      <c r="S44" s="8">
        <f>N44-L44*(R43-R44)</f>
        <v>4619256.2686096365</v>
      </c>
      <c r="T44" s="8"/>
      <c r="U44" s="5">
        <v>36</v>
      </c>
      <c r="V44" s="8">
        <f t="shared" si="19"/>
        <v>42791.435757832012</v>
      </c>
      <c r="W44" s="2">
        <f t="shared" si="1"/>
        <v>477.41529546545286</v>
      </c>
      <c r="X44" s="8">
        <f t="shared" si="2"/>
        <v>334.77717627267953</v>
      </c>
      <c r="Y44" s="8">
        <f t="shared" si="3"/>
        <v>855.82871515664021</v>
      </c>
      <c r="Z44" s="8">
        <f>V44*$V$4/12</f>
        <v>142.63811919277336</v>
      </c>
      <c r="AA44" s="3">
        <f t="shared" si="4"/>
        <v>0.04</v>
      </c>
      <c r="AB44">
        <f>SUMPRODUCT($U$9:U44,$X$9:X44)/SUM($X$9:X44)</f>
        <v>20.854100811652597</v>
      </c>
      <c r="AC44" s="10">
        <v>0.02</v>
      </c>
      <c r="AD44" s="8">
        <f t="shared" si="5"/>
        <v>521.05153888396069</v>
      </c>
      <c r="AF44" s="5">
        <v>36</v>
      </c>
      <c r="AG44" s="8">
        <f t="shared" si="6"/>
        <v>606040058.31635678</v>
      </c>
      <c r="AH44" s="8">
        <f t="shared" si="7"/>
        <v>2248633.9657038767</v>
      </c>
      <c r="AI44" s="8">
        <f t="shared" si="8"/>
        <v>5231101.5059543299</v>
      </c>
      <c r="AJ44" s="8">
        <f t="shared" si="9"/>
        <v>1871125.6263907223</v>
      </c>
      <c r="AK44" s="12">
        <f>SUM($AJ$9:AJ44)/SUM($AG$9:AG44) * 12</f>
        <v>3.7268178260981513E-2</v>
      </c>
      <c r="AL44" s="9">
        <f>SUMPRODUCT($AF$9:AF44,$AH$9:AH44)/SUM($AH$9:AH44)</f>
        <v>18.264152604847983</v>
      </c>
      <c r="AM44" s="3">
        <f t="shared" si="10"/>
        <v>8.631610129018339E-3</v>
      </c>
      <c r="AN44">
        <f t="shared" si="11"/>
        <v>3.087461960169608E-3</v>
      </c>
    </row>
    <row r="45" spans="1:40" x14ac:dyDescent="0.2">
      <c r="A45" s="5">
        <v>37</v>
      </c>
      <c r="B45" s="2">
        <f t="shared" si="12"/>
        <v>83425071.830819175</v>
      </c>
      <c r="C45" s="2">
        <f t="shared" si="13"/>
        <v>482018.96070095187</v>
      </c>
      <c r="D45" s="5">
        <v>0</v>
      </c>
      <c r="E45" s="2">
        <f t="shared" si="14"/>
        <v>208562.67957704794</v>
      </c>
      <c r="F45" s="3">
        <v>0.03</v>
      </c>
      <c r="G45" s="9">
        <f>SUMPRODUCT($A$9:A45,$C$9:C45)/SUM($C$9:C45)</f>
        <v>19.284603831072179</v>
      </c>
      <c r="H45" s="3">
        <v>0</v>
      </c>
      <c r="J45" s="5">
        <v>37</v>
      </c>
      <c r="K45" s="8">
        <f t="shared" si="15"/>
        <v>94270.536094074225</v>
      </c>
      <c r="L45" s="8">
        <f t="shared" si="16"/>
        <v>168.52016627814243</v>
      </c>
      <c r="M45" s="8">
        <f t="shared" si="17"/>
        <v>294.59542529398192</v>
      </c>
      <c r="N45" s="8">
        <f t="shared" si="18"/>
        <v>4524985.7325155623</v>
      </c>
      <c r="O45" s="3">
        <f t="shared" si="0"/>
        <v>3.7499999999999999E-2</v>
      </c>
      <c r="P45" s="9">
        <f>SUMPRODUCT($J$9:J45,$L$9:L45,$R$9:R45)/SUMPRODUCT($L$9:L45,$R$9:R45)</f>
        <v>18.221268859810149</v>
      </c>
      <c r="Q45" s="3">
        <v>0.01</v>
      </c>
      <c r="R45">
        <f t="shared" si="20"/>
        <v>4843</v>
      </c>
      <c r="S45" s="8">
        <f>N45-L45*(R44-R45)</f>
        <v>4516896.7645342117</v>
      </c>
      <c r="T45" s="8"/>
      <c r="U45" s="5">
        <v>37</v>
      </c>
      <c r="V45" s="8">
        <f t="shared" si="19"/>
        <v>41600.829866402695</v>
      </c>
      <c r="W45" s="2">
        <f t="shared" si="1"/>
        <v>477.41529546545286</v>
      </c>
      <c r="X45" s="8">
        <f t="shared" si="2"/>
        <v>338.74586257744386</v>
      </c>
      <c r="Y45" s="8">
        <f t="shared" si="3"/>
        <v>832.01659732805388</v>
      </c>
      <c r="Z45" s="8">
        <f>V45*$V$4/12</f>
        <v>138.66943288800897</v>
      </c>
      <c r="AA45" s="3">
        <f t="shared" si="4"/>
        <v>0.04</v>
      </c>
      <c r="AB45">
        <f>SUMPRODUCT($U$9:U45,$X$9:X45)/SUM($X$9:X45)</f>
        <v>21.443264629910164</v>
      </c>
      <c r="AC45" s="10">
        <v>0.02</v>
      </c>
      <c r="AD45" s="8">
        <f t="shared" si="5"/>
        <v>493.27073475061002</v>
      </c>
      <c r="AF45" s="5">
        <v>37</v>
      </c>
      <c r="AG45" s="8">
        <f t="shared" si="6"/>
        <v>598178610.81672013</v>
      </c>
      <c r="AH45" s="8">
        <f t="shared" si="7"/>
        <v>2244405.0582829383</v>
      </c>
      <c r="AI45" s="8">
        <f t="shared" si="8"/>
        <v>5078966.6354286149</v>
      </c>
      <c r="AJ45" s="8">
        <f t="shared" si="9"/>
        <v>1846093.2215422117</v>
      </c>
      <c r="AK45" s="12">
        <f>SUM($AJ$9:AJ45)/SUM($AG$9:AG45) * 12</f>
        <v>3.7263219041664263E-2</v>
      </c>
      <c r="AL45" s="9">
        <f>SUMPRODUCT($AF$9:AF45,$AH$9:AH45)/SUM($AH$9:AH45)</f>
        <v>18.751741977426025</v>
      </c>
      <c r="AM45" s="3">
        <f t="shared" si="10"/>
        <v>8.4907192326620865E-3</v>
      </c>
      <c r="AN45">
        <f t="shared" si="11"/>
        <v>3.0861906262774218E-3</v>
      </c>
    </row>
    <row r="46" spans="1:40" x14ac:dyDescent="0.2">
      <c r="A46" s="5">
        <v>38</v>
      </c>
      <c r="B46" s="2">
        <f t="shared" si="12"/>
        <v>82943052.870118216</v>
      </c>
      <c r="C46" s="2">
        <f t="shared" si="13"/>
        <v>483224.00810270425</v>
      </c>
      <c r="D46" s="5">
        <v>0</v>
      </c>
      <c r="E46" s="2">
        <f t="shared" si="14"/>
        <v>207357.63217529556</v>
      </c>
      <c r="F46" s="3">
        <v>0.03</v>
      </c>
      <c r="G46" s="9">
        <f>SUMPRODUCT($A$9:A46,$C$9:C46)/SUM($C$9:C46)</f>
        <v>19.800204772410456</v>
      </c>
      <c r="H46" s="3">
        <v>0</v>
      </c>
      <c r="J46" s="5">
        <v>38</v>
      </c>
      <c r="K46" s="8">
        <f t="shared" si="15"/>
        <v>94102.015927796077</v>
      </c>
      <c r="L46" s="8">
        <f t="shared" si="16"/>
        <v>169.04679179776161</v>
      </c>
      <c r="M46" s="8">
        <f t="shared" si="17"/>
        <v>294.06879977436273</v>
      </c>
      <c r="N46" s="8">
        <f t="shared" si="18"/>
        <v>4516896.7645342117</v>
      </c>
      <c r="O46" s="3">
        <f t="shared" si="0"/>
        <v>3.7499999999999999E-2</v>
      </c>
      <c r="P46" s="9">
        <f>SUMPRODUCT($J$9:J46,$L$9:L46,$R$9:R46)/SUMPRODUCT($L$9:L46,$R$9:R46)</f>
        <v>18.67872537599785</v>
      </c>
      <c r="Q46" s="3">
        <v>0.01</v>
      </c>
      <c r="R46">
        <f t="shared" si="20"/>
        <v>4795</v>
      </c>
      <c r="S46" s="8">
        <f>N46-L46*(R45-R46)</f>
        <v>4508782.5185279194</v>
      </c>
      <c r="T46" s="8"/>
      <c r="U46" s="5">
        <v>38</v>
      </c>
      <c r="V46" s="8">
        <f t="shared" si="19"/>
        <v>40430.067406497197</v>
      </c>
      <c r="W46" s="2">
        <f t="shared" si="1"/>
        <v>477.41529546545286</v>
      </c>
      <c r="X46" s="8">
        <f t="shared" si="2"/>
        <v>342.6484041104622</v>
      </c>
      <c r="Y46" s="8">
        <f t="shared" si="3"/>
        <v>808.60134812994397</v>
      </c>
      <c r="Z46" s="8">
        <f>V46*$V$4/12</f>
        <v>134.76689135499066</v>
      </c>
      <c r="AA46" s="3">
        <f t="shared" si="4"/>
        <v>0.04</v>
      </c>
      <c r="AB46">
        <f>SUMPRODUCT($U$9:U46,$X$9:X46)/SUM($X$9:X46)</f>
        <v>22.032626493224395</v>
      </c>
      <c r="AC46" s="10">
        <v>0.02</v>
      </c>
      <c r="AD46" s="8">
        <f t="shared" si="5"/>
        <v>465.95294401948178</v>
      </c>
      <c r="AF46" s="5">
        <v>38</v>
      </c>
      <c r="AG46" s="8">
        <f t="shared" si="6"/>
        <v>590365242.16205752</v>
      </c>
      <c r="AH46" s="8">
        <f t="shared" si="7"/>
        <v>2240137.2741514151</v>
      </c>
      <c r="AI46" s="8">
        <f t="shared" si="8"/>
        <v>5021577.0255919779</v>
      </c>
      <c r="AJ46" s="8">
        <f t="shared" si="9"/>
        <v>1821513.2843128615</v>
      </c>
      <c r="AK46" s="12">
        <f>SUM($AJ$9:AJ46)/SUM($AG$9:AG46) * 12</f>
        <v>3.725833225688123E-2</v>
      </c>
      <c r="AL46" s="9">
        <f>SUMPRODUCT($AF$9:AF46,$AH$9:AH46)/SUM($AH$9:AH46)</f>
        <v>19.239056069012531</v>
      </c>
      <c r="AM46" s="3">
        <f t="shared" si="10"/>
        <v>8.5058818964371483E-3</v>
      </c>
      <c r="AN46">
        <f t="shared" si="11"/>
        <v>3.0854006202025849E-3</v>
      </c>
    </row>
    <row r="47" spans="1:40" x14ac:dyDescent="0.2">
      <c r="A47" s="5">
        <v>39</v>
      </c>
      <c r="B47" s="2">
        <f t="shared" si="12"/>
        <v>82459828.862015516</v>
      </c>
      <c r="C47" s="2">
        <f t="shared" si="13"/>
        <v>484432.06812296098</v>
      </c>
      <c r="D47" s="5">
        <v>0</v>
      </c>
      <c r="E47" s="2">
        <f t="shared" si="14"/>
        <v>206149.5721550388</v>
      </c>
      <c r="F47" s="3">
        <v>0.03</v>
      </c>
      <c r="G47" s="9">
        <f>SUMPRODUCT($A$9:A47,$C$9:C47)/SUM($C$9:C47)</f>
        <v>20.316221485970459</v>
      </c>
      <c r="H47" s="3">
        <v>0</v>
      </c>
      <c r="J47" s="5">
        <v>39</v>
      </c>
      <c r="K47" s="8">
        <f t="shared" si="15"/>
        <v>93932.969135998312</v>
      </c>
      <c r="L47" s="8">
        <f t="shared" si="16"/>
        <v>169.57506302212965</v>
      </c>
      <c r="M47" s="8">
        <f t="shared" si="17"/>
        <v>293.54052854999469</v>
      </c>
      <c r="N47" s="8">
        <f t="shared" si="18"/>
        <v>4414849.5493919207</v>
      </c>
      <c r="O47" s="3">
        <f t="shared" si="0"/>
        <v>3.7499999999999999E-2</v>
      </c>
      <c r="P47" s="9">
        <f>SUMPRODUCT($J$9:J47,$L$9:L47,$R$9:R47)/SUMPRODUCT($L$9:L47,$R$9:R47)</f>
        <v>19.135093260445522</v>
      </c>
      <c r="Q47" s="3">
        <v>0.01</v>
      </c>
      <c r="R47">
        <f t="shared" si="20"/>
        <v>4748</v>
      </c>
      <c r="S47" s="8">
        <f>N47-L47*(R46-R47)</f>
        <v>4406879.5214298805</v>
      </c>
      <c r="T47" s="8"/>
      <c r="U47" s="5">
        <v>39</v>
      </c>
      <c r="V47" s="8">
        <f t="shared" si="19"/>
        <v>39278.817654256789</v>
      </c>
      <c r="W47" s="2">
        <f t="shared" si="1"/>
        <v>477.41529546545286</v>
      </c>
      <c r="X47" s="8">
        <f t="shared" si="2"/>
        <v>346.48590328459693</v>
      </c>
      <c r="Y47" s="8">
        <f t="shared" si="3"/>
        <v>785.57635308513579</v>
      </c>
      <c r="Z47" s="8">
        <f>V47*$V$4/12</f>
        <v>130.92939218085596</v>
      </c>
      <c r="AA47" s="3">
        <f t="shared" si="4"/>
        <v>0.04</v>
      </c>
      <c r="AB47">
        <f>SUMPRODUCT($U$9:U47,$X$9:X47)/SUM($X$9:X47)</f>
        <v>22.622149923319455</v>
      </c>
      <c r="AC47" s="10">
        <v>0.02</v>
      </c>
      <c r="AD47" s="8">
        <f t="shared" si="5"/>
        <v>439.09044980053886</v>
      </c>
      <c r="AF47" s="5">
        <v>39</v>
      </c>
      <c r="AG47" s="8">
        <f t="shared" si="6"/>
        <v>582599418.13692379</v>
      </c>
      <c r="AH47" s="8">
        <f t="shared" si="7"/>
        <v>2235830.4120996888</v>
      </c>
      <c r="AI47" s="8">
        <f t="shared" si="8"/>
        <v>4964985.6761779431</v>
      </c>
      <c r="AJ47" s="8">
        <f t="shared" si="9"/>
        <v>1797089.953541737</v>
      </c>
      <c r="AK47" s="12">
        <f>SUM($AJ$9:AJ47)/SUM($AG$9:AG47) * 12</f>
        <v>3.7253513320496867E-2</v>
      </c>
      <c r="AL47" s="9">
        <f>SUMPRODUCT($AF$9:AF47,$AH$9:AH47)/SUM($AH$9:AH47)</f>
        <v>19.726081657389948</v>
      </c>
      <c r="AM47" s="3">
        <f t="shared" si="10"/>
        <v>8.5221260468390323E-3</v>
      </c>
      <c r="AN47">
        <f t="shared" si="11"/>
        <v>3.084606502506635E-3</v>
      </c>
    </row>
    <row r="48" spans="1:40" x14ac:dyDescent="0.2">
      <c r="A48" s="5">
        <v>40</v>
      </c>
      <c r="B48" s="2">
        <f t="shared" si="12"/>
        <v>81975396.793892547</v>
      </c>
      <c r="C48" s="2">
        <f t="shared" si="13"/>
        <v>485643.1482932684</v>
      </c>
      <c r="D48" s="5">
        <v>0</v>
      </c>
      <c r="E48" s="2">
        <f t="shared" si="14"/>
        <v>204938.49198473137</v>
      </c>
      <c r="F48" s="3">
        <v>0.03</v>
      </c>
      <c r="G48" s="9">
        <f>SUMPRODUCT($A$9:A48,$C$9:C48)/SUM($C$9:C48)</f>
        <v>20.832653951797042</v>
      </c>
      <c r="H48" s="3">
        <v>0</v>
      </c>
      <c r="J48" s="5">
        <v>40</v>
      </c>
      <c r="K48" s="8">
        <f t="shared" si="15"/>
        <v>93763.394072976182</v>
      </c>
      <c r="L48" s="8">
        <f t="shared" si="16"/>
        <v>170.10498509407381</v>
      </c>
      <c r="M48" s="8">
        <f t="shared" si="17"/>
        <v>293.01060647805053</v>
      </c>
      <c r="N48" s="8">
        <f t="shared" si="18"/>
        <v>4406879.5214298805</v>
      </c>
      <c r="O48" s="3">
        <f t="shared" si="0"/>
        <v>3.7499999999999999E-2</v>
      </c>
      <c r="P48" s="9">
        <f>SUMPRODUCT($J$9:J48,$L$9:L48,$R$9:R48)/SUMPRODUCT($L$9:L48,$R$9:R48)</f>
        <v>19.590327337318939</v>
      </c>
      <c r="Q48" s="3">
        <v>0.01</v>
      </c>
      <c r="R48">
        <f t="shared" si="20"/>
        <v>4701</v>
      </c>
      <c r="S48" s="8">
        <f>N48-L48*(R47-R48)</f>
        <v>4398884.587130459</v>
      </c>
      <c r="T48" s="8"/>
      <c r="U48" s="5">
        <v>40</v>
      </c>
      <c r="V48" s="8">
        <f t="shared" si="19"/>
        <v>38146.755397887056</v>
      </c>
      <c r="W48" s="2">
        <f t="shared" si="1"/>
        <v>477.41529546545286</v>
      </c>
      <c r="X48" s="8">
        <f t="shared" si="2"/>
        <v>350.25944413916267</v>
      </c>
      <c r="Y48" s="8">
        <f t="shared" si="3"/>
        <v>762.93510795774114</v>
      </c>
      <c r="Z48" s="8">
        <f>V48*$V$4/12</f>
        <v>127.15585132629019</v>
      </c>
      <c r="AA48" s="3">
        <f t="shared" si="4"/>
        <v>0.04</v>
      </c>
      <c r="AB48">
        <f>SUMPRODUCT($U$9:U48,$X$9:X48)/SUM($X$9:X48)</f>
        <v>23.211800667995746</v>
      </c>
      <c r="AC48" s="10">
        <v>0.02</v>
      </c>
      <c r="AD48" s="8">
        <f t="shared" si="5"/>
        <v>412.67566381857847</v>
      </c>
      <c r="AF48" s="5">
        <v>40</v>
      </c>
      <c r="AG48" s="8">
        <f t="shared" si="6"/>
        <v>574974037.42408216</v>
      </c>
      <c r="AH48" s="8">
        <f t="shared" si="7"/>
        <v>2231655.4398438479</v>
      </c>
      <c r="AI48" s="8">
        <f t="shared" si="8"/>
        <v>4815927.3056454957</v>
      </c>
      <c r="AJ48" s="8">
        <f t="shared" si="9"/>
        <v>1772821.4709657833</v>
      </c>
      <c r="AK48" s="12">
        <f>SUM($AJ$9:AJ48)/SUM($AG$9:AG48) * 12</f>
        <v>3.7248641937167523E-2</v>
      </c>
      <c r="AL48" s="9">
        <f>SUMPRODUCT($AF$9:AF48,$AH$9:AH48)/SUM($AH$9:AH48)</f>
        <v>20.212842667181935</v>
      </c>
      <c r="AM48" s="3">
        <f t="shared" si="10"/>
        <v>8.37590394032596E-3</v>
      </c>
      <c r="AN48">
        <f t="shared" si="11"/>
        <v>3.0833069940133799E-3</v>
      </c>
    </row>
    <row r="49" spans="1:40" x14ac:dyDescent="0.2">
      <c r="A49" s="5">
        <v>41</v>
      </c>
      <c r="B49" s="2">
        <f t="shared" si="12"/>
        <v>81489753.645599276</v>
      </c>
      <c r="C49" s="2">
        <f t="shared" si="13"/>
        <v>486857.25616400165</v>
      </c>
      <c r="D49" s="5">
        <v>0</v>
      </c>
      <c r="E49" s="2">
        <f t="shared" si="14"/>
        <v>203724.38411399818</v>
      </c>
      <c r="F49" s="3">
        <v>0.03</v>
      </c>
      <c r="G49" s="9">
        <f>SUMPRODUCT($A$9:A49,$C$9:C49)/SUM($C$9:C49)</f>
        <v>21.349502149417948</v>
      </c>
      <c r="H49" s="3">
        <v>0</v>
      </c>
      <c r="J49" s="5">
        <v>41</v>
      </c>
      <c r="K49" s="8">
        <f t="shared" si="15"/>
        <v>93593.289087882105</v>
      </c>
      <c r="L49" s="8">
        <f t="shared" si="16"/>
        <v>170.6365631724928</v>
      </c>
      <c r="M49" s="8">
        <f t="shared" si="17"/>
        <v>292.47902839963155</v>
      </c>
      <c r="N49" s="8">
        <f t="shared" si="18"/>
        <v>4398884.587130459</v>
      </c>
      <c r="O49" s="3">
        <f t="shared" si="0"/>
        <v>3.7499999999999999E-2</v>
      </c>
      <c r="P49" s="9">
        <f>SUMPRODUCT($J$9:J49,$L$9:L49,$R$9:R49)/SUMPRODUCT($L$9:L49,$R$9:R49)</f>
        <v>20.044383874017846</v>
      </c>
      <c r="Q49" s="3">
        <v>0.01</v>
      </c>
      <c r="R49">
        <f t="shared" si="20"/>
        <v>4654</v>
      </c>
      <c r="S49" s="8">
        <f>N49-L49*(R48-R49)</f>
        <v>4390864.6686613522</v>
      </c>
      <c r="T49" s="8"/>
      <c r="U49" s="5">
        <v>41</v>
      </c>
      <c r="V49" s="8">
        <f t="shared" si="19"/>
        <v>37033.560845790154</v>
      </c>
      <c r="W49" s="2">
        <f t="shared" si="1"/>
        <v>477.41529546545286</v>
      </c>
      <c r="X49" s="8">
        <f t="shared" si="2"/>
        <v>353.97009264615235</v>
      </c>
      <c r="Y49" s="8">
        <f t="shared" si="3"/>
        <v>740.67121691580314</v>
      </c>
      <c r="Z49" s="8">
        <f>V49*$V$4/12</f>
        <v>123.44520281930052</v>
      </c>
      <c r="AA49" s="3">
        <f t="shared" si="4"/>
        <v>0.04</v>
      </c>
      <c r="AB49">
        <f>SUMPRODUCT($U$9:U49,$X$9:X49)/SUM($X$9:X49)</f>
        <v>23.801546548490517</v>
      </c>
      <c r="AC49" s="10">
        <v>0.02</v>
      </c>
      <c r="AD49" s="8">
        <f t="shared" si="5"/>
        <v>386.70112426965079</v>
      </c>
      <c r="AF49" s="5">
        <v>41</v>
      </c>
      <c r="AG49" s="8">
        <f t="shared" si="6"/>
        <v>567394821.14233387</v>
      </c>
      <c r="AH49" s="8">
        <f t="shared" si="7"/>
        <v>2227442.0544261448</v>
      </c>
      <c r="AI49" s="8">
        <f t="shared" si="8"/>
        <v>4761063.0137635898</v>
      </c>
      <c r="AJ49" s="8">
        <f t="shared" si="9"/>
        <v>1748997.522753367</v>
      </c>
      <c r="AK49" s="12">
        <f>SUM($AJ$9:AJ49)/SUM($AG$9:AG49) * 12</f>
        <v>3.7243835841734456E-2</v>
      </c>
      <c r="AL49" s="9">
        <f>SUMPRODUCT($AF$9:AF49,$AH$9:AH49)/SUM($AH$9:AH49)</f>
        <v>20.699325841337476</v>
      </c>
      <c r="AM49" s="3">
        <f t="shared" si="10"/>
        <v>8.3910935319750704E-3</v>
      </c>
      <c r="AN49">
        <f t="shared" si="11"/>
        <v>3.0825052636753308E-3</v>
      </c>
    </row>
    <row r="50" spans="1:40" x14ac:dyDescent="0.2">
      <c r="A50" s="5">
        <v>42</v>
      </c>
      <c r="B50" s="2">
        <f t="shared" si="12"/>
        <v>81002896.389435276</v>
      </c>
      <c r="C50" s="2">
        <f t="shared" si="13"/>
        <v>488074.39930441161</v>
      </c>
      <c r="D50" s="5">
        <v>0</v>
      </c>
      <c r="E50" s="2">
        <f t="shared" si="14"/>
        <v>202507.2409735882</v>
      </c>
      <c r="F50" s="3">
        <v>0.03</v>
      </c>
      <c r="G50" s="9">
        <f>SUMPRODUCT($A$9:A50,$C$9:C50)/SUM($C$9:C50)</f>
        <v>21.866766057843876</v>
      </c>
      <c r="H50" s="3">
        <v>0</v>
      </c>
      <c r="J50" s="5">
        <v>42</v>
      </c>
      <c r="K50" s="8">
        <f t="shared" si="15"/>
        <v>93422.652524709614</v>
      </c>
      <c r="L50" s="8">
        <f t="shared" si="16"/>
        <v>171.16980243240681</v>
      </c>
      <c r="M50" s="8">
        <f t="shared" si="17"/>
        <v>291.94578913971753</v>
      </c>
      <c r="N50" s="8">
        <f t="shared" si="18"/>
        <v>4297442.0161366425</v>
      </c>
      <c r="O50" s="3">
        <f t="shared" si="0"/>
        <v>3.7499999999999999E-2</v>
      </c>
      <c r="P50" s="9">
        <f>SUMPRODUCT($J$9:J50,$L$9:L50,$R$9:R50)/SUMPRODUCT($L$9:L50,$R$9:R50)</f>
        <v>20.497316610104004</v>
      </c>
      <c r="Q50" s="3">
        <v>0.01</v>
      </c>
      <c r="R50">
        <f t="shared" si="20"/>
        <v>4608</v>
      </c>
      <c r="S50" s="8">
        <f>N50-L50*(R49-R50)</f>
        <v>4289568.2052247515</v>
      </c>
      <c r="T50" s="8"/>
      <c r="U50" s="5">
        <v>42</v>
      </c>
      <c r="V50" s="8">
        <f t="shared" si="19"/>
        <v>35938.919536228197</v>
      </c>
      <c r="W50" s="2">
        <f t="shared" si="1"/>
        <v>477.41529546545286</v>
      </c>
      <c r="X50" s="8">
        <f t="shared" si="2"/>
        <v>357.61889701135885</v>
      </c>
      <c r="Y50" s="8">
        <f t="shared" si="3"/>
        <v>718.77839072456391</v>
      </c>
      <c r="Z50" s="8">
        <f>V50*$V$4/12</f>
        <v>119.79639845409399</v>
      </c>
      <c r="AA50" s="3">
        <f t="shared" si="4"/>
        <v>0.04</v>
      </c>
      <c r="AB50">
        <f>SUMPRODUCT($U$9:U50,$X$9:X50)/SUM($X$9:X50)</f>
        <v>24.391357319189449</v>
      </c>
      <c r="AC50" s="10">
        <v>0.02</v>
      </c>
      <c r="AD50" s="8">
        <f t="shared" si="5"/>
        <v>361.15949371320505</v>
      </c>
      <c r="AF50" s="5">
        <v>42</v>
      </c>
      <c r="AG50" s="8">
        <f t="shared" si="6"/>
        <v>559954343.4943819</v>
      </c>
      <c r="AH50" s="8">
        <f t="shared" si="7"/>
        <v>2223362.2982962565</v>
      </c>
      <c r="AI50" s="8">
        <f t="shared" si="8"/>
        <v>4614049.2671894813</v>
      </c>
      <c r="AJ50" s="8">
        <f t="shared" si="9"/>
        <v>1725323.9331583739</v>
      </c>
      <c r="AK50" s="12">
        <f>SUM($AJ$9:AJ50)/SUM($AG$9:AG50) * 12</f>
        <v>3.7238979789869397E-2</v>
      </c>
      <c r="AL50" s="9">
        <f>SUMPRODUCT($AF$9:AF50,$AH$9:AH50)/SUM($AH$9:AH50)</f>
        <v>21.18555541441275</v>
      </c>
      <c r="AM50" s="3">
        <f t="shared" si="10"/>
        <v>8.2400454979875953E-3</v>
      </c>
      <c r="AN50">
        <f t="shared" si="11"/>
        <v>3.0811868024659484E-3</v>
      </c>
    </row>
    <row r="51" spans="1:40" x14ac:dyDescent="0.2">
      <c r="A51" s="5">
        <v>43</v>
      </c>
      <c r="B51" s="2">
        <f t="shared" si="12"/>
        <v>80514821.990130872</v>
      </c>
      <c r="C51" s="2">
        <f t="shared" si="13"/>
        <v>489294.58530267258</v>
      </c>
      <c r="D51" s="5">
        <v>0</v>
      </c>
      <c r="E51" s="2">
        <f t="shared" si="14"/>
        <v>201287.05497532719</v>
      </c>
      <c r="F51" s="3">
        <v>0.03</v>
      </c>
      <c r="G51" s="9">
        <f>SUMPRODUCT($A$9:A51,$C$9:C51)/SUM($C$9:C51)</f>
        <v>22.38444565556858</v>
      </c>
      <c r="H51" s="3">
        <v>0</v>
      </c>
      <c r="J51" s="5">
        <v>43</v>
      </c>
      <c r="K51" s="8">
        <f t="shared" si="15"/>
        <v>93251.482722277215</v>
      </c>
      <c r="L51" s="8">
        <f t="shared" si="16"/>
        <v>171.70470806500805</v>
      </c>
      <c r="M51" s="8">
        <f t="shared" si="17"/>
        <v>291.4108835071163</v>
      </c>
      <c r="N51" s="8">
        <f t="shared" si="18"/>
        <v>4289568.2052247515</v>
      </c>
      <c r="O51" s="3">
        <f t="shared" si="0"/>
        <v>3.7499999999999999E-2</v>
      </c>
      <c r="P51" s="9">
        <f>SUMPRODUCT($J$9:J51,$L$9:L51,$R$9:R51)/SUMPRODUCT($L$9:L51,$R$9:R51)</f>
        <v>20.949081658042392</v>
      </c>
      <c r="Q51" s="3">
        <v>0.01</v>
      </c>
      <c r="R51">
        <f t="shared" si="20"/>
        <v>4562</v>
      </c>
      <c r="S51" s="8">
        <f>N51-L51*(R50-R51)</f>
        <v>4281669.7886537611</v>
      </c>
      <c r="T51" s="8"/>
      <c r="U51" s="5">
        <v>43</v>
      </c>
      <c r="V51" s="8">
        <f t="shared" si="19"/>
        <v>34862.522248492278</v>
      </c>
      <c r="W51" s="2">
        <f t="shared" si="1"/>
        <v>477.41529546545286</v>
      </c>
      <c r="X51" s="8">
        <f t="shared" si="2"/>
        <v>361.20688797047859</v>
      </c>
      <c r="Y51" s="8">
        <f t="shared" si="3"/>
        <v>697.2504449698456</v>
      </c>
      <c r="Z51" s="8">
        <f>V51*$V$4/12</f>
        <v>116.20840749497427</v>
      </c>
      <c r="AA51" s="3">
        <f t="shared" si="4"/>
        <v>0.04</v>
      </c>
      <c r="AB51">
        <f>SUMPRODUCT($U$9:U51,$X$9:X51)/SUM($X$9:X51)</f>
        <v>24.981204538537309</v>
      </c>
      <c r="AC51" s="10">
        <v>0.02</v>
      </c>
      <c r="AD51" s="8">
        <f t="shared" si="5"/>
        <v>336.04355699936701</v>
      </c>
      <c r="AF51" s="5">
        <v>43</v>
      </c>
      <c r="AG51" s="8">
        <f t="shared" si="6"/>
        <v>552558684.39662778</v>
      </c>
      <c r="AH51" s="8">
        <f t="shared" si="7"/>
        <v>2219244.8069749302</v>
      </c>
      <c r="AI51" s="8">
        <f t="shared" si="8"/>
        <v>4560860.7957108822</v>
      </c>
      <c r="AJ51" s="8">
        <f t="shared" si="9"/>
        <v>1702089.3739695896</v>
      </c>
      <c r="AK51" s="12">
        <f>SUM($AJ$9:AJ51)/SUM($AG$9:AG51) * 12</f>
        <v>3.7234186776355926E-2</v>
      </c>
      <c r="AL51" s="9">
        <f>SUMPRODUCT($AF$9:AF51,$AH$9:AH51)/SUM($AH$9:AH51)</f>
        <v>21.671518118881746</v>
      </c>
      <c r="AM51" s="3">
        <f t="shared" si="10"/>
        <v>8.2540749507740725E-3</v>
      </c>
      <c r="AN51">
        <f t="shared" si="11"/>
        <v>3.0803775635672142E-3</v>
      </c>
    </row>
    <row r="52" spans="1:40" x14ac:dyDescent="0.2">
      <c r="A52" s="5">
        <v>44</v>
      </c>
      <c r="B52" s="2">
        <f t="shared" si="12"/>
        <v>80025527.404828206</v>
      </c>
      <c r="C52" s="2">
        <f t="shared" si="13"/>
        <v>490517.82176592929</v>
      </c>
      <c r="D52" s="5">
        <v>0</v>
      </c>
      <c r="E52" s="2">
        <f t="shared" si="14"/>
        <v>200063.81851207052</v>
      </c>
      <c r="F52" s="3">
        <v>0.03</v>
      </c>
      <c r="G52" s="9">
        <f>SUMPRODUCT($A$9:A52,$C$9:C52)/SUM($C$9:C52)</f>
        <v>22.90254092056896</v>
      </c>
      <c r="H52" s="3">
        <v>0</v>
      </c>
      <c r="J52" s="5">
        <v>44</v>
      </c>
      <c r="K52" s="8">
        <f t="shared" si="15"/>
        <v>93079.778014212206</v>
      </c>
      <c r="L52" s="8">
        <f t="shared" si="16"/>
        <v>172.2412852777112</v>
      </c>
      <c r="M52" s="8">
        <f t="shared" si="17"/>
        <v>290.87430629441315</v>
      </c>
      <c r="N52" s="8">
        <f t="shared" si="18"/>
        <v>4188590.0106395492</v>
      </c>
      <c r="O52" s="3">
        <f t="shared" si="0"/>
        <v>3.7499999999999999E-2</v>
      </c>
      <c r="P52" s="9">
        <f>SUMPRODUCT($J$9:J52,$L$9:L52,$R$9:R52)/SUMPRODUCT($L$9:L52,$R$9:R52)</f>
        <v>21.399734101536392</v>
      </c>
      <c r="Q52" s="3">
        <v>0.01</v>
      </c>
      <c r="R52">
        <f t="shared" si="20"/>
        <v>4517</v>
      </c>
      <c r="S52" s="8">
        <f>N52-L52*(R51-R52)</f>
        <v>4180839.1528020524</v>
      </c>
      <c r="T52" s="8"/>
      <c r="U52" s="5">
        <v>44</v>
      </c>
      <c r="V52" s="8">
        <f t="shared" si="19"/>
        <v>33804.06491555195</v>
      </c>
      <c r="W52" s="2">
        <f t="shared" si="1"/>
        <v>477.41529546545286</v>
      </c>
      <c r="X52" s="8">
        <f t="shared" si="2"/>
        <v>364.73507908027972</v>
      </c>
      <c r="Y52" s="8">
        <f t="shared" si="3"/>
        <v>676.08129831103895</v>
      </c>
      <c r="Z52" s="8">
        <f>V52*$V$4/12</f>
        <v>112.68021638517315</v>
      </c>
      <c r="AA52" s="3">
        <f t="shared" si="4"/>
        <v>0.04</v>
      </c>
      <c r="AB52">
        <f>SUMPRODUCT($U$9:U52,$X$9:X52)/SUM($X$9:X52)</f>
        <v>25.571061450116925</v>
      </c>
      <c r="AC52" s="10">
        <v>0.02</v>
      </c>
      <c r="AD52" s="8">
        <f t="shared" si="5"/>
        <v>311.34621923075923</v>
      </c>
      <c r="AF52" s="5">
        <v>44</v>
      </c>
      <c r="AG52" s="8">
        <f t="shared" si="6"/>
        <v>545300090.7639457</v>
      </c>
      <c r="AH52" s="8">
        <f t="shared" si="7"/>
        <v>2215262.7044117698</v>
      </c>
      <c r="AI52" s="8">
        <f t="shared" si="8"/>
        <v>4415843.479265457</v>
      </c>
      <c r="AJ52" s="8">
        <f t="shared" si="9"/>
        <v>1679000.7969303334</v>
      </c>
      <c r="AK52" s="12">
        <f>SUM($AJ$9:AJ52)/SUM($AG$9:AG52) * 12</f>
        <v>3.7229346130572397E-2</v>
      </c>
      <c r="AL52" s="9">
        <f>SUMPRODUCT($AF$9:AF52,$AH$9:AH52)/SUM($AH$9:AH52)</f>
        <v>22.157238522536829</v>
      </c>
      <c r="AM52" s="3">
        <f t="shared" si="10"/>
        <v>8.0980061328781733E-3</v>
      </c>
      <c r="AN52">
        <f t="shared" si="11"/>
        <v>3.0790400100211132E-3</v>
      </c>
    </row>
    <row r="53" spans="1:40" x14ac:dyDescent="0.2">
      <c r="A53" s="5">
        <v>45</v>
      </c>
      <c r="B53" s="2">
        <f t="shared" si="12"/>
        <v>79535009.583062276</v>
      </c>
      <c r="C53" s="2">
        <f t="shared" si="13"/>
        <v>491744.1163203441</v>
      </c>
      <c r="D53" s="5">
        <v>0</v>
      </c>
      <c r="E53" s="2">
        <f t="shared" si="14"/>
        <v>198837.52395765571</v>
      </c>
      <c r="F53" s="3">
        <v>0.03</v>
      </c>
      <c r="G53" s="9">
        <f>SUMPRODUCT($A$9:A53,$C$9:C53)/SUM($C$9:C53)</f>
        <v>23.421051830305164</v>
      </c>
      <c r="H53" s="3">
        <v>0</v>
      </c>
      <c r="J53" s="5">
        <v>45</v>
      </c>
      <c r="K53" s="8">
        <f t="shared" si="15"/>
        <v>92907.536728934501</v>
      </c>
      <c r="L53" s="8">
        <f t="shared" si="16"/>
        <v>172.77953929420403</v>
      </c>
      <c r="M53" s="8">
        <f t="shared" si="17"/>
        <v>290.33605227792032</v>
      </c>
      <c r="N53" s="8">
        <f t="shared" si="18"/>
        <v>4180839.1528020524</v>
      </c>
      <c r="O53" s="3">
        <f t="shared" si="0"/>
        <v>3.7499999999999999E-2</v>
      </c>
      <c r="P53" s="9">
        <f>SUMPRODUCT($J$9:J53,$L$9:L53,$R$9:R53)/SUMPRODUCT($L$9:L53,$R$9:R53)</f>
        <v>21.849229962883108</v>
      </c>
      <c r="Q53" s="3">
        <v>0.01</v>
      </c>
      <c r="R53">
        <f t="shared" si="20"/>
        <v>4472</v>
      </c>
      <c r="S53" s="8">
        <f>N53-L53*(R52-R53)</f>
        <v>4173064.0735338135</v>
      </c>
      <c r="T53" s="8"/>
      <c r="U53" s="5">
        <v>45</v>
      </c>
      <c r="V53" s="8">
        <f t="shared" si="19"/>
        <v>32763.248538160631</v>
      </c>
      <c r="W53" s="2">
        <f t="shared" si="1"/>
        <v>477.41529546545286</v>
      </c>
      <c r="X53" s="8">
        <f t="shared" si="2"/>
        <v>368.20446700491743</v>
      </c>
      <c r="Y53" s="8">
        <f t="shared" si="3"/>
        <v>655.26497076321266</v>
      </c>
      <c r="Z53" s="8">
        <f>V53*$V$4/12</f>
        <v>109.21082846053544</v>
      </c>
      <c r="AA53" s="3">
        <f t="shared" si="4"/>
        <v>0.04</v>
      </c>
      <c r="AB53">
        <f>SUMPRODUCT($U$9:U53,$X$9:X53)/SUM($X$9:X53)</f>
        <v>26.160902872972809</v>
      </c>
      <c r="AC53" s="10">
        <v>0.02</v>
      </c>
      <c r="AD53" s="8">
        <f t="shared" si="5"/>
        <v>287.06050375829523</v>
      </c>
      <c r="AF53" s="5">
        <v>45</v>
      </c>
      <c r="AG53" s="8">
        <f t="shared" si="6"/>
        <v>538085002.79241419</v>
      </c>
      <c r="AH53" s="8">
        <f t="shared" si="7"/>
        <v>2211243.5580000561</v>
      </c>
      <c r="AI53" s="8">
        <f t="shared" si="8"/>
        <v>4364281.3636208139</v>
      </c>
      <c r="AJ53" s="8">
        <f t="shared" si="9"/>
        <v>1656345.8505562714</v>
      </c>
      <c r="AK53" s="12">
        <f>SUM($AJ$9:AJ53)/SUM($AG$9:AG53) * 12</f>
        <v>3.7224566540721545E-2</v>
      </c>
      <c r="AL53" s="9">
        <f>SUMPRODUCT($AF$9:AF53,$AH$9:AH53)/SUM($AH$9:AH53)</f>
        <v>22.642703366307089</v>
      </c>
      <c r="AM53" s="3">
        <f t="shared" si="10"/>
        <v>8.1107656615073773E-3</v>
      </c>
      <c r="AN53">
        <f t="shared" si="11"/>
        <v>3.0782234070092953E-3</v>
      </c>
    </row>
    <row r="54" spans="1:40" x14ac:dyDescent="0.2">
      <c r="A54" s="5">
        <v>46</v>
      </c>
      <c r="B54" s="2">
        <f t="shared" si="12"/>
        <v>79043265.466741934</v>
      </c>
      <c r="C54" s="2">
        <f t="shared" si="13"/>
        <v>492973.47661114496</v>
      </c>
      <c r="D54" s="5">
        <v>0</v>
      </c>
      <c r="E54" s="2">
        <f t="shared" si="14"/>
        <v>197608.16366685485</v>
      </c>
      <c r="F54" s="3">
        <v>0.03</v>
      </c>
      <c r="G54" s="9">
        <f>SUMPRODUCT($A$9:A54,$C$9:C54)/SUM($C$9:C54)</f>
        <v>23.939978361720691</v>
      </c>
      <c r="H54" s="3">
        <v>0</v>
      </c>
      <c r="J54" s="5">
        <v>46</v>
      </c>
      <c r="K54" s="8">
        <f t="shared" si="15"/>
        <v>92734.757189640295</v>
      </c>
      <c r="L54" s="8">
        <f t="shared" si="16"/>
        <v>173.31947535449842</v>
      </c>
      <c r="M54" s="8">
        <f t="shared" si="17"/>
        <v>289.79611621762592</v>
      </c>
      <c r="N54" s="8">
        <f t="shared" si="18"/>
        <v>4080329.3163441732</v>
      </c>
      <c r="O54" s="3">
        <f t="shared" si="0"/>
        <v>3.7499999999999999E-2</v>
      </c>
      <c r="P54" s="9">
        <f>SUMPRODUCT($J$9:J54,$L$9:L54,$R$9:R54)/SUMPRODUCT($L$9:L54,$R$9:R54)</f>
        <v>22.297625750339787</v>
      </c>
      <c r="Q54" s="3">
        <v>0.01</v>
      </c>
      <c r="R54">
        <f t="shared" si="20"/>
        <v>4428</v>
      </c>
      <c r="S54" s="8">
        <f>N54-L54*(R53-R54)</f>
        <v>4072703.2594285752</v>
      </c>
      <c r="T54" s="8"/>
      <c r="U54" s="5">
        <v>46</v>
      </c>
      <c r="V54" s="8">
        <f t="shared" si="19"/>
        <v>31739.779100392501</v>
      </c>
      <c r="W54" s="2">
        <f t="shared" si="1"/>
        <v>477.41529546545286</v>
      </c>
      <c r="X54" s="8">
        <f t="shared" si="2"/>
        <v>371.61603179747783</v>
      </c>
      <c r="Y54" s="8">
        <f t="shared" si="3"/>
        <v>634.79558200785004</v>
      </c>
      <c r="Z54" s="8">
        <f>V54*$V$4/12</f>
        <v>105.79926366797501</v>
      </c>
      <c r="AA54" s="3">
        <f t="shared" si="4"/>
        <v>0.04</v>
      </c>
      <c r="AB54">
        <f>SUMPRODUCT($U$9:U54,$X$9:X54)/SUM($X$9:X54)</f>
        <v>26.750705100350466</v>
      </c>
      <c r="AC54" s="10">
        <v>0.02</v>
      </c>
      <c r="AD54" s="8">
        <f t="shared" si="5"/>
        <v>263.17955021037221</v>
      </c>
      <c r="AF54" s="5">
        <v>46</v>
      </c>
      <c r="AG54" s="8">
        <f t="shared" si="6"/>
        <v>531005337.3088969</v>
      </c>
      <c r="AH54" s="8">
        <f t="shared" si="7"/>
        <v>2207361.5799983242</v>
      </c>
      <c r="AI54" s="8">
        <f t="shared" si="8"/>
        <v>4221214.0403291937</v>
      </c>
      <c r="AJ54" s="8">
        <f t="shared" si="9"/>
        <v>1633832.6186358104</v>
      </c>
      <c r="AK54" s="12">
        <f>SUM($AJ$9:AJ54)/SUM($AG$9:AG54) * 12</f>
        <v>3.7219741498001307E-2</v>
      </c>
      <c r="AL54" s="9">
        <f>SUMPRODUCT($AF$9:AF54,$AH$9:AH54)/SUM($AH$9:AH54)</f>
        <v>23.127937569887123</v>
      </c>
      <c r="AM54" s="3">
        <f t="shared" si="10"/>
        <v>7.9494757279127415E-3</v>
      </c>
      <c r="AN54">
        <f t="shared" si="11"/>
        <v>3.0768666599774231E-3</v>
      </c>
    </row>
    <row r="55" spans="1:40" x14ac:dyDescent="0.2">
      <c r="A55" s="5">
        <v>47</v>
      </c>
      <c r="B55" s="2">
        <f t="shared" si="12"/>
        <v>78550291.990130782</v>
      </c>
      <c r="C55" s="2">
        <f t="shared" si="13"/>
        <v>494205.91030267288</v>
      </c>
      <c r="D55" s="5">
        <v>0</v>
      </c>
      <c r="E55" s="2">
        <f t="shared" si="14"/>
        <v>196375.72997532695</v>
      </c>
      <c r="F55" s="3">
        <v>0.03</v>
      </c>
      <c r="G55" s="9">
        <f>SUMPRODUCT($A$9:A55,$C$9:C55)/SUM($C$9:C55)</f>
        <v>24.459320491242494</v>
      </c>
      <c r="H55" s="3">
        <v>0</v>
      </c>
      <c r="J55" s="5">
        <v>47</v>
      </c>
      <c r="K55" s="8">
        <f t="shared" si="15"/>
        <v>92561.437714285799</v>
      </c>
      <c r="L55" s="8">
        <f t="shared" si="16"/>
        <v>173.86109871498121</v>
      </c>
      <c r="M55" s="8">
        <f t="shared" si="17"/>
        <v>289.25449285714313</v>
      </c>
      <c r="N55" s="8">
        <f t="shared" si="18"/>
        <v>4072703.2594285752</v>
      </c>
      <c r="O55" s="3">
        <f t="shared" si="0"/>
        <v>3.7499999999999999E-2</v>
      </c>
      <c r="P55" s="9">
        <f>SUMPRODUCT($J$9:J55,$L$9:L55,$R$9:R55)/SUMPRODUCT($L$9:L55,$R$9:R55)</f>
        <v>22.744877452247032</v>
      </c>
      <c r="Q55" s="3">
        <v>0.01</v>
      </c>
      <c r="R55">
        <f t="shared" si="20"/>
        <v>4384</v>
      </c>
      <c r="S55" s="8">
        <f>N55-L55*(R54-R55)</f>
        <v>4065053.3710851162</v>
      </c>
      <c r="T55" s="8"/>
      <c r="U55" s="5">
        <v>47</v>
      </c>
      <c r="V55" s="8">
        <f t="shared" si="19"/>
        <v>30733.367486587173</v>
      </c>
      <c r="W55" s="2">
        <f t="shared" si="1"/>
        <v>477.41529546545286</v>
      </c>
      <c r="X55" s="8">
        <f t="shared" si="2"/>
        <v>374.97073717682895</v>
      </c>
      <c r="Y55" s="8">
        <f t="shared" si="3"/>
        <v>614.66734973174346</v>
      </c>
      <c r="Z55" s="8">
        <f>V55*$V$4/12</f>
        <v>102.44455828862391</v>
      </c>
      <c r="AA55" s="3">
        <f t="shared" si="4"/>
        <v>0.04</v>
      </c>
      <c r="AB55">
        <f>SUMPRODUCT($U$9:U55,$X$9:X55)/SUM($X$9:X55)</f>
        <v>27.340445806106253</v>
      </c>
      <c r="AC55" s="10">
        <v>0.02</v>
      </c>
      <c r="AD55" s="8">
        <f t="shared" si="5"/>
        <v>239.69661255491451</v>
      </c>
      <c r="AF55" s="5">
        <v>47</v>
      </c>
      <c r="AG55" s="8">
        <f t="shared" si="6"/>
        <v>523967896.30524439</v>
      </c>
      <c r="AH55" s="8">
        <f t="shared" si="7"/>
        <v>2203443.2630253835</v>
      </c>
      <c r="AI55" s="8">
        <f t="shared" si="8"/>
        <v>4171230.5306740301</v>
      </c>
      <c r="AJ55" s="8">
        <f t="shared" si="9"/>
        <v>1611747.7175447796</v>
      </c>
      <c r="AK55" s="12">
        <f>SUM($AJ$9:AJ55)/SUM($AG$9:AG55) * 12</f>
        <v>3.7214975760546241E-2</v>
      </c>
      <c r="AL55" s="9">
        <f>SUMPRODUCT($AF$9:AF55,$AH$9:AH55)/SUM($AH$9:AH55)</f>
        <v>23.612927897713806</v>
      </c>
      <c r="AM55" s="3">
        <f t="shared" si="10"/>
        <v>7.9608513423960331E-3</v>
      </c>
      <c r="AN55">
        <f t="shared" si="11"/>
        <v>3.0760428814627888E-3</v>
      </c>
    </row>
    <row r="56" spans="1:40" x14ac:dyDescent="0.2">
      <c r="A56" s="5">
        <v>48</v>
      </c>
      <c r="B56" s="2">
        <f t="shared" si="12"/>
        <v>78056086.079828113</v>
      </c>
      <c r="C56" s="2">
        <f t="shared" si="13"/>
        <v>495441.42507842951</v>
      </c>
      <c r="D56" s="5">
        <v>0</v>
      </c>
      <c r="E56" s="2">
        <f t="shared" si="14"/>
        <v>195140.21519957029</v>
      </c>
      <c r="F56" s="3">
        <v>0.03</v>
      </c>
      <c r="G56" s="9">
        <f>SUMPRODUCT($A$9:A56,$C$9:C56)/SUM($C$9:C56)</f>
        <v>24.979078194781071</v>
      </c>
      <c r="H56" s="3">
        <v>0</v>
      </c>
      <c r="J56" s="5">
        <v>48</v>
      </c>
      <c r="K56" s="8">
        <f t="shared" si="15"/>
        <v>92387.576615570812</v>
      </c>
      <c r="L56" s="8">
        <f t="shared" si="16"/>
        <v>174.40441464846555</v>
      </c>
      <c r="M56" s="8">
        <f t="shared" si="17"/>
        <v>288.7111769236588</v>
      </c>
      <c r="N56" s="8">
        <f t="shared" si="18"/>
        <v>3972665.7944695447</v>
      </c>
      <c r="O56" s="3">
        <f t="shared" si="0"/>
        <v>3.7499999999999999E-2</v>
      </c>
      <c r="P56" s="9">
        <f>SUMPRODUCT($J$9:J56,$L$9:L56,$R$9:R56)/SUMPRODUCT($L$9:L56,$R$9:R56)</f>
        <v>23.191043074528494</v>
      </c>
      <c r="Q56" s="3">
        <v>0.01</v>
      </c>
      <c r="R56">
        <f t="shared" si="20"/>
        <v>4341</v>
      </c>
      <c r="S56" s="8">
        <f>N56-L56*(R55-R56)</f>
        <v>3965166.4046396608</v>
      </c>
      <c r="T56" s="8"/>
      <c r="U56" s="5">
        <v>48</v>
      </c>
      <c r="V56" s="8">
        <f t="shared" si="19"/>
        <v>29743.729399678603</v>
      </c>
      <c r="W56" s="2">
        <f t="shared" si="1"/>
        <v>477.41529546545286</v>
      </c>
      <c r="X56" s="8">
        <f t="shared" si="2"/>
        <v>378.26953079985753</v>
      </c>
      <c r="Y56" s="8">
        <f t="shared" si="3"/>
        <v>594.87458799357205</v>
      </c>
      <c r="Z56" s="8">
        <f>V56*$V$4/12</f>
        <v>99.145764665595337</v>
      </c>
      <c r="AA56" s="3">
        <f t="shared" si="4"/>
        <v>0.04</v>
      </c>
      <c r="AB56">
        <f>SUMPRODUCT($U$9:U56,$X$9:X56)/SUM($X$9:X56)</f>
        <v>27.930103958117229</v>
      </c>
      <c r="AC56" s="10">
        <v>0.02</v>
      </c>
      <c r="AD56" s="8">
        <f t="shared" si="5"/>
        <v>216.60505719371452</v>
      </c>
      <c r="AF56" s="5">
        <v>48</v>
      </c>
      <c r="AG56" s="8">
        <f t="shared" si="6"/>
        <v>517064263.72692603</v>
      </c>
      <c r="AH56" s="8">
        <f t="shared" si="7"/>
        <v>2199663.9145006365</v>
      </c>
      <c r="AI56" s="8">
        <f t="shared" si="8"/>
        <v>4030068.4636328826</v>
      </c>
      <c r="AJ56" s="8">
        <f t="shared" si="9"/>
        <v>1589800.3677819534</v>
      </c>
      <c r="AK56" s="12">
        <f>SUM($AJ$9:AJ56)/SUM($AG$9:AG56) * 12</f>
        <v>3.721016662347959E-2</v>
      </c>
      <c r="AL56" s="9">
        <f>SUMPRODUCT($AF$9:AF56,$AH$9:AH56)/SUM($AH$9:AH56)</f>
        <v>24.097699636692251</v>
      </c>
      <c r="AM56" s="3">
        <f t="shared" si="10"/>
        <v>7.7941345909011764E-3</v>
      </c>
      <c r="AN56">
        <f t="shared" si="11"/>
        <v>3.0746668824546053E-3</v>
      </c>
    </row>
    <row r="57" spans="1:40" x14ac:dyDescent="0.2">
      <c r="A57" s="5">
        <v>49</v>
      </c>
      <c r="B57" s="2">
        <f t="shared" si="12"/>
        <v>77560644.654749677</v>
      </c>
      <c r="C57" s="2">
        <f t="shared" si="13"/>
        <v>496680.02864112559</v>
      </c>
      <c r="D57" s="5">
        <v>0</v>
      </c>
      <c r="E57" s="2">
        <f t="shared" si="14"/>
        <v>193901.61163687421</v>
      </c>
      <c r="F57" s="3">
        <v>0.03</v>
      </c>
      <c r="G57" s="9">
        <f>SUMPRODUCT($A$9:A57,$C$9:C57)/SUM($C$9:C57)</f>
        <v>25.499251447730593</v>
      </c>
      <c r="H57" s="3">
        <v>0</v>
      </c>
      <c r="J57" s="5">
        <v>49</v>
      </c>
      <c r="K57" s="8">
        <f t="shared" si="15"/>
        <v>92213.172200922345</v>
      </c>
      <c r="L57" s="8">
        <f t="shared" si="16"/>
        <v>174.94942844424202</v>
      </c>
      <c r="M57" s="8">
        <f t="shared" si="17"/>
        <v>288.16616312788233</v>
      </c>
      <c r="N57" s="8">
        <f t="shared" si="18"/>
        <v>3965166.4046396608</v>
      </c>
      <c r="O57" s="3">
        <f t="shared" si="0"/>
        <v>3.7499999999999999E-2</v>
      </c>
      <c r="P57" s="9">
        <f>SUMPRODUCT($J$9:J57,$L$9:L57,$R$9:R57)/SUMPRODUCT($L$9:L57,$R$9:R57)</f>
        <v>23.636078621807492</v>
      </c>
      <c r="Q57" s="3">
        <v>0.01</v>
      </c>
      <c r="R57">
        <f t="shared" si="20"/>
        <v>4298</v>
      </c>
      <c r="S57" s="8">
        <f>N57-L57*(R56-R57)</f>
        <v>3957643.5792165585</v>
      </c>
      <c r="T57" s="8"/>
      <c r="U57" s="5">
        <v>49</v>
      </c>
      <c r="V57" s="8">
        <f t="shared" si="19"/>
        <v>28770.585280885174</v>
      </c>
      <c r="W57" s="2">
        <f t="shared" si="1"/>
        <v>477.41529546545286</v>
      </c>
      <c r="X57" s="8">
        <f t="shared" si="2"/>
        <v>381.51334452916893</v>
      </c>
      <c r="Y57" s="8">
        <f t="shared" si="3"/>
        <v>575.41170561770343</v>
      </c>
      <c r="Z57" s="8">
        <f>V57*$V$4/12</f>
        <v>95.901950936283924</v>
      </c>
      <c r="AA57" s="3">
        <f t="shared" si="4"/>
        <v>0.04</v>
      </c>
      <c r="AB57">
        <f>SUMPRODUCT($U$9:U57,$X$9:X57)/SUM($X$9:X57)</f>
        <v>28.519659738086542</v>
      </c>
      <c r="AC57" s="10">
        <v>0.02</v>
      </c>
      <c r="AD57" s="8">
        <f t="shared" si="5"/>
        <v>193.8983610885345</v>
      </c>
      <c r="AF57" s="5">
        <v>49</v>
      </c>
      <c r="AG57" s="8">
        <f t="shared" si="6"/>
        <v>510201604.91106927</v>
      </c>
      <c r="AH57" s="8">
        <f t="shared" si="7"/>
        <v>2195848.9455801202</v>
      </c>
      <c r="AI57" s="8">
        <f t="shared" si="8"/>
        <v>3981617.4689311543</v>
      </c>
      <c r="AJ57" s="8">
        <f t="shared" si="9"/>
        <v>1568276.1447408553</v>
      </c>
      <c r="AK57" s="12">
        <f>SUM($AJ$9:AJ57)/SUM($AG$9:AG57) * 12</f>
        <v>3.7205415243889692E-2</v>
      </c>
      <c r="AL57" s="9">
        <f>SUMPRODUCT($AF$9:AF57,$AH$9:AH57)/SUM($AH$9:AH57)</f>
        <v>24.582239587001116</v>
      </c>
      <c r="AM57" s="3">
        <f t="shared" si="10"/>
        <v>7.8040081226815631E-3</v>
      </c>
      <c r="AN57">
        <f t="shared" si="11"/>
        <v>3.0738361652433723E-3</v>
      </c>
    </row>
    <row r="58" spans="1:40" x14ac:dyDescent="0.2">
      <c r="A58" s="5">
        <v>50</v>
      </c>
      <c r="B58" s="2">
        <f t="shared" si="12"/>
        <v>77063964.626108557</v>
      </c>
      <c r="C58" s="2">
        <f t="shared" si="13"/>
        <v>497921.72871272836</v>
      </c>
      <c r="D58" s="5">
        <v>0</v>
      </c>
      <c r="E58" s="2">
        <f t="shared" si="14"/>
        <v>192659.91156527141</v>
      </c>
      <c r="F58" s="3">
        <v>0.03</v>
      </c>
      <c r="G58" s="9">
        <f>SUMPRODUCT($A$9:A58,$C$9:C58)/SUM($C$9:C58)</f>
        <v>26.019840224968991</v>
      </c>
      <c r="H58" s="3">
        <v>0</v>
      </c>
      <c r="J58" s="5">
        <v>50</v>
      </c>
      <c r="K58" s="8">
        <f t="shared" si="15"/>
        <v>92038.222772478097</v>
      </c>
      <c r="L58" s="8">
        <f t="shared" si="16"/>
        <v>175.4961454081303</v>
      </c>
      <c r="M58" s="8">
        <f t="shared" si="17"/>
        <v>287.61944616399404</v>
      </c>
      <c r="N58" s="8">
        <f t="shared" si="18"/>
        <v>3865605.3564440799</v>
      </c>
      <c r="O58" s="3">
        <f t="shared" si="0"/>
        <v>3.7499999999999999E-2</v>
      </c>
      <c r="P58" s="9">
        <f>SUMPRODUCT($J$9:J58,$L$9:L58,$R$9:R58)/SUMPRODUCT($L$9:L58,$R$9:R58)</f>
        <v>24.080043665618103</v>
      </c>
      <c r="Q58" s="3">
        <v>0.01</v>
      </c>
      <c r="R58">
        <f t="shared" si="20"/>
        <v>4256</v>
      </c>
      <c r="S58" s="8">
        <f>N58-L58*(R57-R58)</f>
        <v>3858234.5183369382</v>
      </c>
      <c r="T58" s="8"/>
      <c r="U58" s="5">
        <v>50</v>
      </c>
      <c r="V58" s="8">
        <f t="shared" si="19"/>
        <v>27813.660230738304</v>
      </c>
      <c r="W58" s="2">
        <f t="shared" si="1"/>
        <v>477.41529546545286</v>
      </c>
      <c r="X58" s="8">
        <f t="shared" si="2"/>
        <v>384.70309469632519</v>
      </c>
      <c r="Y58" s="8">
        <f t="shared" si="3"/>
        <v>556.27320461476609</v>
      </c>
      <c r="Z58" s="8">
        <f>V58*$V$4/12</f>
        <v>92.712200769127676</v>
      </c>
      <c r="AA58" s="3">
        <f t="shared" si="4"/>
        <v>0.04</v>
      </c>
      <c r="AB58">
        <f>SUMPRODUCT($U$9:U58,$X$9:X58)/SUM($X$9:X58)</f>
        <v>29.109094467198915</v>
      </c>
      <c r="AC58" s="10">
        <v>0.02</v>
      </c>
      <c r="AD58" s="8">
        <f t="shared" si="5"/>
        <v>171.57010991844089</v>
      </c>
      <c r="AF58" s="5">
        <v>50</v>
      </c>
      <c r="AG58" s="8">
        <f t="shared" si="6"/>
        <v>503379481.45234179</v>
      </c>
      <c r="AH58" s="8">
        <f t="shared" si="7"/>
        <v>2191998.1710291007</v>
      </c>
      <c r="AI58" s="8">
        <f t="shared" si="8"/>
        <v>3933827.6537582586</v>
      </c>
      <c r="AJ58" s="8">
        <f t="shared" si="9"/>
        <v>1546885.4104035283</v>
      </c>
      <c r="AK58" s="12">
        <f>SUM($AJ$9:AJ58)/SUM($AG$9:AG58) * 12</f>
        <v>3.720071900753652E-2</v>
      </c>
      <c r="AL58" s="9">
        <f>SUMPRODUCT($AF$9:AF58,$AH$9:AH58)/SUM($AH$9:AH58)</f>
        <v>25.066535142572377</v>
      </c>
      <c r="AM58" s="3">
        <f t="shared" si="10"/>
        <v>7.8148351267883359E-3</v>
      </c>
      <c r="AN58">
        <f t="shared" si="11"/>
        <v>3.0730005242575265E-3</v>
      </c>
    </row>
    <row r="59" spans="1:40" x14ac:dyDescent="0.2">
      <c r="A59" s="5">
        <v>51</v>
      </c>
      <c r="B59" s="2">
        <f t="shared" si="12"/>
        <v>76566042.897395834</v>
      </c>
      <c r="C59" s="2">
        <f t="shared" si="13"/>
        <v>499166.53303451021</v>
      </c>
      <c r="D59" s="5">
        <v>0</v>
      </c>
      <c r="E59" s="2">
        <f t="shared" si="14"/>
        <v>191415.10724348959</v>
      </c>
      <c r="F59" s="3">
        <v>0.03</v>
      </c>
      <c r="G59" s="9">
        <f>SUMPRODUCT($A$9:A59,$C$9:C59)/SUM($C$9:C59)</f>
        <v>26.540844500858093</v>
      </c>
      <c r="H59" s="3">
        <v>0</v>
      </c>
      <c r="J59" s="5">
        <v>51</v>
      </c>
      <c r="K59" s="8">
        <f t="shared" si="15"/>
        <v>91862.726627069962</v>
      </c>
      <c r="L59" s="8">
        <f t="shared" si="16"/>
        <v>176.04457086253075</v>
      </c>
      <c r="M59" s="8">
        <f t="shared" si="17"/>
        <v>287.0710207095936</v>
      </c>
      <c r="N59" s="8">
        <f t="shared" si="18"/>
        <v>3858234.5183369382</v>
      </c>
      <c r="O59" s="3">
        <f t="shared" si="0"/>
        <v>3.7499999999999999E-2</v>
      </c>
      <c r="P59" s="9">
        <f>SUMPRODUCT($J$9:J59,$L$9:L59,$R$9:R59)/SUMPRODUCT($L$9:L59,$R$9:R59)</f>
        <v>24.522894272915373</v>
      </c>
      <c r="Q59" s="3">
        <v>0.01</v>
      </c>
      <c r="R59">
        <f t="shared" si="20"/>
        <v>4214</v>
      </c>
      <c r="S59" s="8">
        <f>N59-L59*(R58-R59)</f>
        <v>3850840.6463607121</v>
      </c>
      <c r="T59" s="8"/>
      <c r="U59" s="5">
        <v>51</v>
      </c>
      <c r="V59" s="8">
        <f t="shared" si="19"/>
        <v>26872.683931427215</v>
      </c>
      <c r="W59" s="2">
        <f t="shared" si="1"/>
        <v>477.41529546545286</v>
      </c>
      <c r="X59" s="8">
        <f t="shared" si="2"/>
        <v>387.83968236069546</v>
      </c>
      <c r="Y59" s="8">
        <f t="shared" si="3"/>
        <v>537.45367862854425</v>
      </c>
      <c r="Z59" s="8">
        <f>V59*$V$4/12</f>
        <v>89.57561310475738</v>
      </c>
      <c r="AA59" s="3">
        <f t="shared" si="4"/>
        <v>0.04</v>
      </c>
      <c r="AB59">
        <f>SUMPRODUCT($U$9:U59,$X$9:X59)/SUM($X$9:X59)</f>
        <v>29.698390537133331</v>
      </c>
      <c r="AC59" s="10">
        <v>0.02</v>
      </c>
      <c r="AD59" s="8">
        <f t="shared" si="5"/>
        <v>149.61399626784879</v>
      </c>
      <c r="AF59" s="5">
        <v>51</v>
      </c>
      <c r="AG59" s="8">
        <f t="shared" si="6"/>
        <v>496688973.57429951</v>
      </c>
      <c r="AH59" s="8">
        <f t="shared" si="7"/>
        <v>2188288.5513728098</v>
      </c>
      <c r="AI59" s="8">
        <f t="shared" si="8"/>
        <v>3795354.6003746567</v>
      </c>
      <c r="AJ59" s="8">
        <f t="shared" si="9"/>
        <v>1525626.7213375133</v>
      </c>
      <c r="AK59" s="12">
        <f>SUM($AJ$9:AJ59)/SUM($AG$9:AG59) * 12</f>
        <v>3.7195980430908555E-2</v>
      </c>
      <c r="AL59" s="9">
        <f>SUMPRODUCT($AF$9:AF59,$AH$9:AH59)/SUM($AH$9:AH59)</f>
        <v>25.550612683652059</v>
      </c>
      <c r="AM59" s="3">
        <f t="shared" si="10"/>
        <v>7.6413103618192387E-3</v>
      </c>
      <c r="AN59">
        <f t="shared" si="11"/>
        <v>3.0715936984844205E-3</v>
      </c>
    </row>
    <row r="60" spans="1:40" x14ac:dyDescent="0.2">
      <c r="A60" s="5">
        <v>52</v>
      </c>
      <c r="B60" s="2">
        <f t="shared" si="12"/>
        <v>76066876.364361331</v>
      </c>
      <c r="C60" s="2">
        <f t="shared" si="13"/>
        <v>500414.44936709647</v>
      </c>
      <c r="D60" s="5">
        <v>0</v>
      </c>
      <c r="E60" s="2">
        <f t="shared" si="14"/>
        <v>190167.19091090333</v>
      </c>
      <c r="F60" s="3">
        <v>0.03</v>
      </c>
      <c r="G60" s="9">
        <f>SUMPRODUCT($A$9:A60,$C$9:C60)/SUM($C$9:C60)</f>
        <v>27.062264249243725</v>
      </c>
      <c r="H60" s="3">
        <v>0</v>
      </c>
      <c r="J60" s="5">
        <v>52</v>
      </c>
      <c r="K60" s="8">
        <f t="shared" si="15"/>
        <v>91686.682056207428</v>
      </c>
      <c r="L60" s="8">
        <f t="shared" si="16"/>
        <v>176.59471014647613</v>
      </c>
      <c r="M60" s="8">
        <f t="shared" si="17"/>
        <v>286.52088142564821</v>
      </c>
      <c r="N60" s="8">
        <f t="shared" si="18"/>
        <v>3850840.6463607121</v>
      </c>
      <c r="O60" s="3">
        <f t="shared" si="0"/>
        <v>3.7499999999999999E-2</v>
      </c>
      <c r="P60" s="9">
        <f>SUMPRODUCT($J$9:J60,$L$9:L60,$R$9:R60)/SUMPRODUCT($L$9:L60,$R$9:R60)</f>
        <v>24.964587476505443</v>
      </c>
      <c r="Q60" s="3">
        <v>0.01</v>
      </c>
      <c r="R60">
        <f t="shared" si="20"/>
        <v>4172</v>
      </c>
      <c r="S60" s="8">
        <f>N60-L60*(R59-R60)</f>
        <v>3843423.6685345601</v>
      </c>
      <c r="T60" s="8"/>
      <c r="U60" s="5">
        <v>52</v>
      </c>
      <c r="V60" s="8">
        <f t="shared" si="19"/>
        <v>25947.390570437976</v>
      </c>
      <c r="W60" s="2">
        <f t="shared" si="1"/>
        <v>477.41529546545286</v>
      </c>
      <c r="X60" s="8">
        <f t="shared" si="2"/>
        <v>390.92399356399295</v>
      </c>
      <c r="Y60" s="8">
        <f t="shared" si="3"/>
        <v>518.94781140875955</v>
      </c>
      <c r="Z60" s="8">
        <f>V60*$V$4/12</f>
        <v>86.49130190145992</v>
      </c>
      <c r="AA60" s="3">
        <f t="shared" si="4"/>
        <v>0.04</v>
      </c>
      <c r="AB60">
        <f>SUMPRODUCT($U$9:U60,$X$9:X60)/SUM($X$9:X60)</f>
        <v>30.287531345986849</v>
      </c>
      <c r="AC60" s="10">
        <v>0.02</v>
      </c>
      <c r="AD60" s="8">
        <f t="shared" si="5"/>
        <v>128.0238178447666</v>
      </c>
      <c r="AF60" s="5">
        <v>52</v>
      </c>
      <c r="AG60" s="8">
        <f t="shared" si="6"/>
        <v>490037795.43717265</v>
      </c>
      <c r="AH60" s="8">
        <f t="shared" si="7"/>
        <v>2184543.8603534121</v>
      </c>
      <c r="AI60" s="8">
        <f t="shared" si="8"/>
        <v>3749030.603378417</v>
      </c>
      <c r="AJ60" s="8">
        <f t="shared" si="9"/>
        <v>1504784.0775156508</v>
      </c>
      <c r="AK60" s="12">
        <f>SUM($AJ$9:AJ60)/SUM($AG$9:AG60) * 12</f>
        <v>3.7191295884496413E-2</v>
      </c>
      <c r="AL60" s="9">
        <f>SUMPRODUCT($AF$9:AF60,$AH$9:AH60)/SUM($AH$9:AH60)</f>
        <v>26.034459553656472</v>
      </c>
      <c r="AM60" s="3">
        <f t="shared" si="10"/>
        <v>7.6504927544085262E-3</v>
      </c>
      <c r="AN60">
        <f t="shared" si="11"/>
        <v>3.0707510553817639E-3</v>
      </c>
    </row>
    <row r="61" spans="1:40" x14ac:dyDescent="0.2">
      <c r="A61" s="5">
        <v>53</v>
      </c>
      <c r="B61" s="2">
        <f t="shared" si="12"/>
        <v>75566461.91499424</v>
      </c>
      <c r="C61" s="2">
        <f t="shared" si="13"/>
        <v>501665.4854905142</v>
      </c>
      <c r="D61" s="5">
        <v>0</v>
      </c>
      <c r="E61" s="2">
        <f t="shared" si="14"/>
        <v>188916.1547874856</v>
      </c>
      <c r="F61" s="3">
        <v>0.03</v>
      </c>
      <c r="G61" s="9">
        <f>SUMPRODUCT($A$9:A61,$C$9:C61)/SUM($C$9:C61)</f>
        <v>27.584099443455806</v>
      </c>
      <c r="H61" s="3">
        <v>0</v>
      </c>
      <c r="J61" s="5">
        <v>53</v>
      </c>
      <c r="K61" s="8">
        <f t="shared" si="15"/>
        <v>91510.087346060958</v>
      </c>
      <c r="L61" s="8">
        <f t="shared" si="16"/>
        <v>177.14656861568386</v>
      </c>
      <c r="M61" s="8">
        <f t="shared" si="17"/>
        <v>285.96902295644048</v>
      </c>
      <c r="N61" s="8">
        <f t="shared" si="18"/>
        <v>3751913.5811884995</v>
      </c>
      <c r="O61" s="3">
        <f t="shared" si="0"/>
        <v>3.7499999999999999E-2</v>
      </c>
      <c r="P61" s="9">
        <f>SUMPRODUCT($J$9:J61,$L$9:L61,$R$9:R61)/SUMPRODUCT($L$9:L61,$R$9:R61)</f>
        <v>25.405186114714574</v>
      </c>
      <c r="Q61" s="3">
        <v>0.01</v>
      </c>
      <c r="R61">
        <f t="shared" si="20"/>
        <v>4131</v>
      </c>
      <c r="S61" s="8">
        <f>N61-L61*(R60-R61)</f>
        <v>3744650.5718752565</v>
      </c>
      <c r="T61" s="8"/>
      <c r="U61" s="5">
        <v>53</v>
      </c>
      <c r="V61" s="8">
        <f t="shared" si="19"/>
        <v>25037.518765465225</v>
      </c>
      <c r="W61" s="2">
        <f t="shared" si="1"/>
        <v>477.41529546545286</v>
      </c>
      <c r="X61" s="8">
        <f t="shared" si="2"/>
        <v>393.9568995805688</v>
      </c>
      <c r="Y61" s="8">
        <f t="shared" si="3"/>
        <v>500.7503753093045</v>
      </c>
      <c r="Z61" s="8">
        <f>V61*$V$4/12</f>
        <v>83.458395884884084</v>
      </c>
      <c r="AA61" s="3">
        <f t="shared" si="4"/>
        <v>0.04</v>
      </c>
      <c r="AB61">
        <f>SUMPRODUCT($U$9:U61,$X$9:X61)/SUM($X$9:X61)</f>
        <v>30.876501238705618</v>
      </c>
      <c r="AC61" s="10">
        <v>0.02</v>
      </c>
      <c r="AD61" s="8">
        <f t="shared" si="5"/>
        <v>106.7934757287357</v>
      </c>
      <c r="AF61" s="5">
        <v>53</v>
      </c>
      <c r="AG61" s="8">
        <f t="shared" si="6"/>
        <v>483516687.43132174</v>
      </c>
      <c r="AH61" s="8">
        <f t="shared" si="7"/>
        <v>2180942.1709549455</v>
      </c>
      <c r="AI61" s="8">
        <f t="shared" si="8"/>
        <v>3639079.4064474469</v>
      </c>
      <c r="AJ61" s="8">
        <f t="shared" si="9"/>
        <v>1484069.5649210273</v>
      </c>
      <c r="AK61" s="12">
        <f>SUM($AJ$9:AJ61)/SUM($AG$9:AG61) * 12</f>
        <v>3.7186570960764748E-2</v>
      </c>
      <c r="AL61" s="9">
        <f>SUMPRODUCT($AF$9:AF61,$AH$9:AH61)/SUM($AH$9:AH61)</f>
        <v>26.518102437770452</v>
      </c>
      <c r="AM61" s="3">
        <f t="shared" si="10"/>
        <v>7.5262746892563832E-3</v>
      </c>
      <c r="AN61">
        <f t="shared" si="11"/>
        <v>3.0693243966514044E-3</v>
      </c>
    </row>
    <row r="62" spans="1:40" x14ac:dyDescent="0.2">
      <c r="A62" s="5">
        <v>54</v>
      </c>
      <c r="B62" s="2">
        <f t="shared" si="12"/>
        <v>75064796.429503724</v>
      </c>
      <c r="C62" s="2">
        <f t="shared" si="13"/>
        <v>502919.64920424053</v>
      </c>
      <c r="D62" s="5">
        <v>0</v>
      </c>
      <c r="E62" s="2">
        <f t="shared" si="14"/>
        <v>187661.9910737593</v>
      </c>
      <c r="F62" s="3">
        <v>0.03</v>
      </c>
      <c r="G62" s="9">
        <f>SUMPRODUCT($A$9:A62,$C$9:C62)/SUM($C$9:C62)</f>
        <v>28.106350056308518</v>
      </c>
      <c r="H62" s="3">
        <v>0</v>
      </c>
      <c r="J62" s="5">
        <v>54</v>
      </c>
      <c r="K62" s="8">
        <f t="shared" si="15"/>
        <v>91332.94077744527</v>
      </c>
      <c r="L62" s="8">
        <f t="shared" si="16"/>
        <v>177.70015164260786</v>
      </c>
      <c r="M62" s="8">
        <f t="shared" si="17"/>
        <v>285.41543992951648</v>
      </c>
      <c r="N62" s="8">
        <f t="shared" si="18"/>
        <v>3744650.571875256</v>
      </c>
      <c r="O62" s="3">
        <f t="shared" si="0"/>
        <v>3.7499999999999999E-2</v>
      </c>
      <c r="P62" s="9">
        <f>SUMPRODUCT($J$9:J62,$L$9:L62,$R$9:R62)/SUMPRODUCT($L$9:L62,$R$9:R62)</f>
        <v>25.84464711680187</v>
      </c>
      <c r="Q62" s="3">
        <v>0.01</v>
      </c>
      <c r="R62">
        <f t="shared" si="20"/>
        <v>4090</v>
      </c>
      <c r="S62" s="8">
        <f>N62-L62*(R61-R62)</f>
        <v>3737364.8656579093</v>
      </c>
      <c r="T62" s="8"/>
      <c r="U62" s="5">
        <v>54</v>
      </c>
      <c r="V62" s="8">
        <f t="shared" si="19"/>
        <v>24142.811490575354</v>
      </c>
      <c r="W62" s="2">
        <f t="shared" si="1"/>
        <v>477.41529546545286</v>
      </c>
      <c r="X62" s="8">
        <f t="shared" si="2"/>
        <v>396.93925716353499</v>
      </c>
      <c r="Y62" s="8">
        <f t="shared" si="3"/>
        <v>482.85622981150709</v>
      </c>
      <c r="Z62" s="8">
        <f>V62*$V$4/12</f>
        <v>80.476038301917853</v>
      </c>
      <c r="AA62" s="3">
        <f t="shared" si="4"/>
        <v>0.04</v>
      </c>
      <c r="AB62">
        <f>SUMPRODUCT($U$9:U62,$X$9:X62)/SUM($X$9:X62)</f>
        <v>31.465285451656516</v>
      </c>
      <c r="AC62" s="10">
        <v>0.02</v>
      </c>
      <c r="AD62" s="8">
        <f t="shared" si="5"/>
        <v>85.916972647972102</v>
      </c>
      <c r="AF62" s="5">
        <v>54</v>
      </c>
      <c r="AG62" s="8">
        <f t="shared" si="6"/>
        <v>477033731.0853107</v>
      </c>
      <c r="AH62" s="8">
        <f t="shared" si="7"/>
        <v>2177306.1585320793</v>
      </c>
      <c r="AI62" s="8">
        <f t="shared" si="8"/>
        <v>3631926.9059297103</v>
      </c>
      <c r="AJ62" s="8">
        <f t="shared" si="9"/>
        <v>1463766.120549466</v>
      </c>
      <c r="AK62" s="12">
        <f>SUM($AJ$9:AJ62)/SUM($AG$9:AG62) * 12</f>
        <v>3.7181899078575956E-2</v>
      </c>
      <c r="AL62" s="9">
        <f>SUMPRODUCT($AF$9:AF62,$AH$9:AH62)/SUM($AH$9:AH62)</f>
        <v>27.001528654937463</v>
      </c>
      <c r="AM62" s="3">
        <f t="shared" si="10"/>
        <v>7.6135641344829592E-3</v>
      </c>
      <c r="AN62">
        <f t="shared" si="11"/>
        <v>3.0684750892127004E-3</v>
      </c>
    </row>
    <row r="63" spans="1:40" x14ac:dyDescent="0.2">
      <c r="A63" s="5">
        <v>55</v>
      </c>
      <c r="B63" s="2">
        <f t="shared" si="12"/>
        <v>74561876.780299485</v>
      </c>
      <c r="C63" s="2">
        <f t="shared" si="13"/>
        <v>504176.94832725113</v>
      </c>
      <c r="D63" s="5">
        <v>0</v>
      </c>
      <c r="E63" s="2">
        <f t="shared" si="14"/>
        <v>186404.6919507487</v>
      </c>
      <c r="F63" s="3">
        <v>0.03</v>
      </c>
      <c r="G63" s="9">
        <f>SUMPRODUCT($A$9:A63,$C$9:C63)/SUM($C$9:C63)</f>
        <v>28.629016060100366</v>
      </c>
      <c r="H63" s="3">
        <v>0</v>
      </c>
      <c r="J63" s="5">
        <v>55</v>
      </c>
      <c r="K63" s="8">
        <f t="shared" si="15"/>
        <v>91155.24062580266</v>
      </c>
      <c r="L63" s="8">
        <f t="shared" si="16"/>
        <v>178.25546461649105</v>
      </c>
      <c r="M63" s="8">
        <f t="shared" si="17"/>
        <v>284.86012695563329</v>
      </c>
      <c r="N63" s="8">
        <f t="shared" si="18"/>
        <v>3646209.6250321064</v>
      </c>
      <c r="O63" s="3">
        <f t="shared" si="0"/>
        <v>3.7499999999999999E-2</v>
      </c>
      <c r="P63" s="9">
        <f>SUMPRODUCT($J$9:J63,$L$9:L63,$R$9:R63)/SUMPRODUCT($L$9:L63,$R$9:R63)</f>
        <v>26.283034834614533</v>
      </c>
      <c r="Q63" s="3">
        <v>0.01</v>
      </c>
      <c r="R63">
        <f t="shared" si="20"/>
        <v>4050</v>
      </c>
      <c r="S63" s="8">
        <f>N63-L63*(R62-R63)</f>
        <v>3639079.4064474469</v>
      </c>
      <c r="T63" s="8"/>
      <c r="U63" s="5">
        <v>55</v>
      </c>
      <c r="V63" s="8">
        <f t="shared" si="19"/>
        <v>23263.016003600311</v>
      </c>
      <c r="W63" s="2">
        <f t="shared" si="1"/>
        <v>477.41529546545286</v>
      </c>
      <c r="X63" s="8">
        <f t="shared" si="2"/>
        <v>399.87190878678518</v>
      </c>
      <c r="Y63" s="8">
        <f t="shared" si="3"/>
        <v>465.26032007200621</v>
      </c>
      <c r="Z63" s="8">
        <f>V63*$V$4/12</f>
        <v>77.543386678667702</v>
      </c>
      <c r="AA63" s="3">
        <f t="shared" si="4"/>
        <v>0.04</v>
      </c>
      <c r="AB63">
        <f>SUMPRODUCT($U$9:U63,$X$9:X63)/SUM($X$9:X63)</f>
        <v>32.05387006100672</v>
      </c>
      <c r="AC63" s="10">
        <v>0.02</v>
      </c>
      <c r="AD63" s="8">
        <f t="shared" si="5"/>
        <v>65.388411285221025</v>
      </c>
      <c r="AF63" s="5">
        <v>55</v>
      </c>
      <c r="AG63" s="8">
        <f t="shared" si="6"/>
        <v>470588526.00823253</v>
      </c>
      <c r="AH63" s="8">
        <f t="shared" si="7"/>
        <v>2173635.6442297921</v>
      </c>
      <c r="AI63" s="8">
        <f t="shared" si="8"/>
        <v>3624752.053847855</v>
      </c>
      <c r="AJ63" s="8">
        <f t="shared" si="9"/>
        <v>1443586.9842795928</v>
      </c>
      <c r="AK63" s="12">
        <f>SUM($AJ$9:AJ63)/SUM($AG$9:AG63) * 12</f>
        <v>3.7177278155496804E-2</v>
      </c>
      <c r="AL63" s="9">
        <f>SUMPRODUCT($AF$9:AF63,$AH$9:AH63)/SUM($AH$9:AH63)</f>
        <v>27.484726034637667</v>
      </c>
      <c r="AM63" s="3">
        <f t="shared" si="10"/>
        <v>7.7025933560148961E-3</v>
      </c>
      <c r="AN63">
        <f t="shared" si="11"/>
        <v>3.0676204465179386E-3</v>
      </c>
    </row>
    <row r="64" spans="1:40" x14ac:dyDescent="0.2">
      <c r="A64" s="5">
        <v>56</v>
      </c>
      <c r="B64" s="2">
        <f t="shared" si="12"/>
        <v>74057699.831972227</v>
      </c>
      <c r="C64" s="2">
        <f t="shared" si="13"/>
        <v>505437.39069806924</v>
      </c>
      <c r="D64" s="5">
        <v>0</v>
      </c>
      <c r="E64" s="2">
        <f t="shared" si="14"/>
        <v>185144.24957993056</v>
      </c>
      <c r="F64" s="3">
        <v>0.03</v>
      </c>
      <c r="G64" s="9">
        <f>SUMPRODUCT($A$9:A64,$C$9:C64)/SUM($C$9:C64)</f>
        <v>29.152097426614354</v>
      </c>
      <c r="H64" s="3">
        <v>0</v>
      </c>
      <c r="J64" s="5">
        <v>56</v>
      </c>
      <c r="K64" s="8">
        <f t="shared" si="15"/>
        <v>90976.985161186167</v>
      </c>
      <c r="L64" s="8">
        <f t="shared" si="16"/>
        <v>178.81251294341757</v>
      </c>
      <c r="M64" s="8">
        <f t="shared" si="17"/>
        <v>284.30307862870677</v>
      </c>
      <c r="N64" s="8">
        <f t="shared" si="18"/>
        <v>3639079.4064474469</v>
      </c>
      <c r="O64" s="3">
        <f t="shared" si="0"/>
        <v>3.7499999999999999E-2</v>
      </c>
      <c r="P64" s="9">
        <f>SUMPRODUCT($J$9:J64,$L$9:L64,$R$9:R64)/SUMPRODUCT($L$9:L64,$R$9:R64)</f>
        <v>26.720306171624706</v>
      </c>
      <c r="Q64" s="3">
        <v>0.01</v>
      </c>
      <c r="R64">
        <f t="shared" si="20"/>
        <v>4010</v>
      </c>
      <c r="S64" s="8">
        <f>N64-L64*(R63-R64)</f>
        <v>3631926.9059297103</v>
      </c>
      <c r="T64" s="8"/>
      <c r="U64" s="5">
        <v>56</v>
      </c>
      <c r="V64" s="8">
        <f t="shared" si="19"/>
        <v>22397.883774741516</v>
      </c>
      <c r="W64" s="2">
        <f t="shared" si="1"/>
        <v>477.41529546545286</v>
      </c>
      <c r="X64" s="8">
        <f t="shared" si="2"/>
        <v>402.75568288298115</v>
      </c>
      <c r="Y64" s="8">
        <f t="shared" si="3"/>
        <v>447.95767549483031</v>
      </c>
      <c r="Z64" s="8">
        <f>V64*$V$4/12</f>
        <v>74.659612582471723</v>
      </c>
      <c r="AA64" s="3">
        <f t="shared" si="4"/>
        <v>0.04</v>
      </c>
      <c r="AB64">
        <f>SUMPRODUCT($U$9:U64,$X$9:X64)/SUM($X$9:X64)</f>
        <v>32.642241934608599</v>
      </c>
      <c r="AC64" s="10">
        <v>0.02</v>
      </c>
      <c r="AD64" s="8">
        <f t="shared" si="5"/>
        <v>45.201992611849164</v>
      </c>
      <c r="AF64" s="5">
        <v>56</v>
      </c>
      <c r="AG64" s="8">
        <f t="shared" si="6"/>
        <v>464271298.47561044</v>
      </c>
      <c r="AH64" s="8">
        <f t="shared" si="7"/>
        <v>2170110.3802489969</v>
      </c>
      <c r="AI64" s="8">
        <f t="shared" si="8"/>
        <v>3527115.910844414</v>
      </c>
      <c r="AJ64" s="8">
        <f t="shared" si="9"/>
        <v>1423530.8375993741</v>
      </c>
      <c r="AK64" s="12">
        <f>SUM($AJ$9:AJ64)/SUM($AG$9:AG64) * 12</f>
        <v>3.7172618047046732E-2</v>
      </c>
      <c r="AL64" s="9">
        <f>SUMPRODUCT($AF$9:AF64,$AH$9:AH64)/SUM($AH$9:AH64)</f>
        <v>27.967722235781878</v>
      </c>
      <c r="AM64" s="3">
        <f t="shared" si="10"/>
        <v>7.5971009244494665E-3</v>
      </c>
      <c r="AN64">
        <f t="shared" si="11"/>
        <v>3.0661616220373712E-3</v>
      </c>
    </row>
    <row r="65" spans="1:40" x14ac:dyDescent="0.2">
      <c r="A65" s="5">
        <v>57</v>
      </c>
      <c r="B65" s="2">
        <f t="shared" si="12"/>
        <v>73552262.441274151</v>
      </c>
      <c r="C65" s="2">
        <f t="shared" si="13"/>
        <v>506700.98417481442</v>
      </c>
      <c r="D65" s="5">
        <v>0</v>
      </c>
      <c r="E65" s="2">
        <f t="shared" si="14"/>
        <v>183880.65610318538</v>
      </c>
      <c r="F65" s="3">
        <v>0.03</v>
      </c>
      <c r="G65" s="9">
        <f>SUMPRODUCT($A$9:A65,$C$9:C65)/SUM($C$9:C65)</f>
        <v>29.675594127118078</v>
      </c>
      <c r="H65" s="3">
        <v>0</v>
      </c>
      <c r="J65" s="5">
        <v>57</v>
      </c>
      <c r="K65" s="8">
        <f t="shared" si="15"/>
        <v>90798.172648242748</v>
      </c>
      <c r="L65" s="8">
        <f t="shared" si="16"/>
        <v>179.37130204636577</v>
      </c>
      <c r="M65" s="8">
        <f t="shared" si="17"/>
        <v>283.74428952575857</v>
      </c>
      <c r="N65" s="8">
        <f t="shared" si="18"/>
        <v>3631926.9059297098</v>
      </c>
      <c r="O65" s="3">
        <f t="shared" si="0"/>
        <v>3.7499999999999999E-2</v>
      </c>
      <c r="P65" s="9">
        <f>SUMPRODUCT($J$9:J65,$L$9:L65,$R$9:R65)/SUMPRODUCT($L$9:L65,$R$9:R65)</f>
        <v>27.156418817533236</v>
      </c>
      <c r="Q65" s="3">
        <v>0.01</v>
      </c>
      <c r="R65">
        <f t="shared" si="20"/>
        <v>3970</v>
      </c>
      <c r="S65" s="8">
        <f>N65-L65*(R64-R65)</f>
        <v>3624752.053847855</v>
      </c>
      <c r="T65" s="8"/>
      <c r="U65" s="5">
        <v>57</v>
      </c>
      <c r="V65" s="8">
        <f t="shared" si="19"/>
        <v>21547.170416363704</v>
      </c>
      <c r="W65" s="2">
        <f t="shared" si="1"/>
        <v>477.41529546545286</v>
      </c>
      <c r="X65" s="8">
        <f t="shared" si="2"/>
        <v>405.59139407757385</v>
      </c>
      <c r="Y65" s="8">
        <f t="shared" si="3"/>
        <v>430.94340832727408</v>
      </c>
      <c r="Z65" s="8">
        <f>V65*$V$4/12</f>
        <v>71.823901387879019</v>
      </c>
      <c r="AA65" s="3">
        <f t="shared" si="4"/>
        <v>0.04</v>
      </c>
      <c r="AB65">
        <f>SUMPRODUCT($U$9:U65,$X$9:X65)/SUM($X$9:X65)</f>
        <v>33.230388687114598</v>
      </c>
      <c r="AC65" s="10">
        <v>0.02</v>
      </c>
      <c r="AD65" s="8">
        <f t="shared" si="5"/>
        <v>25.352014249700233</v>
      </c>
      <c r="AF65" s="5">
        <v>57</v>
      </c>
      <c r="AG65" s="8">
        <f t="shared" si="6"/>
        <v>457990685.03574014</v>
      </c>
      <c r="AH65" s="8">
        <f t="shared" si="7"/>
        <v>2166551.3789052945</v>
      </c>
      <c r="AI65" s="8">
        <f t="shared" si="8"/>
        <v>3520076.6399944895</v>
      </c>
      <c r="AJ65" s="8">
        <f t="shared" si="9"/>
        <v>1403879.0092133922</v>
      </c>
      <c r="AK65" s="12">
        <f>SUM($AJ$9:AJ65)/SUM($AG$9:AG65) * 12</f>
        <v>3.7168008205266584E-2</v>
      </c>
      <c r="AL65" s="9">
        <f>SUMPRODUCT($AF$9:AF65,$AH$9:AH65)/SUM($AH$9:AH65)</f>
        <v>28.450505009135988</v>
      </c>
      <c r="AM65" s="3">
        <f t="shared" si="10"/>
        <v>7.6859131746747078E-3</v>
      </c>
      <c r="AN65">
        <f t="shared" si="11"/>
        <v>3.0653003545341494E-3</v>
      </c>
    </row>
    <row r="66" spans="1:40" x14ac:dyDescent="0.2">
      <c r="A66" s="5">
        <v>58</v>
      </c>
      <c r="B66" s="2">
        <f t="shared" si="12"/>
        <v>73045561.457099333</v>
      </c>
      <c r="C66" s="2">
        <f t="shared" si="13"/>
        <v>507967.73663525144</v>
      </c>
      <c r="D66" s="5">
        <v>0</v>
      </c>
      <c r="E66" s="2">
        <f t="shared" si="14"/>
        <v>182613.90364274834</v>
      </c>
      <c r="F66" s="3">
        <v>0.03</v>
      </c>
      <c r="G66" s="9">
        <f>SUMPRODUCT($A$9:A66,$C$9:C66)/SUM($C$9:C66)</f>
        <v>30.199506132363858</v>
      </c>
      <c r="H66" s="3">
        <v>0</v>
      </c>
      <c r="J66" s="5">
        <v>58</v>
      </c>
      <c r="K66" s="8">
        <f t="shared" si="15"/>
        <v>90618.801346196386</v>
      </c>
      <c r="L66" s="8">
        <f t="shared" si="16"/>
        <v>179.93183736526066</v>
      </c>
      <c r="M66" s="8">
        <f t="shared" si="17"/>
        <v>283.18375420686368</v>
      </c>
      <c r="N66" s="8">
        <f t="shared" si="18"/>
        <v>3534133.2525016591</v>
      </c>
      <c r="O66" s="3">
        <f t="shared" si="0"/>
        <v>3.7499999999999999E-2</v>
      </c>
      <c r="P66" s="9">
        <f>SUMPRODUCT($J$9:J66,$L$9:L66,$R$9:R66)/SUMPRODUCT($L$9:L66,$R$9:R66)</f>
        <v>27.5914402386991</v>
      </c>
      <c r="Q66" s="3">
        <v>0.01</v>
      </c>
      <c r="R66">
        <f t="shared" si="20"/>
        <v>3931</v>
      </c>
      <c r="S66" s="8">
        <f>N66-L66*(R65-R66)</f>
        <v>3527115.910844414</v>
      </c>
      <c r="T66" s="8"/>
      <c r="U66" s="5">
        <v>58</v>
      </c>
      <c r="V66" s="8">
        <f t="shared" si="19"/>
        <v>20710.635613958853</v>
      </c>
      <c r="W66" s="2">
        <f t="shared" si="1"/>
        <v>477.41529546545286</v>
      </c>
      <c r="X66" s="8">
        <f t="shared" si="2"/>
        <v>408.37984341892331</v>
      </c>
      <c r="Y66" s="8">
        <f t="shared" si="3"/>
        <v>414.21271227917708</v>
      </c>
      <c r="Z66" s="8">
        <f>V66*$V$4/12</f>
        <v>69.035452046529514</v>
      </c>
      <c r="AA66" s="3">
        <f t="shared" si="4"/>
        <v>0.04</v>
      </c>
      <c r="AB66">
        <f>SUMPRODUCT($U$9:U66,$X$9:X66)/SUM($X$9:X66)</f>
        <v>33.818298638071212</v>
      </c>
      <c r="AC66" s="10">
        <v>0.02</v>
      </c>
      <c r="AD66" s="8">
        <f t="shared" si="5"/>
        <v>5.8328688602537682</v>
      </c>
      <c r="AF66" s="5">
        <v>58</v>
      </c>
      <c r="AG66" s="8">
        <f t="shared" si="6"/>
        <v>451836565.20577645</v>
      </c>
      <c r="AH66" s="8">
        <f t="shared" si="7"/>
        <v>2163139.5224298947</v>
      </c>
      <c r="AI66" s="8">
        <f t="shared" si="8"/>
        <v>3422938.0542071816</v>
      </c>
      <c r="AJ66" s="8">
        <f t="shared" si="9"/>
        <v>1384346.4821399711</v>
      </c>
      <c r="AK66" s="12">
        <f>SUM($AJ$9:AJ66)/SUM($AG$9:AG66) * 12</f>
        <v>3.7163361029307389E-2</v>
      </c>
      <c r="AL66" s="9">
        <f>SUMPRODUCT($AF$9:AF66,$AH$9:AH66)/SUM($AH$9:AH66)</f>
        <v>28.933102296910782</v>
      </c>
      <c r="AM66" s="3">
        <f t="shared" si="10"/>
        <v>7.5756110013989221E-3</v>
      </c>
      <c r="AN66">
        <f t="shared" si="11"/>
        <v>3.0638212768581683E-3</v>
      </c>
    </row>
    <row r="67" spans="1:40" x14ac:dyDescent="0.2">
      <c r="A67" s="5">
        <v>59</v>
      </c>
      <c r="B67" s="2">
        <f t="shared" si="12"/>
        <v>72537593.720464081</v>
      </c>
      <c r="C67" s="2">
        <f t="shared" si="13"/>
        <v>509237.6559768396</v>
      </c>
      <c r="D67" s="5">
        <v>0</v>
      </c>
      <c r="E67" s="2">
        <f t="shared" si="14"/>
        <v>181343.98430116021</v>
      </c>
      <c r="F67" s="3">
        <v>0.03</v>
      </c>
      <c r="G67" s="9">
        <f>SUMPRODUCT($A$9:A67,$C$9:C67)/SUM($C$9:C67)</f>
        <v>30.723833412588888</v>
      </c>
      <c r="H67" s="3">
        <v>0</v>
      </c>
      <c r="J67" s="5">
        <v>59</v>
      </c>
      <c r="K67" s="8">
        <f t="shared" si="15"/>
        <v>90438.869508831121</v>
      </c>
      <c r="L67" s="8">
        <f t="shared" si="16"/>
        <v>180.49412435702709</v>
      </c>
      <c r="M67" s="8">
        <f t="shared" si="17"/>
        <v>282.62146721509725</v>
      </c>
      <c r="N67" s="8">
        <f t="shared" si="18"/>
        <v>3527115.9108444136</v>
      </c>
      <c r="O67" s="3">
        <f t="shared" si="0"/>
        <v>3.7499999999999999E-2</v>
      </c>
      <c r="P67" s="9">
        <f>SUMPRODUCT($J$9:J67,$L$9:L67,$R$9:R67)/SUMPRODUCT($L$9:L67,$R$9:R67)</f>
        <v>28.025328003417076</v>
      </c>
      <c r="Q67" s="3">
        <v>0.01</v>
      </c>
      <c r="R67">
        <f t="shared" si="20"/>
        <v>3892</v>
      </c>
      <c r="S67" s="8">
        <f>N67-L67*(R66-R67)</f>
        <v>3520076.6399944895</v>
      </c>
      <c r="T67" s="8"/>
      <c r="U67" s="5">
        <v>59</v>
      </c>
      <c r="V67" s="8">
        <f t="shared" si="19"/>
        <v>19888.043058260755</v>
      </c>
      <c r="W67" s="2">
        <f t="shared" si="1"/>
        <v>477.41529546545286</v>
      </c>
      <c r="X67" s="8">
        <f t="shared" si="2"/>
        <v>411.12181860458367</v>
      </c>
      <c r="Y67" s="8">
        <f t="shared" si="3"/>
        <v>397.76086116521509</v>
      </c>
      <c r="Z67" s="8">
        <f>V67*$V$4/12</f>
        <v>66.293476860869177</v>
      </c>
      <c r="AA67" s="3">
        <f t="shared" si="4"/>
        <v>0.04</v>
      </c>
      <c r="AB67">
        <f>SUMPRODUCT($U$9:U67,$X$9:X67)/SUM($X$9:X67)</f>
        <v>34.405960772763187</v>
      </c>
      <c r="AC67" s="10">
        <v>0.02</v>
      </c>
      <c r="AD67" s="8">
        <v>0</v>
      </c>
      <c r="AF67" s="5">
        <v>59</v>
      </c>
      <c r="AG67" s="8">
        <f t="shared" si="6"/>
        <v>445717947.12231398</v>
      </c>
      <c r="AH67" s="8">
        <f t="shared" si="7"/>
        <v>2159694.7075616624</v>
      </c>
      <c r="AI67" s="8">
        <f t="shared" si="8"/>
        <v>3416036.3431468382</v>
      </c>
      <c r="AJ67" s="8">
        <f t="shared" si="9"/>
        <v>1365213.5002117655</v>
      </c>
      <c r="AK67" s="12">
        <f>SUM($AJ$9:AJ67)/SUM($AG$9:AG67) * 12</f>
        <v>3.7158763509636178E-2</v>
      </c>
      <c r="AL67" s="9">
        <f>SUMPRODUCT($AF$9:AF67,$AH$9:AH67)/SUM($AH$9:AH67)</f>
        <v>29.415501801129707</v>
      </c>
      <c r="AM67" s="3">
        <f t="shared" si="10"/>
        <v>7.6641211447772582E-3</v>
      </c>
      <c r="AN67">
        <f t="shared" si="11"/>
        <v>3.0629538456460751E-3</v>
      </c>
    </row>
    <row r="68" spans="1:40" x14ac:dyDescent="0.2">
      <c r="A68" s="5">
        <v>60</v>
      </c>
      <c r="B68" s="2">
        <f t="shared" si="12"/>
        <v>72028356.064487234</v>
      </c>
      <c r="C68" s="2">
        <f t="shared" si="13"/>
        <v>510510.75011678168</v>
      </c>
      <c r="D68" s="5">
        <v>0</v>
      </c>
      <c r="E68" s="2">
        <f t="shared" si="14"/>
        <v>180070.89016121809</v>
      </c>
      <c r="F68" s="3">
        <v>0.03</v>
      </c>
      <c r="G68" s="9">
        <f>SUMPRODUCT($A$9:A68,$C$9:C68)/SUM($C$9:C68)</f>
        <v>31.248575937515344</v>
      </c>
      <c r="H68" s="3">
        <v>0</v>
      </c>
      <c r="J68" s="5">
        <v>60</v>
      </c>
      <c r="K68" s="8">
        <f t="shared" si="15"/>
        <v>90258.3753844741</v>
      </c>
      <c r="L68" s="8">
        <f t="shared" si="16"/>
        <v>181.0581684956428</v>
      </c>
      <c r="M68" s="8">
        <f t="shared" si="17"/>
        <v>282.05742307648154</v>
      </c>
      <c r="N68" s="8">
        <f t="shared" si="18"/>
        <v>3429818.2646100158</v>
      </c>
      <c r="O68" s="3">
        <f t="shared" si="0"/>
        <v>3.7499999999999999E-2</v>
      </c>
      <c r="P68" s="9">
        <f>SUMPRODUCT($J$9:J68,$L$9:L68,$R$9:R68)/SUMPRODUCT($L$9:L68,$R$9:R68)</f>
        <v>28.45815113262536</v>
      </c>
      <c r="Q68" s="3">
        <v>0.01</v>
      </c>
      <c r="R68">
        <f t="shared" si="20"/>
        <v>3854</v>
      </c>
      <c r="S68" s="8">
        <f>N68-L68*(R67-R68)</f>
        <v>3422938.0542071816</v>
      </c>
      <c r="T68" s="8"/>
      <c r="U68" s="5">
        <v>60</v>
      </c>
      <c r="V68" s="8">
        <f t="shared" si="19"/>
        <v>19079.160378490957</v>
      </c>
      <c r="W68" s="2">
        <f t="shared" si="1"/>
        <v>477.41529546545286</v>
      </c>
      <c r="X68" s="8">
        <f t="shared" si="2"/>
        <v>413.81809420381632</v>
      </c>
      <c r="Y68" s="8">
        <f t="shared" si="3"/>
        <v>381.58320756981914</v>
      </c>
      <c r="Z68" s="8">
        <f>V68*$V$4/12</f>
        <v>63.597201261636521</v>
      </c>
      <c r="AA68" s="3">
        <f t="shared" si="4"/>
        <v>0.04</v>
      </c>
      <c r="AB68">
        <f>SUMPRODUCT($U$9:U68,$X$9:X68)/SUM($X$9:X68)</f>
        <v>34.993364705599035</v>
      </c>
      <c r="AC68" s="10">
        <v>0.02</v>
      </c>
      <c r="AD68" s="8">
        <v>0</v>
      </c>
      <c r="AF68" s="5">
        <v>60</v>
      </c>
      <c r="AG68" s="8">
        <f t="shared" si="6"/>
        <v>439634465.08307594</v>
      </c>
      <c r="AH68" s="8">
        <f t="shared" si="7"/>
        <v>2156216.7621268569</v>
      </c>
      <c r="AI68" s="8">
        <f t="shared" si="8"/>
        <v>3409113.0642394312</v>
      </c>
      <c r="AJ68" s="8">
        <f t="shared" si="9"/>
        <v>1346196.2133882325</v>
      </c>
      <c r="AK68" s="12">
        <f>SUM($AJ$9:AJ68)/SUM($AG$9:AG68) * 12</f>
        <v>3.7154213948146567E-2</v>
      </c>
      <c r="AL68" s="9">
        <f>SUMPRODUCT($AF$9:AF68,$AH$9:AH68)/SUM($AH$9:AH68)</f>
        <v>29.897691675589908</v>
      </c>
      <c r="AM68" s="3">
        <f t="shared" si="10"/>
        <v>7.7544263132218825E-3</v>
      </c>
      <c r="AN68">
        <f t="shared" si="11"/>
        <v>3.0620807063746636E-3</v>
      </c>
    </row>
    <row r="69" spans="1:40" x14ac:dyDescent="0.2">
      <c r="A69" s="5">
        <v>61</v>
      </c>
      <c r="B69" s="2">
        <f t="shared" si="12"/>
        <v>71517845.314370453</v>
      </c>
      <c r="C69" s="2">
        <f t="shared" si="13"/>
        <v>511787.02699207363</v>
      </c>
      <c r="D69" s="5">
        <v>0</v>
      </c>
      <c r="E69" s="2">
        <f t="shared" si="14"/>
        <v>178794.61328592614</v>
      </c>
      <c r="F69" s="3">
        <v>0.03</v>
      </c>
      <c r="G69" s="9">
        <f>SUMPRODUCT($A$9:A69,$C$9:C69)/SUM($C$9:C69)</f>
        <v>31.773733676350524</v>
      </c>
      <c r="H69" s="3">
        <v>0</v>
      </c>
      <c r="J69" s="5">
        <v>61</v>
      </c>
      <c r="K69" s="8">
        <f t="shared" si="15"/>
        <v>90077.317215978459</v>
      </c>
      <c r="L69" s="8">
        <f t="shared" si="16"/>
        <v>181.62397527219167</v>
      </c>
      <c r="M69" s="8">
        <f t="shared" si="17"/>
        <v>281.49161629993267</v>
      </c>
      <c r="N69" s="8">
        <f t="shared" si="18"/>
        <v>3422938.0542071816</v>
      </c>
      <c r="O69" s="3">
        <f t="shared" si="0"/>
        <v>3.7499999999999999E-2</v>
      </c>
      <c r="P69" s="9">
        <f>SUMPRODUCT($J$9:J69,$L$9:L69,$R$9:R69)/SUMPRODUCT($L$9:L69,$R$9:R69)</f>
        <v>28.889867162417808</v>
      </c>
      <c r="Q69" s="3">
        <v>0.01</v>
      </c>
      <c r="R69">
        <f t="shared" si="20"/>
        <v>3816</v>
      </c>
      <c r="S69" s="8">
        <f>N69-L69*(R68-R69)</f>
        <v>3416036.3431468382</v>
      </c>
      <c r="T69" s="8"/>
      <c r="U69" s="5">
        <v>61</v>
      </c>
      <c r="V69" s="8">
        <f t="shared" si="19"/>
        <v>18283.759076717321</v>
      </c>
      <c r="W69" s="2">
        <f t="shared" si="1"/>
        <v>477.41529546545286</v>
      </c>
      <c r="X69" s="8">
        <f t="shared" si="2"/>
        <v>416.46943187639511</v>
      </c>
      <c r="Y69" s="8">
        <f t="shared" si="3"/>
        <v>365.67518153434639</v>
      </c>
      <c r="Z69" s="8">
        <f>V69*$V$4/12</f>
        <v>60.94586358905773</v>
      </c>
      <c r="AA69" s="3">
        <f t="shared" si="4"/>
        <v>0.04</v>
      </c>
      <c r="AB69">
        <f>SUMPRODUCT($U$9:U69,$X$9:X69)/SUM($X$9:X69)</f>
        <v>35.58050064584679</v>
      </c>
      <c r="AC69" s="10">
        <v>0.02</v>
      </c>
      <c r="AD69" s="8">
        <v>0</v>
      </c>
      <c r="AF69" s="5">
        <v>61</v>
      </c>
      <c r="AG69" s="8">
        <f t="shared" si="6"/>
        <v>433675474.12952846</v>
      </c>
      <c r="AH69" s="8">
        <f t="shared" si="7"/>
        <v>2152888.2740975413</v>
      </c>
      <c r="AI69" s="8">
        <f t="shared" si="8"/>
        <v>3312637.4092937172</v>
      </c>
      <c r="AJ69" s="8">
        <f t="shared" si="9"/>
        <v>1327293.4171906686</v>
      </c>
      <c r="AK69" s="12">
        <f>SUM($AJ$9:AJ69)/SUM($AG$9:AG69) * 12</f>
        <v>3.7149628296462511E-2</v>
      </c>
      <c r="AL69" s="9">
        <f>SUMPRODUCT($AF$9:AF69,$AH$9:AH69)/SUM($AH$9:AH69)</f>
        <v>30.379700769341966</v>
      </c>
      <c r="AM69" s="3">
        <f t="shared" si="10"/>
        <v>7.6385168332214976E-3</v>
      </c>
      <c r="AN69">
        <f t="shared" si="11"/>
        <v>3.0605683197898297E-3</v>
      </c>
    </row>
    <row r="70" spans="1:40" x14ac:dyDescent="0.2">
      <c r="A70" s="5">
        <v>62</v>
      </c>
      <c r="B70" s="2">
        <f t="shared" si="12"/>
        <v>71006058.287378386</v>
      </c>
      <c r="C70" s="2">
        <f t="shared" si="13"/>
        <v>513066.4945595538</v>
      </c>
      <c r="D70" s="5">
        <v>0</v>
      </c>
      <c r="E70" s="2">
        <f t="shared" si="14"/>
        <v>177515.14571844597</v>
      </c>
      <c r="F70" s="3">
        <v>0.03</v>
      </c>
      <c r="G70" s="9">
        <f>SUMPRODUCT($A$9:A70,$C$9:C70)/SUM($C$9:C70)</f>
        <v>32.299306597787002</v>
      </c>
      <c r="H70" s="3">
        <v>0</v>
      </c>
      <c r="J70" s="5">
        <v>62</v>
      </c>
      <c r="K70" s="8">
        <f t="shared" si="15"/>
        <v>89895.69324070627</v>
      </c>
      <c r="L70" s="8">
        <f t="shared" si="16"/>
        <v>182.19155019491728</v>
      </c>
      <c r="M70" s="8">
        <f t="shared" si="17"/>
        <v>280.92404137720706</v>
      </c>
      <c r="N70" s="8">
        <f t="shared" si="18"/>
        <v>3416036.3431468382</v>
      </c>
      <c r="O70" s="3">
        <f t="shared" si="0"/>
        <v>3.7499999999999999E-2</v>
      </c>
      <c r="P70" s="9">
        <f>SUMPRODUCT($J$9:J70,$L$9:L70,$R$9:R70)/SUMPRODUCT($L$9:L70,$R$9:R70)</f>
        <v>29.320434289020774</v>
      </c>
      <c r="Q70" s="3">
        <v>0.01</v>
      </c>
      <c r="R70">
        <f t="shared" si="20"/>
        <v>3778</v>
      </c>
      <c r="S70" s="8">
        <f>N70-L70*(R69-R70)</f>
        <v>3409113.0642394312</v>
      </c>
      <c r="T70" s="8"/>
      <c r="U70" s="5">
        <v>62</v>
      </c>
      <c r="V70" s="8">
        <f t="shared" si="19"/>
        <v>17501.614463306581</v>
      </c>
      <c r="W70" s="2">
        <f t="shared" si="1"/>
        <v>477.41529546545286</v>
      </c>
      <c r="X70" s="8">
        <f t="shared" si="2"/>
        <v>419.07658058776428</v>
      </c>
      <c r="Y70" s="8">
        <f t="shared" si="3"/>
        <v>350.03228926613161</v>
      </c>
      <c r="Z70" s="8">
        <f>V70*$V$4/12</f>
        <v>58.338714877688602</v>
      </c>
      <c r="AA70" s="3">
        <f t="shared" si="4"/>
        <v>0.04</v>
      </c>
      <c r="AB70">
        <f>SUMPRODUCT($U$9:U70,$X$9:X70)/SUM($X$9:X70)</f>
        <v>36.167359365545373</v>
      </c>
      <c r="AC70" s="10">
        <v>0.02</v>
      </c>
      <c r="AD70" s="8">
        <v>0</v>
      </c>
      <c r="AF70" s="5">
        <v>62</v>
      </c>
      <c r="AG70" s="8">
        <f t="shared" si="6"/>
        <v>427750543.90426201</v>
      </c>
      <c r="AH70" s="8">
        <f t="shared" si="7"/>
        <v>2149527.4511478138</v>
      </c>
      <c r="AI70" s="8">
        <f t="shared" si="8"/>
        <v>3305854.1243095915</v>
      </c>
      <c r="AJ70" s="8">
        <f t="shared" si="9"/>
        <v>1308783.7144139516</v>
      </c>
      <c r="AK70" s="12">
        <f>SUM($AJ$9:AJ70)/SUM($AG$9:AG70) * 12</f>
        <v>3.714509020528009E-2</v>
      </c>
      <c r="AL70" s="9">
        <f>SUMPRODUCT($AF$9:AF70,$AH$9:AH70)/SUM($AH$9:AH70)</f>
        <v>30.86151715087907</v>
      </c>
      <c r="AM70" s="3">
        <f t="shared" si="10"/>
        <v>7.7284627019656091E-3</v>
      </c>
      <c r="AN70">
        <f t="shared" si="11"/>
        <v>3.0596891881612197E-3</v>
      </c>
    </row>
    <row r="71" spans="1:40" x14ac:dyDescent="0.2">
      <c r="A71" s="5">
        <v>63</v>
      </c>
      <c r="B71" s="2">
        <f t="shared" si="12"/>
        <v>70492991.792818829</v>
      </c>
      <c r="C71" s="2">
        <f t="shared" si="13"/>
        <v>514349.16079595272</v>
      </c>
      <c r="D71" s="5">
        <v>0</v>
      </c>
      <c r="E71" s="2">
        <f t="shared" si="14"/>
        <v>176232.47948204709</v>
      </c>
      <c r="F71" s="3">
        <v>0.03</v>
      </c>
      <c r="G71" s="9">
        <f>SUMPRODUCT($A$9:A71,$C$9:C71)/SUM($C$9:C71)</f>
        <v>32.825294670002741</v>
      </c>
      <c r="H71" s="3">
        <v>0</v>
      </c>
      <c r="J71" s="5">
        <v>63</v>
      </c>
      <c r="K71" s="8">
        <f t="shared" si="15"/>
        <v>89713.501690511359</v>
      </c>
      <c r="L71" s="8">
        <f t="shared" si="16"/>
        <v>182.76089878927638</v>
      </c>
      <c r="M71" s="8">
        <f t="shared" si="17"/>
        <v>280.35469278284796</v>
      </c>
      <c r="N71" s="8">
        <f t="shared" si="18"/>
        <v>3319399.5625489205</v>
      </c>
      <c r="O71" s="3">
        <f t="shared" si="0"/>
        <v>3.7499999999999999E-2</v>
      </c>
      <c r="P71" s="9">
        <f>SUMPRODUCT($J$9:J71,$L$9:L71,$R$9:R71)/SUMPRODUCT($L$9:L71,$R$9:R71)</f>
        <v>29.749924617503716</v>
      </c>
      <c r="Q71" s="3">
        <v>0.01</v>
      </c>
      <c r="R71">
        <f t="shared" si="20"/>
        <v>3741</v>
      </c>
      <c r="S71" s="8">
        <f>N71-L71*(R70-R71)</f>
        <v>3312637.4092937172</v>
      </c>
      <c r="T71" s="8"/>
      <c r="U71" s="5">
        <v>63</v>
      </c>
      <c r="V71" s="8">
        <f t="shared" si="19"/>
        <v>16732.505593452686</v>
      </c>
      <c r="W71" s="2">
        <f t="shared" si="1"/>
        <v>477.41529546545286</v>
      </c>
      <c r="X71" s="8">
        <f t="shared" si="2"/>
        <v>421.64027682061055</v>
      </c>
      <c r="Y71" s="8">
        <f t="shared" si="3"/>
        <v>334.65011186905372</v>
      </c>
      <c r="Z71" s="8">
        <f>V71*$V$4/12</f>
        <v>55.775018644842284</v>
      </c>
      <c r="AA71" s="3">
        <f t="shared" si="4"/>
        <v>0.04</v>
      </c>
      <c r="AB71">
        <f>SUMPRODUCT($U$9:U71,$X$9:X71)/SUM($X$9:X71)</f>
        <v>36.753932169431401</v>
      </c>
      <c r="AC71" s="10">
        <v>0.02</v>
      </c>
      <c r="AD71" s="8">
        <v>0</v>
      </c>
      <c r="AF71" s="5">
        <v>63</v>
      </c>
      <c r="AG71" s="8">
        <f t="shared" si="6"/>
        <v>421859328.37247622</v>
      </c>
      <c r="AH71" s="8">
        <f t="shared" si="7"/>
        <v>2146134.1241902295</v>
      </c>
      <c r="AI71" s="8">
        <f t="shared" si="8"/>
        <v>3299049.64155989</v>
      </c>
      <c r="AJ71" s="8">
        <f t="shared" si="9"/>
        <v>1290385.0182269278</v>
      </c>
      <c r="AK71" s="12">
        <f>SUM($AJ$9:AJ71)/SUM($AG$9:AG71) * 12</f>
        <v>3.7140598177102135E-2</v>
      </c>
      <c r="AL71" s="9">
        <f>SUMPRODUCT($AF$9:AF71,$AH$9:AH71)/SUM($AH$9:AH71)</f>
        <v>31.34312929895313</v>
      </c>
      <c r="AM71" s="3">
        <f t="shared" si="10"/>
        <v>7.8202600243250497E-3</v>
      </c>
      <c r="AN71">
        <f t="shared" si="11"/>
        <v>3.0588040406862738E-3</v>
      </c>
    </row>
    <row r="72" spans="1:40" x14ac:dyDescent="0.2">
      <c r="A72" s="5">
        <v>64</v>
      </c>
      <c r="B72" s="2">
        <f t="shared" si="12"/>
        <v>69978642.632022873</v>
      </c>
      <c r="C72" s="2">
        <f t="shared" si="13"/>
        <v>515635.03369794262</v>
      </c>
      <c r="D72" s="5">
        <v>0</v>
      </c>
      <c r="E72" s="2">
        <f t="shared" si="14"/>
        <v>174946.60658005718</v>
      </c>
      <c r="F72" s="3">
        <v>0.03</v>
      </c>
      <c r="G72" s="9">
        <f>SUMPRODUCT($A$9:A72,$C$9:C72)/SUM($C$9:C72)</f>
        <v>33.351697860661254</v>
      </c>
      <c r="H72" s="3">
        <v>0</v>
      </c>
      <c r="J72" s="5">
        <v>64</v>
      </c>
      <c r="K72" s="8">
        <f t="shared" si="15"/>
        <v>89530.740791722084</v>
      </c>
      <c r="L72" s="8">
        <f t="shared" si="16"/>
        <v>183.33202659799286</v>
      </c>
      <c r="M72" s="8">
        <f t="shared" si="17"/>
        <v>279.78356497413148</v>
      </c>
      <c r="N72" s="8">
        <f t="shared" si="18"/>
        <v>3312637.4092937172</v>
      </c>
      <c r="O72" s="3">
        <f t="shared" si="0"/>
        <v>3.7499999999999999E-2</v>
      </c>
      <c r="P72" s="9">
        <f>SUMPRODUCT($J$9:J72,$L$9:L72,$R$9:R72)/SUMPRODUCT($L$9:L72,$R$9:R72)</f>
        <v>30.178296257302208</v>
      </c>
      <c r="Q72" s="3">
        <v>0.01</v>
      </c>
      <c r="R72">
        <f t="shared" si="20"/>
        <v>3704</v>
      </c>
      <c r="S72" s="8">
        <f>N72-L72*(R71-R72)</f>
        <v>3305854.1243095915</v>
      </c>
      <c r="T72" s="8"/>
      <c r="U72" s="5">
        <v>64</v>
      </c>
      <c r="V72" s="8">
        <f t="shared" si="19"/>
        <v>15976.215204763022</v>
      </c>
      <c r="W72" s="2">
        <f t="shared" si="1"/>
        <v>477.41529546545286</v>
      </c>
      <c r="X72" s="8">
        <f t="shared" si="2"/>
        <v>424.16124478290942</v>
      </c>
      <c r="Y72" s="8">
        <f t="shared" si="3"/>
        <v>319.52430409526045</v>
      </c>
      <c r="Z72" s="8">
        <f>V72*$V$4/12</f>
        <v>53.254050682543408</v>
      </c>
      <c r="AA72" s="3">
        <f t="shared" si="4"/>
        <v>0.04</v>
      </c>
      <c r="AB72">
        <f>SUMPRODUCT($U$9:U72,$X$9:X72)/SUM($X$9:X72)</f>
        <v>37.340210866734907</v>
      </c>
      <c r="AC72" s="10">
        <v>0.02</v>
      </c>
      <c r="AD72" s="8">
        <v>0</v>
      </c>
      <c r="AF72" s="5">
        <v>64</v>
      </c>
      <c r="AG72" s="8">
        <f t="shared" si="6"/>
        <v>416090651.89667809</v>
      </c>
      <c r="AH72" s="8">
        <f t="shared" si="7"/>
        <v>2142892.6030396856</v>
      </c>
      <c r="AI72" s="8">
        <f t="shared" si="8"/>
        <v>3203244.8706177692</v>
      </c>
      <c r="AJ72" s="8">
        <f t="shared" si="9"/>
        <v>1272096.1887734768</v>
      </c>
      <c r="AK72" s="12">
        <f>SUM($AJ$9:AJ72)/SUM($AG$9:AG72) * 12</f>
        <v>3.7136071370178166E-2</v>
      </c>
      <c r="AL72" s="9">
        <f>SUMPRODUCT($AF$9:AF72,$AH$9:AH72)/SUM($AH$9:AH72)</f>
        <v>31.824566902658319</v>
      </c>
      <c r="AM72" s="3">
        <f t="shared" si="10"/>
        <v>7.6984302723849358E-3</v>
      </c>
      <c r="AN72">
        <f t="shared" si="11"/>
        <v>3.0572573139407092E-3</v>
      </c>
    </row>
    <row r="73" spans="1:40" x14ac:dyDescent="0.2">
      <c r="A73" s="5">
        <v>65</v>
      </c>
      <c r="B73" s="2">
        <f t="shared" si="12"/>
        <v>69463007.598324925</v>
      </c>
      <c r="C73" s="2">
        <f t="shared" si="13"/>
        <v>516924.12128218752</v>
      </c>
      <c r="D73" s="5">
        <v>0</v>
      </c>
      <c r="E73" s="2">
        <f t="shared" si="14"/>
        <v>173657.51899581231</v>
      </c>
      <c r="F73" s="3">
        <v>0.03</v>
      </c>
      <c r="G73" s="9">
        <f>SUMPRODUCT($A$9:A73,$C$9:C73)/SUM($C$9:C73)</f>
        <v>33.878516136911742</v>
      </c>
      <c r="H73" s="3">
        <v>0</v>
      </c>
      <c r="J73" s="5">
        <v>65</v>
      </c>
      <c r="K73" s="8">
        <f t="shared" si="15"/>
        <v>89347.408765124084</v>
      </c>
      <c r="L73" s="8">
        <f t="shared" si="16"/>
        <v>183.90493918111162</v>
      </c>
      <c r="M73" s="8">
        <f t="shared" si="17"/>
        <v>279.21065239101273</v>
      </c>
      <c r="N73" s="8">
        <f t="shared" si="18"/>
        <v>3305854.124309591</v>
      </c>
      <c r="O73" s="3">
        <f t="shared" si="0"/>
        <v>3.7499999999999999E-2</v>
      </c>
      <c r="P73" s="9">
        <f>SUMPRODUCT($J$9:J73,$L$9:L73,$R$9:R73)/SUMPRODUCT($L$9:L73,$R$9:R73)</f>
        <v>30.605507886282837</v>
      </c>
      <c r="Q73" s="3">
        <v>0.01</v>
      </c>
      <c r="R73">
        <f t="shared" si="20"/>
        <v>3667</v>
      </c>
      <c r="S73" s="8">
        <f>N73-L73*(R72-R73)</f>
        <v>3299049.64155989</v>
      </c>
      <c r="T73" s="8"/>
      <c r="U73" s="5">
        <v>65</v>
      </c>
      <c r="V73" s="8">
        <f t="shared" si="19"/>
        <v>15232.529655884851</v>
      </c>
      <c r="W73" s="2">
        <f t="shared" si="1"/>
        <v>477.41529546545286</v>
      </c>
      <c r="X73" s="8">
        <f t="shared" si="2"/>
        <v>426.64019661250336</v>
      </c>
      <c r="Y73" s="8">
        <f t="shared" si="3"/>
        <v>304.65059311769704</v>
      </c>
      <c r="Z73" s="8">
        <f>V73*$V$4/12</f>
        <v>50.775098852949505</v>
      </c>
      <c r="AA73" s="3">
        <f t="shared" si="4"/>
        <v>0.04</v>
      </c>
      <c r="AB73">
        <f>SUMPRODUCT($U$9:U73,$X$9:X73)/SUM($X$9:X73)</f>
        <v>37.926187744709154</v>
      </c>
      <c r="AC73" s="10">
        <v>0.02</v>
      </c>
      <c r="AD73" s="8">
        <v>0</v>
      </c>
      <c r="AF73" s="5">
        <v>65</v>
      </c>
      <c r="AG73" s="8">
        <f t="shared" si="6"/>
        <v>410354649.65589333</v>
      </c>
      <c r="AH73" s="8">
        <f t="shared" si="7"/>
        <v>2139619.3904818688</v>
      </c>
      <c r="AI73" s="8">
        <f t="shared" si="8"/>
        <v>3196582.8495418527</v>
      </c>
      <c r="AJ73" s="8">
        <f t="shared" si="9"/>
        <v>1254194.1682147651</v>
      </c>
      <c r="AK73" s="12">
        <f>SUM($AJ$9:AJ73)/SUM($AG$9:AG73) * 12</f>
        <v>3.7131590399310833E-2</v>
      </c>
      <c r="AL73" s="9">
        <f>SUMPRODUCT($AF$9:AF73,$AH$9:AH73)/SUM($AH$9:AH73)</f>
        <v>32.305818332505275</v>
      </c>
      <c r="AM73" s="3">
        <f t="shared" si="10"/>
        <v>7.7898053603690778E-3</v>
      </c>
      <c r="AN73">
        <f t="shared" si="11"/>
        <v>3.0563664119962605E-3</v>
      </c>
    </row>
    <row r="74" spans="1:40" x14ac:dyDescent="0.2">
      <c r="A74" s="5">
        <v>66</v>
      </c>
      <c r="B74" s="2">
        <f t="shared" si="12"/>
        <v>68946083.477042735</v>
      </c>
      <c r="C74" s="2">
        <f t="shared" si="13"/>
        <v>518216.43158539297</v>
      </c>
      <c r="D74" s="5">
        <v>0</v>
      </c>
      <c r="E74" s="2">
        <f t="shared" si="14"/>
        <v>172365.20869260683</v>
      </c>
      <c r="F74" s="3">
        <v>0.03</v>
      </c>
      <c r="G74" s="9">
        <f>SUMPRODUCT($A$9:A74,$C$9:C74)/SUM($C$9:C74)</f>
        <v>34.405749465389228</v>
      </c>
      <c r="H74" s="3">
        <v>0</v>
      </c>
      <c r="J74" s="5">
        <v>66</v>
      </c>
      <c r="K74" s="8">
        <f t="shared" si="15"/>
        <v>89163.503825942971</v>
      </c>
      <c r="L74" s="8">
        <f t="shared" si="16"/>
        <v>184.47964211605256</v>
      </c>
      <c r="M74" s="8">
        <f t="shared" si="17"/>
        <v>278.63594945607178</v>
      </c>
      <c r="N74" s="8">
        <f t="shared" si="18"/>
        <v>3209886.137733947</v>
      </c>
      <c r="O74" s="3">
        <f t="shared" ref="O74:O137" si="21">$K$4</f>
        <v>3.7499999999999999E-2</v>
      </c>
      <c r="P74" s="9">
        <f>SUMPRODUCT($J$9:J74,$L$9:L74,$R$9:R74)/SUMPRODUCT($L$9:L74,$R$9:R74)</f>
        <v>31.03163461312905</v>
      </c>
      <c r="Q74" s="3">
        <v>0.01</v>
      </c>
      <c r="R74">
        <f t="shared" si="20"/>
        <v>3631</v>
      </c>
      <c r="S74" s="8">
        <f>N74-L74*(R73-R74)</f>
        <v>3203244.8706177692</v>
      </c>
      <c r="T74" s="8"/>
      <c r="U74" s="5">
        <v>66</v>
      </c>
      <c r="V74" s="8">
        <f t="shared" si="19"/>
        <v>14501.238866154652</v>
      </c>
      <c r="W74" s="2">
        <f t="shared" ref="W74:W111" si="22">$V$6</f>
        <v>477.41529546545286</v>
      </c>
      <c r="X74" s="8">
        <f t="shared" ref="X74:X137" si="23">W74-Z74</f>
        <v>429.07783257827066</v>
      </c>
      <c r="Y74" s="8">
        <f t="shared" ref="Y74:Y98" si="24">V74*2/100</f>
        <v>290.02477732309302</v>
      </c>
      <c r="Z74" s="8">
        <f t="shared" ref="Z74:Z137" si="25">V74*$V$4/12</f>
        <v>48.33746288718217</v>
      </c>
      <c r="AA74" s="3">
        <f t="shared" ref="AA74:AA137" si="26">$V$4</f>
        <v>0.04</v>
      </c>
      <c r="AB74">
        <f>SUMPRODUCT($U$9:U74,$X$9:X74)/SUM($X$9:X74)</f>
        <v>38.511855543771112</v>
      </c>
      <c r="AC74" s="10">
        <v>0.02</v>
      </c>
      <c r="AD74" s="8">
        <v>0</v>
      </c>
      <c r="AF74" s="5">
        <v>66</v>
      </c>
      <c r="AG74" s="8">
        <f t="shared" ref="AG74:AG137" si="27">B76+K76*R76+V80*$V$7</f>
        <v>404739788.2060861</v>
      </c>
      <c r="AH74" s="8">
        <f t="shared" ref="AH74:AH137" si="28">C76+L76*R76+W80*$V$7</f>
        <v>2136499.9550472102</v>
      </c>
      <c r="AI74" s="8">
        <f t="shared" ref="AI74:AI137" si="29">S76+AD80*$V$7</f>
        <v>3101291.6760486839</v>
      </c>
      <c r="AJ74" s="8">
        <f t="shared" ref="AJ74:AJ137" si="30">E76+M76*R75+Z80*$V$7</f>
        <v>1236398.6454158789</v>
      </c>
      <c r="AK74" s="12">
        <f>SUM($AJ$9:AJ74)/SUM($AG$9:AG74) * 12</f>
        <v>3.7127076367040934E-2</v>
      </c>
      <c r="AL74" s="9">
        <f>SUMPRODUCT($AF$9:AF74,$AH$9:AH74)/SUM($AH$9:AH74)</f>
        <v>32.7869135400218</v>
      </c>
      <c r="AM74" s="3">
        <f t="shared" ref="AM74:AM137" si="31">AI74/AG74</f>
        <v>7.6624334113392454E-3</v>
      </c>
      <c r="AN74">
        <f t="shared" ref="AN74:AN137" si="32">AJ74/AG74</f>
        <v>3.0547988644653024E-3</v>
      </c>
    </row>
    <row r="75" spans="1:40" x14ac:dyDescent="0.2">
      <c r="A75" s="5">
        <v>67</v>
      </c>
      <c r="B75" s="2">
        <f t="shared" ref="B75:B138" si="33">B74-C74</f>
        <v>68427867.045457348</v>
      </c>
      <c r="C75" s="2">
        <f t="shared" ref="C75:C138" si="34">$B$6-E75</f>
        <v>519511.97266435646</v>
      </c>
      <c r="D75" s="5">
        <v>0</v>
      </c>
      <c r="E75" s="2">
        <f t="shared" ref="E75:E138" si="35">B75*($B$4/12)</f>
        <v>171069.66761364337</v>
      </c>
      <c r="F75" s="3">
        <v>0.03</v>
      </c>
      <c r="G75" s="9">
        <f>SUMPRODUCT($A$9:A75,$C$9:C75)/SUM($C$9:C75)</f>
        <v>34.933397812214736</v>
      </c>
      <c r="H75" s="3">
        <v>0</v>
      </c>
      <c r="J75" s="5">
        <v>67</v>
      </c>
      <c r="K75" s="8">
        <f t="shared" ref="K75:K138" si="36">K74-L74</f>
        <v>88979.024183826914</v>
      </c>
      <c r="L75" s="8">
        <f t="shared" ref="L75:L138" si="37">$K$6-M75</f>
        <v>185.05614099766524</v>
      </c>
      <c r="M75" s="8">
        <f t="shared" ref="M75:M138" si="38">K75*$K$4/12</f>
        <v>278.05945057445911</v>
      </c>
      <c r="N75" s="8">
        <f t="shared" ref="N75:N138" si="39">(R74-R75)*K75</f>
        <v>3203244.8706177687</v>
      </c>
      <c r="O75" s="3">
        <f t="shared" si="21"/>
        <v>3.7499999999999999E-2</v>
      </c>
      <c r="P75" s="9">
        <f>SUMPRODUCT($J$9:J75,$L$9:L75,$R$9:R75)/SUMPRODUCT($L$9:L75,$R$9:R75)</f>
        <v>31.456635005050373</v>
      </c>
      <c r="Q75" s="3">
        <v>0.01</v>
      </c>
      <c r="R75">
        <f t="shared" si="20"/>
        <v>3595</v>
      </c>
      <c r="S75" s="8">
        <f>N75-L75*(R74-R75)</f>
        <v>3196582.8495418527</v>
      </c>
      <c r="T75" s="8"/>
      <c r="U75" s="5">
        <v>67</v>
      </c>
      <c r="V75" s="8">
        <f t="shared" ref="V75:X138" si="40">V74-X74-Y74</f>
        <v>13782.136256253289</v>
      </c>
      <c r="W75" s="2">
        <f t="shared" si="22"/>
        <v>477.41529546545286</v>
      </c>
      <c r="X75" s="8">
        <f t="shared" si="23"/>
        <v>431.47484127794189</v>
      </c>
      <c r="Y75" s="8">
        <f t="shared" si="24"/>
        <v>275.64272512506579</v>
      </c>
      <c r="Z75" s="8">
        <f t="shared" si="25"/>
        <v>45.940454187510966</v>
      </c>
      <c r="AA75" s="3">
        <f t="shared" si="26"/>
        <v>0.04</v>
      </c>
      <c r="AB75">
        <f>SUMPRODUCT($U$9:U75,$X$9:X75)/SUM($X$9:X75)</f>
        <v>39.097207434138816</v>
      </c>
      <c r="AC75" s="10">
        <v>0.02</v>
      </c>
      <c r="AD75" s="8">
        <v>0</v>
      </c>
      <c r="AF75" s="5">
        <v>67</v>
      </c>
      <c r="AG75" s="8">
        <f t="shared" si="27"/>
        <v>399156581.45997655</v>
      </c>
      <c r="AH75" s="8">
        <f t="shared" si="28"/>
        <v>2133349.6558723291</v>
      </c>
      <c r="AI75" s="8">
        <f t="shared" si="29"/>
        <v>3094774.1668313118</v>
      </c>
      <c r="AJ75" s="8">
        <f t="shared" si="30"/>
        <v>1218985.4427655549</v>
      </c>
      <c r="AK75" s="12">
        <f>SUM($AJ$9:AJ75)/SUM($AG$9:AG75) * 12</f>
        <v>3.7122607988493594E-2</v>
      </c>
      <c r="AL75" s="9">
        <f>SUMPRODUCT($AF$9:AF75,$AH$9:AH75)/SUM($AH$9:AH75)</f>
        <v>33.267840820174087</v>
      </c>
      <c r="AM75" s="3">
        <f t="shared" si="31"/>
        <v>7.7532835748610222E-3</v>
      </c>
      <c r="AN75">
        <f t="shared" si="32"/>
        <v>3.0539029027328779E-3</v>
      </c>
    </row>
    <row r="76" spans="1:40" x14ac:dyDescent="0.2">
      <c r="A76" s="5">
        <v>68</v>
      </c>
      <c r="B76" s="2">
        <f t="shared" si="33"/>
        <v>67908355.072792992</v>
      </c>
      <c r="C76" s="2">
        <f t="shared" si="34"/>
        <v>520810.75259601732</v>
      </c>
      <c r="D76" s="5">
        <v>0</v>
      </c>
      <c r="E76" s="2">
        <f t="shared" si="35"/>
        <v>169770.88768198248</v>
      </c>
      <c r="F76" s="3">
        <v>0.03</v>
      </c>
      <c r="G76" s="9">
        <f>SUMPRODUCT($A$9:A76,$C$9:C76)/SUM($C$9:C76)</f>
        <v>35.461461142995397</v>
      </c>
      <c r="H76" s="3">
        <v>0</v>
      </c>
      <c r="J76" s="5">
        <v>68</v>
      </c>
      <c r="K76" s="8">
        <f t="shared" si="36"/>
        <v>88793.968042829249</v>
      </c>
      <c r="L76" s="8">
        <f t="shared" si="37"/>
        <v>185.63444143828298</v>
      </c>
      <c r="M76" s="8">
        <f t="shared" si="38"/>
        <v>277.48115013384137</v>
      </c>
      <c r="N76" s="8">
        <f t="shared" si="39"/>
        <v>3107788.8814990236</v>
      </c>
      <c r="O76" s="3">
        <f t="shared" si="21"/>
        <v>3.7499999999999999E-2</v>
      </c>
      <c r="P76" s="9">
        <f>SUMPRODUCT($J$9:J76,$L$9:L76,$R$9:R76)/SUMPRODUCT($L$9:L76,$R$9:R76)</f>
        <v>31.880585829600086</v>
      </c>
      <c r="Q76" s="3">
        <v>0.01</v>
      </c>
      <c r="R76">
        <f t="shared" ref="R76:R139" si="41">R75-INT(R75*1/100)</f>
        <v>3560</v>
      </c>
      <c r="S76" s="8">
        <f>N76-L76*(R75-R76)</f>
        <v>3101291.6760486839</v>
      </c>
      <c r="T76" s="8"/>
      <c r="U76" s="5">
        <v>68</v>
      </c>
      <c r="V76" s="8">
        <f t="shared" si="40"/>
        <v>13075.01868985028</v>
      </c>
      <c r="W76" s="2">
        <f t="shared" si="22"/>
        <v>477.41529546545286</v>
      </c>
      <c r="X76" s="8">
        <f t="shared" si="23"/>
        <v>433.8318998326186</v>
      </c>
      <c r="Y76" s="8">
        <f t="shared" si="24"/>
        <v>261.50037379700558</v>
      </c>
      <c r="Z76" s="8">
        <f t="shared" si="25"/>
        <v>43.583395632834261</v>
      </c>
      <c r="AA76" s="3">
        <f t="shared" si="26"/>
        <v>0.04</v>
      </c>
      <c r="AB76">
        <f>SUMPRODUCT($U$9:U76,$X$9:X76)/SUM($X$9:X76)</f>
        <v>39.682236993861132</v>
      </c>
      <c r="AC76" s="10">
        <v>0.02</v>
      </c>
      <c r="AD76" s="8">
        <v>0</v>
      </c>
      <c r="AF76" s="5">
        <v>68</v>
      </c>
      <c r="AG76" s="8">
        <f t="shared" si="27"/>
        <v>393604713.28402495</v>
      </c>
      <c r="AH76" s="8">
        <f t="shared" si="28"/>
        <v>2130168.3310294207</v>
      </c>
      <c r="AI76" s="8">
        <f t="shared" si="29"/>
        <v>3088236.2903976352</v>
      </c>
      <c r="AJ76" s="8">
        <f t="shared" si="30"/>
        <v>1201675.4382065383</v>
      </c>
      <c r="AK76" s="12">
        <f>SUM($AJ$9:AJ76)/SUM($AG$9:AG76) * 12</f>
        <v>3.7118184007897251E-2</v>
      </c>
      <c r="AL76" s="9">
        <f>SUMPRODUCT($AF$9:AF76,$AH$9:AH76)/SUM($AH$9:AH76)</f>
        <v>33.748588844989726</v>
      </c>
      <c r="AM76" s="3">
        <f t="shared" si="31"/>
        <v>7.846034831826736E-3</v>
      </c>
      <c r="AN76">
        <f t="shared" si="32"/>
        <v>3.0530006314721386E-3</v>
      </c>
    </row>
    <row r="77" spans="1:40" x14ac:dyDescent="0.2">
      <c r="A77" s="5">
        <v>69</v>
      </c>
      <c r="B77" s="2">
        <f t="shared" si="33"/>
        <v>67387544.320196971</v>
      </c>
      <c r="C77" s="2">
        <f t="shared" si="34"/>
        <v>522112.77947750734</v>
      </c>
      <c r="D77" s="5">
        <v>0</v>
      </c>
      <c r="E77" s="2">
        <f t="shared" si="35"/>
        <v>168468.86080049243</v>
      </c>
      <c r="F77" s="3">
        <v>0.03</v>
      </c>
      <c r="G77" s="9">
        <f>SUMPRODUCT($A$9:A77,$C$9:C77)/SUM($C$9:C77)</f>
        <v>35.989939422824648</v>
      </c>
      <c r="H77" s="3">
        <v>0</v>
      </c>
      <c r="J77" s="5">
        <v>69</v>
      </c>
      <c r="K77" s="8">
        <f t="shared" si="36"/>
        <v>88608.333601390972</v>
      </c>
      <c r="L77" s="8">
        <f t="shared" si="37"/>
        <v>186.21454906777757</v>
      </c>
      <c r="M77" s="8">
        <f t="shared" si="38"/>
        <v>276.90104250434678</v>
      </c>
      <c r="N77" s="8">
        <f t="shared" si="39"/>
        <v>3101291.6760486839</v>
      </c>
      <c r="O77" s="3">
        <f t="shared" si="21"/>
        <v>3.7499999999999999E-2</v>
      </c>
      <c r="P77" s="9">
        <f>SUMPRODUCT($J$9:J77,$L$9:L77,$R$9:R77)/SUMPRODUCT($L$9:L77,$R$9:R77)</f>
        <v>32.303445643076458</v>
      </c>
      <c r="Q77" s="3">
        <v>0.01</v>
      </c>
      <c r="R77">
        <f t="shared" si="41"/>
        <v>3525</v>
      </c>
      <c r="S77" s="8">
        <f>N77-L77*(R76-R77)</f>
        <v>3094774.1668313118</v>
      </c>
      <c r="T77" s="8"/>
      <c r="U77" s="5">
        <v>69</v>
      </c>
      <c r="V77" s="8">
        <f t="shared" si="40"/>
        <v>12379.686416220655</v>
      </c>
      <c r="W77" s="2">
        <f t="shared" si="22"/>
        <v>477.41529546545286</v>
      </c>
      <c r="X77" s="8">
        <f t="shared" si="23"/>
        <v>436.14967407805068</v>
      </c>
      <c r="Y77" s="8">
        <f t="shared" si="24"/>
        <v>247.59372832441309</v>
      </c>
      <c r="Z77" s="8">
        <f t="shared" si="25"/>
        <v>41.265621387402184</v>
      </c>
      <c r="AA77" s="3">
        <f t="shared" si="26"/>
        <v>0.04</v>
      </c>
      <c r="AB77">
        <f>SUMPRODUCT($U$9:U77,$X$9:X77)/SUM($X$9:X77)</f>
        <v>40.266938188143627</v>
      </c>
      <c r="AC77" s="10">
        <v>0.02</v>
      </c>
      <c r="AD77" s="8">
        <v>0</v>
      </c>
      <c r="AF77" s="5">
        <v>69</v>
      </c>
      <c r="AG77" s="8">
        <f t="shared" si="27"/>
        <v>388172109.21433574</v>
      </c>
      <c r="AH77" s="8">
        <f t="shared" si="28"/>
        <v>2127143.1980898064</v>
      </c>
      <c r="AI77" s="8">
        <f t="shared" si="29"/>
        <v>2993630.0407258151</v>
      </c>
      <c r="AJ77" s="8">
        <f t="shared" si="30"/>
        <v>1184467.5902465209</v>
      </c>
      <c r="AK77" s="12">
        <f>SUM($AJ$9:AJ77)/SUM($AG$9:AG77) * 12</f>
        <v>3.7113728269759859E-2</v>
      </c>
      <c r="AL77" s="9">
        <f>SUMPRODUCT($AF$9:AF77,$AH$9:AH77)/SUM($AH$9:AH77)</f>
        <v>34.229188392235727</v>
      </c>
      <c r="AM77" s="3">
        <f t="shared" si="31"/>
        <v>7.7121203962462748E-3</v>
      </c>
      <c r="AN77">
        <f t="shared" si="32"/>
        <v>3.0513979807665608E-3</v>
      </c>
    </row>
    <row r="78" spans="1:40" x14ac:dyDescent="0.2">
      <c r="A78" s="5">
        <v>70</v>
      </c>
      <c r="B78" s="2">
        <f t="shared" si="33"/>
        <v>66865431.540719464</v>
      </c>
      <c r="C78" s="2">
        <f t="shared" si="34"/>
        <v>523418.06142620114</v>
      </c>
      <c r="D78" s="5">
        <v>0</v>
      </c>
      <c r="E78" s="2">
        <f t="shared" si="35"/>
        <v>167163.57885179867</v>
      </c>
      <c r="F78" s="3">
        <v>0.03</v>
      </c>
      <c r="G78" s="9">
        <f>SUMPRODUCT($A$9:A78,$C$9:C78)/SUM($C$9:C78)</f>
        <v>36.518832616282346</v>
      </c>
      <c r="H78" s="3">
        <v>0</v>
      </c>
      <c r="J78" s="5">
        <v>70</v>
      </c>
      <c r="K78" s="8">
        <f t="shared" si="36"/>
        <v>88422.119052323193</v>
      </c>
      <c r="L78" s="8">
        <f t="shared" si="37"/>
        <v>186.79646953361436</v>
      </c>
      <c r="M78" s="8">
        <f t="shared" si="38"/>
        <v>276.31912203850999</v>
      </c>
      <c r="N78" s="8">
        <f t="shared" si="39"/>
        <v>3094774.1668313118</v>
      </c>
      <c r="O78" s="3">
        <f t="shared" si="21"/>
        <v>3.7499999999999999E-2</v>
      </c>
      <c r="P78" s="9">
        <f>SUMPRODUCT($J$9:J78,$L$9:L78,$R$9:R78)/SUMPRODUCT($L$9:L78,$R$9:R78)</f>
        <v>32.725173501786237</v>
      </c>
      <c r="Q78" s="3">
        <v>0.01</v>
      </c>
      <c r="R78">
        <f t="shared" si="41"/>
        <v>3490</v>
      </c>
      <c r="S78" s="8">
        <f>N78-L78*(R77-R78)</f>
        <v>3088236.2903976352</v>
      </c>
      <c r="T78" s="8"/>
      <c r="U78" s="5">
        <v>70</v>
      </c>
      <c r="V78" s="8">
        <f t="shared" si="40"/>
        <v>11695.943013818191</v>
      </c>
      <c r="W78" s="2">
        <f t="shared" si="22"/>
        <v>477.41529546545286</v>
      </c>
      <c r="X78" s="8">
        <f t="shared" si="23"/>
        <v>438.42881875272553</v>
      </c>
      <c r="Y78" s="8">
        <f t="shared" si="24"/>
        <v>233.9188602763638</v>
      </c>
      <c r="Z78" s="8">
        <f t="shared" si="25"/>
        <v>38.986476712727303</v>
      </c>
      <c r="AA78" s="3">
        <f t="shared" si="26"/>
        <v>0.04</v>
      </c>
      <c r="AB78">
        <f>SUMPRODUCT($U$9:U78,$X$9:X78)/SUM($X$9:X78)</f>
        <v>40.851305349881798</v>
      </c>
      <c r="AC78" s="10">
        <v>0.02</v>
      </c>
      <c r="AD78" s="8">
        <v>0</v>
      </c>
      <c r="AF78" s="5">
        <v>70</v>
      </c>
      <c r="AG78" s="8">
        <f t="shared" si="27"/>
        <v>382769855.62737143</v>
      </c>
      <c r="AH78" s="8">
        <f t="shared" si="28"/>
        <v>2124087.8846218819</v>
      </c>
      <c r="AI78" s="8">
        <f t="shared" si="29"/>
        <v>2987239.2044896306</v>
      </c>
      <c r="AJ78" s="8">
        <f t="shared" si="30"/>
        <v>1167636.0279902415</v>
      </c>
      <c r="AK78" s="12">
        <f>SUM($AJ$9:AJ78)/SUM($AG$9:AG78) * 12</f>
        <v>3.7109316879262978E-2</v>
      </c>
      <c r="AL78" s="9">
        <f>SUMPRODUCT($AF$9:AF78,$AH$9:AH78)/SUM($AH$9:AH78)</f>
        <v>34.709628040830815</v>
      </c>
      <c r="AM78" s="3">
        <f t="shared" si="31"/>
        <v>7.8042697474007055E-3</v>
      </c>
      <c r="AN78">
        <f t="shared" si="32"/>
        <v>3.0504910740069922E-3</v>
      </c>
    </row>
    <row r="79" spans="1:40" x14ac:dyDescent="0.2">
      <c r="A79" s="5">
        <v>71</v>
      </c>
      <c r="B79" s="2">
        <f t="shared" si="33"/>
        <v>66342013.479293264</v>
      </c>
      <c r="C79" s="2">
        <f t="shared" si="34"/>
        <v>524726.60657976661</v>
      </c>
      <c r="D79" s="5">
        <v>0</v>
      </c>
      <c r="E79" s="2">
        <f t="shared" si="35"/>
        <v>165855.03369823316</v>
      </c>
      <c r="F79" s="3">
        <v>0.03</v>
      </c>
      <c r="G79" s="9">
        <f>SUMPRODUCT($A$9:A79,$C$9:C79)/SUM($C$9:C79)</f>
        <v>37.048140687434959</v>
      </c>
      <c r="H79" s="3">
        <v>0</v>
      </c>
      <c r="J79" s="5">
        <v>71</v>
      </c>
      <c r="K79" s="8">
        <f t="shared" si="36"/>
        <v>88235.32258278958</v>
      </c>
      <c r="L79" s="8">
        <f t="shared" si="37"/>
        <v>187.38020850090692</v>
      </c>
      <c r="M79" s="8">
        <f t="shared" si="38"/>
        <v>275.73538307121743</v>
      </c>
      <c r="N79" s="8">
        <f t="shared" si="39"/>
        <v>3000000.967814846</v>
      </c>
      <c r="O79" s="3">
        <f t="shared" si="21"/>
        <v>3.7499999999999999E-2</v>
      </c>
      <c r="P79" s="9">
        <f>SUMPRODUCT($J$9:J79,$L$9:L79,$R$9:R79)/SUMPRODUCT($L$9:L79,$R$9:R79)</f>
        <v>33.145849276602519</v>
      </c>
      <c r="Q79" s="3">
        <v>0.01</v>
      </c>
      <c r="R79">
        <f t="shared" si="41"/>
        <v>3456</v>
      </c>
      <c r="S79" s="8">
        <f>N79-L79*(R78-R79)</f>
        <v>2993630.0407258151</v>
      </c>
      <c r="T79" s="8"/>
      <c r="U79" s="5">
        <v>71</v>
      </c>
      <c r="V79" s="8">
        <f t="shared" si="40"/>
        <v>11023.595334789101</v>
      </c>
      <c r="W79" s="2">
        <f t="shared" si="22"/>
        <v>477.41529546545286</v>
      </c>
      <c r="X79" s="8">
        <f t="shared" si="23"/>
        <v>440.66997768282249</v>
      </c>
      <c r="Y79" s="8">
        <f t="shared" si="24"/>
        <v>220.47190669578202</v>
      </c>
      <c r="Z79" s="8">
        <f t="shared" si="25"/>
        <v>36.745317782630337</v>
      </c>
      <c r="AA79" s="3">
        <f t="shared" si="26"/>
        <v>0.04</v>
      </c>
      <c r="AB79">
        <f>SUMPRODUCT($U$9:U79,$X$9:X79)/SUM($X$9:X79)</f>
        <v>41.435333161319903</v>
      </c>
      <c r="AC79" s="10">
        <v>0.02</v>
      </c>
      <c r="AD79" s="8">
        <v>0</v>
      </c>
      <c r="AF79" s="5">
        <v>71</v>
      </c>
      <c r="AG79" s="8">
        <f t="shared" si="27"/>
        <v>377397653.37242919</v>
      </c>
      <c r="AH79" s="8">
        <f t="shared" si="28"/>
        <v>2121002.2320508086</v>
      </c>
      <c r="AI79" s="8">
        <f t="shared" si="29"/>
        <v>2980828.3968902091</v>
      </c>
      <c r="AJ79" s="8">
        <f t="shared" si="30"/>
        <v>1150903.4265620855</v>
      </c>
      <c r="AK79" s="12">
        <f>SUM($AJ$9:AJ79)/SUM($AG$9:AG79) * 12</f>
        <v>3.7104948712628795E-2</v>
      </c>
      <c r="AL79" s="9">
        <f>SUMPRODUCT($AF$9:AF79,$AH$9:AH79)/SUM($AH$9:AH79)</f>
        <v>35.189896718886104</v>
      </c>
      <c r="AM79" s="3">
        <f t="shared" si="31"/>
        <v>7.8983755469953162E-3</v>
      </c>
      <c r="AN79">
        <f t="shared" si="32"/>
        <v>3.0495775908450967E-3</v>
      </c>
    </row>
    <row r="80" spans="1:40" x14ac:dyDescent="0.2">
      <c r="A80" s="5">
        <v>72</v>
      </c>
      <c r="B80" s="2">
        <f t="shared" si="33"/>
        <v>65817286.872713499</v>
      </c>
      <c r="C80" s="2">
        <f t="shared" si="34"/>
        <v>526038.42309621605</v>
      </c>
      <c r="D80" s="5">
        <v>0</v>
      </c>
      <c r="E80" s="2">
        <f t="shared" si="35"/>
        <v>164543.21718178375</v>
      </c>
      <c r="F80" s="3">
        <v>0.03</v>
      </c>
      <c r="G80" s="9">
        <f>SUMPRODUCT($A$9:A80,$C$9:C80)/SUM($C$9:C80)</f>
        <v>37.577863599835702</v>
      </c>
      <c r="H80" s="3">
        <v>0</v>
      </c>
      <c r="J80" s="5">
        <v>72</v>
      </c>
      <c r="K80" s="8">
        <f t="shared" si="36"/>
        <v>88047.942374288672</v>
      </c>
      <c r="L80" s="8">
        <f t="shared" si="37"/>
        <v>187.96577165247226</v>
      </c>
      <c r="M80" s="8">
        <f t="shared" si="38"/>
        <v>275.14981991965209</v>
      </c>
      <c r="N80" s="8">
        <f t="shared" si="39"/>
        <v>2993630.0407258146</v>
      </c>
      <c r="O80" s="3">
        <f t="shared" si="21"/>
        <v>3.7499999999999999E-2</v>
      </c>
      <c r="P80" s="9">
        <f>SUMPRODUCT($J$9:J80,$L$9:L80,$R$9:R80)/SUMPRODUCT($L$9:L80,$R$9:R80)</f>
        <v>33.565432004380142</v>
      </c>
      <c r="Q80" s="3">
        <v>0.01</v>
      </c>
      <c r="R80">
        <f t="shared" si="41"/>
        <v>3422</v>
      </c>
      <c r="S80" s="8">
        <f>N80-L80*(R79-R80)</f>
        <v>2987239.2044896306</v>
      </c>
      <c r="T80" s="8"/>
      <c r="U80" s="5">
        <v>72</v>
      </c>
      <c r="V80" s="8">
        <f t="shared" si="40"/>
        <v>10362.453450410496</v>
      </c>
      <c r="W80" s="2">
        <f t="shared" si="22"/>
        <v>477.41529546545286</v>
      </c>
      <c r="X80" s="8">
        <f t="shared" si="23"/>
        <v>442.87378396408451</v>
      </c>
      <c r="Y80" s="8">
        <f t="shared" si="24"/>
        <v>207.24906900820991</v>
      </c>
      <c r="Z80" s="8">
        <f t="shared" si="25"/>
        <v>34.541511501368319</v>
      </c>
      <c r="AA80" s="3">
        <f t="shared" si="26"/>
        <v>0.04</v>
      </c>
      <c r="AB80">
        <f>SUMPRODUCT($U$9:U80,$X$9:X80)/SUM($X$9:X80)</f>
        <v>42.019016636759666</v>
      </c>
      <c r="AC80" s="10">
        <v>0.02</v>
      </c>
      <c r="AD80" s="8">
        <v>0</v>
      </c>
      <c r="AF80" s="5">
        <v>72</v>
      </c>
      <c r="AG80" s="8">
        <f t="shared" si="27"/>
        <v>372142880.76370817</v>
      </c>
      <c r="AH80" s="8">
        <f t="shared" si="28"/>
        <v>2118075.2234999952</v>
      </c>
      <c r="AI80" s="8">
        <f t="shared" si="29"/>
        <v>2886915.2744724196</v>
      </c>
      <c r="AJ80" s="8">
        <f t="shared" si="30"/>
        <v>1134268.8003051975</v>
      </c>
      <c r="AK80" s="12">
        <f>SUM($AJ$9:AJ80)/SUM($AG$9:AG80) * 12</f>
        <v>3.7100550123825876E-2</v>
      </c>
      <c r="AL80" s="9">
        <f>SUMPRODUCT($AF$9:AF80,$AH$9:AH80)/SUM($AH$9:AH80)</f>
        <v>35.670025992713384</v>
      </c>
      <c r="AM80" s="3">
        <f t="shared" si="31"/>
        <v>7.7575453507209889E-3</v>
      </c>
      <c r="AN80">
        <f t="shared" si="32"/>
        <v>3.0479390012176548E-3</v>
      </c>
    </row>
    <row r="81" spans="1:40" x14ac:dyDescent="0.2">
      <c r="A81" s="5">
        <v>73</v>
      </c>
      <c r="B81" s="2">
        <f t="shared" si="33"/>
        <v>65291248.449617282</v>
      </c>
      <c r="C81" s="2">
        <f t="shared" si="34"/>
        <v>527353.51915395656</v>
      </c>
      <c r="D81" s="5">
        <v>0</v>
      </c>
      <c r="E81" s="2">
        <f t="shared" si="35"/>
        <v>163228.12112404322</v>
      </c>
      <c r="F81" s="3">
        <v>0.03</v>
      </c>
      <c r="G81" s="9">
        <f>SUMPRODUCT($A$9:A81,$C$9:C81)/SUM($C$9:C81)</f>
        <v>38.108001316524707</v>
      </c>
      <c r="H81" s="3">
        <v>0</v>
      </c>
      <c r="J81" s="5">
        <v>73</v>
      </c>
      <c r="K81" s="8">
        <f t="shared" si="36"/>
        <v>87859.976602636205</v>
      </c>
      <c r="L81" s="8">
        <f t="shared" si="37"/>
        <v>188.55316468888623</v>
      </c>
      <c r="M81" s="8">
        <f t="shared" si="38"/>
        <v>274.56242688323812</v>
      </c>
      <c r="N81" s="8">
        <f t="shared" si="39"/>
        <v>2987239.2044896311</v>
      </c>
      <c r="O81" s="3">
        <f t="shared" si="21"/>
        <v>3.7499999999999999E-2</v>
      </c>
      <c r="P81" s="9">
        <f>SUMPRODUCT($J$9:J81,$L$9:L81,$R$9:R81)/SUMPRODUCT($L$9:L81,$R$9:R81)</f>
        <v>33.983881161526348</v>
      </c>
      <c r="Q81" s="3">
        <v>0.01</v>
      </c>
      <c r="R81">
        <f t="shared" si="41"/>
        <v>3388</v>
      </c>
      <c r="S81" s="8">
        <f>N81-L81*(R80-R81)</f>
        <v>2980828.3968902091</v>
      </c>
      <c r="T81" s="8"/>
      <c r="U81" s="5">
        <v>73</v>
      </c>
      <c r="V81" s="8">
        <f t="shared" si="40"/>
        <v>9712.3305974382001</v>
      </c>
      <c r="W81" s="2">
        <f t="shared" si="22"/>
        <v>477.41529546545286</v>
      </c>
      <c r="X81" s="8">
        <f t="shared" si="23"/>
        <v>445.04086014065888</v>
      </c>
      <c r="Y81" s="8">
        <f t="shared" si="24"/>
        <v>194.24661194876401</v>
      </c>
      <c r="Z81" s="8">
        <f t="shared" si="25"/>
        <v>32.374435324794</v>
      </c>
      <c r="AA81" s="3">
        <f t="shared" si="26"/>
        <v>0.04</v>
      </c>
      <c r="AB81">
        <f>SUMPRODUCT($U$9:U81,$X$9:X81)/SUM($X$9:X81)</f>
        <v>42.602351106249301</v>
      </c>
      <c r="AC81" s="10">
        <v>0.02</v>
      </c>
      <c r="AD81" s="8">
        <v>0</v>
      </c>
      <c r="AF81" s="5">
        <v>73</v>
      </c>
      <c r="AG81" s="8">
        <f t="shared" si="27"/>
        <v>366917200.92908686</v>
      </c>
      <c r="AH81" s="8">
        <f t="shared" si="28"/>
        <v>2115118.7387482752</v>
      </c>
      <c r="AI81" s="8">
        <f t="shared" si="29"/>
        <v>2880654.070183266</v>
      </c>
      <c r="AJ81" s="8">
        <f t="shared" si="30"/>
        <v>1118004.5654671262</v>
      </c>
      <c r="AK81" s="12">
        <f>SUM($AJ$9:AJ81)/SUM($AG$9:AG81) * 12</f>
        <v>3.7096194819100509E-2</v>
      </c>
      <c r="AL81" s="9">
        <f>SUMPRODUCT($AF$9:AF81,$AH$9:AH81)/SUM($AH$9:AH81)</f>
        <v>36.150004686860591</v>
      </c>
      <c r="AM81" s="3">
        <f t="shared" si="31"/>
        <v>7.8509649122173539E-3</v>
      </c>
      <c r="AN81">
        <f t="shared" si="32"/>
        <v>3.0470214060179753E-3</v>
      </c>
    </row>
    <row r="82" spans="1:40" x14ac:dyDescent="0.2">
      <c r="A82" s="5">
        <v>74</v>
      </c>
      <c r="B82" s="2">
        <f t="shared" si="33"/>
        <v>64763894.930463322</v>
      </c>
      <c r="C82" s="2">
        <f t="shared" si="34"/>
        <v>528671.90295184148</v>
      </c>
      <c r="D82" s="5">
        <v>0</v>
      </c>
      <c r="E82" s="2">
        <f t="shared" si="35"/>
        <v>161909.7373261583</v>
      </c>
      <c r="F82" s="3">
        <v>0.03</v>
      </c>
      <c r="G82" s="9">
        <f>SUMPRODUCT($A$9:A82,$C$9:C82)/SUM($C$9:C82)</f>
        <v>38.638553800029193</v>
      </c>
      <c r="H82" s="3">
        <v>0</v>
      </c>
      <c r="J82" s="5">
        <v>74</v>
      </c>
      <c r="K82" s="8">
        <f t="shared" si="36"/>
        <v>87671.42343794732</v>
      </c>
      <c r="L82" s="8">
        <f t="shared" si="37"/>
        <v>189.14239332853896</v>
      </c>
      <c r="M82" s="8">
        <f t="shared" si="38"/>
        <v>273.97319824358539</v>
      </c>
      <c r="N82" s="8">
        <f t="shared" si="39"/>
        <v>2893156.9734522616</v>
      </c>
      <c r="O82" s="3">
        <f t="shared" si="21"/>
        <v>3.7499999999999999E-2</v>
      </c>
      <c r="P82" s="9">
        <f>SUMPRODUCT($J$9:J82,$L$9:L82,$R$9:R82)/SUMPRODUCT($L$9:L82,$R$9:R82)</f>
        <v>34.401279713308647</v>
      </c>
      <c r="Q82" s="3">
        <v>0.01</v>
      </c>
      <c r="R82">
        <f t="shared" si="41"/>
        <v>3355</v>
      </c>
      <c r="S82" s="8">
        <f>N82-L82*(R81-R82)</f>
        <v>2886915.2744724196</v>
      </c>
      <c r="T82" s="8"/>
      <c r="U82" s="5">
        <v>74</v>
      </c>
      <c r="V82" s="8">
        <f t="shared" si="40"/>
        <v>9073.0431253487786</v>
      </c>
      <c r="W82" s="2">
        <f t="shared" si="22"/>
        <v>477.41529546545286</v>
      </c>
      <c r="X82" s="8">
        <f t="shared" si="23"/>
        <v>447.17181838095695</v>
      </c>
      <c r="Y82" s="8">
        <f t="shared" si="24"/>
        <v>181.46086250697556</v>
      </c>
      <c r="Z82" s="8">
        <f t="shared" si="25"/>
        <v>30.243477084495932</v>
      </c>
      <c r="AA82" s="3">
        <f t="shared" si="26"/>
        <v>0.04</v>
      </c>
      <c r="AB82">
        <f>SUMPRODUCT($U$9:U82,$X$9:X82)/SUM($X$9:X82)</f>
        <v>43.185332200188135</v>
      </c>
      <c r="AC82" s="10">
        <v>0.02</v>
      </c>
      <c r="AD82" s="8">
        <v>0</v>
      </c>
      <c r="AF82" s="5">
        <v>74</v>
      </c>
      <c r="AG82" s="8">
        <f t="shared" si="27"/>
        <v>361720330.78229952</v>
      </c>
      <c r="AH82" s="8">
        <f t="shared" si="28"/>
        <v>2112132.6226684535</v>
      </c>
      <c r="AI82" s="8">
        <f t="shared" si="29"/>
        <v>2874373.2996307085</v>
      </c>
      <c r="AJ82" s="8">
        <f t="shared" si="30"/>
        <v>1101835.2076657079</v>
      </c>
      <c r="AK82" s="12">
        <f>SUM($AJ$9:AJ82)/SUM($AG$9:AG82) * 12</f>
        <v>3.7091881788305622E-2</v>
      </c>
      <c r="AL82" s="9">
        <f>SUMPRODUCT($AF$9:AF82,$AH$9:AH82)/SUM($AH$9:AH82)</f>
        <v>36.629821951892175</v>
      </c>
      <c r="AM82" s="3">
        <f t="shared" si="31"/>
        <v>7.9463968569702618E-3</v>
      </c>
      <c r="AN82">
        <f t="shared" si="32"/>
        <v>3.0460969812859226E-3</v>
      </c>
    </row>
    <row r="83" spans="1:40" x14ac:dyDescent="0.2">
      <c r="A83" s="5">
        <v>75</v>
      </c>
      <c r="B83" s="2">
        <f t="shared" si="33"/>
        <v>64235223.027511477</v>
      </c>
      <c r="C83" s="2">
        <f t="shared" si="34"/>
        <v>529993.58270922117</v>
      </c>
      <c r="D83" s="5">
        <v>0</v>
      </c>
      <c r="E83" s="2">
        <f t="shared" si="35"/>
        <v>160588.05756877869</v>
      </c>
      <c r="F83" s="3">
        <v>0.03</v>
      </c>
      <c r="G83" s="9">
        <f>SUMPRODUCT($A$9:A83,$C$9:C83)/SUM($C$9:C83)</f>
        <v>39.169521012363617</v>
      </c>
      <c r="H83" s="3">
        <v>0</v>
      </c>
      <c r="J83" s="5">
        <v>75</v>
      </c>
      <c r="K83" s="8">
        <f t="shared" si="36"/>
        <v>87482.28104461878</v>
      </c>
      <c r="L83" s="8">
        <f t="shared" si="37"/>
        <v>189.73346330769067</v>
      </c>
      <c r="M83" s="8">
        <f t="shared" si="38"/>
        <v>273.38212826443367</v>
      </c>
      <c r="N83" s="8">
        <f t="shared" si="39"/>
        <v>2886915.2744724196</v>
      </c>
      <c r="O83" s="3">
        <f t="shared" si="21"/>
        <v>3.7499999999999999E-2</v>
      </c>
      <c r="P83" s="9">
        <f>SUMPRODUCT($J$9:J83,$L$9:L83,$R$9:R83)/SUMPRODUCT($L$9:L83,$R$9:R83)</f>
        <v>34.817587125279132</v>
      </c>
      <c r="Q83" s="3">
        <v>0.01</v>
      </c>
      <c r="R83">
        <f t="shared" si="41"/>
        <v>3322</v>
      </c>
      <c r="S83" s="8">
        <f>N83-L83*(R82-R83)</f>
        <v>2880654.070183266</v>
      </c>
      <c r="T83" s="8"/>
      <c r="U83" s="5">
        <v>75</v>
      </c>
      <c r="V83" s="8">
        <f t="shared" si="40"/>
        <v>8444.4104444608456</v>
      </c>
      <c r="W83" s="2">
        <f t="shared" si="22"/>
        <v>477.41529546545286</v>
      </c>
      <c r="X83" s="8">
        <f t="shared" si="23"/>
        <v>449.26726065058335</v>
      </c>
      <c r="Y83" s="8">
        <f t="shared" si="24"/>
        <v>168.88820888921691</v>
      </c>
      <c r="Z83" s="8">
        <f t="shared" si="25"/>
        <v>28.148034814869487</v>
      </c>
      <c r="AA83" s="3">
        <f t="shared" si="26"/>
        <v>0.04</v>
      </c>
      <c r="AB83">
        <f>SUMPRODUCT($U$9:U83,$X$9:X83)/SUM($X$9:X83)</f>
        <v>43.767955834787173</v>
      </c>
      <c r="AC83" s="10">
        <v>0.02</v>
      </c>
      <c r="AD83" s="8">
        <v>0</v>
      </c>
      <c r="AF83" s="5">
        <v>75</v>
      </c>
      <c r="AG83" s="8">
        <f t="shared" si="27"/>
        <v>356639095.20882511</v>
      </c>
      <c r="AH83" s="8">
        <f t="shared" si="28"/>
        <v>2109307.6406032527</v>
      </c>
      <c r="AI83" s="8">
        <f t="shared" si="29"/>
        <v>2781161.6016195626</v>
      </c>
      <c r="AJ83" s="8">
        <f t="shared" si="30"/>
        <v>1085759.7940736818</v>
      </c>
      <c r="AK83" s="12">
        <f>SUM($AJ$9:AJ83)/SUM($AG$9:AG83) * 12</f>
        <v>3.7087539692190342E-2</v>
      </c>
      <c r="AL83" s="9">
        <f>SUMPRODUCT($AF$9:AF83,$AH$9:AH83)/SUM($AH$9:AH83)</f>
        <v>37.109510115726785</v>
      </c>
      <c r="AM83" s="3">
        <f t="shared" si="31"/>
        <v>7.7982521798152602E-3</v>
      </c>
      <c r="AN83">
        <f t="shared" si="32"/>
        <v>3.044421681918888E-3</v>
      </c>
    </row>
    <row r="84" spans="1:40" x14ac:dyDescent="0.2">
      <c r="A84" s="5">
        <v>76</v>
      </c>
      <c r="B84" s="2">
        <f t="shared" si="33"/>
        <v>63705229.444802254</v>
      </c>
      <c r="C84" s="2">
        <f t="shared" si="34"/>
        <v>531318.56666599412</v>
      </c>
      <c r="D84" s="5">
        <v>0</v>
      </c>
      <c r="E84" s="2">
        <f t="shared" si="35"/>
        <v>159263.07361200565</v>
      </c>
      <c r="F84" s="3">
        <v>0.03</v>
      </c>
      <c r="G84" s="9">
        <f>SUMPRODUCT($A$9:A84,$C$9:C84)/SUM($C$9:C84)</f>
        <v>39.700902915029879</v>
      </c>
      <c r="H84" s="3">
        <v>0</v>
      </c>
      <c r="J84" s="5">
        <v>76</v>
      </c>
      <c r="K84" s="8">
        <f t="shared" si="36"/>
        <v>87292.547581311082</v>
      </c>
      <c r="L84" s="8">
        <f t="shared" si="37"/>
        <v>190.32638038052721</v>
      </c>
      <c r="M84" s="8">
        <f t="shared" si="38"/>
        <v>272.78921119159713</v>
      </c>
      <c r="N84" s="8">
        <f t="shared" si="39"/>
        <v>2880654.070183266</v>
      </c>
      <c r="O84" s="3">
        <f t="shared" si="21"/>
        <v>3.7499999999999999E-2</v>
      </c>
      <c r="P84" s="9">
        <f>SUMPRODUCT($J$9:J84,$L$9:L84,$R$9:R84)/SUMPRODUCT($L$9:L84,$R$9:R84)</f>
        <v>35.232763252703542</v>
      </c>
      <c r="Q84" s="3">
        <v>0.01</v>
      </c>
      <c r="R84">
        <f t="shared" si="41"/>
        <v>3289</v>
      </c>
      <c r="S84" s="8">
        <f>N84-L84*(R83-R84)</f>
        <v>2874373.2996307085</v>
      </c>
      <c r="T84" s="8"/>
      <c r="U84" s="5">
        <v>76</v>
      </c>
      <c r="V84" s="8">
        <f t="shared" si="40"/>
        <v>7826.2549749210457</v>
      </c>
      <c r="W84" s="2">
        <f t="shared" si="22"/>
        <v>477.41529546545286</v>
      </c>
      <c r="X84" s="8">
        <f t="shared" si="23"/>
        <v>451.32777888238269</v>
      </c>
      <c r="Y84" s="8">
        <f t="shared" si="24"/>
        <v>156.5250994984209</v>
      </c>
      <c r="Z84" s="8">
        <f t="shared" si="25"/>
        <v>26.087516583070155</v>
      </c>
      <c r="AA84" s="3">
        <f t="shared" si="26"/>
        <v>0.04</v>
      </c>
      <c r="AB84">
        <f>SUMPRODUCT($U$9:U84,$X$9:X84)/SUM($X$9:X84)</f>
        <v>44.350218198330403</v>
      </c>
      <c r="AC84" s="10">
        <v>0.02</v>
      </c>
      <c r="AD84" s="8">
        <v>0</v>
      </c>
      <c r="AF84" s="5">
        <v>76</v>
      </c>
      <c r="AG84" s="8">
        <f t="shared" si="27"/>
        <v>351585738.46861464</v>
      </c>
      <c r="AH84" s="8">
        <f t="shared" si="28"/>
        <v>2106453.9081688053</v>
      </c>
      <c r="AI84" s="8">
        <f t="shared" si="29"/>
        <v>2775033.0326943155</v>
      </c>
      <c r="AJ84" s="8">
        <f t="shared" si="30"/>
        <v>1070049.0084997276</v>
      </c>
      <c r="AK84" s="12">
        <f>SUM($AJ$9:AJ84)/SUM($AG$9:AG84) * 12</f>
        <v>3.7083240024173791E-2</v>
      </c>
      <c r="AL84" s="9">
        <f>SUMPRODUCT($AF$9:AF84,$AH$9:AH84)/SUM($AH$9:AH84)</f>
        <v>37.589058219968095</v>
      </c>
      <c r="AM84" s="3">
        <f t="shared" si="31"/>
        <v>7.8929055677326269E-3</v>
      </c>
      <c r="AN84">
        <f t="shared" si="32"/>
        <v>3.0434937809493906E-3</v>
      </c>
    </row>
    <row r="85" spans="1:40" x14ac:dyDescent="0.2">
      <c r="A85" s="5">
        <v>77</v>
      </c>
      <c r="B85" s="2">
        <f t="shared" si="33"/>
        <v>63173910.878136262</v>
      </c>
      <c r="C85" s="2">
        <f t="shared" si="34"/>
        <v>532646.8630826592</v>
      </c>
      <c r="D85" s="5">
        <v>0</v>
      </c>
      <c r="E85" s="2">
        <f t="shared" si="35"/>
        <v>157934.77719534066</v>
      </c>
      <c r="F85" s="3">
        <v>0.03</v>
      </c>
      <c r="G85" s="9">
        <f>SUMPRODUCT($A$9:A85,$C$9:C85)/SUM($C$9:C85)</f>
        <v>40.232699469017419</v>
      </c>
      <c r="H85" s="3">
        <v>0</v>
      </c>
      <c r="J85" s="5">
        <v>77</v>
      </c>
      <c r="K85" s="8">
        <f t="shared" si="36"/>
        <v>87102.221200930551</v>
      </c>
      <c r="L85" s="8">
        <f t="shared" si="37"/>
        <v>190.92115031921639</v>
      </c>
      <c r="M85" s="8">
        <f t="shared" si="38"/>
        <v>272.19444125290795</v>
      </c>
      <c r="N85" s="8">
        <f t="shared" si="39"/>
        <v>2787271.0784297776</v>
      </c>
      <c r="O85" s="3">
        <f t="shared" si="21"/>
        <v>3.7499999999999999E-2</v>
      </c>
      <c r="P85" s="9">
        <f>SUMPRODUCT($J$9:J85,$L$9:L85,$R$9:R85)/SUMPRODUCT($L$9:L85,$R$9:R85)</f>
        <v>35.646894172880955</v>
      </c>
      <c r="Q85" s="3">
        <v>0.01</v>
      </c>
      <c r="R85">
        <f t="shared" si="41"/>
        <v>3257</v>
      </c>
      <c r="S85" s="8">
        <f>N85-L85*(R84-R85)</f>
        <v>2781161.6016195626</v>
      </c>
      <c r="T85" s="8"/>
      <c r="U85" s="5">
        <v>77</v>
      </c>
      <c r="V85" s="8">
        <f t="shared" si="40"/>
        <v>7218.4020965402424</v>
      </c>
      <c r="W85" s="2">
        <f t="shared" si="22"/>
        <v>477.41529546545286</v>
      </c>
      <c r="X85" s="8">
        <f t="shared" si="23"/>
        <v>453.35395514365206</v>
      </c>
      <c r="Y85" s="8">
        <f t="shared" si="24"/>
        <v>144.36804193080485</v>
      </c>
      <c r="Z85" s="8">
        <f t="shared" si="25"/>
        <v>24.06134032180081</v>
      </c>
      <c r="AA85" s="3">
        <f t="shared" si="26"/>
        <v>0.04</v>
      </c>
      <c r="AB85">
        <f>SUMPRODUCT($U$9:U85,$X$9:X85)/SUM($X$9:X85)</f>
        <v>44.932115738185445</v>
      </c>
      <c r="AC85" s="10">
        <v>0.02</v>
      </c>
      <c r="AD85" s="8">
        <v>0</v>
      </c>
      <c r="AF85" s="5">
        <v>77</v>
      </c>
      <c r="AG85" s="8">
        <f t="shared" si="27"/>
        <v>346559992.66457921</v>
      </c>
      <c r="AH85" s="8">
        <f t="shared" si="28"/>
        <v>2103571.2737818854</v>
      </c>
      <c r="AI85" s="8">
        <f t="shared" si="29"/>
        <v>2768885.3119911775</v>
      </c>
      <c r="AJ85" s="8">
        <f t="shared" si="30"/>
        <v>1054429.1606647705</v>
      </c>
      <c r="AK85" s="12">
        <f>SUM($AJ$9:AJ85)/SUM($AG$9:AG85) * 12</f>
        <v>3.7078981872886357E-2</v>
      </c>
      <c r="AL85" s="9">
        <f>SUMPRODUCT($AF$9:AF85,$AH$9:AH85)/SUM($AH$9:AH85)</f>
        <v>38.068455612705179</v>
      </c>
      <c r="AM85" s="3">
        <f t="shared" si="31"/>
        <v>7.98962768524486E-3</v>
      </c>
      <c r="AN85">
        <f t="shared" si="32"/>
        <v>3.0425588151639536E-3</v>
      </c>
    </row>
    <row r="86" spans="1:40" x14ac:dyDescent="0.2">
      <c r="A86" s="5">
        <v>78</v>
      </c>
      <c r="B86" s="2">
        <f t="shared" si="33"/>
        <v>62641264.0150536</v>
      </c>
      <c r="C86" s="2">
        <f t="shared" si="34"/>
        <v>533978.48024036584</v>
      </c>
      <c r="D86" s="5">
        <v>0</v>
      </c>
      <c r="E86" s="2">
        <f t="shared" si="35"/>
        <v>156603.16003763399</v>
      </c>
      <c r="F86" s="3">
        <v>0.03</v>
      </c>
      <c r="G86" s="9">
        <f>SUMPRODUCT($A$9:A86,$C$9:C86)/SUM($C$9:C86)</f>
        <v>40.764910634803478</v>
      </c>
      <c r="H86" s="3">
        <v>0</v>
      </c>
      <c r="J86" s="5">
        <v>78</v>
      </c>
      <c r="K86" s="8">
        <f t="shared" si="36"/>
        <v>86911.300050611331</v>
      </c>
      <c r="L86" s="8">
        <f t="shared" si="37"/>
        <v>191.51777891396392</v>
      </c>
      <c r="M86" s="8">
        <f t="shared" si="38"/>
        <v>271.59781265816042</v>
      </c>
      <c r="N86" s="8">
        <f t="shared" si="39"/>
        <v>2781161.6016195626</v>
      </c>
      <c r="O86" s="3">
        <f t="shared" si="21"/>
        <v>3.7499999999999999E-2</v>
      </c>
      <c r="P86" s="9">
        <f>SUMPRODUCT($J$9:J86,$L$9:L86,$R$9:R86)/SUMPRODUCT($L$9:L86,$R$9:R86)</f>
        <v>36.059939751666818</v>
      </c>
      <c r="Q86" s="3">
        <v>0.01</v>
      </c>
      <c r="R86">
        <f t="shared" si="41"/>
        <v>3225</v>
      </c>
      <c r="S86" s="8">
        <f>N86-L86*(R85-R86)</f>
        <v>2775033.0326943155</v>
      </c>
      <c r="T86" s="8"/>
      <c r="U86" s="5">
        <v>78</v>
      </c>
      <c r="V86" s="8">
        <f t="shared" si="40"/>
        <v>6620.6800994657851</v>
      </c>
      <c r="W86" s="2">
        <f t="shared" si="22"/>
        <v>477.41529546545286</v>
      </c>
      <c r="X86" s="8">
        <f t="shared" si="23"/>
        <v>455.34636180056691</v>
      </c>
      <c r="Y86" s="8">
        <f t="shared" si="24"/>
        <v>132.41360198931571</v>
      </c>
      <c r="Z86" s="8">
        <f t="shared" si="25"/>
        <v>22.06893366488595</v>
      </c>
      <c r="AA86" s="3">
        <f t="shared" si="26"/>
        <v>0.04</v>
      </c>
      <c r="AB86">
        <f>SUMPRODUCT($U$9:U86,$X$9:X86)/SUM($X$9:X86)</f>
        <v>45.513645148516225</v>
      </c>
      <c r="AC86" s="10">
        <v>0.02</v>
      </c>
      <c r="AD86" s="8">
        <v>0</v>
      </c>
      <c r="AF86" s="5">
        <v>78</v>
      </c>
      <c r="AG86" s="8">
        <f t="shared" si="27"/>
        <v>341648123.03920192</v>
      </c>
      <c r="AH86" s="8">
        <f t="shared" si="28"/>
        <v>2100852.3018292561</v>
      </c>
      <c r="AI86" s="8">
        <f t="shared" si="29"/>
        <v>2676383.4302964406</v>
      </c>
      <c r="AJ86" s="8">
        <f t="shared" si="30"/>
        <v>1038899.3677067676</v>
      </c>
      <c r="AK86" s="12">
        <f>SUM($AJ$9:AJ86)/SUM($AG$9:AG86) * 12</f>
        <v>3.7074696028131952E-2</v>
      </c>
      <c r="AL86" s="9">
        <f>SUMPRODUCT($AF$9:AF86,$AH$9:AH86)/SUM($AH$9:AH86)</f>
        <v>38.547735364472864</v>
      </c>
      <c r="AM86" s="3">
        <f t="shared" si="31"/>
        <v>7.8337425257546129E-3</v>
      </c>
      <c r="AN86">
        <f t="shared" si="32"/>
        <v>3.0408461151930888E-3</v>
      </c>
    </row>
    <row r="87" spans="1:40" x14ac:dyDescent="0.2">
      <c r="A87" s="5">
        <v>79</v>
      </c>
      <c r="B87" s="2">
        <f t="shared" si="33"/>
        <v>62107285.534813233</v>
      </c>
      <c r="C87" s="2">
        <f t="shared" si="34"/>
        <v>535313.42644096678</v>
      </c>
      <c r="D87" s="5">
        <v>0</v>
      </c>
      <c r="E87" s="2">
        <f t="shared" si="35"/>
        <v>155268.21383703308</v>
      </c>
      <c r="F87" s="3">
        <v>0.03</v>
      </c>
      <c r="G87" s="9">
        <f>SUMPRODUCT($A$9:A87,$C$9:C87)/SUM($C$9:C87)</f>
        <v>41.297536372353207</v>
      </c>
      <c r="H87" s="3">
        <v>0</v>
      </c>
      <c r="J87" s="5">
        <v>79</v>
      </c>
      <c r="K87" s="8">
        <f t="shared" si="36"/>
        <v>86719.782271697361</v>
      </c>
      <c r="L87" s="8">
        <f t="shared" si="37"/>
        <v>192.11627197307013</v>
      </c>
      <c r="M87" s="8">
        <f t="shared" si="38"/>
        <v>270.99931959905422</v>
      </c>
      <c r="N87" s="8">
        <f t="shared" si="39"/>
        <v>2775033.0326943155</v>
      </c>
      <c r="O87" s="3">
        <f t="shared" si="21"/>
        <v>3.7499999999999999E-2</v>
      </c>
      <c r="P87" s="9">
        <f>SUMPRODUCT($J$9:J87,$L$9:L87,$R$9:R87)/SUMPRODUCT($L$9:L87,$R$9:R87)</f>
        <v>36.471860203285658</v>
      </c>
      <c r="Q87" s="3">
        <v>0.01</v>
      </c>
      <c r="R87">
        <f t="shared" si="41"/>
        <v>3193</v>
      </c>
      <c r="S87" s="8">
        <f>N87-L87*(R86-R87)</f>
        <v>2768885.3119911775</v>
      </c>
      <c r="T87" s="8"/>
      <c r="U87" s="5">
        <v>79</v>
      </c>
      <c r="V87" s="8">
        <f t="shared" si="40"/>
        <v>6032.9201356759022</v>
      </c>
      <c r="W87" s="2">
        <f t="shared" si="22"/>
        <v>477.41529546545286</v>
      </c>
      <c r="X87" s="8">
        <f t="shared" si="23"/>
        <v>457.30556167986651</v>
      </c>
      <c r="Y87" s="8">
        <f t="shared" si="24"/>
        <v>120.65840271351804</v>
      </c>
      <c r="Z87" s="8">
        <f t="shared" si="25"/>
        <v>20.109733785586339</v>
      </c>
      <c r="AA87" s="3">
        <f t="shared" si="26"/>
        <v>0.04</v>
      </c>
      <c r="AB87">
        <f>SUMPRODUCT($U$9:U87,$X$9:X87)/SUM($X$9:X87)</f>
        <v>46.094803358653422</v>
      </c>
      <c r="AC87" s="10">
        <v>0.02</v>
      </c>
      <c r="AD87" s="8">
        <v>0</v>
      </c>
      <c r="AF87" s="5">
        <v>79</v>
      </c>
      <c r="AG87" s="8">
        <f t="shared" si="27"/>
        <v>336762959.45641452</v>
      </c>
      <c r="AH87" s="8">
        <f t="shared" si="28"/>
        <v>2098105.327238</v>
      </c>
      <c r="AI87" s="8">
        <f t="shared" si="29"/>
        <v>2670390.545177381</v>
      </c>
      <c r="AJ87" s="8">
        <f t="shared" si="30"/>
        <v>1023728.5613965995</v>
      </c>
      <c r="AK87" s="12">
        <f>SUM($AJ$9:AJ87)/SUM($AG$9:AG87) * 12</f>
        <v>3.7070451935313581E-2</v>
      </c>
      <c r="AL87" s="9">
        <f>SUMPRODUCT($AF$9:AF87,$AH$9:AH87)/SUM($AH$9:AH87)</f>
        <v>39.026886712613667</v>
      </c>
      <c r="AM87" s="3">
        <f t="shared" si="31"/>
        <v>7.929585098930679E-3</v>
      </c>
      <c r="AN87">
        <f t="shared" si="32"/>
        <v>3.0399084360377684E-3</v>
      </c>
    </row>
    <row r="88" spans="1:40" x14ac:dyDescent="0.2">
      <c r="A88" s="5">
        <v>80</v>
      </c>
      <c r="B88" s="2">
        <f t="shared" si="33"/>
        <v>61571972.108372264</v>
      </c>
      <c r="C88" s="2">
        <f t="shared" si="34"/>
        <v>536651.71000706917</v>
      </c>
      <c r="D88" s="5">
        <v>0</v>
      </c>
      <c r="E88" s="2">
        <f t="shared" si="35"/>
        <v>153929.93027093066</v>
      </c>
      <c r="F88" s="3">
        <v>0.03</v>
      </c>
      <c r="G88" s="9">
        <f>SUMPRODUCT($A$9:A88,$C$9:C88)/SUM($C$9:C88)</f>
        <v>41.830576641119883</v>
      </c>
      <c r="H88" s="3">
        <v>0</v>
      </c>
      <c r="J88" s="5">
        <v>80</v>
      </c>
      <c r="K88" s="8">
        <f t="shared" si="36"/>
        <v>86527.665999724297</v>
      </c>
      <c r="L88" s="8">
        <f t="shared" si="37"/>
        <v>192.71663532298595</v>
      </c>
      <c r="M88" s="8">
        <f t="shared" si="38"/>
        <v>270.39895624913839</v>
      </c>
      <c r="N88" s="8">
        <f t="shared" si="39"/>
        <v>2682357.645991453</v>
      </c>
      <c r="O88" s="3">
        <f t="shared" si="21"/>
        <v>3.7499999999999999E-2</v>
      </c>
      <c r="P88" s="9">
        <f>SUMPRODUCT($J$9:J88,$L$9:L88,$R$9:R88)/SUMPRODUCT($L$9:L88,$R$9:R88)</f>
        <v>36.882744755288265</v>
      </c>
      <c r="Q88" s="3">
        <v>0.01</v>
      </c>
      <c r="R88">
        <f t="shared" si="41"/>
        <v>3162</v>
      </c>
      <c r="S88" s="8">
        <f>N88-L88*(R87-R88)</f>
        <v>2676383.4302964406</v>
      </c>
      <c r="T88" s="8"/>
      <c r="U88" s="5">
        <v>80</v>
      </c>
      <c r="V88" s="8">
        <f t="shared" si="40"/>
        <v>5454.956171282518</v>
      </c>
      <c r="W88" s="2">
        <f t="shared" si="22"/>
        <v>477.41529546545286</v>
      </c>
      <c r="X88" s="8">
        <f t="shared" si="23"/>
        <v>459.23210822784449</v>
      </c>
      <c r="Y88" s="8">
        <f t="shared" si="24"/>
        <v>109.09912342565036</v>
      </c>
      <c r="Z88" s="8">
        <f t="shared" si="25"/>
        <v>18.183187237608394</v>
      </c>
      <c r="AA88" s="3">
        <f t="shared" si="26"/>
        <v>0.04</v>
      </c>
      <c r="AB88">
        <f>SUMPRODUCT($U$9:U88,$X$9:X88)/SUM($X$9:X88)</f>
        <v>46.67558752208182</v>
      </c>
      <c r="AC88" s="10">
        <v>0.02</v>
      </c>
      <c r="AD88" s="8">
        <v>0</v>
      </c>
      <c r="AF88" s="5">
        <v>80</v>
      </c>
      <c r="AG88" s="8">
        <f t="shared" si="27"/>
        <v>331904248.37403065</v>
      </c>
      <c r="AH88" s="8">
        <f t="shared" si="28"/>
        <v>2095330.2020668513</v>
      </c>
      <c r="AI88" s="8">
        <f t="shared" si="29"/>
        <v>2664378.932292325</v>
      </c>
      <c r="AJ88" s="8">
        <f t="shared" si="30"/>
        <v>1008644.889460017</v>
      </c>
      <c r="AK88" s="12">
        <f>SUM($AJ$9:AJ88)/SUM($AG$9:AG88) * 12</f>
        <v>3.7066248769700771E-2</v>
      </c>
      <c r="AL88" s="9">
        <f>SUMPRODUCT($AF$9:AF88,$AH$9:AH88)/SUM($AH$9:AH88)</f>
        <v>39.505899184300006</v>
      </c>
      <c r="AM88" s="3">
        <f t="shared" si="31"/>
        <v>8.0275529624730026E-3</v>
      </c>
      <c r="AN88">
        <f t="shared" si="32"/>
        <v>3.0389634793808106E-3</v>
      </c>
    </row>
    <row r="89" spans="1:40" x14ac:dyDescent="0.2">
      <c r="A89" s="5">
        <v>81</v>
      </c>
      <c r="B89" s="2">
        <f t="shared" si="33"/>
        <v>61035320.398365192</v>
      </c>
      <c r="C89" s="2">
        <f t="shared" si="34"/>
        <v>537993.33928208682</v>
      </c>
      <c r="D89" s="5">
        <v>0</v>
      </c>
      <c r="E89" s="2">
        <f t="shared" si="35"/>
        <v>152588.30099591298</v>
      </c>
      <c r="F89" s="3">
        <v>0.03</v>
      </c>
      <c r="G89" s="9">
        <f>SUMPRODUCT($A$9:A89,$C$9:C89)/SUM($C$9:C89)</f>
        <v>42.364031400045079</v>
      </c>
      <c r="H89" s="3">
        <v>0</v>
      </c>
      <c r="J89" s="5">
        <v>81</v>
      </c>
      <c r="K89" s="8">
        <f t="shared" si="36"/>
        <v>86334.949364401313</v>
      </c>
      <c r="L89" s="8">
        <f t="shared" si="37"/>
        <v>193.31887480837025</v>
      </c>
      <c r="M89" s="8">
        <f t="shared" si="38"/>
        <v>269.79671676375409</v>
      </c>
      <c r="N89" s="8">
        <f t="shared" si="39"/>
        <v>2676383.4302964406</v>
      </c>
      <c r="O89" s="3">
        <f t="shared" si="21"/>
        <v>3.7499999999999999E-2</v>
      </c>
      <c r="P89" s="9">
        <f>SUMPRODUCT($J$9:J89,$L$9:L89,$R$9:R89)/SUMPRODUCT($L$9:L89,$R$9:R89)</f>
        <v>37.292553663709192</v>
      </c>
      <c r="Q89" s="3">
        <v>0.01</v>
      </c>
      <c r="R89">
        <f t="shared" si="41"/>
        <v>3131</v>
      </c>
      <c r="S89" s="8">
        <f>N89-L89*(R88-R89)</f>
        <v>2670390.545177381</v>
      </c>
      <c r="T89" s="8"/>
      <c r="U89" s="5">
        <v>81</v>
      </c>
      <c r="V89" s="8">
        <f t="shared" si="40"/>
        <v>4886.6249396290223</v>
      </c>
      <c r="W89" s="2">
        <f t="shared" si="22"/>
        <v>477.41529546545286</v>
      </c>
      <c r="X89" s="8">
        <f t="shared" si="23"/>
        <v>461.12654566668942</v>
      </c>
      <c r="Y89" s="8">
        <f t="shared" si="24"/>
        <v>97.732498792580444</v>
      </c>
      <c r="Z89" s="8">
        <f t="shared" si="25"/>
        <v>16.288749798763408</v>
      </c>
      <c r="AA89" s="3">
        <f t="shared" si="26"/>
        <v>0.04</v>
      </c>
      <c r="AB89">
        <f>SUMPRODUCT($U$9:U89,$X$9:X89)/SUM($X$9:X89)</f>
        <v>47.25599500600655</v>
      </c>
      <c r="AC89" s="10">
        <v>0.02</v>
      </c>
      <c r="AD89" s="8">
        <v>0</v>
      </c>
      <c r="AF89" s="5">
        <v>81</v>
      </c>
      <c r="AG89" s="8">
        <f t="shared" si="27"/>
        <v>327071741.45971799</v>
      </c>
      <c r="AH89" s="8">
        <f t="shared" si="28"/>
        <v>2092526.7777246851</v>
      </c>
      <c r="AI89" s="8">
        <f t="shared" si="29"/>
        <v>2658348.5331170023</v>
      </c>
      <c r="AJ89" s="8">
        <f t="shared" si="30"/>
        <v>993647.51627023355</v>
      </c>
      <c r="AK89" s="12">
        <f>SUM($AJ$9:AJ89)/SUM($AG$9:AG89) * 12</f>
        <v>3.7062085746601019E-2</v>
      </c>
      <c r="AL89" s="9">
        <f>SUMPRODUCT($AF$9:AF89,$AH$9:AH89)/SUM($AH$9:AH89)</f>
        <v>39.984762576507755</v>
      </c>
      <c r="AM89" s="3">
        <f t="shared" si="31"/>
        <v>8.1277230532140095E-3</v>
      </c>
      <c r="AN89">
        <f t="shared" si="32"/>
        <v>3.0380109019372764E-3</v>
      </c>
    </row>
    <row r="90" spans="1:40" x14ac:dyDescent="0.2">
      <c r="A90" s="5">
        <v>82</v>
      </c>
      <c r="B90" s="2">
        <f t="shared" si="33"/>
        <v>60497327.059083104</v>
      </c>
      <c r="C90" s="2">
        <f t="shared" si="34"/>
        <v>539338.32263029204</v>
      </c>
      <c r="D90" s="5">
        <v>0</v>
      </c>
      <c r="E90" s="2">
        <f t="shared" si="35"/>
        <v>151243.31764770776</v>
      </c>
      <c r="F90" s="3">
        <v>0.03</v>
      </c>
      <c r="G90" s="9">
        <f>SUMPRODUCT($A$9:A90,$C$9:C90)/SUM($C$9:C90)</f>
        <v>42.897900607558825</v>
      </c>
      <c r="H90" s="3">
        <v>0</v>
      </c>
      <c r="J90" s="5">
        <v>82</v>
      </c>
      <c r="K90" s="8">
        <f t="shared" si="36"/>
        <v>86141.63048959295</v>
      </c>
      <c r="L90" s="8">
        <f t="shared" si="37"/>
        <v>193.92299629214637</v>
      </c>
      <c r="M90" s="8">
        <f t="shared" si="38"/>
        <v>269.19259527997798</v>
      </c>
      <c r="N90" s="8">
        <f t="shared" si="39"/>
        <v>2670390.5451773815</v>
      </c>
      <c r="O90" s="3">
        <f t="shared" si="21"/>
        <v>3.7499999999999999E-2</v>
      </c>
      <c r="P90" s="9">
        <f>SUMPRODUCT($J$9:J90,$L$9:L90,$R$9:R90)/SUMPRODUCT($L$9:L90,$R$9:R90)</f>
        <v>37.701247498533917</v>
      </c>
      <c r="Q90" s="3">
        <v>0.01</v>
      </c>
      <c r="R90">
        <f t="shared" si="41"/>
        <v>3100</v>
      </c>
      <c r="S90" s="8">
        <f>N90-L90*(R89-R90)</f>
        <v>2664378.932292325</v>
      </c>
      <c r="T90" s="8"/>
      <c r="U90" s="5">
        <v>82</v>
      </c>
      <c r="V90" s="8">
        <f t="shared" si="40"/>
        <v>4327.7658951697522</v>
      </c>
      <c r="W90" s="2">
        <f t="shared" si="22"/>
        <v>477.41529546545286</v>
      </c>
      <c r="X90" s="8">
        <f t="shared" si="23"/>
        <v>462.98940914822037</v>
      </c>
      <c r="Y90" s="8">
        <f t="shared" si="24"/>
        <v>86.55531790339505</v>
      </c>
      <c r="Z90" s="8">
        <f t="shared" si="25"/>
        <v>14.425886317232509</v>
      </c>
      <c r="AA90" s="3">
        <f t="shared" si="26"/>
        <v>0.04</v>
      </c>
      <c r="AB90">
        <f>SUMPRODUCT($U$9:U90,$X$9:X90)/SUM($X$9:X90)</f>
        <v>47.836023381462837</v>
      </c>
      <c r="AC90" s="10">
        <v>0.02</v>
      </c>
      <c r="AD90" s="8">
        <v>0</v>
      </c>
      <c r="AF90" s="5">
        <v>82</v>
      </c>
      <c r="AG90" s="8">
        <f t="shared" si="27"/>
        <v>322350948.68692523</v>
      </c>
      <c r="AH90" s="8">
        <f t="shared" si="28"/>
        <v>2089890.0418766956</v>
      </c>
      <c r="AI90" s="8">
        <f t="shared" si="29"/>
        <v>2566741.2473654104</v>
      </c>
      <c r="AJ90" s="8">
        <f t="shared" si="30"/>
        <v>978735.62325296376</v>
      </c>
      <c r="AK90" s="12">
        <f>SUM($AJ$9:AJ90)/SUM($AG$9:AG90) * 12</f>
        <v>3.7057896266561668E-2</v>
      </c>
      <c r="AL90" s="9">
        <f>SUMPRODUCT($AF$9:AF90,$AH$9:AH90)/SUM($AH$9:AH90)</f>
        <v>40.463511129711037</v>
      </c>
      <c r="AM90" s="3">
        <f t="shared" si="31"/>
        <v>7.9625676853778693E-3</v>
      </c>
      <c r="AN90">
        <f t="shared" si="32"/>
        <v>3.0362424160368601E-3</v>
      </c>
    </row>
    <row r="91" spans="1:40" x14ac:dyDescent="0.2">
      <c r="A91" s="5">
        <v>83</v>
      </c>
      <c r="B91" s="2">
        <f t="shared" si="33"/>
        <v>59957988.73645281</v>
      </c>
      <c r="C91" s="2">
        <f t="shared" si="34"/>
        <v>540686.66843686777</v>
      </c>
      <c r="D91" s="5">
        <v>0</v>
      </c>
      <c r="E91" s="2">
        <f t="shared" si="35"/>
        <v>149894.97184113204</v>
      </c>
      <c r="F91" s="3">
        <v>0.03</v>
      </c>
      <c r="G91" s="9">
        <f>SUMPRODUCT($A$9:A91,$C$9:C91)/SUM($C$9:C91)</f>
        <v>43.432184221579831</v>
      </c>
      <c r="H91" s="3">
        <v>0</v>
      </c>
      <c r="J91" s="5">
        <v>83</v>
      </c>
      <c r="K91" s="8">
        <f t="shared" si="36"/>
        <v>85947.707493300797</v>
      </c>
      <c r="L91" s="8">
        <f t="shared" si="37"/>
        <v>194.52900565555939</v>
      </c>
      <c r="M91" s="8">
        <f t="shared" si="38"/>
        <v>268.58658591656496</v>
      </c>
      <c r="N91" s="8">
        <f t="shared" si="39"/>
        <v>2664378.9322923245</v>
      </c>
      <c r="O91" s="3">
        <f t="shared" si="21"/>
        <v>3.7499999999999999E-2</v>
      </c>
      <c r="P91" s="9">
        <f>SUMPRODUCT($J$9:J91,$L$9:L91,$R$9:R91)/SUMPRODUCT($L$9:L91,$R$9:R91)</f>
        <v>38.10878709474342</v>
      </c>
      <c r="Q91" s="3">
        <v>0.01</v>
      </c>
      <c r="R91">
        <f t="shared" si="41"/>
        <v>3069</v>
      </c>
      <c r="S91" s="8">
        <f>N91-L91*(R90-R91)</f>
        <v>2658348.5331170023</v>
      </c>
      <c r="T91" s="8"/>
      <c r="U91" s="5">
        <v>83</v>
      </c>
      <c r="V91" s="8">
        <f t="shared" si="40"/>
        <v>3778.221168118137</v>
      </c>
      <c r="W91" s="2">
        <f t="shared" si="22"/>
        <v>477.41529546545286</v>
      </c>
      <c r="X91" s="8">
        <f t="shared" si="23"/>
        <v>464.82122490505907</v>
      </c>
      <c r="Y91" s="8">
        <f t="shared" si="24"/>
        <v>75.564423362362746</v>
      </c>
      <c r="Z91" s="8">
        <f t="shared" si="25"/>
        <v>12.59407056039379</v>
      </c>
      <c r="AA91" s="3">
        <f t="shared" si="26"/>
        <v>0.04</v>
      </c>
      <c r="AB91">
        <f>SUMPRODUCT($U$9:U91,$X$9:X91)/SUM($X$9:X91)</f>
        <v>48.415670413936205</v>
      </c>
      <c r="AC91" s="10">
        <v>0.02</v>
      </c>
      <c r="AD91" s="8">
        <v>0</v>
      </c>
      <c r="AF91" s="5">
        <v>83</v>
      </c>
      <c r="AG91" s="8">
        <f t="shared" si="27"/>
        <v>317655488.44443393</v>
      </c>
      <c r="AH91" s="8">
        <f t="shared" si="28"/>
        <v>2087225.927321062</v>
      </c>
      <c r="AI91" s="8">
        <f t="shared" si="29"/>
        <v>2560868.8460162636</v>
      </c>
      <c r="AJ91" s="8">
        <f t="shared" si="30"/>
        <v>964175.77749563335</v>
      </c>
      <c r="AK91" s="12">
        <f>SUM($AJ$9:AJ91)/SUM($AG$9:AG91) * 12</f>
        <v>3.7053747281521228E-2</v>
      </c>
      <c r="AL91" s="9">
        <f>SUMPRODUCT($AF$9:AF91,$AH$9:AH91)/SUM($AH$9:AH91)</f>
        <v>40.942134504351912</v>
      </c>
      <c r="AM91" s="3">
        <f t="shared" si="31"/>
        <v>8.0617805741588031E-3</v>
      </c>
      <c r="AN91">
        <f t="shared" si="32"/>
        <v>3.0352876388732453E-3</v>
      </c>
    </row>
    <row r="92" spans="1:40" x14ac:dyDescent="0.2">
      <c r="A92" s="5">
        <v>84</v>
      </c>
      <c r="B92" s="2">
        <f t="shared" si="33"/>
        <v>59417302.06801594</v>
      </c>
      <c r="C92" s="2">
        <f t="shared" si="34"/>
        <v>542038.38510795997</v>
      </c>
      <c r="D92" s="5">
        <v>0</v>
      </c>
      <c r="E92" s="2">
        <f t="shared" si="35"/>
        <v>148543.25517003986</v>
      </c>
      <c r="F92" s="3">
        <v>0.03</v>
      </c>
      <c r="G92" s="9">
        <f>SUMPRODUCT($A$9:A92,$C$9:C92)/SUM($C$9:C92)</f>
        <v>43.966882199515631</v>
      </c>
      <c r="H92" s="3">
        <v>0</v>
      </c>
      <c r="J92" s="5">
        <v>84</v>
      </c>
      <c r="K92" s="8">
        <f t="shared" si="36"/>
        <v>85753.178487645244</v>
      </c>
      <c r="L92" s="8">
        <f t="shared" si="37"/>
        <v>195.13690879823298</v>
      </c>
      <c r="M92" s="8">
        <f t="shared" si="38"/>
        <v>267.97868277389136</v>
      </c>
      <c r="N92" s="8">
        <f t="shared" si="39"/>
        <v>2572595.3546293573</v>
      </c>
      <c r="O92" s="3">
        <f t="shared" si="21"/>
        <v>3.7499999999999999E-2</v>
      </c>
      <c r="P92" s="9">
        <f>SUMPRODUCT($J$9:J92,$L$9:L92,$R$9:R92)/SUMPRODUCT($L$9:L92,$R$9:R92)</f>
        <v>38.515266075667313</v>
      </c>
      <c r="Q92" s="3">
        <v>0.01</v>
      </c>
      <c r="R92">
        <f t="shared" si="41"/>
        <v>3039</v>
      </c>
      <c r="S92" s="8">
        <f>N92-L92*(R91-R92)</f>
        <v>2566741.2473654104</v>
      </c>
      <c r="T92" s="8"/>
      <c r="U92" s="5">
        <v>84</v>
      </c>
      <c r="V92" s="8">
        <f t="shared" si="40"/>
        <v>3237.8355198507152</v>
      </c>
      <c r="W92" s="2">
        <f t="shared" si="22"/>
        <v>477.41529546545286</v>
      </c>
      <c r="X92" s="8">
        <f t="shared" si="23"/>
        <v>466.62251039928378</v>
      </c>
      <c r="Y92" s="8">
        <f t="shared" si="24"/>
        <v>64.756710397014302</v>
      </c>
      <c r="Z92" s="8">
        <f t="shared" si="25"/>
        <v>10.792785066169051</v>
      </c>
      <c r="AA92" s="3">
        <f t="shared" si="26"/>
        <v>0.04</v>
      </c>
      <c r="AB92">
        <f>SUMPRODUCT($U$9:U92,$X$9:X92)/SUM($X$9:X92)</f>
        <v>48.994934054462732</v>
      </c>
      <c r="AC92" s="10">
        <v>0.02</v>
      </c>
      <c r="AD92" s="8">
        <v>0</v>
      </c>
      <c r="AF92" s="5">
        <v>84</v>
      </c>
      <c r="AG92" s="8">
        <f t="shared" si="27"/>
        <v>312985125.71025026</v>
      </c>
      <c r="AH92" s="8">
        <f t="shared" si="28"/>
        <v>2084534.2892182488</v>
      </c>
      <c r="AI92" s="8">
        <f t="shared" si="29"/>
        <v>2554978.0934129008</v>
      </c>
      <c r="AJ92" s="8">
        <f t="shared" si="30"/>
        <v>949698.60142447602</v>
      </c>
      <c r="AK92" s="12">
        <f>SUM($AJ$9:AJ92)/SUM($AG$9:AG92) * 12</f>
        <v>3.704963807857839E-2</v>
      </c>
      <c r="AL92" s="9">
        <f>SUMPRODUCT($AF$9:AF92,$AH$9:AH92)/SUM($AH$9:AH92)</f>
        <v>41.420622619413031</v>
      </c>
      <c r="AM92" s="3">
        <f t="shared" si="31"/>
        <v>8.1632572398287143E-3</v>
      </c>
      <c r="AN92">
        <f t="shared" si="32"/>
        <v>3.0343250314830324E-3</v>
      </c>
    </row>
    <row r="93" spans="1:40" x14ac:dyDescent="0.2">
      <c r="A93" s="5">
        <v>85</v>
      </c>
      <c r="B93" s="2">
        <f t="shared" si="33"/>
        <v>58875263.682907984</v>
      </c>
      <c r="C93" s="2">
        <f t="shared" si="34"/>
        <v>543393.4810707299</v>
      </c>
      <c r="D93" s="5">
        <v>0</v>
      </c>
      <c r="E93" s="2">
        <f t="shared" si="35"/>
        <v>147188.15920726996</v>
      </c>
      <c r="F93" s="3">
        <v>0.03</v>
      </c>
      <c r="G93" s="9">
        <f>SUMPRODUCT($A$9:A93,$C$9:C93)/SUM($C$9:C93)</f>
        <v>44.50199449826281</v>
      </c>
      <c r="H93" s="3">
        <v>0</v>
      </c>
      <c r="J93" s="5">
        <v>85</v>
      </c>
      <c r="K93" s="8">
        <f t="shared" si="36"/>
        <v>85558.041578847013</v>
      </c>
      <c r="L93" s="8">
        <f t="shared" si="37"/>
        <v>195.74671163822745</v>
      </c>
      <c r="M93" s="8">
        <f t="shared" si="38"/>
        <v>267.36887993389689</v>
      </c>
      <c r="N93" s="8">
        <f t="shared" si="39"/>
        <v>2566741.2473654104</v>
      </c>
      <c r="O93" s="3">
        <f t="shared" si="21"/>
        <v>3.7499999999999999E-2</v>
      </c>
      <c r="P93" s="9">
        <f>SUMPRODUCT($J$9:J93,$L$9:L93,$R$9:R93)/SUMPRODUCT($L$9:L93,$R$9:R93)</f>
        <v>38.920645299797975</v>
      </c>
      <c r="Q93" s="3">
        <v>0.01</v>
      </c>
      <c r="R93">
        <f t="shared" si="41"/>
        <v>3009</v>
      </c>
      <c r="S93" s="8">
        <f>N93-L93*(R92-R93)</f>
        <v>2560868.8460162636</v>
      </c>
      <c r="T93" s="8"/>
      <c r="U93" s="5">
        <v>85</v>
      </c>
      <c r="V93" s="8">
        <f t="shared" si="40"/>
        <v>2706.4562990544173</v>
      </c>
      <c r="W93" s="2">
        <f t="shared" si="22"/>
        <v>477.41529546545286</v>
      </c>
      <c r="X93" s="8">
        <f t="shared" si="23"/>
        <v>468.39377446860482</v>
      </c>
      <c r="Y93" s="8">
        <f t="shared" si="24"/>
        <v>54.129125981088343</v>
      </c>
      <c r="Z93" s="8">
        <f t="shared" si="25"/>
        <v>9.021520996848059</v>
      </c>
      <c r="AA93" s="3">
        <f t="shared" si="26"/>
        <v>0.04</v>
      </c>
      <c r="AB93">
        <f>SUMPRODUCT($U$9:U93,$X$9:X93)/SUM($X$9:X93)</f>
        <v>49.573812431180556</v>
      </c>
      <c r="AC93" s="10">
        <v>0.02</v>
      </c>
      <c r="AD93" s="8">
        <v>0</v>
      </c>
      <c r="AF93" s="5">
        <v>85</v>
      </c>
      <c r="AG93" s="8">
        <f t="shared" si="27"/>
        <v>309026630.75599903</v>
      </c>
      <c r="AH93" s="8">
        <f t="shared" si="28"/>
        <v>1127181.3632014345</v>
      </c>
      <c r="AI93" s="8">
        <f t="shared" si="29"/>
        <v>2464099.9678007304</v>
      </c>
      <c r="AJ93" s="8">
        <f t="shared" si="30"/>
        <v>937309.43520485028</v>
      </c>
      <c r="AK93" s="12">
        <f>SUM($AJ$9:AJ93)/SUM($AG$9:AG93) * 12</f>
        <v>3.7045539989908685E-2</v>
      </c>
      <c r="AL93" s="9">
        <f>SUMPRODUCT($AF$9:AF93,$AH$9:AH93)/SUM($AH$9:AH93)</f>
        <v>41.680927650635731</v>
      </c>
      <c r="AM93" s="3">
        <f t="shared" si="31"/>
        <v>7.9737463459786159E-3</v>
      </c>
      <c r="AN93">
        <f t="shared" si="32"/>
        <v>3.0331024640556955E-3</v>
      </c>
    </row>
    <row r="94" spans="1:40" x14ac:dyDescent="0.2">
      <c r="A94" s="5">
        <v>86</v>
      </c>
      <c r="B94" s="2">
        <f t="shared" si="33"/>
        <v>58331870.201837257</v>
      </c>
      <c r="C94" s="2">
        <f t="shared" si="34"/>
        <v>544751.96477340662</v>
      </c>
      <c r="D94" s="5">
        <v>0</v>
      </c>
      <c r="E94" s="2">
        <f t="shared" si="35"/>
        <v>145829.67550459315</v>
      </c>
      <c r="F94" s="3">
        <v>0.03</v>
      </c>
      <c r="G94" s="9">
        <f>SUMPRODUCT($A$9:A94,$C$9:C94)/SUM($C$9:C94)</f>
        <v>45.037521074207156</v>
      </c>
      <c r="H94" s="3">
        <v>0</v>
      </c>
      <c r="J94" s="5">
        <v>86</v>
      </c>
      <c r="K94" s="8">
        <f t="shared" si="36"/>
        <v>85362.29486720878</v>
      </c>
      <c r="L94" s="8">
        <f t="shared" si="37"/>
        <v>196.35842011209689</v>
      </c>
      <c r="M94" s="8">
        <f t="shared" si="38"/>
        <v>266.75717146002745</v>
      </c>
      <c r="N94" s="8">
        <f t="shared" si="39"/>
        <v>2560868.8460162636</v>
      </c>
      <c r="O94" s="3">
        <f t="shared" si="21"/>
        <v>3.7499999999999999E-2</v>
      </c>
      <c r="P94" s="9">
        <f>SUMPRODUCT($J$9:J94,$L$9:L94,$R$9:R94)/SUMPRODUCT($L$9:L94,$R$9:R94)</f>
        <v>39.324885868158049</v>
      </c>
      <c r="Q94" s="3">
        <v>0.01</v>
      </c>
      <c r="R94">
        <f t="shared" si="41"/>
        <v>2979</v>
      </c>
      <c r="S94" s="8">
        <f>N94-L94*(R93-R94)</f>
        <v>2554978.0934129008</v>
      </c>
      <c r="T94" s="8"/>
      <c r="U94" s="5">
        <v>86</v>
      </c>
      <c r="V94" s="8">
        <f t="shared" si="40"/>
        <v>2183.9333986047241</v>
      </c>
      <c r="W94" s="2">
        <f t="shared" si="22"/>
        <v>477.41529546545286</v>
      </c>
      <c r="X94" s="8">
        <f t="shared" si="23"/>
        <v>470.13551747010376</v>
      </c>
      <c r="Y94" s="8">
        <f t="shared" si="24"/>
        <v>43.67866797209448</v>
      </c>
      <c r="Z94" s="8">
        <f t="shared" si="25"/>
        <v>7.2797779953490798</v>
      </c>
      <c r="AA94" s="3">
        <f t="shared" si="26"/>
        <v>0.04</v>
      </c>
      <c r="AB94">
        <f>SUMPRODUCT($U$9:U94,$X$9:X94)/SUM($X$9:X94)</f>
        <v>50.152303841306228</v>
      </c>
      <c r="AC94" s="10">
        <v>0.02</v>
      </c>
      <c r="AD94" s="8">
        <v>0</v>
      </c>
      <c r="AF94" s="5">
        <v>86</v>
      </c>
      <c r="AG94" s="8">
        <f t="shared" si="27"/>
        <v>305435349.42499685</v>
      </c>
      <c r="AH94" s="8">
        <f t="shared" si="28"/>
        <v>1124632.4440522962</v>
      </c>
      <c r="AI94" s="8">
        <f t="shared" si="29"/>
        <v>2458369.9280445161</v>
      </c>
      <c r="AJ94" s="8">
        <f t="shared" si="30"/>
        <v>926410.15160725592</v>
      </c>
      <c r="AK94" s="12">
        <f>SUM($AJ$9:AJ94)/SUM($AG$9:AG94) * 12</f>
        <v>3.7041538214100306E-2</v>
      </c>
      <c r="AL94" s="9">
        <f>SUMPRODUCT($AF$9:AF94,$AH$9:AH94)/SUM($AH$9:AH94)</f>
        <v>41.94348759058964</v>
      </c>
      <c r="AM94" s="3">
        <f t="shared" si="31"/>
        <v>8.0487406997014829E-3</v>
      </c>
      <c r="AN94">
        <f t="shared" si="32"/>
        <v>3.0330809886651528E-3</v>
      </c>
    </row>
    <row r="95" spans="1:40" x14ac:dyDescent="0.2">
      <c r="A95" s="5">
        <v>87</v>
      </c>
      <c r="B95" s="2">
        <f t="shared" si="33"/>
        <v>57787118.237063847</v>
      </c>
      <c r="C95" s="2">
        <f t="shared" si="34"/>
        <v>546113.84468534018</v>
      </c>
      <c r="D95" s="5">
        <v>0</v>
      </c>
      <c r="E95" s="2">
        <f t="shared" si="35"/>
        <v>144467.79559265962</v>
      </c>
      <c r="F95" s="3">
        <v>0.03</v>
      </c>
      <c r="G95" s="9">
        <f>SUMPRODUCT($A$9:A95,$C$9:C95)/SUM($C$9:C95)</f>
        <v>45.573461883223906</v>
      </c>
      <c r="H95" s="3">
        <v>0</v>
      </c>
      <c r="J95" s="5">
        <v>87</v>
      </c>
      <c r="K95" s="8">
        <f t="shared" si="36"/>
        <v>85165.936447096683</v>
      </c>
      <c r="L95" s="8">
        <f t="shared" si="37"/>
        <v>196.97204017494721</v>
      </c>
      <c r="M95" s="8">
        <f t="shared" si="38"/>
        <v>266.14355139717713</v>
      </c>
      <c r="N95" s="8">
        <f t="shared" si="39"/>
        <v>2469812.1569658038</v>
      </c>
      <c r="O95" s="3">
        <f t="shared" si="21"/>
        <v>3.7499999999999999E-2</v>
      </c>
      <c r="P95" s="9">
        <f>SUMPRODUCT($J$9:J95,$L$9:L95,$R$9:R95)/SUMPRODUCT($L$9:L95,$R$9:R95)</f>
        <v>39.728084603186595</v>
      </c>
      <c r="Q95" s="3">
        <v>0.01</v>
      </c>
      <c r="R95">
        <f t="shared" si="41"/>
        <v>2950</v>
      </c>
      <c r="S95" s="8">
        <f>N95-L95*(R94-R95)</f>
        <v>2464099.9678007304</v>
      </c>
      <c r="T95" s="8"/>
      <c r="U95" s="5">
        <v>87</v>
      </c>
      <c r="V95" s="8">
        <f t="shared" si="40"/>
        <v>1670.1192131625257</v>
      </c>
      <c r="W95" s="2">
        <f t="shared" si="22"/>
        <v>477.41529546545286</v>
      </c>
      <c r="X95" s="8">
        <f t="shared" si="23"/>
        <v>471.84823142157779</v>
      </c>
      <c r="Y95" s="8">
        <f t="shared" si="24"/>
        <v>33.402384263250518</v>
      </c>
      <c r="Z95" s="8">
        <f t="shared" si="25"/>
        <v>5.567064043875086</v>
      </c>
      <c r="AA95" s="3">
        <f t="shared" si="26"/>
        <v>0.04</v>
      </c>
      <c r="AB95">
        <f>SUMPRODUCT($U$9:U95,$X$9:X95)/SUM($X$9:X95)</f>
        <v>50.730406743510869</v>
      </c>
      <c r="AC95" s="10">
        <v>0.02</v>
      </c>
      <c r="AD95" s="8">
        <v>0</v>
      </c>
      <c r="AF95" s="5">
        <v>87</v>
      </c>
      <c r="AG95" s="8">
        <f t="shared" si="27"/>
        <v>301852347.05290008</v>
      </c>
      <c r="AH95" s="8">
        <f t="shared" si="28"/>
        <v>1122056.7998536965</v>
      </c>
      <c r="AI95" s="8">
        <f t="shared" si="29"/>
        <v>2452621.981914063</v>
      </c>
      <c r="AJ95" s="8">
        <f t="shared" si="30"/>
        <v>915537.53727602586</v>
      </c>
      <c r="AK95" s="12">
        <f>SUM($AJ$9:AJ95)/SUM($AG$9:AG95) * 12</f>
        <v>3.7037630382489715E-2</v>
      </c>
      <c r="AL95" s="9">
        <f>SUMPRODUCT($AF$9:AF95,$AH$9:AH95)/SUM($AH$9:AH95)</f>
        <v>42.208240147301893</v>
      </c>
      <c r="AM95" s="3">
        <f t="shared" si="31"/>
        <v>8.125237407825215E-3</v>
      </c>
      <c r="AN95">
        <f t="shared" si="32"/>
        <v>3.0330641660227891E-3</v>
      </c>
    </row>
    <row r="96" spans="1:40" x14ac:dyDescent="0.2">
      <c r="A96" s="5">
        <v>88</v>
      </c>
      <c r="B96" s="2">
        <f t="shared" si="33"/>
        <v>57241004.392378509</v>
      </c>
      <c r="C96" s="2">
        <f t="shared" si="34"/>
        <v>547479.12929705356</v>
      </c>
      <c r="D96" s="5">
        <v>0</v>
      </c>
      <c r="E96" s="2">
        <f t="shared" si="35"/>
        <v>143102.51098094627</v>
      </c>
      <c r="F96" s="3">
        <v>0.03</v>
      </c>
      <c r="G96" s="9">
        <f>SUMPRODUCT($A$9:A96,$C$9:C96)/SUM($C$9:C96)</f>
        <v>46.10981688067789</v>
      </c>
      <c r="H96" s="3">
        <v>0</v>
      </c>
      <c r="J96" s="5">
        <v>88</v>
      </c>
      <c r="K96" s="8">
        <f t="shared" si="36"/>
        <v>84968.964406921732</v>
      </c>
      <c r="L96" s="8">
        <f t="shared" si="37"/>
        <v>197.58757780049393</v>
      </c>
      <c r="M96" s="8">
        <f t="shared" si="38"/>
        <v>265.52801377163041</v>
      </c>
      <c r="N96" s="8">
        <f t="shared" si="39"/>
        <v>2464099.9678007304</v>
      </c>
      <c r="O96" s="3">
        <f t="shared" si="21"/>
        <v>3.7499999999999999E-2</v>
      </c>
      <c r="P96" s="9">
        <f>SUMPRODUCT($J$9:J96,$L$9:L96,$R$9:R96)/SUMPRODUCT($L$9:L96,$R$9:R96)</f>
        <v>40.130202685939352</v>
      </c>
      <c r="Q96" s="3">
        <v>0.01</v>
      </c>
      <c r="R96">
        <f t="shared" si="41"/>
        <v>2921</v>
      </c>
      <c r="S96" s="8">
        <f>N96-L96*(R95-R96)</f>
        <v>2458369.9280445161</v>
      </c>
      <c r="T96" s="8"/>
      <c r="U96" s="5">
        <v>88</v>
      </c>
      <c r="V96" s="8">
        <f t="shared" si="40"/>
        <v>1164.8685974776974</v>
      </c>
      <c r="W96" s="2">
        <f t="shared" si="22"/>
        <v>477.41529546545286</v>
      </c>
      <c r="X96" s="8">
        <f t="shared" si="23"/>
        <v>473.53240014052722</v>
      </c>
      <c r="Y96" s="8">
        <f t="shared" si="24"/>
        <v>23.297371949553948</v>
      </c>
      <c r="Z96" s="8">
        <f t="shared" si="25"/>
        <v>3.8828953249256579</v>
      </c>
      <c r="AA96" s="3">
        <f t="shared" si="26"/>
        <v>0.04</v>
      </c>
      <c r="AB96">
        <f>SUMPRODUCT($U$9:U96,$X$9:X96)/SUM($X$9:X96)</f>
        <v>51.308119750673121</v>
      </c>
      <c r="AC96" s="10">
        <v>0.02</v>
      </c>
      <c r="AD96" s="8">
        <v>0</v>
      </c>
      <c r="AF96" s="5">
        <v>88</v>
      </c>
      <c r="AG96" s="8">
        <f t="shared" si="27"/>
        <v>298362241.44292247</v>
      </c>
      <c r="AH96" s="8">
        <f t="shared" si="28"/>
        <v>1119653.113428907</v>
      </c>
      <c r="AI96" s="8">
        <f t="shared" si="29"/>
        <v>2362481.7260915409</v>
      </c>
      <c r="AJ96" s="8">
        <f t="shared" si="30"/>
        <v>904691.73364329408</v>
      </c>
      <c r="AK96" s="12">
        <f>SUM($AJ$9:AJ96)/SUM($AG$9:AG96) * 12</f>
        <v>3.7033751714011645E-2</v>
      </c>
      <c r="AL96" s="9">
        <f>SUMPRODUCT($AF$9:AF96,$AH$9:AH96)/SUM($AH$9:AH96)</f>
        <v>42.475171482758803</v>
      </c>
      <c r="AM96" s="3">
        <f t="shared" si="31"/>
        <v>7.918165900169678E-3</v>
      </c>
      <c r="AN96">
        <f t="shared" si="32"/>
        <v>3.0321924425425798E-3</v>
      </c>
    </row>
    <row r="97" spans="1:40" x14ac:dyDescent="0.2">
      <c r="A97" s="5">
        <v>89</v>
      </c>
      <c r="B97" s="2">
        <f t="shared" si="33"/>
        <v>56693525.263081454</v>
      </c>
      <c r="C97" s="2">
        <f t="shared" si="34"/>
        <v>548847.82712029619</v>
      </c>
      <c r="D97" s="5">
        <v>0</v>
      </c>
      <c r="E97" s="2">
        <f t="shared" si="35"/>
        <v>141733.81315770364</v>
      </c>
      <c r="F97" s="3">
        <v>0.03</v>
      </c>
      <c r="G97" s="9">
        <f>SUMPRODUCT($A$9:A97,$C$9:C97)/SUM($C$9:C97)</f>
        <v>46.646586021423744</v>
      </c>
      <c r="H97" s="3">
        <v>0</v>
      </c>
      <c r="J97" s="5">
        <v>89</v>
      </c>
      <c r="K97" s="8">
        <f t="shared" si="36"/>
        <v>84771.376829121233</v>
      </c>
      <c r="L97" s="8">
        <f t="shared" si="37"/>
        <v>198.20503898112048</v>
      </c>
      <c r="M97" s="8">
        <f t="shared" si="38"/>
        <v>264.91055259100386</v>
      </c>
      <c r="N97" s="8">
        <f t="shared" si="39"/>
        <v>2458369.9280445157</v>
      </c>
      <c r="O97" s="3">
        <f t="shared" si="21"/>
        <v>3.7499999999999999E-2</v>
      </c>
      <c r="P97" s="9">
        <f>SUMPRODUCT($J$9:J97,$L$9:L97,$R$9:R97)/SUMPRODUCT($L$9:L97,$R$9:R97)</f>
        <v>40.531201521196955</v>
      </c>
      <c r="Q97" s="3">
        <v>0.01</v>
      </c>
      <c r="R97">
        <f t="shared" si="41"/>
        <v>2892</v>
      </c>
      <c r="S97" s="8">
        <f>N97-L97*(R96-R97)</f>
        <v>2452621.981914063</v>
      </c>
      <c r="T97" s="8"/>
      <c r="U97" s="5">
        <v>89</v>
      </c>
      <c r="V97" s="8">
        <f t="shared" si="40"/>
        <v>668.03882538761627</v>
      </c>
      <c r="W97" s="2">
        <f t="shared" si="22"/>
        <v>477.41529546545286</v>
      </c>
      <c r="X97" s="8">
        <f t="shared" si="23"/>
        <v>475.18849938082747</v>
      </c>
      <c r="Y97" s="8">
        <f t="shared" si="24"/>
        <v>13.360776507752325</v>
      </c>
      <c r="Z97" s="8">
        <f t="shared" si="25"/>
        <v>2.2267960846253874</v>
      </c>
      <c r="AA97" s="3">
        <f t="shared" si="26"/>
        <v>0.04</v>
      </c>
      <c r="AB97">
        <f>SUMPRODUCT($U$9:U97,$X$9:X97)/SUM($X$9:X97)</f>
        <v>51.885441622987187</v>
      </c>
      <c r="AC97" s="10">
        <v>0.02</v>
      </c>
      <c r="AD97" s="8">
        <v>0</v>
      </c>
      <c r="AF97" s="5">
        <v>89</v>
      </c>
      <c r="AG97" s="8">
        <f t="shared" si="27"/>
        <v>294880106.60340202</v>
      </c>
      <c r="AH97" s="8">
        <f t="shared" si="28"/>
        <v>1117223.6607717089</v>
      </c>
      <c r="AI97" s="8">
        <f t="shared" si="29"/>
        <v>2356897.2449215581</v>
      </c>
      <c r="AJ97" s="8">
        <f t="shared" si="30"/>
        <v>894136.55259887164</v>
      </c>
      <c r="AK97" s="12">
        <f>SUM($AJ$9:AJ97)/SUM($AG$9:AG97) * 12</f>
        <v>3.702996422819424E-2</v>
      </c>
      <c r="AL97" s="9">
        <f>SUMPRODUCT($AF$9:AF97,$AH$9:AH97)/SUM($AH$9:AH97)</f>
        <v>42.744222625803786</v>
      </c>
      <c r="AM97" s="3">
        <f t="shared" si="31"/>
        <v>7.9927305780971483E-3</v>
      </c>
      <c r="AN97">
        <f t="shared" si="32"/>
        <v>3.0322037077985648E-3</v>
      </c>
    </row>
    <row r="98" spans="1:40" x14ac:dyDescent="0.2">
      <c r="A98" s="5">
        <v>90</v>
      </c>
      <c r="B98" s="2">
        <f t="shared" si="33"/>
        <v>56144677.435961157</v>
      </c>
      <c r="C98" s="2">
        <f t="shared" si="34"/>
        <v>550219.94668809697</v>
      </c>
      <c r="D98" s="5">
        <v>0</v>
      </c>
      <c r="E98" s="2">
        <f t="shared" si="35"/>
        <v>140361.69358990289</v>
      </c>
      <c r="F98" s="3">
        <v>0.03</v>
      </c>
      <c r="G98" s="9">
        <f>SUMPRODUCT($A$9:A98,$C$9:C98)/SUM($C$9:C98)</f>
        <v>47.183769259806127</v>
      </c>
      <c r="H98" s="3">
        <v>0</v>
      </c>
      <c r="J98" s="5">
        <v>90</v>
      </c>
      <c r="K98" s="8">
        <f t="shared" si="36"/>
        <v>84573.171790140113</v>
      </c>
      <c r="L98" s="8">
        <f t="shared" si="37"/>
        <v>198.82442972793649</v>
      </c>
      <c r="M98" s="8">
        <f t="shared" si="38"/>
        <v>264.29116184418785</v>
      </c>
      <c r="N98" s="8">
        <f t="shared" si="39"/>
        <v>2368048.8101239232</v>
      </c>
      <c r="O98" s="3">
        <f t="shared" si="21"/>
        <v>3.7499999999999999E-2</v>
      </c>
      <c r="P98" s="9">
        <f>SUMPRODUCT($J$9:J98,$L$9:L98,$R$9:R98)/SUMPRODUCT($L$9:L98,$R$9:R98)</f>
        <v>40.931181226294889</v>
      </c>
      <c r="Q98" s="3">
        <v>0.01</v>
      </c>
      <c r="R98">
        <f t="shared" si="41"/>
        <v>2864</v>
      </c>
      <c r="S98" s="8">
        <f>N98-L98*(R97-R98)</f>
        <v>2362481.7260915409</v>
      </c>
      <c r="T98" s="8"/>
      <c r="U98" s="5">
        <v>90</v>
      </c>
      <c r="V98" s="8">
        <f t="shared" si="40"/>
        <v>179.48954949903649</v>
      </c>
      <c r="W98" s="2">
        <f t="shared" si="22"/>
        <v>477.41529546545286</v>
      </c>
      <c r="X98" s="8">
        <v>179.49</v>
      </c>
      <c r="Y98" s="8">
        <v>0</v>
      </c>
      <c r="Z98" s="8">
        <f t="shared" si="25"/>
        <v>0.59829849833012161</v>
      </c>
      <c r="AA98" s="3">
        <f t="shared" si="26"/>
        <v>0.04</v>
      </c>
      <c r="AB98">
        <f>SUMPRODUCT($U$9:U98,$X$9:X98)/SUM($X$9:X98)</f>
        <v>52.104686798720358</v>
      </c>
      <c r="AC98" s="10">
        <v>0.02</v>
      </c>
      <c r="AD98" s="8">
        <v>0</v>
      </c>
      <c r="AF98" s="5">
        <v>90</v>
      </c>
      <c r="AG98" s="8">
        <f t="shared" si="27"/>
        <v>291405985.69770873</v>
      </c>
      <c r="AH98" s="8">
        <f t="shared" si="28"/>
        <v>1114768.3048526342</v>
      </c>
      <c r="AI98" s="8">
        <f t="shared" si="29"/>
        <v>2351295.312247918</v>
      </c>
      <c r="AJ98" s="8">
        <f t="shared" si="30"/>
        <v>883607.22045027069</v>
      </c>
      <c r="AK98" s="12">
        <f>SUM($AJ$9:AJ98)/SUM($AG$9:AG98) * 12</f>
        <v>3.7026265818663862E-2</v>
      </c>
      <c r="AL98" s="9">
        <f>SUMPRODUCT($AF$9:AF98,$AH$9:AH98)/SUM($AH$9:AH98)</f>
        <v>43.015335833246858</v>
      </c>
      <c r="AM98" s="3">
        <f t="shared" si="31"/>
        <v>8.0687955211978541E-3</v>
      </c>
      <c r="AN98">
        <f t="shared" si="32"/>
        <v>3.0322205576342708E-3</v>
      </c>
    </row>
    <row r="99" spans="1:40" x14ac:dyDescent="0.2">
      <c r="A99" s="5">
        <v>91</v>
      </c>
      <c r="B99" s="2">
        <f t="shared" si="33"/>
        <v>55594457.489273056</v>
      </c>
      <c r="C99" s="2">
        <f t="shared" si="34"/>
        <v>551595.49655481719</v>
      </c>
      <c r="D99" s="5">
        <v>0</v>
      </c>
      <c r="E99" s="2">
        <f t="shared" si="35"/>
        <v>138986.14372318264</v>
      </c>
      <c r="F99" s="3">
        <v>0.03</v>
      </c>
      <c r="G99" s="9">
        <f>SUMPRODUCT($A$9:A99,$C$9:C99)/SUM($C$9:C99)</f>
        <v>47.721366549659926</v>
      </c>
      <c r="H99" s="3">
        <v>0</v>
      </c>
      <c r="J99" s="5">
        <v>91</v>
      </c>
      <c r="K99" s="8">
        <f t="shared" si="36"/>
        <v>84374.347360412183</v>
      </c>
      <c r="L99" s="8">
        <f t="shared" si="37"/>
        <v>199.4457560708363</v>
      </c>
      <c r="M99" s="8">
        <f t="shared" si="38"/>
        <v>263.66983550128805</v>
      </c>
      <c r="N99" s="8">
        <f t="shared" si="39"/>
        <v>2362481.7260915413</v>
      </c>
      <c r="O99" s="3">
        <f t="shared" si="21"/>
        <v>3.7499999999999999E-2</v>
      </c>
      <c r="P99" s="9">
        <f>SUMPRODUCT($J$9:J99,$L$9:L99,$R$9:R99)/SUMPRODUCT($L$9:L99,$R$9:R99)</f>
        <v>41.330103345105549</v>
      </c>
      <c r="Q99" s="3">
        <v>0.01</v>
      </c>
      <c r="R99">
        <f t="shared" si="41"/>
        <v>2836</v>
      </c>
      <c r="S99" s="8">
        <f>N99-L99*(R98-R99)</f>
        <v>2356897.2449215581</v>
      </c>
      <c r="T99" s="8"/>
      <c r="U99" s="5">
        <v>91</v>
      </c>
      <c r="V99" s="8">
        <v>0</v>
      </c>
      <c r="W99" s="2">
        <v>0</v>
      </c>
      <c r="X99" s="8">
        <f t="shared" si="23"/>
        <v>0</v>
      </c>
      <c r="Y99" s="8">
        <v>0</v>
      </c>
      <c r="Z99" s="8">
        <f t="shared" si="25"/>
        <v>0</v>
      </c>
      <c r="AA99" s="3">
        <f t="shared" si="26"/>
        <v>0.04</v>
      </c>
      <c r="AB99">
        <f>SUMPRODUCT($U$9:U99,$X$9:X99)/SUM($X$9:X99)</f>
        <v>52.104686798720358</v>
      </c>
      <c r="AC99" s="10">
        <v>0.02</v>
      </c>
      <c r="AD99" s="8">
        <v>0</v>
      </c>
      <c r="AF99" s="5">
        <v>91</v>
      </c>
      <c r="AG99" s="8">
        <f t="shared" si="27"/>
        <v>287939922.08060819</v>
      </c>
      <c r="AH99" s="8">
        <f t="shared" si="28"/>
        <v>1112286.9080387438</v>
      </c>
      <c r="AI99" s="8">
        <f t="shared" si="29"/>
        <v>2345675.8735346734</v>
      </c>
      <c r="AJ99" s="8">
        <f t="shared" si="30"/>
        <v>873103.87466053653</v>
      </c>
      <c r="AK99" s="12">
        <f>SUM($AJ$9:AJ99)/SUM($AG$9:AG99) * 12</f>
        <v>3.7022654467148662E-2</v>
      </c>
      <c r="AL99" s="9">
        <f>SUMPRODUCT($AF$9:AF99,$AH$9:AH99)/SUM($AH$9:AH99)</f>
        <v>43.288454548309346</v>
      </c>
      <c r="AM99" s="3">
        <f t="shared" si="31"/>
        <v>8.146407266436664E-3</v>
      </c>
      <c r="AN99">
        <f t="shared" si="32"/>
        <v>3.0322432136246566E-3</v>
      </c>
    </row>
    <row r="100" spans="1:40" x14ac:dyDescent="0.2">
      <c r="A100" s="5">
        <v>92</v>
      </c>
      <c r="B100" s="2">
        <f t="shared" si="33"/>
        <v>55042861.992718242</v>
      </c>
      <c r="C100" s="2">
        <f t="shared" si="34"/>
        <v>552974.48529620422</v>
      </c>
      <c r="D100" s="5">
        <v>0</v>
      </c>
      <c r="E100" s="2">
        <f t="shared" si="35"/>
        <v>137607.15498179561</v>
      </c>
      <c r="F100" s="3">
        <v>0.03</v>
      </c>
      <c r="G100" s="9">
        <f>SUMPRODUCT($A$9:A100,$C$9:C100)/SUM($C$9:C100)</f>
        <v>48.259377844310414</v>
      </c>
      <c r="H100" s="3">
        <v>0</v>
      </c>
      <c r="J100" s="5">
        <v>92</v>
      </c>
      <c r="K100" s="8">
        <f t="shared" si="36"/>
        <v>84174.901604341343</v>
      </c>
      <c r="L100" s="8">
        <f t="shared" si="37"/>
        <v>200.06902405855766</v>
      </c>
      <c r="M100" s="8">
        <f t="shared" si="38"/>
        <v>263.04656751356669</v>
      </c>
      <c r="N100" s="8">
        <f t="shared" si="39"/>
        <v>2356897.2449215576</v>
      </c>
      <c r="O100" s="3">
        <f t="shared" si="21"/>
        <v>3.7499999999999999E-2</v>
      </c>
      <c r="P100" s="9">
        <f>SUMPRODUCT($J$9:J100,$L$9:L100,$R$9:R100)/SUMPRODUCT($L$9:L100,$R$9:R100)</f>
        <v>41.72792962965238</v>
      </c>
      <c r="Q100" s="3">
        <v>0.01</v>
      </c>
      <c r="R100">
        <f t="shared" si="41"/>
        <v>2808</v>
      </c>
      <c r="S100" s="8">
        <f>N100-L100*(R99-R100)</f>
        <v>2351295.312247918</v>
      </c>
      <c r="T100" s="8"/>
      <c r="U100" s="5">
        <v>92</v>
      </c>
      <c r="V100" s="8">
        <v>0</v>
      </c>
      <c r="W100" s="2">
        <v>0</v>
      </c>
      <c r="X100" s="8">
        <f t="shared" si="23"/>
        <v>0</v>
      </c>
      <c r="Y100" s="8">
        <v>0</v>
      </c>
      <c r="Z100" s="8">
        <f t="shared" si="25"/>
        <v>0</v>
      </c>
      <c r="AA100" s="3">
        <f t="shared" si="26"/>
        <v>0.04</v>
      </c>
      <c r="AB100">
        <f>SUMPRODUCT($U$9:U100,$X$9:X100)/SUM($X$9:X100)</f>
        <v>52.104686798720358</v>
      </c>
      <c r="AC100" s="10">
        <v>0.02</v>
      </c>
      <c r="AD100" s="8">
        <v>0</v>
      </c>
      <c r="AF100" s="5">
        <v>92</v>
      </c>
      <c r="AG100" s="8">
        <f t="shared" si="27"/>
        <v>284565733.43737531</v>
      </c>
      <c r="AH100" s="8">
        <f t="shared" si="28"/>
        <v>1109980.6535004559</v>
      </c>
      <c r="AI100" s="8">
        <f t="shared" si="29"/>
        <v>2256466.0571441837</v>
      </c>
      <c r="AJ100" s="8">
        <f t="shared" si="30"/>
        <v>862626.65329808416</v>
      </c>
      <c r="AK100" s="12">
        <f>SUM($AJ$9:AJ100)/SUM($AG$9:AG100) * 12</f>
        <v>3.7019067740291421E-2</v>
      </c>
      <c r="AL100" s="9">
        <f>SUMPRODUCT($AF$9:AF100,$AH$9:AH100)/SUM($AH$9:AH100)</f>
        <v>43.563572978065629</v>
      </c>
      <c r="AM100" s="3">
        <f t="shared" si="31"/>
        <v>7.9295072877801943E-3</v>
      </c>
      <c r="AN100">
        <f t="shared" si="32"/>
        <v>3.0313792278434093E-3</v>
      </c>
    </row>
    <row r="101" spans="1:40" x14ac:dyDescent="0.2">
      <c r="A101" s="5">
        <v>93</v>
      </c>
      <c r="B101" s="2">
        <f t="shared" si="33"/>
        <v>54489887.507422037</v>
      </c>
      <c r="C101" s="2">
        <f t="shared" si="34"/>
        <v>554356.92150944471</v>
      </c>
      <c r="D101" s="5">
        <v>0</v>
      </c>
      <c r="E101" s="2">
        <f t="shared" si="35"/>
        <v>136224.71876855509</v>
      </c>
      <c r="F101" s="3">
        <v>0.03</v>
      </c>
      <c r="G101" s="9">
        <f>SUMPRODUCT($A$9:A101,$C$9:C101)/SUM($C$9:C101)</f>
        <v>48.797803096573503</v>
      </c>
      <c r="H101" s="3">
        <v>0</v>
      </c>
      <c r="J101" s="5">
        <v>93</v>
      </c>
      <c r="K101" s="8">
        <f t="shared" si="36"/>
        <v>83974.832580282789</v>
      </c>
      <c r="L101" s="8">
        <f t="shared" si="37"/>
        <v>200.69423975874065</v>
      </c>
      <c r="M101" s="8">
        <f t="shared" si="38"/>
        <v>262.42135181338369</v>
      </c>
      <c r="N101" s="8">
        <f t="shared" si="39"/>
        <v>2351295.312247918</v>
      </c>
      <c r="O101" s="3">
        <f t="shared" si="21"/>
        <v>3.7499999999999999E-2</v>
      </c>
      <c r="P101" s="9">
        <f>SUMPRODUCT($J$9:J101,$L$9:L101,$R$9:R101)/SUMPRODUCT($L$9:L101,$R$9:R101)</f>
        <v>42.124622002815791</v>
      </c>
      <c r="Q101" s="3">
        <v>0.01</v>
      </c>
      <c r="R101">
        <f t="shared" si="41"/>
        <v>2780</v>
      </c>
      <c r="S101" s="8">
        <f>N101-L101*(R100-R101)</f>
        <v>2345675.8735346734</v>
      </c>
      <c r="T101" s="8"/>
      <c r="U101" s="5">
        <v>93</v>
      </c>
      <c r="V101" s="8">
        <v>0</v>
      </c>
      <c r="W101" s="2">
        <v>0</v>
      </c>
      <c r="X101" s="8">
        <f t="shared" si="23"/>
        <v>0</v>
      </c>
      <c r="Y101" s="8">
        <v>0</v>
      </c>
      <c r="Z101" s="8">
        <f t="shared" si="25"/>
        <v>0</v>
      </c>
      <c r="AA101" s="3">
        <f t="shared" si="26"/>
        <v>0.04</v>
      </c>
      <c r="AB101">
        <f>SUMPRODUCT($U$9:U101,$X$9:X101)/SUM($X$9:X101)</f>
        <v>52.104686798720358</v>
      </c>
      <c r="AC101" s="10">
        <v>0.02</v>
      </c>
      <c r="AD101" s="8">
        <v>0</v>
      </c>
      <c r="AF101" s="5">
        <v>93</v>
      </c>
      <c r="AG101" s="8">
        <f t="shared" si="27"/>
        <v>281199286.72673064</v>
      </c>
      <c r="AH101" s="8">
        <f t="shared" si="28"/>
        <v>1107649.3392401396</v>
      </c>
      <c r="AI101" s="8">
        <f t="shared" si="29"/>
        <v>2251013.3926003119</v>
      </c>
      <c r="AJ101" s="8">
        <f t="shared" si="30"/>
        <v>852436.86009204667</v>
      </c>
      <c r="AK101" s="12">
        <f>SUM($AJ$9:AJ101)/SUM($AG$9:AG101) * 12</f>
        <v>3.7015565884671295E-2</v>
      </c>
      <c r="AL101" s="9">
        <f>SUMPRODUCT($AF$9:AF101,$AH$9:AH101)/SUM($AH$9:AH101)</f>
        <v>43.840637489456263</v>
      </c>
      <c r="AM101" s="3">
        <f t="shared" si="31"/>
        <v>8.0050465945450486E-3</v>
      </c>
      <c r="AN101">
        <f t="shared" si="32"/>
        <v>3.0314332230879535E-3</v>
      </c>
    </row>
    <row r="102" spans="1:40" x14ac:dyDescent="0.2">
      <c r="A102" s="5">
        <v>94</v>
      </c>
      <c r="B102" s="2">
        <f t="shared" si="33"/>
        <v>53935530.585912593</v>
      </c>
      <c r="C102" s="2">
        <f t="shared" si="34"/>
        <v>555742.81381321838</v>
      </c>
      <c r="D102" s="5">
        <v>0</v>
      </c>
      <c r="E102" s="2">
        <f t="shared" si="35"/>
        <v>134838.82646478148</v>
      </c>
      <c r="F102" s="3">
        <v>0.03</v>
      </c>
      <c r="G102" s="9">
        <f>SUMPRODUCT($A$9:A102,$C$9:C102)/SUM($C$9:C102)</f>
        <v>49.336642258755944</v>
      </c>
      <c r="H102" s="3">
        <v>0</v>
      </c>
      <c r="J102" s="5">
        <v>94</v>
      </c>
      <c r="K102" s="8">
        <f t="shared" si="36"/>
        <v>83774.138340524049</v>
      </c>
      <c r="L102" s="8">
        <f t="shared" si="37"/>
        <v>201.32140925798672</v>
      </c>
      <c r="M102" s="8">
        <f t="shared" si="38"/>
        <v>261.79418231413763</v>
      </c>
      <c r="N102" s="8">
        <f t="shared" si="39"/>
        <v>2261901.7351941494</v>
      </c>
      <c r="O102" s="3">
        <f t="shared" si="21"/>
        <v>3.7499999999999999E-2</v>
      </c>
      <c r="P102" s="9">
        <f>SUMPRODUCT($J$9:J102,$L$9:L102,$R$9:R102)/SUMPRODUCT($L$9:L102,$R$9:R102)</f>
        <v>42.520285147475306</v>
      </c>
      <c r="Q102" s="3">
        <v>0.01</v>
      </c>
      <c r="R102">
        <f t="shared" si="41"/>
        <v>2753</v>
      </c>
      <c r="S102" s="8">
        <f>N102-L102*(R101-R102)</f>
        <v>2256466.0571441837</v>
      </c>
      <c r="T102" s="8"/>
      <c r="U102" s="5">
        <v>94</v>
      </c>
      <c r="V102" s="8">
        <v>0</v>
      </c>
      <c r="W102" s="2">
        <v>0</v>
      </c>
      <c r="X102" s="8">
        <f t="shared" si="23"/>
        <v>0</v>
      </c>
      <c r="Y102" s="8">
        <v>0</v>
      </c>
      <c r="Z102" s="8">
        <f t="shared" si="25"/>
        <v>0</v>
      </c>
      <c r="AA102" s="3">
        <f t="shared" si="26"/>
        <v>0.04</v>
      </c>
      <c r="AB102">
        <f>SUMPRODUCT($U$9:U102,$X$9:X102)/SUM($X$9:X102)</f>
        <v>52.104686798720358</v>
      </c>
      <c r="AC102" s="10">
        <v>0.02</v>
      </c>
      <c r="AD102" s="8">
        <v>0</v>
      </c>
      <c r="AF102" s="5">
        <v>94</v>
      </c>
      <c r="AG102" s="8">
        <f t="shared" si="27"/>
        <v>277840623.99489021</v>
      </c>
      <c r="AH102" s="8">
        <f t="shared" si="28"/>
        <v>1105292.8316979138</v>
      </c>
      <c r="AI102" s="8">
        <f t="shared" si="29"/>
        <v>2245543.6884797406</v>
      </c>
      <c r="AJ102" s="8">
        <f t="shared" si="30"/>
        <v>842272.20708512573</v>
      </c>
      <c r="AK102" s="12">
        <f>SUM($AJ$9:AJ102)/SUM($AG$9:AG102) * 12</f>
        <v>3.7012147098222314E-2</v>
      </c>
      <c r="AL102" s="9">
        <f>SUMPRODUCT($AF$9:AF102,$AH$9:AH102)/SUM($AH$9:AH102)</f>
        <v>44.11959551074218</v>
      </c>
      <c r="AM102" s="3">
        <f t="shared" si="31"/>
        <v>8.0821287261471121E-3</v>
      </c>
      <c r="AN102">
        <f t="shared" si="32"/>
        <v>3.0314940809397836E-3</v>
      </c>
    </row>
    <row r="103" spans="1:40" x14ac:dyDescent="0.2">
      <c r="A103" s="5">
        <v>95</v>
      </c>
      <c r="B103" s="2">
        <f t="shared" si="33"/>
        <v>53379787.772099376</v>
      </c>
      <c r="C103" s="2">
        <f t="shared" si="34"/>
        <v>557132.17084775143</v>
      </c>
      <c r="D103" s="5">
        <v>0</v>
      </c>
      <c r="E103" s="2">
        <f t="shared" si="35"/>
        <v>133449.46943024843</v>
      </c>
      <c r="F103" s="3">
        <v>0.03</v>
      </c>
      <c r="G103" s="9">
        <f>SUMPRODUCT($A$9:A103,$C$9:C103)/SUM($C$9:C103)</f>
        <v>49.87589528265552</v>
      </c>
      <c r="H103" s="3">
        <v>0</v>
      </c>
      <c r="J103" s="5">
        <v>95</v>
      </c>
      <c r="K103" s="8">
        <f t="shared" si="36"/>
        <v>83572.816931266061</v>
      </c>
      <c r="L103" s="8">
        <f t="shared" si="37"/>
        <v>201.9505386619179</v>
      </c>
      <c r="M103" s="8">
        <f t="shared" si="38"/>
        <v>261.16505291020644</v>
      </c>
      <c r="N103" s="8">
        <f t="shared" si="39"/>
        <v>2256466.0571441837</v>
      </c>
      <c r="O103" s="3">
        <f t="shared" si="21"/>
        <v>3.7499999999999999E-2</v>
      </c>
      <c r="P103" s="9">
        <f>SUMPRODUCT($J$9:J103,$L$9:L103,$R$9:R103)/SUMPRODUCT($L$9:L103,$R$9:R103)</f>
        <v>42.914881146819077</v>
      </c>
      <c r="Q103" s="3">
        <v>0.01</v>
      </c>
      <c r="R103">
        <f t="shared" si="41"/>
        <v>2726</v>
      </c>
      <c r="S103" s="8">
        <f>N103-L103*(R102-R103)</f>
        <v>2251013.3926003119</v>
      </c>
      <c r="T103" s="8"/>
      <c r="U103" s="5">
        <v>95</v>
      </c>
      <c r="V103" s="8">
        <v>0</v>
      </c>
      <c r="W103" s="2">
        <v>0</v>
      </c>
      <c r="X103" s="8">
        <f t="shared" si="23"/>
        <v>0</v>
      </c>
      <c r="Y103" s="8">
        <v>0</v>
      </c>
      <c r="Z103" s="8">
        <f t="shared" si="25"/>
        <v>0</v>
      </c>
      <c r="AA103" s="3">
        <f t="shared" si="26"/>
        <v>0.04</v>
      </c>
      <c r="AB103">
        <f>SUMPRODUCT($U$9:U103,$X$9:X103)/SUM($X$9:X103)</f>
        <v>52.104686798720358</v>
      </c>
      <c r="AC103" s="10">
        <v>0.02</v>
      </c>
      <c r="AD103" s="8">
        <v>0</v>
      </c>
      <c r="AF103" s="5">
        <v>95</v>
      </c>
      <c r="AG103" s="8">
        <f t="shared" si="27"/>
        <v>274572955.75947112</v>
      </c>
      <c r="AH103" s="8">
        <f t="shared" si="28"/>
        <v>1103114.2114269265</v>
      </c>
      <c r="AI103" s="8">
        <f t="shared" si="29"/>
        <v>2157091.8214769857</v>
      </c>
      <c r="AJ103" s="8">
        <f t="shared" si="30"/>
        <v>832132.82825999043</v>
      </c>
      <c r="AK103" s="12">
        <f>SUM($AJ$9:AJ103)/SUM($AG$9:AG103) * 12</f>
        <v>3.700875056852649E-2</v>
      </c>
      <c r="AL103" s="9">
        <f>SUMPRODUCT($AF$9:AF103,$AH$9:AH103)/SUM($AH$9:AH103)</f>
        <v>44.400446949114794</v>
      </c>
      <c r="AM103" s="3">
        <f t="shared" si="31"/>
        <v>7.8561700132136151E-3</v>
      </c>
      <c r="AN103">
        <f t="shared" si="32"/>
        <v>3.0306438081576679E-3</v>
      </c>
    </row>
    <row r="104" spans="1:40" x14ac:dyDescent="0.2">
      <c r="A104" s="5">
        <v>96</v>
      </c>
      <c r="B104" s="2">
        <f t="shared" si="33"/>
        <v>52822655.601251625</v>
      </c>
      <c r="C104" s="2">
        <f t="shared" si="34"/>
        <v>558525.00127487071</v>
      </c>
      <c r="D104" s="5">
        <v>0</v>
      </c>
      <c r="E104" s="2">
        <f t="shared" si="35"/>
        <v>132056.63900312906</v>
      </c>
      <c r="F104" s="3">
        <v>0.03</v>
      </c>
      <c r="G104" s="9">
        <f>SUMPRODUCT($A$9:A104,$C$9:C104)/SUM($C$9:C104)</f>
        <v>50.415562119561287</v>
      </c>
      <c r="H104" s="3">
        <v>0</v>
      </c>
      <c r="J104" s="5">
        <v>96</v>
      </c>
      <c r="K104" s="8">
        <f t="shared" si="36"/>
        <v>83370.866392604148</v>
      </c>
      <c r="L104" s="8">
        <f t="shared" si="37"/>
        <v>202.58163409523638</v>
      </c>
      <c r="M104" s="8">
        <f t="shared" si="38"/>
        <v>260.53395747688796</v>
      </c>
      <c r="N104" s="8">
        <f t="shared" si="39"/>
        <v>2251013.3926003119</v>
      </c>
      <c r="O104" s="3">
        <f t="shared" si="21"/>
        <v>3.7499999999999999E-2</v>
      </c>
      <c r="P104" s="9">
        <f>SUMPRODUCT($J$9:J104,$L$9:L104,$R$9:R104)/SUMPRODUCT($L$9:L104,$R$9:R104)</f>
        <v>43.308372246291867</v>
      </c>
      <c r="Q104" s="3">
        <v>0.01</v>
      </c>
      <c r="R104">
        <f t="shared" si="41"/>
        <v>2699</v>
      </c>
      <c r="S104" s="8">
        <f>N104-L104*(R103-R104)</f>
        <v>2245543.6884797406</v>
      </c>
      <c r="T104" s="8"/>
      <c r="U104" s="5">
        <v>96</v>
      </c>
      <c r="V104" s="8">
        <v>0</v>
      </c>
      <c r="W104" s="2">
        <v>0</v>
      </c>
      <c r="X104" s="8">
        <f t="shared" si="23"/>
        <v>0</v>
      </c>
      <c r="Y104" s="8">
        <v>0</v>
      </c>
      <c r="Z104" s="8">
        <f t="shared" si="25"/>
        <v>0</v>
      </c>
      <c r="AA104" s="3">
        <f t="shared" si="26"/>
        <v>0.04</v>
      </c>
      <c r="AB104">
        <f>SUMPRODUCT($U$9:U104,$X$9:X104)/SUM($X$9:X104)</f>
        <v>52.104686798720358</v>
      </c>
      <c r="AC104" s="10">
        <v>0.02</v>
      </c>
      <c r="AD104" s="8">
        <v>0</v>
      </c>
      <c r="AF104" s="5">
        <v>96</v>
      </c>
      <c r="AG104" s="8">
        <f t="shared" si="27"/>
        <v>271312749.72656715</v>
      </c>
      <c r="AH104" s="8">
        <f t="shared" si="28"/>
        <v>1100911.3990777647</v>
      </c>
      <c r="AI104" s="8">
        <f t="shared" si="29"/>
        <v>2151791.7280382263</v>
      </c>
      <c r="AJ104" s="8">
        <f t="shared" si="30"/>
        <v>822278.12403376377</v>
      </c>
      <c r="AK104" s="12">
        <f>SUM($AJ$9:AJ104)/SUM($AG$9:AG104) * 12</f>
        <v>3.7005435271486496E-2</v>
      </c>
      <c r="AL104" s="9">
        <f>SUMPRODUCT($AF$9:AF104,$AH$9:AH104)/SUM($AH$9:AH104)</f>
        <v>44.68314189544418</v>
      </c>
      <c r="AM104" s="3">
        <f t="shared" si="31"/>
        <v>7.9310380002666023E-3</v>
      </c>
      <c r="AN104">
        <f t="shared" si="32"/>
        <v>3.0307389713991229E-3</v>
      </c>
    </row>
    <row r="105" spans="1:40" x14ac:dyDescent="0.2">
      <c r="A105" s="5">
        <v>97</v>
      </c>
      <c r="B105" s="2">
        <f t="shared" si="33"/>
        <v>52264130.599976756</v>
      </c>
      <c r="C105" s="2">
        <f t="shared" si="34"/>
        <v>559921.31377805793</v>
      </c>
      <c r="D105" s="5">
        <v>0</v>
      </c>
      <c r="E105" s="2">
        <f t="shared" si="35"/>
        <v>130660.32649994189</v>
      </c>
      <c r="F105" s="3">
        <v>0.03</v>
      </c>
      <c r="G105" s="9">
        <f>SUMPRODUCT($A$9:A105,$C$9:C105)/SUM($C$9:C105)</f>
        <v>50.955642720253749</v>
      </c>
      <c r="H105" s="3">
        <v>0</v>
      </c>
      <c r="J105" s="5">
        <v>97</v>
      </c>
      <c r="K105" s="8">
        <f t="shared" si="36"/>
        <v>83168.284758508918</v>
      </c>
      <c r="L105" s="8">
        <f t="shared" si="37"/>
        <v>203.21470170178401</v>
      </c>
      <c r="M105" s="8">
        <f t="shared" si="38"/>
        <v>259.90088987034034</v>
      </c>
      <c r="N105" s="8">
        <f t="shared" si="39"/>
        <v>2162375.403721232</v>
      </c>
      <c r="O105" s="3">
        <f t="shared" si="21"/>
        <v>3.7499999999999999E-2</v>
      </c>
      <c r="P105" s="9">
        <f>SUMPRODUCT($J$9:J105,$L$9:L105,$R$9:R105)/SUMPRODUCT($L$9:L105,$R$9:R105)</f>
        <v>43.700866583738886</v>
      </c>
      <c r="Q105" s="3">
        <v>0.01</v>
      </c>
      <c r="R105">
        <f t="shared" si="41"/>
        <v>2673</v>
      </c>
      <c r="S105" s="8">
        <f>N105-L105*(R104-R105)</f>
        <v>2157091.8214769857</v>
      </c>
      <c r="T105" s="8"/>
      <c r="U105" s="5">
        <v>97</v>
      </c>
      <c r="V105" s="8">
        <v>0</v>
      </c>
      <c r="W105" s="2">
        <v>0</v>
      </c>
      <c r="X105" s="8">
        <f t="shared" si="23"/>
        <v>0</v>
      </c>
      <c r="Y105" s="8">
        <v>0</v>
      </c>
      <c r="Z105" s="8">
        <f t="shared" si="25"/>
        <v>0</v>
      </c>
      <c r="AA105" s="3">
        <f t="shared" si="26"/>
        <v>0.04</v>
      </c>
      <c r="AB105">
        <f>SUMPRODUCT($U$9:U105,$X$9:X105)/SUM($X$9:X105)</f>
        <v>52.104686798720358</v>
      </c>
      <c r="AC105" s="10">
        <v>0.02</v>
      </c>
      <c r="AD105" s="8">
        <v>0</v>
      </c>
      <c r="AF105" s="5">
        <v>97</v>
      </c>
      <c r="AG105" s="8">
        <f t="shared" si="27"/>
        <v>268060046.59945118</v>
      </c>
      <c r="AH105" s="8">
        <f t="shared" si="28"/>
        <v>1098684.2652709628</v>
      </c>
      <c r="AI105" s="8">
        <f t="shared" si="29"/>
        <v>2146475.0718074702</v>
      </c>
      <c r="AJ105" s="8">
        <f t="shared" si="30"/>
        <v>812447.68966769427</v>
      </c>
      <c r="AK105" s="12">
        <f>SUM($AJ$9:AJ105)/SUM($AG$9:AG105) * 12</f>
        <v>3.7002199593509408E-2</v>
      </c>
      <c r="AL105" s="9">
        <f>SUMPRODUCT($AF$9:AF105,$AH$9:AH105)/SUM($AH$9:AH105)</f>
        <v>44.967631392484741</v>
      </c>
      <c r="AM105" s="3">
        <f t="shared" si="31"/>
        <v>8.0074412395176563E-3</v>
      </c>
      <c r="AN105">
        <f t="shared" si="32"/>
        <v>3.0308421563534772E-3</v>
      </c>
    </row>
    <row r="106" spans="1:40" x14ac:dyDescent="0.2">
      <c r="A106" s="5">
        <v>98</v>
      </c>
      <c r="B106" s="2">
        <f t="shared" si="33"/>
        <v>51704209.286198698</v>
      </c>
      <c r="C106" s="2">
        <f t="shared" si="34"/>
        <v>561321.11706250301</v>
      </c>
      <c r="D106" s="5">
        <v>0</v>
      </c>
      <c r="E106" s="2">
        <f t="shared" si="35"/>
        <v>129260.52321549675</v>
      </c>
      <c r="F106" s="3">
        <v>0.03</v>
      </c>
      <c r="G106" s="9">
        <f>SUMPRODUCT($A$9:A106,$C$9:C106)/SUM($C$9:C106)</f>
        <v>51.496137035005134</v>
      </c>
      <c r="H106" s="3">
        <v>0</v>
      </c>
      <c r="J106" s="5">
        <v>98</v>
      </c>
      <c r="K106" s="8">
        <f t="shared" si="36"/>
        <v>82965.070056807133</v>
      </c>
      <c r="L106" s="8">
        <f t="shared" si="37"/>
        <v>203.84974764460208</v>
      </c>
      <c r="M106" s="8">
        <f t="shared" si="38"/>
        <v>259.26584392752227</v>
      </c>
      <c r="N106" s="8">
        <f t="shared" si="39"/>
        <v>2157091.8214769857</v>
      </c>
      <c r="O106" s="3">
        <f t="shared" si="21"/>
        <v>3.7499999999999999E-2</v>
      </c>
      <c r="P106" s="9">
        <f>SUMPRODUCT($J$9:J106,$L$9:L106,$R$9:R106)/SUMPRODUCT($L$9:L106,$R$9:R106)</f>
        <v>44.092326636086199</v>
      </c>
      <c r="Q106" s="3">
        <v>0.01</v>
      </c>
      <c r="R106">
        <f t="shared" si="41"/>
        <v>2647</v>
      </c>
      <c r="S106" s="8">
        <f>N106-L106*(R105-R106)</f>
        <v>2151791.7280382263</v>
      </c>
      <c r="T106" s="8"/>
      <c r="U106" s="5">
        <v>98</v>
      </c>
      <c r="V106" s="8">
        <v>0</v>
      </c>
      <c r="W106" s="2">
        <v>0</v>
      </c>
      <c r="X106" s="8">
        <f t="shared" si="23"/>
        <v>0</v>
      </c>
      <c r="Y106" s="8">
        <v>0</v>
      </c>
      <c r="Z106" s="8">
        <f t="shared" si="25"/>
        <v>0</v>
      </c>
      <c r="AA106" s="3">
        <f t="shared" si="26"/>
        <v>0.04</v>
      </c>
      <c r="AB106">
        <f>SUMPRODUCT($U$9:U106,$X$9:X106)/SUM($X$9:X106)</f>
        <v>52.104686798720358</v>
      </c>
      <c r="AC106" s="10">
        <v>0.02</v>
      </c>
      <c r="AD106" s="8">
        <v>0</v>
      </c>
      <c r="AF106" s="5">
        <v>98</v>
      </c>
      <c r="AG106" s="8">
        <f t="shared" si="27"/>
        <v>264814887.26237273</v>
      </c>
      <c r="AH106" s="8">
        <f t="shared" si="28"/>
        <v>1096432.6800560481</v>
      </c>
      <c r="AI106" s="8">
        <f t="shared" si="29"/>
        <v>2141141.8010259932</v>
      </c>
      <c r="AJ106" s="8">
        <f t="shared" si="30"/>
        <v>802641.65495101258</v>
      </c>
      <c r="AK106" s="12">
        <f>SUM($AJ$9:AJ106)/SUM($AG$9:AG106) * 12</f>
        <v>3.6999041985987538E-2</v>
      </c>
      <c r="AL106" s="9">
        <f>SUMPRODUCT($AF$9:AF106,$AH$9:AH106)/SUM($AH$9:AH106)</f>
        <v>45.253867404126396</v>
      </c>
      <c r="AM106" s="3">
        <f t="shared" si="31"/>
        <v>8.0854283653040895E-3</v>
      </c>
      <c r="AN106">
        <f t="shared" si="32"/>
        <v>3.0309536720107919E-3</v>
      </c>
    </row>
    <row r="107" spans="1:40" x14ac:dyDescent="0.2">
      <c r="A107" s="5">
        <v>99</v>
      </c>
      <c r="B107" s="2">
        <f t="shared" si="33"/>
        <v>51142888.169136196</v>
      </c>
      <c r="C107" s="2">
        <f t="shared" si="34"/>
        <v>562724.41985515936</v>
      </c>
      <c r="D107" s="5">
        <v>0</v>
      </c>
      <c r="E107" s="2">
        <f t="shared" si="35"/>
        <v>127857.22042284049</v>
      </c>
      <c r="F107" s="3">
        <v>0.03</v>
      </c>
      <c r="G107" s="9">
        <f>SUMPRODUCT($A$9:A107,$C$9:C107)/SUM($C$9:C107)</f>
        <v>52.037045013579565</v>
      </c>
      <c r="H107" s="3">
        <v>0</v>
      </c>
      <c r="J107" s="5">
        <v>99</v>
      </c>
      <c r="K107" s="8">
        <f t="shared" si="36"/>
        <v>82761.220309162527</v>
      </c>
      <c r="L107" s="8">
        <f t="shared" si="37"/>
        <v>204.48677810599145</v>
      </c>
      <c r="M107" s="8">
        <f t="shared" si="38"/>
        <v>258.6288134661329</v>
      </c>
      <c r="N107" s="8">
        <f t="shared" si="39"/>
        <v>2151791.7280382258</v>
      </c>
      <c r="O107" s="3">
        <f t="shared" si="21"/>
        <v>3.7499999999999999E-2</v>
      </c>
      <c r="P107" s="9">
        <f>SUMPRODUCT($J$9:J107,$L$9:L107,$R$9:R107)/SUMPRODUCT($L$9:L107,$R$9:R107)</f>
        <v>44.482715035817606</v>
      </c>
      <c r="Q107" s="3">
        <v>0.01</v>
      </c>
      <c r="R107">
        <f t="shared" si="41"/>
        <v>2621</v>
      </c>
      <c r="S107" s="8">
        <f>N107-L107*(R106-R107)</f>
        <v>2146475.0718074702</v>
      </c>
      <c r="T107" s="8"/>
      <c r="U107" s="5">
        <v>99</v>
      </c>
      <c r="V107" s="8">
        <v>0</v>
      </c>
      <c r="W107" s="2">
        <v>0</v>
      </c>
      <c r="X107" s="8">
        <f t="shared" si="23"/>
        <v>0</v>
      </c>
      <c r="Y107" s="8">
        <v>0</v>
      </c>
      <c r="Z107" s="8">
        <f t="shared" si="25"/>
        <v>0</v>
      </c>
      <c r="AA107" s="3">
        <f t="shared" si="26"/>
        <v>0.04</v>
      </c>
      <c r="AB107">
        <f>SUMPRODUCT($U$9:U107,$X$9:X107)/SUM($X$9:X107)</f>
        <v>52.104686798720358</v>
      </c>
      <c r="AC107" s="10">
        <v>0.02</v>
      </c>
      <c r="AD107" s="8">
        <v>0</v>
      </c>
      <c r="AF107" s="5">
        <v>99</v>
      </c>
      <c r="AG107" s="8">
        <f t="shared" si="27"/>
        <v>261659664.38902247</v>
      </c>
      <c r="AH107" s="8">
        <f t="shared" si="28"/>
        <v>1094362.2797266492</v>
      </c>
      <c r="AI107" s="8">
        <f t="shared" si="29"/>
        <v>2053646.0228589654</v>
      </c>
      <c r="AJ107" s="8">
        <f t="shared" si="30"/>
        <v>792860.15024575451</v>
      </c>
      <c r="AK107" s="12">
        <f>SUM($AJ$9:AJ107)/SUM($AG$9:AG107) * 12</f>
        <v>3.6995903651592742E-2</v>
      </c>
      <c r="AL107" s="9">
        <f>SUMPRODUCT($AF$9:AF107,$AH$9:AH107)/SUM($AH$9:AH107)</f>
        <v>45.541856644593558</v>
      </c>
      <c r="AM107" s="3">
        <f t="shared" si="31"/>
        <v>7.8485387790061048E-3</v>
      </c>
      <c r="AN107">
        <f t="shared" si="32"/>
        <v>3.0301198776551581E-3</v>
      </c>
    </row>
    <row r="108" spans="1:40" x14ac:dyDescent="0.2">
      <c r="A108" s="5">
        <v>100</v>
      </c>
      <c r="B108" s="2">
        <f t="shared" si="33"/>
        <v>50580163.749281034</v>
      </c>
      <c r="C108" s="2">
        <f t="shared" si="34"/>
        <v>564131.23090479721</v>
      </c>
      <c r="D108" s="5">
        <v>0</v>
      </c>
      <c r="E108" s="2">
        <f t="shared" si="35"/>
        <v>126450.40937320259</v>
      </c>
      <c r="F108" s="3">
        <v>0.03</v>
      </c>
      <c r="G108" s="9">
        <f>SUMPRODUCT($A$9:A108,$C$9:C108)/SUM($C$9:C108)</f>
        <v>52.578366605233299</v>
      </c>
      <c r="H108" s="3">
        <v>0</v>
      </c>
      <c r="J108" s="5">
        <v>100</v>
      </c>
      <c r="K108" s="8">
        <f t="shared" si="36"/>
        <v>82556.73353105654</v>
      </c>
      <c r="L108" s="8">
        <f t="shared" si="37"/>
        <v>205.12579928757265</v>
      </c>
      <c r="M108" s="8">
        <f t="shared" si="38"/>
        <v>257.9897922845517</v>
      </c>
      <c r="N108" s="8">
        <f t="shared" si="39"/>
        <v>2146475.0718074702</v>
      </c>
      <c r="O108" s="3">
        <f t="shared" si="21"/>
        <v>3.7499999999999999E-2</v>
      </c>
      <c r="P108" s="9">
        <f>SUMPRODUCT($J$9:J108,$L$9:L108,$R$9:R108)/SUMPRODUCT($L$9:L108,$R$9:R108)</f>
        <v>44.871994539638877</v>
      </c>
      <c r="Q108" s="3">
        <v>0.01</v>
      </c>
      <c r="R108">
        <f t="shared" si="41"/>
        <v>2595</v>
      </c>
      <c r="S108" s="8">
        <f>N108-L108*(R107-R108)</f>
        <v>2141141.8010259932</v>
      </c>
      <c r="T108" s="8"/>
      <c r="U108" s="5">
        <v>100</v>
      </c>
      <c r="V108" s="8">
        <v>0</v>
      </c>
      <c r="W108" s="2">
        <v>0</v>
      </c>
      <c r="X108" s="8">
        <f t="shared" si="23"/>
        <v>0</v>
      </c>
      <c r="Y108" s="8">
        <v>0</v>
      </c>
      <c r="Z108" s="8">
        <f t="shared" si="25"/>
        <v>0</v>
      </c>
      <c r="AA108" s="3">
        <f t="shared" si="26"/>
        <v>0.04</v>
      </c>
      <c r="AB108">
        <f>SUMPRODUCT($U$9:U108,$X$9:X108)/SUM($X$9:X108)</f>
        <v>52.104686798720358</v>
      </c>
      <c r="AC108" s="10">
        <v>0.02</v>
      </c>
      <c r="AD108" s="8">
        <v>0</v>
      </c>
      <c r="AF108" s="5">
        <v>100</v>
      </c>
      <c r="AG108" s="8">
        <f t="shared" si="27"/>
        <v>258511656.08643687</v>
      </c>
      <c r="AH108" s="8">
        <f t="shared" si="28"/>
        <v>1092268.4524085624</v>
      </c>
      <c r="AI108" s="8">
        <f t="shared" si="29"/>
        <v>2048485.7768910965</v>
      </c>
      <c r="AJ108" s="8">
        <f t="shared" si="30"/>
        <v>783360.01224192802</v>
      </c>
      <c r="AK108" s="12">
        <f>SUM($AJ$9:AJ108)/SUM($AG$9:AG108) * 12</f>
        <v>3.6992841960981487E-2</v>
      </c>
      <c r="AL108" s="9">
        <f>SUMPRODUCT($AF$9:AF108,$AH$9:AH108)/SUM($AH$9:AH108)</f>
        <v>45.83155344530158</v>
      </c>
      <c r="AM108" s="3">
        <f t="shared" si="31"/>
        <v>7.9241524653192331E-3</v>
      </c>
      <c r="AN108">
        <f t="shared" si="32"/>
        <v>3.0302695982884461E-3</v>
      </c>
    </row>
    <row r="109" spans="1:40" x14ac:dyDescent="0.2">
      <c r="A109" s="5">
        <v>101</v>
      </c>
      <c r="B109" s="2">
        <f t="shared" si="33"/>
        <v>50016032.518376239</v>
      </c>
      <c r="C109" s="2">
        <f t="shared" si="34"/>
        <v>565541.55898205924</v>
      </c>
      <c r="D109" s="5">
        <v>0</v>
      </c>
      <c r="E109" s="2">
        <f t="shared" si="35"/>
        <v>125040.0812959406</v>
      </c>
      <c r="F109" s="3">
        <v>0.03</v>
      </c>
      <c r="G109" s="9">
        <f>SUMPRODUCT($A$9:A109,$C$9:C109)/SUM($C$9:C109)</f>
        <v>53.120101758714938</v>
      </c>
      <c r="H109" s="3">
        <v>0</v>
      </c>
      <c r="J109" s="5">
        <v>101</v>
      </c>
      <c r="K109" s="8">
        <f t="shared" si="36"/>
        <v>82351.607731768963</v>
      </c>
      <c r="L109" s="8">
        <f t="shared" si="37"/>
        <v>205.76681741034633</v>
      </c>
      <c r="M109" s="8">
        <f t="shared" si="38"/>
        <v>257.34877416177801</v>
      </c>
      <c r="N109" s="8">
        <f t="shared" si="39"/>
        <v>2058790.1932942241</v>
      </c>
      <c r="O109" s="3">
        <f t="shared" si="21"/>
        <v>3.7499999999999999E-2</v>
      </c>
      <c r="P109" s="9">
        <f>SUMPRODUCT($J$9:J109,$L$9:L109,$R$9:R109)/SUMPRODUCT($L$9:L109,$R$9:R109)</f>
        <v>45.260278036540377</v>
      </c>
      <c r="Q109" s="3">
        <v>0.01</v>
      </c>
      <c r="R109">
        <f t="shared" si="41"/>
        <v>2570</v>
      </c>
      <c r="S109" s="8">
        <f>N109-L109*(R108-R109)</f>
        <v>2053646.0228589654</v>
      </c>
      <c r="T109" s="8"/>
      <c r="U109" s="5">
        <v>101</v>
      </c>
      <c r="V109" s="8">
        <v>0</v>
      </c>
      <c r="W109" s="2">
        <v>0</v>
      </c>
      <c r="X109" s="8">
        <f t="shared" si="23"/>
        <v>0</v>
      </c>
      <c r="Y109" s="8">
        <v>0</v>
      </c>
      <c r="Z109" s="8">
        <f t="shared" si="25"/>
        <v>0</v>
      </c>
      <c r="AA109" s="3">
        <f t="shared" si="26"/>
        <v>0.04</v>
      </c>
      <c r="AB109">
        <f>SUMPRODUCT($U$9:U109,$X$9:X109)/SUM($X$9:X109)</f>
        <v>52.104686798720358</v>
      </c>
      <c r="AC109" s="10">
        <v>0.02</v>
      </c>
      <c r="AD109" s="8">
        <v>0</v>
      </c>
      <c r="AF109" s="5">
        <v>101</v>
      </c>
      <c r="AG109" s="8">
        <f t="shared" si="27"/>
        <v>255370901.8571372</v>
      </c>
      <c r="AH109" s="8">
        <f t="shared" si="28"/>
        <v>1090151.072452771</v>
      </c>
      <c r="AI109" s="8">
        <f t="shared" si="29"/>
        <v>2043309.4051545782</v>
      </c>
      <c r="AJ109" s="8">
        <f t="shared" si="30"/>
        <v>773883.37663976674</v>
      </c>
      <c r="AK109" s="12">
        <f>SUM($AJ$9:AJ109)/SUM($AG$9:AG109) * 12</f>
        <v>3.698985552330273E-2</v>
      </c>
      <c r="AL109" s="9">
        <f>SUMPRODUCT($AF$9:AF109,$AH$9:AH109)/SUM($AH$9:AH109)</f>
        <v>46.1229129663772</v>
      </c>
      <c r="AM109" s="3">
        <f t="shared" si="31"/>
        <v>8.0013399737205448E-3</v>
      </c>
      <c r="AN109">
        <f t="shared" si="32"/>
        <v>3.0304289604330186E-3</v>
      </c>
    </row>
    <row r="110" spans="1:40" x14ac:dyDescent="0.2">
      <c r="A110" s="5">
        <v>102</v>
      </c>
      <c r="B110" s="2">
        <f t="shared" si="33"/>
        <v>49450490.959394179</v>
      </c>
      <c r="C110" s="2">
        <f t="shared" si="34"/>
        <v>566955.41287951439</v>
      </c>
      <c r="D110" s="5">
        <v>0</v>
      </c>
      <c r="E110" s="2">
        <f t="shared" si="35"/>
        <v>123626.22739848545</v>
      </c>
      <c r="F110" s="3">
        <v>0.03</v>
      </c>
      <c r="G110" s="9">
        <f>SUMPRODUCT($A$9:A110,$C$9:C110)/SUM($C$9:C110)</f>
        <v>53.662250422265693</v>
      </c>
      <c r="H110" s="3">
        <v>0</v>
      </c>
      <c r="J110" s="5">
        <v>102</v>
      </c>
      <c r="K110" s="8">
        <f t="shared" si="36"/>
        <v>82145.840914358618</v>
      </c>
      <c r="L110" s="8">
        <f t="shared" si="37"/>
        <v>206.40983871475368</v>
      </c>
      <c r="M110" s="8">
        <f t="shared" si="38"/>
        <v>256.70575285737067</v>
      </c>
      <c r="N110" s="8">
        <f t="shared" si="39"/>
        <v>2053646.0228589654</v>
      </c>
      <c r="O110" s="3">
        <f t="shared" si="21"/>
        <v>3.7499999999999999E-2</v>
      </c>
      <c r="P110" s="9">
        <f>SUMPRODUCT($J$9:J110,$L$9:L110,$R$9:R110)/SUMPRODUCT($L$9:L110,$R$9:R110)</f>
        <v>45.647528554833585</v>
      </c>
      <c r="Q110" s="3">
        <v>0.01</v>
      </c>
      <c r="R110">
        <f t="shared" si="41"/>
        <v>2545</v>
      </c>
      <c r="S110" s="8">
        <f>N110-L110*(R109-R110)</f>
        <v>2048485.7768910965</v>
      </c>
      <c r="T110" s="8"/>
      <c r="U110" s="5">
        <v>102</v>
      </c>
      <c r="V110" s="8">
        <v>0</v>
      </c>
      <c r="W110" s="2">
        <v>0</v>
      </c>
      <c r="X110" s="8">
        <f t="shared" si="23"/>
        <v>0</v>
      </c>
      <c r="Y110" s="8">
        <v>0</v>
      </c>
      <c r="Z110" s="8">
        <f t="shared" si="25"/>
        <v>0</v>
      </c>
      <c r="AA110" s="3">
        <f t="shared" si="26"/>
        <v>0.04</v>
      </c>
      <c r="AB110">
        <f>SUMPRODUCT($U$9:U110,$X$9:X110)/SUM($X$9:X110)</f>
        <v>52.104686798720358</v>
      </c>
      <c r="AC110" s="10">
        <v>0.02</v>
      </c>
      <c r="AD110" s="8">
        <v>0</v>
      </c>
      <c r="AF110" s="5">
        <v>102</v>
      </c>
      <c r="AG110" s="8">
        <f t="shared" si="27"/>
        <v>252237441.37952983</v>
      </c>
      <c r="AH110" s="8">
        <f t="shared" si="28"/>
        <v>1088010.0136551086</v>
      </c>
      <c r="AI110" s="8">
        <f t="shared" si="29"/>
        <v>2038116.8572563832</v>
      </c>
      <c r="AJ110" s="8">
        <f t="shared" si="30"/>
        <v>764430.3694864494</v>
      </c>
      <c r="AK110" s="12">
        <f>SUM($AJ$9:AJ110)/SUM($AG$9:AG110) * 12</f>
        <v>3.6986943002971825E-2</v>
      </c>
      <c r="AL110" s="9">
        <f>SUMPRODUCT($AF$9:AF110,$AH$9:AH110)/SUM($AH$9:AH110)</f>
        <v>46.415891170517121</v>
      </c>
      <c r="AM110" s="3">
        <f t="shared" si="31"/>
        <v>8.0801519636005369E-3</v>
      </c>
      <c r="AN110">
        <f t="shared" si="32"/>
        <v>3.0305983334815347E-3</v>
      </c>
    </row>
    <row r="111" spans="1:40" x14ac:dyDescent="0.2">
      <c r="A111" s="5">
        <v>103</v>
      </c>
      <c r="B111" s="2">
        <f t="shared" si="33"/>
        <v>48883535.546514668</v>
      </c>
      <c r="C111" s="2">
        <f t="shared" si="34"/>
        <v>568372.80141171312</v>
      </c>
      <c r="D111" s="5">
        <v>0</v>
      </c>
      <c r="E111" s="2">
        <f t="shared" si="35"/>
        <v>122208.83886628668</v>
      </c>
      <c r="F111" s="3">
        <v>0.03</v>
      </c>
      <c r="G111" s="9">
        <f>SUMPRODUCT($A$9:A111,$C$9:C111)/SUM($C$9:C111)</f>
        <v>54.20481254361956</v>
      </c>
      <c r="H111" s="3">
        <v>0</v>
      </c>
      <c r="J111" s="5">
        <v>103</v>
      </c>
      <c r="K111" s="8">
        <f t="shared" si="36"/>
        <v>81939.431075643864</v>
      </c>
      <c r="L111" s="8">
        <f t="shared" si="37"/>
        <v>207.05486946073728</v>
      </c>
      <c r="M111" s="8">
        <f t="shared" si="38"/>
        <v>256.06072211138707</v>
      </c>
      <c r="N111" s="8">
        <f t="shared" si="39"/>
        <v>2048485.7768910965</v>
      </c>
      <c r="O111" s="3">
        <f t="shared" si="21"/>
        <v>3.7499999999999999E-2</v>
      </c>
      <c r="P111" s="9">
        <f>SUMPRODUCT($J$9:J111,$L$9:L111,$R$9:R111)/SUMPRODUCT($L$9:L111,$R$9:R111)</f>
        <v>46.033709245314739</v>
      </c>
      <c r="Q111" s="3">
        <v>0.01</v>
      </c>
      <c r="R111">
        <f t="shared" si="41"/>
        <v>2520</v>
      </c>
      <c r="S111" s="8">
        <f>N111-L111*(R110-R111)</f>
        <v>2043309.4051545782</v>
      </c>
      <c r="T111" s="8"/>
      <c r="U111" s="5">
        <v>103</v>
      </c>
      <c r="V111" s="8">
        <v>0</v>
      </c>
      <c r="W111" s="2">
        <v>0</v>
      </c>
      <c r="X111" s="8">
        <f t="shared" si="23"/>
        <v>0</v>
      </c>
      <c r="Y111" s="8">
        <v>0</v>
      </c>
      <c r="Z111" s="8">
        <f t="shared" si="25"/>
        <v>0</v>
      </c>
      <c r="AA111" s="3">
        <f t="shared" si="26"/>
        <v>0.04</v>
      </c>
      <c r="AB111">
        <f>SUMPRODUCT($U$9:U111,$X$9:X111)/SUM($X$9:X111)</f>
        <v>52.104686798720358</v>
      </c>
      <c r="AC111" s="10">
        <v>0.02</v>
      </c>
      <c r="AD111" s="8">
        <v>0</v>
      </c>
      <c r="AF111" s="5">
        <v>103</v>
      </c>
      <c r="AG111" s="8">
        <f t="shared" si="27"/>
        <v>249192839.18290859</v>
      </c>
      <c r="AH111" s="8">
        <f t="shared" si="28"/>
        <v>1086053.5002384344</v>
      </c>
      <c r="AI111" s="8">
        <f t="shared" si="29"/>
        <v>1951591.7593401659</v>
      </c>
      <c r="AJ111" s="8">
        <f t="shared" si="30"/>
        <v>755001.11738605367</v>
      </c>
      <c r="AK111" s="12">
        <f>SUM($AJ$9:AJ111)/SUM($AG$9:AG111) * 12</f>
        <v>3.6984047463102812E-2</v>
      </c>
      <c r="AL111" s="9">
        <f>SUMPRODUCT($AF$9:AF111,$AH$9:AH111)/SUM($AH$9:AH111)</f>
        <v>46.710501022108602</v>
      </c>
      <c r="AM111" s="3">
        <f t="shared" si="31"/>
        <v>7.831652649969165E-3</v>
      </c>
      <c r="AN111">
        <f t="shared" si="32"/>
        <v>3.0297865695565981E-3</v>
      </c>
    </row>
    <row r="112" spans="1:40" x14ac:dyDescent="0.2">
      <c r="A112" s="5">
        <v>104</v>
      </c>
      <c r="B112" s="2">
        <f t="shared" si="33"/>
        <v>48315162.745102957</v>
      </c>
      <c r="C112" s="2">
        <f t="shared" si="34"/>
        <v>569793.7334152424</v>
      </c>
      <c r="D112" s="5">
        <v>0</v>
      </c>
      <c r="E112" s="2">
        <f t="shared" si="35"/>
        <v>120787.9068627574</v>
      </c>
      <c r="F112" s="3">
        <v>0.03</v>
      </c>
      <c r="G112" s="9">
        <f>SUMPRODUCT($A$9:A112,$C$9:C112)/SUM($C$9:C112)</f>
        <v>54.747788070003601</v>
      </c>
      <c r="H112" s="3">
        <v>0</v>
      </c>
      <c r="J112" s="5">
        <v>104</v>
      </c>
      <c r="K112" s="8">
        <f t="shared" si="36"/>
        <v>81732.376206183122</v>
      </c>
      <c r="L112" s="8">
        <f t="shared" si="37"/>
        <v>207.7019159278021</v>
      </c>
      <c r="M112" s="8">
        <f t="shared" si="38"/>
        <v>255.41367564432224</v>
      </c>
      <c r="N112" s="8">
        <f t="shared" si="39"/>
        <v>2043309.4051545782</v>
      </c>
      <c r="O112" s="3">
        <f t="shared" si="21"/>
        <v>3.7499999999999999E-2</v>
      </c>
      <c r="P112" s="9">
        <f>SUMPRODUCT($J$9:J112,$L$9:L112,$R$9:R112)/SUMPRODUCT($L$9:L112,$R$9:R112)</f>
        <v>46.418783352873014</v>
      </c>
      <c r="Q112" s="3">
        <v>0.01</v>
      </c>
      <c r="R112">
        <f t="shared" si="41"/>
        <v>2495</v>
      </c>
      <c r="S112" s="8">
        <f>N112-L112*(R111-R112)</f>
        <v>2038116.8572563832</v>
      </c>
      <c r="T112" s="8"/>
      <c r="U112" s="5">
        <v>104</v>
      </c>
      <c r="V112" s="8">
        <v>0</v>
      </c>
      <c r="W112" s="8">
        <v>0</v>
      </c>
      <c r="X112" s="8">
        <v>0</v>
      </c>
      <c r="Y112" s="8">
        <v>0</v>
      </c>
      <c r="Z112" s="8">
        <f t="shared" si="25"/>
        <v>0</v>
      </c>
      <c r="AA112" s="3">
        <f t="shared" si="26"/>
        <v>0.04</v>
      </c>
      <c r="AB112">
        <f>SUMPRODUCT($U$9:U112,$X$9:X112)/SUM($X$9:X112)</f>
        <v>52.104686798720358</v>
      </c>
      <c r="AC112" s="10">
        <v>0.02</v>
      </c>
      <c r="AD112" s="8">
        <v>0</v>
      </c>
      <c r="AF112" s="5">
        <v>104</v>
      </c>
      <c r="AG112" s="8">
        <f t="shared" si="27"/>
        <v>246155193.92333001</v>
      </c>
      <c r="AH112" s="8">
        <f t="shared" si="28"/>
        <v>1084074.3560907936</v>
      </c>
      <c r="AI112" s="8">
        <f t="shared" si="29"/>
        <v>1946575.7093903727</v>
      </c>
      <c r="AJ112" s="8">
        <f t="shared" si="30"/>
        <v>745849.86101213237</v>
      </c>
      <c r="AK112" s="12">
        <f>SUM($AJ$9:AJ112)/SUM($AG$9:AG112) * 12</f>
        <v>3.6981224754987448E-2</v>
      </c>
      <c r="AL112" s="9">
        <f>SUMPRODUCT($AF$9:AF112,$AH$9:AH112)/SUM($AH$9:AH112)</f>
        <v>47.0067006005129</v>
      </c>
      <c r="AM112" s="3">
        <f t="shared" si="31"/>
        <v>7.9079205210541813E-3</v>
      </c>
      <c r="AN112">
        <f t="shared" si="32"/>
        <v>3.0299984701701735E-3</v>
      </c>
    </row>
    <row r="113" spans="1:40" x14ac:dyDescent="0.2">
      <c r="A113" s="5">
        <v>105</v>
      </c>
      <c r="B113" s="2">
        <f t="shared" si="33"/>
        <v>47745369.011687711</v>
      </c>
      <c r="C113" s="2">
        <f t="shared" si="34"/>
        <v>571218.2177487805</v>
      </c>
      <c r="D113" s="5">
        <v>0</v>
      </c>
      <c r="E113" s="2">
        <f t="shared" si="35"/>
        <v>119363.42252921929</v>
      </c>
      <c r="F113" s="3">
        <v>0.03</v>
      </c>
      <c r="G113" s="9">
        <f>SUMPRODUCT($A$9:A113,$C$9:C113)/SUM($C$9:C113)</f>
        <v>55.291176948138151</v>
      </c>
      <c r="H113" s="3">
        <v>0</v>
      </c>
      <c r="J113" s="5">
        <v>105</v>
      </c>
      <c r="K113" s="8">
        <f t="shared" si="36"/>
        <v>81524.674290255323</v>
      </c>
      <c r="L113" s="8">
        <f t="shared" si="37"/>
        <v>208.35098441507648</v>
      </c>
      <c r="M113" s="8">
        <f t="shared" si="38"/>
        <v>254.76460715704786</v>
      </c>
      <c r="N113" s="8">
        <f t="shared" si="39"/>
        <v>1956592.1829661278</v>
      </c>
      <c r="O113" s="3">
        <f t="shared" si="21"/>
        <v>3.7499999999999999E-2</v>
      </c>
      <c r="P113" s="9">
        <f>SUMPRODUCT($J$9:J113,$L$9:L113,$R$9:R113)/SUMPRODUCT($L$9:L113,$R$9:R113)</f>
        <v>46.802868607460212</v>
      </c>
      <c r="Q113" s="3">
        <v>0.01</v>
      </c>
      <c r="R113">
        <f t="shared" si="41"/>
        <v>2471</v>
      </c>
      <c r="S113" s="8">
        <f>N113-L113*(R112-R113)</f>
        <v>1951591.7593401659</v>
      </c>
      <c r="T113" s="8"/>
      <c r="U113" s="5">
        <v>105</v>
      </c>
      <c r="V113" s="8">
        <v>0</v>
      </c>
      <c r="W113" s="8">
        <v>0</v>
      </c>
      <c r="X113" s="8">
        <v>0</v>
      </c>
      <c r="Y113" s="8">
        <v>0</v>
      </c>
      <c r="Z113" s="8">
        <f t="shared" si="25"/>
        <v>0</v>
      </c>
      <c r="AA113" s="3">
        <f t="shared" si="26"/>
        <v>0.04</v>
      </c>
      <c r="AB113">
        <f>SUMPRODUCT($U$9:U113,$X$9:X113)/SUM($X$9:X113)</f>
        <v>52.104686798720358</v>
      </c>
      <c r="AC113" s="10">
        <v>0.02</v>
      </c>
      <c r="AD113" s="8">
        <v>0</v>
      </c>
      <c r="AF113" s="5">
        <v>105</v>
      </c>
      <c r="AG113" s="8">
        <f t="shared" si="27"/>
        <v>243124543.85784882</v>
      </c>
      <c r="AH113" s="8">
        <f t="shared" si="28"/>
        <v>1082072.4594331332</v>
      </c>
      <c r="AI113" s="8">
        <f t="shared" si="29"/>
        <v>1941543.9842844869</v>
      </c>
      <c r="AJ113" s="8">
        <f t="shared" si="30"/>
        <v>736721.30831596884</v>
      </c>
      <c r="AK113" s="12">
        <f>SUM($AJ$9:AJ113)/SUM($AG$9:AG113) * 12</f>
        <v>3.697847367613076E-2</v>
      </c>
      <c r="AL113" s="9">
        <f>SUMPRODUCT($AF$9:AF113,$AH$9:AH113)/SUM($AH$9:AH113)</f>
        <v>47.304448709355086</v>
      </c>
      <c r="AM113" s="3">
        <f t="shared" si="31"/>
        <v>7.9858000079978675E-3</v>
      </c>
      <c r="AN113">
        <f t="shared" si="32"/>
        <v>3.0302218633537817E-3</v>
      </c>
    </row>
    <row r="114" spans="1:40" x14ac:dyDescent="0.2">
      <c r="A114" s="5">
        <v>106</v>
      </c>
      <c r="B114" s="2">
        <f t="shared" si="33"/>
        <v>47174150.793938927</v>
      </c>
      <c r="C114" s="2">
        <f t="shared" si="34"/>
        <v>572646.26329315244</v>
      </c>
      <c r="D114" s="5">
        <v>0</v>
      </c>
      <c r="E114" s="2">
        <f t="shared" si="35"/>
        <v>117935.37698484732</v>
      </c>
      <c r="F114" s="3">
        <v>0.03</v>
      </c>
      <c r="G114" s="9">
        <f>SUMPRODUCT($A$9:A114,$C$9:C114)/SUM($C$9:C114)</f>
        <v>55.834979124237059</v>
      </c>
      <c r="H114" s="3">
        <v>0</v>
      </c>
      <c r="J114" s="5">
        <v>106</v>
      </c>
      <c r="K114" s="8">
        <f t="shared" si="36"/>
        <v>81316.32330584024</v>
      </c>
      <c r="L114" s="8">
        <f t="shared" si="37"/>
        <v>209.00208124137362</v>
      </c>
      <c r="M114" s="8">
        <f t="shared" si="38"/>
        <v>254.11351033075073</v>
      </c>
      <c r="N114" s="8">
        <f t="shared" si="39"/>
        <v>1951591.7593401656</v>
      </c>
      <c r="O114" s="3">
        <f t="shared" si="21"/>
        <v>3.7499999999999999E-2</v>
      </c>
      <c r="P114" s="9">
        <f>SUMPRODUCT($J$9:J114,$L$9:L114,$R$9:R114)/SUMPRODUCT($L$9:L114,$R$9:R114)</f>
        <v>47.18592857721103</v>
      </c>
      <c r="Q114" s="3">
        <v>0.01</v>
      </c>
      <c r="R114">
        <f t="shared" si="41"/>
        <v>2447</v>
      </c>
      <c r="S114" s="8">
        <f>N114-L114*(R113-R114)</f>
        <v>1946575.7093903727</v>
      </c>
      <c r="T114" s="8"/>
      <c r="U114" s="5">
        <v>106</v>
      </c>
      <c r="V114" s="8">
        <v>0</v>
      </c>
      <c r="W114" s="8">
        <v>0</v>
      </c>
      <c r="X114" s="8">
        <v>0</v>
      </c>
      <c r="Y114" s="8">
        <f t="shared" ref="Y74:Y137" si="42">V114*2/100</f>
        <v>0</v>
      </c>
      <c r="Z114" s="8">
        <f t="shared" si="25"/>
        <v>0</v>
      </c>
      <c r="AA114" s="3">
        <f t="shared" si="26"/>
        <v>0.04</v>
      </c>
      <c r="AB114">
        <f>SUMPRODUCT($U$9:U114,$X$9:X114)/SUM($X$9:X114)</f>
        <v>52.104686798720358</v>
      </c>
      <c r="AC114" s="10">
        <v>0.02</v>
      </c>
      <c r="AD114" s="8">
        <f t="shared" ref="AD74:AD137" si="43">(Y114-X114)</f>
        <v>0</v>
      </c>
      <c r="AF114" s="5">
        <v>106</v>
      </c>
      <c r="AG114" s="8">
        <f t="shared" si="27"/>
        <v>240100927.41413119</v>
      </c>
      <c r="AH114" s="8">
        <f t="shared" si="28"/>
        <v>1080047.6879476751</v>
      </c>
      <c r="AI114" s="8">
        <f t="shared" si="29"/>
        <v>1936496.5350376447</v>
      </c>
      <c r="AJ114" s="8">
        <f t="shared" si="30"/>
        <v>727615.58146273997</v>
      </c>
      <c r="AK114" s="12">
        <f>SUM($AJ$9:AJ114)/SUM($AG$9:AG114) * 12</f>
        <v>3.6975793071434039E-2</v>
      </c>
      <c r="AL114" s="9">
        <f>SUMPRODUCT($AF$9:AF114,$AH$9:AH114)/SUM($AH$9:AH114)</f>
        <v>47.6037048542102</v>
      </c>
      <c r="AM114" s="3">
        <f t="shared" si="31"/>
        <v>8.0653438364173165E-3</v>
      </c>
      <c r="AN114">
        <f t="shared" si="32"/>
        <v>3.0304571885627625E-3</v>
      </c>
    </row>
    <row r="115" spans="1:40" x14ac:dyDescent="0.2">
      <c r="A115" s="5">
        <v>107</v>
      </c>
      <c r="B115" s="2">
        <f t="shared" si="33"/>
        <v>46601504.530645773</v>
      </c>
      <c r="C115" s="2">
        <f t="shared" si="34"/>
        <v>574077.87895138538</v>
      </c>
      <c r="D115" s="5">
        <v>0</v>
      </c>
      <c r="E115" s="2">
        <f t="shared" si="35"/>
        <v>116503.76132661443</v>
      </c>
      <c r="F115" s="3">
        <v>0.03</v>
      </c>
      <c r="G115" s="9">
        <f>SUMPRODUCT($A$9:A115,$C$9:C115)/SUM($C$9:C115)</f>
        <v>56.379194544007909</v>
      </c>
      <c r="H115" s="3">
        <v>0</v>
      </c>
      <c r="J115" s="5">
        <v>107</v>
      </c>
      <c r="K115" s="8">
        <f t="shared" si="36"/>
        <v>81107.321224598869</v>
      </c>
      <c r="L115" s="8">
        <f t="shared" si="37"/>
        <v>209.6552127452529</v>
      </c>
      <c r="M115" s="8">
        <f t="shared" si="38"/>
        <v>253.46037882687145</v>
      </c>
      <c r="N115" s="8">
        <f t="shared" si="39"/>
        <v>1946575.709390373</v>
      </c>
      <c r="O115" s="3">
        <f t="shared" si="21"/>
        <v>3.7499999999999999E-2</v>
      </c>
      <c r="P115" s="9">
        <f>SUMPRODUCT($J$9:J115,$L$9:L115,$R$9:R115)/SUMPRODUCT($L$9:L115,$R$9:R115)</f>
        <v>47.567926926547194</v>
      </c>
      <c r="Q115" s="3">
        <v>0.01</v>
      </c>
      <c r="R115">
        <f t="shared" si="41"/>
        <v>2423</v>
      </c>
      <c r="S115" s="8">
        <f>N115-L115*(R114-R115)</f>
        <v>1941543.9842844869</v>
      </c>
      <c r="T115" s="8"/>
      <c r="U115" s="5">
        <v>107</v>
      </c>
      <c r="V115" s="8">
        <v>0</v>
      </c>
      <c r="W115" s="8">
        <v>0</v>
      </c>
      <c r="X115" s="8">
        <v>0</v>
      </c>
      <c r="Y115" s="8">
        <f t="shared" si="42"/>
        <v>0</v>
      </c>
      <c r="Z115" s="8">
        <f t="shared" si="25"/>
        <v>0</v>
      </c>
      <c r="AA115" s="3">
        <f t="shared" si="26"/>
        <v>0.04</v>
      </c>
      <c r="AB115">
        <f>SUMPRODUCT($U$9:U115,$X$9:X115)/SUM($X$9:X115)</f>
        <v>52.104686798720358</v>
      </c>
      <c r="AC115" s="10">
        <v>0.02</v>
      </c>
      <c r="AD115" s="8">
        <f t="shared" si="43"/>
        <v>0</v>
      </c>
      <c r="AF115" s="5">
        <v>107</v>
      </c>
      <c r="AG115" s="8">
        <f t="shared" si="27"/>
        <v>237165070.54677248</v>
      </c>
      <c r="AH115" s="8">
        <f t="shared" si="28"/>
        <v>1078210.8863809819</v>
      </c>
      <c r="AI115" s="8">
        <f t="shared" si="29"/>
        <v>1850956.9244905771</v>
      </c>
      <c r="AJ115" s="8">
        <f t="shared" si="30"/>
        <v>718532.80315804505</v>
      </c>
      <c r="AK115" s="12">
        <f>SUM($AJ$9:AJ115)/SUM($AG$9:AG115) * 12</f>
        <v>3.6973127730128487E-2</v>
      </c>
      <c r="AL115" s="9">
        <f>SUMPRODUCT($AF$9:AF115,$AH$9:AH115)/SUM($AH$9:AH115)</f>
        <v>47.904487775558081</v>
      </c>
      <c r="AM115" s="3">
        <f t="shared" si="31"/>
        <v>7.8045089870244647E-3</v>
      </c>
      <c r="AN115">
        <f t="shared" si="32"/>
        <v>3.0296738111624229E-3</v>
      </c>
    </row>
    <row r="116" spans="1:40" x14ac:dyDescent="0.2">
      <c r="A116" s="5">
        <v>108</v>
      </c>
      <c r="B116" s="2">
        <f t="shared" si="33"/>
        <v>46027426.651694387</v>
      </c>
      <c r="C116" s="2">
        <f t="shared" si="34"/>
        <v>575513.07364876382</v>
      </c>
      <c r="D116" s="5">
        <v>0</v>
      </c>
      <c r="E116" s="2">
        <f t="shared" si="35"/>
        <v>115068.56662923597</v>
      </c>
      <c r="F116" s="3">
        <v>0.03</v>
      </c>
      <c r="G116" s="9">
        <f>SUMPRODUCT($A$9:A116,$C$9:C116)/SUM($C$9:C116)</f>
        <v>56.92382315265229</v>
      </c>
      <c r="H116" s="3">
        <v>0</v>
      </c>
      <c r="J116" s="5">
        <v>108</v>
      </c>
      <c r="K116" s="8">
        <f t="shared" si="36"/>
        <v>80897.666011853609</v>
      </c>
      <c r="L116" s="8">
        <f t="shared" si="37"/>
        <v>210.31038528508182</v>
      </c>
      <c r="M116" s="8">
        <f t="shared" si="38"/>
        <v>252.80520628704252</v>
      </c>
      <c r="N116" s="8">
        <f t="shared" si="39"/>
        <v>1941543.9842844866</v>
      </c>
      <c r="O116" s="3">
        <f t="shared" si="21"/>
        <v>3.7499999999999999E-2</v>
      </c>
      <c r="P116" s="9">
        <f>SUMPRODUCT($J$9:J116,$L$9:L116,$R$9:R116)/SUMPRODUCT($L$9:L116,$R$9:R116)</f>
        <v>47.948827390320098</v>
      </c>
      <c r="Q116" s="3">
        <v>0.01</v>
      </c>
      <c r="R116">
        <f t="shared" si="41"/>
        <v>2399</v>
      </c>
      <c r="S116" s="8">
        <f>N116-L116*(R115-R116)</f>
        <v>1936496.5350376447</v>
      </c>
      <c r="T116" s="8"/>
      <c r="U116" s="5">
        <v>108</v>
      </c>
      <c r="V116" s="8">
        <v>0</v>
      </c>
      <c r="W116" s="8">
        <v>0</v>
      </c>
      <c r="X116" s="8">
        <v>0</v>
      </c>
      <c r="Y116" s="8">
        <f t="shared" si="42"/>
        <v>0</v>
      </c>
      <c r="Z116" s="8">
        <f t="shared" si="25"/>
        <v>0</v>
      </c>
      <c r="AA116" s="3">
        <f t="shared" si="26"/>
        <v>0.04</v>
      </c>
      <c r="AB116">
        <f>SUMPRODUCT($U$9:U116,$X$9:X116)/SUM($X$9:X116)</f>
        <v>52.104686798720358</v>
      </c>
      <c r="AC116" s="10">
        <v>0.02</v>
      </c>
      <c r="AD116" s="8">
        <f t="shared" si="43"/>
        <v>0</v>
      </c>
      <c r="AF116" s="5">
        <v>108</v>
      </c>
      <c r="AG116" s="8">
        <f t="shared" si="27"/>
        <v>234235902.73590088</v>
      </c>
      <c r="AH116" s="8">
        <f t="shared" si="28"/>
        <v>1076352.2822735887</v>
      </c>
      <c r="AI116" s="8">
        <f t="shared" si="29"/>
        <v>1846089.506273451</v>
      </c>
      <c r="AJ116" s="8">
        <f t="shared" si="30"/>
        <v>709724.58536265278</v>
      </c>
      <c r="AK116" s="12">
        <f>SUM($AJ$9:AJ116)/SUM($AG$9:AG116) * 12</f>
        <v>3.6970532063270979E-2</v>
      </c>
      <c r="AL116" s="9">
        <f>SUMPRODUCT($AF$9:AF116,$AH$9:AH116)/SUM($AH$9:AH116)</f>
        <v>48.206758881635807</v>
      </c>
      <c r="AM116" s="3">
        <f t="shared" si="31"/>
        <v>7.8813259825284004E-3</v>
      </c>
      <c r="AN116">
        <f t="shared" si="32"/>
        <v>3.0299564544674505E-3</v>
      </c>
    </row>
    <row r="117" spans="1:40" x14ac:dyDescent="0.2">
      <c r="A117" s="5">
        <v>109</v>
      </c>
      <c r="B117" s="2">
        <f t="shared" si="33"/>
        <v>45451913.578045622</v>
      </c>
      <c r="C117" s="2">
        <f t="shared" si="34"/>
        <v>576951.8563328858</v>
      </c>
      <c r="D117" s="5">
        <v>0</v>
      </c>
      <c r="E117" s="2">
        <f t="shared" si="35"/>
        <v>113629.78394511406</v>
      </c>
      <c r="F117" s="3">
        <v>0.03</v>
      </c>
      <c r="G117" s="9">
        <f>SUMPRODUCT($A$9:A117,$C$9:C117)/SUM($C$9:C117)</f>
        <v>57.468864894866037</v>
      </c>
      <c r="H117" s="3">
        <v>0</v>
      </c>
      <c r="J117" s="5">
        <v>109</v>
      </c>
      <c r="K117" s="8">
        <f t="shared" si="36"/>
        <v>80687.355626568533</v>
      </c>
      <c r="L117" s="8">
        <f t="shared" si="37"/>
        <v>210.96760523909768</v>
      </c>
      <c r="M117" s="8">
        <f t="shared" si="38"/>
        <v>252.14798633302667</v>
      </c>
      <c r="N117" s="8">
        <f t="shared" si="39"/>
        <v>1855809.1794110762</v>
      </c>
      <c r="O117" s="3">
        <f t="shared" si="21"/>
        <v>3.7499999999999999E-2</v>
      </c>
      <c r="P117" s="9">
        <f>SUMPRODUCT($J$9:J117,$L$9:L117,$R$9:R117)/SUMPRODUCT($L$9:L117,$R$9:R117)</f>
        <v>48.328752655242454</v>
      </c>
      <c r="Q117" s="3">
        <v>0.01</v>
      </c>
      <c r="R117">
        <f t="shared" si="41"/>
        <v>2376</v>
      </c>
      <c r="S117" s="8">
        <f>N117-L117*(R116-R117)</f>
        <v>1850956.9244905771</v>
      </c>
      <c r="T117" s="8"/>
      <c r="U117" s="5">
        <v>109</v>
      </c>
      <c r="V117" s="8">
        <v>0</v>
      </c>
      <c r="W117" s="8">
        <v>0</v>
      </c>
      <c r="X117" s="8">
        <v>0</v>
      </c>
      <c r="Y117" s="8">
        <f t="shared" si="42"/>
        <v>0</v>
      </c>
      <c r="Z117" s="8">
        <f t="shared" si="25"/>
        <v>0</v>
      </c>
      <c r="AA117" s="3">
        <f t="shared" si="26"/>
        <v>0.04</v>
      </c>
      <c r="AB117">
        <f>SUMPRODUCT($U$9:U117,$X$9:X117)/SUM($X$9:X117)</f>
        <v>52.104686798720358</v>
      </c>
      <c r="AC117" s="10">
        <v>0.02</v>
      </c>
      <c r="AD117" s="8">
        <f t="shared" si="43"/>
        <v>0</v>
      </c>
      <c r="AF117" s="5">
        <v>109</v>
      </c>
      <c r="AG117" s="8">
        <f t="shared" si="27"/>
        <v>231313460.94735384</v>
      </c>
      <c r="AH117" s="8">
        <f t="shared" si="28"/>
        <v>1074471.7578591558</v>
      </c>
      <c r="AI117" s="8">
        <f t="shared" si="29"/>
        <v>1841206.8773743967</v>
      </c>
      <c r="AJ117" s="8">
        <f t="shared" si="30"/>
        <v>700938.24048899836</v>
      </c>
      <c r="AK117" s="12">
        <f>SUM($AJ$9:AJ117)/SUM($AG$9:AG117) * 12</f>
        <v>3.6968005028871542E-2</v>
      </c>
      <c r="AL117" s="9">
        <f>SUMPRODUCT($AF$9:AF117,$AH$9:AH117)/SUM($AH$9:AH117)</f>
        <v>48.510480216088773</v>
      </c>
      <c r="AM117" s="3">
        <f t="shared" si="31"/>
        <v>7.9597913144944434E-3</v>
      </c>
      <c r="AN117">
        <f t="shared" si="32"/>
        <v>3.0302527039208042E-3</v>
      </c>
    </row>
    <row r="118" spans="1:40" x14ac:dyDescent="0.2">
      <c r="A118" s="5">
        <v>110</v>
      </c>
      <c r="B118" s="2">
        <f t="shared" si="33"/>
        <v>44874961.721712738</v>
      </c>
      <c r="C118" s="2">
        <f t="shared" si="34"/>
        <v>578394.23597371799</v>
      </c>
      <c r="D118" s="5">
        <v>0</v>
      </c>
      <c r="E118" s="2">
        <f t="shared" si="35"/>
        <v>112187.40430428185</v>
      </c>
      <c r="F118" s="3">
        <v>0.03</v>
      </c>
      <c r="G118" s="9">
        <f>SUMPRODUCT($A$9:A118,$C$9:C118)/SUM($C$9:C118)</f>
        <v>58.014319714839424</v>
      </c>
      <c r="H118" s="3">
        <v>0</v>
      </c>
      <c r="J118" s="5">
        <v>110</v>
      </c>
      <c r="K118" s="8">
        <f t="shared" si="36"/>
        <v>80476.388021329432</v>
      </c>
      <c r="L118" s="8">
        <f t="shared" si="37"/>
        <v>211.62687900546987</v>
      </c>
      <c r="M118" s="8">
        <f t="shared" si="38"/>
        <v>251.48871256665447</v>
      </c>
      <c r="N118" s="8">
        <f t="shared" si="39"/>
        <v>1850956.9244905768</v>
      </c>
      <c r="O118" s="3">
        <f t="shared" si="21"/>
        <v>3.7499999999999999E-2</v>
      </c>
      <c r="P118" s="9">
        <f>SUMPRODUCT($J$9:J118,$L$9:L118,$R$9:R118)/SUMPRODUCT($L$9:L118,$R$9:R118)</f>
        <v>48.707666840106391</v>
      </c>
      <c r="Q118" s="3">
        <v>0.01</v>
      </c>
      <c r="R118">
        <f t="shared" si="41"/>
        <v>2353</v>
      </c>
      <c r="S118" s="8">
        <f>N118-L118*(R117-R118)</f>
        <v>1846089.506273451</v>
      </c>
      <c r="T118" s="8"/>
      <c r="U118" s="5">
        <v>110</v>
      </c>
      <c r="V118" s="8">
        <v>0</v>
      </c>
      <c r="W118" s="8">
        <v>0</v>
      </c>
      <c r="X118" s="8">
        <v>0</v>
      </c>
      <c r="Y118" s="8">
        <f t="shared" si="42"/>
        <v>0</v>
      </c>
      <c r="Z118" s="8">
        <f t="shared" si="25"/>
        <v>0</v>
      </c>
      <c r="AA118" s="3">
        <f t="shared" si="26"/>
        <v>0.04</v>
      </c>
      <c r="AB118">
        <f>SUMPRODUCT($U$9:U118,$X$9:X118)/SUM($X$9:X118)</f>
        <v>52.104686798720358</v>
      </c>
      <c r="AC118" s="10">
        <v>0.02</v>
      </c>
      <c r="AD118" s="8">
        <f t="shared" si="43"/>
        <v>0</v>
      </c>
      <c r="AF118" s="5">
        <v>110</v>
      </c>
      <c r="AG118" s="8">
        <f t="shared" si="27"/>
        <v>228397782.31212026</v>
      </c>
      <c r="AH118" s="8">
        <f t="shared" si="28"/>
        <v>1072569.1948496243</v>
      </c>
      <c r="AI118" s="8">
        <f t="shared" si="29"/>
        <v>1836308.9902600327</v>
      </c>
      <c r="AJ118" s="8">
        <f t="shared" si="30"/>
        <v>692173.88667706132</v>
      </c>
      <c r="AK118" s="12">
        <f>SUM($AJ$9:AJ118)/SUM($AG$9:AG118) * 12</f>
        <v>3.696554562591145E-2</v>
      </c>
      <c r="AL118" s="9">
        <f>SUMPRODUCT($AF$9:AF118,$AH$9:AH118)/SUM($AH$9:AH118)</f>
        <v>48.815614438852855</v>
      </c>
      <c r="AM118" s="3">
        <f t="shared" si="31"/>
        <v>8.039959809025634E-3</v>
      </c>
      <c r="AN118">
        <f t="shared" si="32"/>
        <v>3.0305630802104776E-3</v>
      </c>
    </row>
    <row r="119" spans="1:40" x14ac:dyDescent="0.2">
      <c r="A119" s="5">
        <v>111</v>
      </c>
      <c r="B119" s="2">
        <f t="shared" si="33"/>
        <v>44296567.485739022</v>
      </c>
      <c r="C119" s="2">
        <f t="shared" si="34"/>
        <v>579840.22156365227</v>
      </c>
      <c r="D119" s="5">
        <v>0</v>
      </c>
      <c r="E119" s="2">
        <f t="shared" si="35"/>
        <v>110741.41871434756</v>
      </c>
      <c r="F119" s="3">
        <v>0.03</v>
      </c>
      <c r="G119" s="9">
        <f>SUMPRODUCT($A$9:A119,$C$9:C119)/SUM($C$9:C119)</f>
        <v>58.560187556257482</v>
      </c>
      <c r="H119" s="3">
        <v>0</v>
      </c>
      <c r="J119" s="5">
        <v>111</v>
      </c>
      <c r="K119" s="8">
        <f t="shared" si="36"/>
        <v>80264.761142323958</v>
      </c>
      <c r="L119" s="8">
        <f t="shared" si="37"/>
        <v>212.288213002362</v>
      </c>
      <c r="M119" s="8">
        <f t="shared" si="38"/>
        <v>250.82737856976235</v>
      </c>
      <c r="N119" s="8">
        <f t="shared" si="39"/>
        <v>1846089.506273451</v>
      </c>
      <c r="O119" s="3">
        <f t="shared" si="21"/>
        <v>3.7499999999999999E-2</v>
      </c>
      <c r="P119" s="9">
        <f>SUMPRODUCT($J$9:J119,$L$9:L119,$R$9:R119)/SUMPRODUCT($L$9:L119,$R$9:R119)</f>
        <v>49.085534139501874</v>
      </c>
      <c r="Q119" s="3">
        <v>0.01</v>
      </c>
      <c r="R119">
        <f t="shared" si="41"/>
        <v>2330</v>
      </c>
      <c r="S119" s="8">
        <f>N119-L119*(R118-R119)</f>
        <v>1841206.8773743967</v>
      </c>
      <c r="T119" s="8"/>
      <c r="U119" s="5">
        <v>111</v>
      </c>
      <c r="V119" s="8">
        <v>0</v>
      </c>
      <c r="W119" s="8">
        <v>0</v>
      </c>
      <c r="X119" s="8">
        <v>0</v>
      </c>
      <c r="Y119" s="8">
        <f t="shared" si="42"/>
        <v>0</v>
      </c>
      <c r="Z119" s="8">
        <f t="shared" si="25"/>
        <v>0</v>
      </c>
      <c r="AA119" s="3">
        <f t="shared" si="26"/>
        <v>0.04</v>
      </c>
      <c r="AB119">
        <f>SUMPRODUCT($U$9:U119,$X$9:X119)/SUM($X$9:X119)</f>
        <v>52.104686798720358</v>
      </c>
      <c r="AC119" s="10">
        <v>0.02</v>
      </c>
      <c r="AD119" s="8">
        <f t="shared" si="43"/>
        <v>0</v>
      </c>
      <c r="AF119" s="5">
        <v>111</v>
      </c>
      <c r="AG119" s="8">
        <f t="shared" si="27"/>
        <v>225488904.12701064</v>
      </c>
      <c r="AH119" s="8">
        <f t="shared" si="28"/>
        <v>1070644.4744331096</v>
      </c>
      <c r="AI119" s="8">
        <f t="shared" si="29"/>
        <v>1831395.7972484366</v>
      </c>
      <c r="AJ119" s="8">
        <f t="shared" si="30"/>
        <v>683431.64259018481</v>
      </c>
      <c r="AK119" s="12">
        <f>SUM($AJ$9:AJ119)/SUM($AG$9:AG119) * 12</f>
        <v>3.6963152892905596E-2</v>
      </c>
      <c r="AL119" s="9">
        <f>SUMPRODUCT($AF$9:AF119,$AH$9:AH119)/SUM($AH$9:AH119)</f>
        <v>49.122124807611911</v>
      </c>
      <c r="AM119" s="3">
        <f t="shared" si="31"/>
        <v>8.1218887658297823E-3</v>
      </c>
      <c r="AN119">
        <f t="shared" si="32"/>
        <v>3.0308881283365933E-3</v>
      </c>
    </row>
    <row r="120" spans="1:40" x14ac:dyDescent="0.2">
      <c r="A120" s="5">
        <v>112</v>
      </c>
      <c r="B120" s="2">
        <f t="shared" si="33"/>
        <v>43716727.26417537</v>
      </c>
      <c r="C120" s="2">
        <f t="shared" si="34"/>
        <v>581289.82211756136</v>
      </c>
      <c r="D120" s="5">
        <v>0</v>
      </c>
      <c r="E120" s="2">
        <f t="shared" si="35"/>
        <v>109291.81816043843</v>
      </c>
      <c r="F120" s="3">
        <v>0.03</v>
      </c>
      <c r="G120" s="9">
        <f>SUMPRODUCT($A$9:A120,$C$9:C120)/SUM($C$9:C120)</f>
        <v>59.106468362300205</v>
      </c>
      <c r="H120" s="3">
        <v>0</v>
      </c>
      <c r="J120" s="5">
        <v>112</v>
      </c>
      <c r="K120" s="8">
        <f t="shared" si="36"/>
        <v>80052.472929321593</v>
      </c>
      <c r="L120" s="8">
        <f t="shared" si="37"/>
        <v>212.95161366799437</v>
      </c>
      <c r="M120" s="8">
        <f t="shared" si="38"/>
        <v>250.16397790412998</v>
      </c>
      <c r="N120" s="8">
        <f t="shared" si="39"/>
        <v>1841206.8773743967</v>
      </c>
      <c r="O120" s="3">
        <f t="shared" si="21"/>
        <v>3.7499999999999999E-2</v>
      </c>
      <c r="P120" s="9">
        <f>SUMPRODUCT($J$9:J120,$L$9:L120,$R$9:R120)/SUMPRODUCT($L$9:L120,$R$9:R120)</f>
        <v>49.462318800182004</v>
      </c>
      <c r="Q120" s="3">
        <v>0.01</v>
      </c>
      <c r="R120">
        <f t="shared" si="41"/>
        <v>2307</v>
      </c>
      <c r="S120" s="8">
        <f>N120-L120*(R119-R120)</f>
        <v>1836308.9902600327</v>
      </c>
      <c r="T120" s="8"/>
      <c r="U120" s="5">
        <v>112</v>
      </c>
      <c r="V120" s="8">
        <v>0</v>
      </c>
      <c r="W120" s="8">
        <v>0</v>
      </c>
      <c r="X120" s="8">
        <v>0</v>
      </c>
      <c r="Y120" s="8">
        <f t="shared" si="42"/>
        <v>0</v>
      </c>
      <c r="Z120" s="8">
        <f t="shared" si="25"/>
        <v>0</v>
      </c>
      <c r="AA120" s="3">
        <f t="shared" si="26"/>
        <v>0.04</v>
      </c>
      <c r="AB120">
        <f>SUMPRODUCT($U$9:U120,$X$9:X120)/SUM($X$9:X120)</f>
        <v>52.104686798720358</v>
      </c>
      <c r="AC120" s="10">
        <v>0.02</v>
      </c>
      <c r="AD120" s="8">
        <f t="shared" si="43"/>
        <v>0</v>
      </c>
      <c r="AF120" s="5">
        <v>112</v>
      </c>
      <c r="AG120" s="8">
        <f t="shared" si="27"/>
        <v>222666489.75955731</v>
      </c>
      <c r="AH120" s="8">
        <f t="shared" si="28"/>
        <v>1068911.7619126441</v>
      </c>
      <c r="AI120" s="8">
        <f t="shared" si="29"/>
        <v>1747055.6309213454</v>
      </c>
      <c r="AJ120" s="8">
        <f t="shared" si="30"/>
        <v>674711.62741718907</v>
      </c>
      <c r="AK120" s="12">
        <f>SUM($AJ$9:AJ120)/SUM($AG$9:AG120) * 12</f>
        <v>3.6960773617775583E-2</v>
      </c>
      <c r="AL120" s="9">
        <f>SUMPRODUCT($AF$9:AF120,$AH$9:AH120)/SUM($AH$9:AH120)</f>
        <v>49.430036584638174</v>
      </c>
      <c r="AM120" s="3">
        <f t="shared" si="31"/>
        <v>7.8460644563439885E-3</v>
      </c>
      <c r="AN120">
        <f t="shared" si="32"/>
        <v>3.0301444467273238E-3</v>
      </c>
    </row>
    <row r="121" spans="1:40" x14ac:dyDescent="0.2">
      <c r="A121" s="5">
        <v>113</v>
      </c>
      <c r="B121" s="2">
        <f t="shared" si="33"/>
        <v>43135437.442057811</v>
      </c>
      <c r="C121" s="2">
        <f t="shared" si="34"/>
        <v>582743.04667285527</v>
      </c>
      <c r="D121" s="5">
        <v>0</v>
      </c>
      <c r="E121" s="2">
        <f t="shared" si="35"/>
        <v>107838.59360514453</v>
      </c>
      <c r="F121" s="3">
        <v>0.03</v>
      </c>
      <c r="G121" s="9">
        <f>SUMPRODUCT($A$9:A121,$C$9:C121)/SUM($C$9:C121)</f>
        <v>59.653162075642783</v>
      </c>
      <c r="H121" s="3">
        <v>0</v>
      </c>
      <c r="J121" s="5">
        <v>113</v>
      </c>
      <c r="K121" s="8">
        <f t="shared" si="36"/>
        <v>79839.521315653605</v>
      </c>
      <c r="L121" s="8">
        <f t="shared" si="37"/>
        <v>213.61708746070681</v>
      </c>
      <c r="M121" s="8">
        <f t="shared" si="38"/>
        <v>249.49850411141753</v>
      </c>
      <c r="N121" s="8">
        <f t="shared" si="39"/>
        <v>1836308.9902600329</v>
      </c>
      <c r="O121" s="3">
        <f t="shared" si="21"/>
        <v>3.7499999999999999E-2</v>
      </c>
      <c r="P121" s="9">
        <f>SUMPRODUCT($J$9:J121,$L$9:L121,$R$9:R121)/SUMPRODUCT($L$9:L121,$R$9:R121)</f>
        <v>49.837985098046964</v>
      </c>
      <c r="Q121" s="3">
        <v>0.01</v>
      </c>
      <c r="R121">
        <f t="shared" si="41"/>
        <v>2284</v>
      </c>
      <c r="S121" s="8">
        <f>N121-L121*(R120-R121)</f>
        <v>1831395.7972484366</v>
      </c>
      <c r="T121" s="8"/>
      <c r="U121" s="5">
        <v>113</v>
      </c>
      <c r="V121" s="8">
        <v>0</v>
      </c>
      <c r="W121" s="8">
        <v>0</v>
      </c>
      <c r="X121" s="8">
        <v>0</v>
      </c>
      <c r="Y121" s="8">
        <f t="shared" si="42"/>
        <v>0</v>
      </c>
      <c r="Z121" s="8">
        <f t="shared" si="25"/>
        <v>0</v>
      </c>
      <c r="AA121" s="3">
        <f t="shared" si="26"/>
        <v>0.04</v>
      </c>
      <c r="AB121">
        <f>SUMPRODUCT($U$9:U121,$X$9:X121)/SUM($X$9:X121)</f>
        <v>52.104686798720358</v>
      </c>
      <c r="AC121" s="10">
        <v>0.02</v>
      </c>
      <c r="AD121" s="8">
        <f t="shared" si="43"/>
        <v>0</v>
      </c>
      <c r="AF121" s="5">
        <v>113</v>
      </c>
      <c r="AG121" s="8">
        <f t="shared" si="27"/>
        <v>219850522.3667233</v>
      </c>
      <c r="AH121" s="8">
        <f t="shared" si="28"/>
        <v>1067157.9920604827</v>
      </c>
      <c r="AI121" s="8">
        <f t="shared" si="29"/>
        <v>1742326.6367533877</v>
      </c>
      <c r="AJ121" s="8">
        <f t="shared" si="30"/>
        <v>666262.12218570488</v>
      </c>
      <c r="AK121" s="12">
        <f>SUM($AJ$9:AJ121)/SUM($AG$9:AG121) * 12</f>
        <v>3.6958460517188714E-2</v>
      </c>
      <c r="AL121" s="9">
        <f>SUMPRODUCT($AF$9:AF121,$AH$9:AH121)/SUM($AH$9:AH121)</f>
        <v>49.739314707191141</v>
      </c>
      <c r="AM121" s="3">
        <f t="shared" si="31"/>
        <v>7.9250511574727438E-3</v>
      </c>
      <c r="AN121">
        <f t="shared" si="32"/>
        <v>3.0305232619567825E-3</v>
      </c>
    </row>
    <row r="122" spans="1:40" x14ac:dyDescent="0.2">
      <c r="A122" s="5">
        <v>114</v>
      </c>
      <c r="B122" s="2">
        <f t="shared" si="33"/>
        <v>42552694.395384952</v>
      </c>
      <c r="C122" s="2">
        <f t="shared" si="34"/>
        <v>584199.90428953746</v>
      </c>
      <c r="D122" s="5">
        <v>0</v>
      </c>
      <c r="E122" s="2">
        <f t="shared" si="35"/>
        <v>106381.73598846239</v>
      </c>
      <c r="F122" s="3">
        <v>0.03</v>
      </c>
      <c r="G122" s="9">
        <f>SUMPRODUCT($A$9:A122,$C$9:C122)/SUM($C$9:C122)</f>
        <v>60.200268638455924</v>
      </c>
      <c r="H122" s="3">
        <v>0</v>
      </c>
      <c r="J122" s="5">
        <v>114</v>
      </c>
      <c r="K122" s="8">
        <f t="shared" si="36"/>
        <v>79625.9042281929</v>
      </c>
      <c r="L122" s="8">
        <f t="shared" si="37"/>
        <v>214.28464085902155</v>
      </c>
      <c r="M122" s="8">
        <f t="shared" si="38"/>
        <v>248.83095071310279</v>
      </c>
      <c r="N122" s="8">
        <f t="shared" si="39"/>
        <v>1751769.8930202438</v>
      </c>
      <c r="O122" s="3">
        <f t="shared" si="21"/>
        <v>3.7499999999999999E-2</v>
      </c>
      <c r="P122" s="9">
        <f>SUMPRODUCT($J$9:J122,$L$9:L122,$R$9:R122)/SUMPRODUCT($L$9:L122,$R$9:R122)</f>
        <v>50.21266198851557</v>
      </c>
      <c r="Q122" s="3">
        <v>0.01</v>
      </c>
      <c r="R122">
        <f t="shared" si="41"/>
        <v>2262</v>
      </c>
      <c r="S122" s="8">
        <f>N122-L122*(R121-R122)</f>
        <v>1747055.6309213454</v>
      </c>
      <c r="T122" s="8"/>
      <c r="U122" s="5">
        <v>114</v>
      </c>
      <c r="V122" s="8">
        <v>0</v>
      </c>
      <c r="W122" s="8">
        <v>0</v>
      </c>
      <c r="X122" s="8">
        <v>0</v>
      </c>
      <c r="Y122" s="8">
        <f t="shared" si="42"/>
        <v>0</v>
      </c>
      <c r="Z122" s="8">
        <f t="shared" si="25"/>
        <v>0</v>
      </c>
      <c r="AA122" s="3">
        <f t="shared" si="26"/>
        <v>0.04</v>
      </c>
      <c r="AB122">
        <f>SUMPRODUCT($U$9:U122,$X$9:X122)/SUM($X$9:X122)</f>
        <v>52.104686798720358</v>
      </c>
      <c r="AC122" s="10">
        <v>0.02</v>
      </c>
      <c r="AD122" s="8">
        <f t="shared" si="43"/>
        <v>0</v>
      </c>
      <c r="AF122" s="5">
        <v>114</v>
      </c>
      <c r="AG122" s="8">
        <f t="shared" si="27"/>
        <v>217041037.73790944</v>
      </c>
      <c r="AH122" s="8">
        <f t="shared" si="28"/>
        <v>1065383.0507584079</v>
      </c>
      <c r="AI122" s="8">
        <f t="shared" si="29"/>
        <v>1737582.8644786554</v>
      </c>
      <c r="AJ122" s="8">
        <f t="shared" si="30"/>
        <v>657833.74236641801</v>
      </c>
      <c r="AK122" s="12">
        <f>SUM($AJ$9:AJ122)/SUM($AG$9:AG122) * 12</f>
        <v>3.6956212722690292E-2</v>
      </c>
      <c r="AL122" s="9">
        <f>SUMPRODUCT($AF$9:AF122,$AH$9:AH122)/SUM($AH$9:AH122)</f>
        <v>50.049924655566592</v>
      </c>
      <c r="AM122" s="3">
        <f t="shared" si="31"/>
        <v>8.0057803012207069E-3</v>
      </c>
      <c r="AN122">
        <f t="shared" si="32"/>
        <v>3.0309187111461989E-3</v>
      </c>
    </row>
    <row r="123" spans="1:40" x14ac:dyDescent="0.2">
      <c r="A123" s="5">
        <v>115</v>
      </c>
      <c r="B123" s="2">
        <f t="shared" si="33"/>
        <v>41968494.491095416</v>
      </c>
      <c r="C123" s="2">
        <f t="shared" si="34"/>
        <v>585660.40405026125</v>
      </c>
      <c r="D123" s="5">
        <v>0</v>
      </c>
      <c r="E123" s="2">
        <f t="shared" si="35"/>
        <v>104921.23622773854</v>
      </c>
      <c r="F123" s="3">
        <v>0.03</v>
      </c>
      <c r="G123" s="9">
        <f>SUMPRODUCT($A$9:A123,$C$9:C123)/SUM($C$9:C123)</f>
        <v>60.747787992406039</v>
      </c>
      <c r="H123" s="3">
        <v>0</v>
      </c>
      <c r="J123" s="5">
        <v>115</v>
      </c>
      <c r="K123" s="8">
        <f t="shared" si="36"/>
        <v>79411.619587333873</v>
      </c>
      <c r="L123" s="8">
        <f t="shared" si="37"/>
        <v>214.954280361706</v>
      </c>
      <c r="M123" s="8">
        <f t="shared" si="38"/>
        <v>248.16131121041835</v>
      </c>
      <c r="N123" s="8">
        <f t="shared" si="39"/>
        <v>1747055.6309213452</v>
      </c>
      <c r="O123" s="3">
        <f t="shared" si="21"/>
        <v>3.7499999999999999E-2</v>
      </c>
      <c r="P123" s="9">
        <f>SUMPRODUCT($J$9:J123,$L$9:L123,$R$9:R123)/SUMPRODUCT($L$9:L123,$R$9:R123)</f>
        <v>50.586314181889605</v>
      </c>
      <c r="Q123" s="3">
        <v>0.01</v>
      </c>
      <c r="R123">
        <f t="shared" si="41"/>
        <v>2240</v>
      </c>
      <c r="S123" s="8">
        <f>N123-L123*(R122-R123)</f>
        <v>1742326.6367533877</v>
      </c>
      <c r="T123" s="8"/>
      <c r="U123" s="5">
        <v>115</v>
      </c>
      <c r="V123" s="8">
        <v>0</v>
      </c>
      <c r="W123" s="8">
        <v>0</v>
      </c>
      <c r="X123" s="8">
        <v>0</v>
      </c>
      <c r="Y123" s="8">
        <f t="shared" si="42"/>
        <v>0</v>
      </c>
      <c r="Z123" s="8">
        <f t="shared" si="25"/>
        <v>0</v>
      </c>
      <c r="AA123" s="3">
        <f t="shared" si="26"/>
        <v>0.04</v>
      </c>
      <c r="AB123">
        <f>SUMPRODUCT($U$9:U123,$X$9:X123)/SUM($X$9:X123)</f>
        <v>52.104686798720358</v>
      </c>
      <c r="AC123" s="10">
        <v>0.02</v>
      </c>
      <c r="AD123" s="8">
        <f t="shared" si="43"/>
        <v>0</v>
      </c>
      <c r="AF123" s="5">
        <v>115</v>
      </c>
      <c r="AG123" s="8">
        <f t="shared" si="27"/>
        <v>214238071.82267237</v>
      </c>
      <c r="AH123" s="8">
        <f t="shared" si="28"/>
        <v>1063586.8233820242</v>
      </c>
      <c r="AI123" s="8">
        <f t="shared" si="29"/>
        <v>1732824.2679155644</v>
      </c>
      <c r="AJ123" s="8">
        <f t="shared" si="30"/>
        <v>649426.60243985639</v>
      </c>
      <c r="AK123" s="12">
        <f>SUM($AJ$9:AJ123)/SUM($AG$9:AG123) * 12</f>
        <v>3.69540294003231E-2</v>
      </c>
      <c r="AL123" s="9">
        <f>SUMPRODUCT($AF$9:AF123,$AH$9:AH123)/SUM($AH$9:AH123)</f>
        <v>50.361832437141594</v>
      </c>
      <c r="AM123" s="3">
        <f t="shared" si="31"/>
        <v>8.0883115366620992E-3</v>
      </c>
      <c r="AN123">
        <f t="shared" si="32"/>
        <v>3.0313314385007873E-3</v>
      </c>
    </row>
    <row r="124" spans="1:40" x14ac:dyDescent="0.2">
      <c r="A124" s="5">
        <v>116</v>
      </c>
      <c r="B124" s="2">
        <f t="shared" si="33"/>
        <v>41382834.087045155</v>
      </c>
      <c r="C124" s="2">
        <f t="shared" si="34"/>
        <v>587124.55506038689</v>
      </c>
      <c r="D124" s="5">
        <v>0</v>
      </c>
      <c r="E124" s="2">
        <f t="shared" si="35"/>
        <v>103457.0852176129</v>
      </c>
      <c r="F124" s="3">
        <v>0.03</v>
      </c>
      <c r="G124" s="9">
        <f>SUMPRODUCT($A$9:A124,$C$9:C124)/SUM($C$9:C124)</f>
        <v>61.295720078655535</v>
      </c>
      <c r="H124" s="3">
        <v>0</v>
      </c>
      <c r="J124" s="5">
        <v>116</v>
      </c>
      <c r="K124" s="8">
        <f t="shared" si="36"/>
        <v>79196.665306972165</v>
      </c>
      <c r="L124" s="8">
        <f t="shared" si="37"/>
        <v>215.62601248783633</v>
      </c>
      <c r="M124" s="8">
        <f t="shared" si="38"/>
        <v>247.48957908428801</v>
      </c>
      <c r="N124" s="8">
        <f t="shared" si="39"/>
        <v>1742326.6367533877</v>
      </c>
      <c r="O124" s="3">
        <f t="shared" si="21"/>
        <v>3.7499999999999999E-2</v>
      </c>
      <c r="P124" s="9">
        <f>SUMPRODUCT($J$9:J124,$L$9:L124,$R$9:R124)/SUMPRODUCT($L$9:L124,$R$9:R124)</f>
        <v>50.958906427588083</v>
      </c>
      <c r="Q124" s="3">
        <v>0.01</v>
      </c>
      <c r="R124">
        <f t="shared" si="41"/>
        <v>2218</v>
      </c>
      <c r="S124" s="8">
        <f>N124-L124*(R123-R124)</f>
        <v>1737582.8644786554</v>
      </c>
      <c r="T124" s="8"/>
      <c r="U124" s="5">
        <v>116</v>
      </c>
      <c r="V124" s="8">
        <v>0</v>
      </c>
      <c r="W124" s="8">
        <v>0</v>
      </c>
      <c r="X124" s="8">
        <v>0</v>
      </c>
      <c r="Y124" s="8">
        <f t="shared" si="42"/>
        <v>0</v>
      </c>
      <c r="Z124" s="8">
        <f t="shared" si="25"/>
        <v>0</v>
      </c>
      <c r="AA124" s="3">
        <f t="shared" si="26"/>
        <v>0.04</v>
      </c>
      <c r="AB124">
        <f>SUMPRODUCT($U$9:U124,$X$9:X124)/SUM($X$9:X124)</f>
        <v>52.104686798720358</v>
      </c>
      <c r="AC124" s="10">
        <v>0.02</v>
      </c>
      <c r="AD124" s="8">
        <f t="shared" si="43"/>
        <v>0</v>
      </c>
      <c r="AF124" s="5">
        <v>116</v>
      </c>
      <c r="AG124" s="8">
        <f t="shared" si="27"/>
        <v>211520425.47082549</v>
      </c>
      <c r="AH124" s="8">
        <f t="shared" si="28"/>
        <v>1061986.170579501</v>
      </c>
      <c r="AI124" s="8">
        <f t="shared" si="29"/>
        <v>1649503.0370682951</v>
      </c>
      <c r="AJ124" s="8">
        <f t="shared" si="30"/>
        <v>641040.8173943219</v>
      </c>
      <c r="AK124" s="12">
        <f>SUM($AJ$9:AJ124)/SUM($AG$9:AG124) * 12</f>
        <v>3.695185881931716E-2</v>
      </c>
      <c r="AL124" s="9">
        <f>SUMPRODUCT($AF$9:AF124,$AH$9:AH124)/SUM($AH$9:AH124)</f>
        <v>50.675068263154195</v>
      </c>
      <c r="AM124" s="3">
        <f t="shared" si="31"/>
        <v>7.7983156160765527E-3</v>
      </c>
      <c r="AN124">
        <f t="shared" si="32"/>
        <v>3.030633169195942E-3</v>
      </c>
    </row>
    <row r="125" spans="1:40" x14ac:dyDescent="0.2">
      <c r="A125" s="5">
        <v>117</v>
      </c>
      <c r="B125" s="2">
        <f t="shared" si="33"/>
        <v>40795709.531984769</v>
      </c>
      <c r="C125" s="2">
        <f t="shared" si="34"/>
        <v>588592.36644803791</v>
      </c>
      <c r="D125" s="5">
        <v>0</v>
      </c>
      <c r="E125" s="2">
        <f t="shared" si="35"/>
        <v>101989.27382996192</v>
      </c>
      <c r="F125" s="3">
        <v>0.03</v>
      </c>
      <c r="G125" s="9">
        <f>SUMPRODUCT($A$9:A125,$C$9:C125)/SUM($C$9:C125)</f>
        <v>61.844064837863073</v>
      </c>
      <c r="H125" s="3">
        <v>0</v>
      </c>
      <c r="J125" s="5">
        <v>117</v>
      </c>
      <c r="K125" s="8">
        <f t="shared" si="36"/>
        <v>78981.039294484333</v>
      </c>
      <c r="L125" s="8">
        <f t="shared" si="37"/>
        <v>216.29984377686083</v>
      </c>
      <c r="M125" s="8">
        <f t="shared" si="38"/>
        <v>246.81574779526352</v>
      </c>
      <c r="N125" s="8">
        <f t="shared" si="39"/>
        <v>1737582.8644786554</v>
      </c>
      <c r="O125" s="3">
        <f t="shared" si="21"/>
        <v>3.7499999999999999E-2</v>
      </c>
      <c r="P125" s="9">
        <f>SUMPRODUCT($J$9:J125,$L$9:L125,$R$9:R125)/SUMPRODUCT($L$9:L125,$R$9:R125)</f>
        <v>51.330403492975123</v>
      </c>
      <c r="Q125" s="3">
        <v>0.01</v>
      </c>
      <c r="R125">
        <f t="shared" si="41"/>
        <v>2196</v>
      </c>
      <c r="S125" s="8">
        <f>N125-L125*(R124-R125)</f>
        <v>1732824.2679155644</v>
      </c>
      <c r="T125" s="8"/>
      <c r="U125" s="5">
        <v>117</v>
      </c>
      <c r="V125" s="8">
        <v>0</v>
      </c>
      <c r="W125" s="8">
        <v>0</v>
      </c>
      <c r="X125" s="8">
        <v>0</v>
      </c>
      <c r="Y125" s="8">
        <f t="shared" si="42"/>
        <v>0</v>
      </c>
      <c r="Z125" s="8">
        <f t="shared" si="25"/>
        <v>0</v>
      </c>
      <c r="AA125" s="3">
        <f t="shared" si="26"/>
        <v>0.04</v>
      </c>
      <c r="AB125">
        <f>SUMPRODUCT($U$9:U125,$X$9:X125)/SUM($X$9:X125)</f>
        <v>52.104686798720358</v>
      </c>
      <c r="AC125" s="10">
        <v>0.02</v>
      </c>
      <c r="AD125" s="8">
        <f t="shared" si="43"/>
        <v>0</v>
      </c>
      <c r="AF125" s="5">
        <v>117</v>
      </c>
      <c r="AG125" s="8">
        <f t="shared" si="27"/>
        <v>208808936.26317769</v>
      </c>
      <c r="AH125" s="8">
        <f t="shared" si="28"/>
        <v>1060365.3570257833</v>
      </c>
      <c r="AI125" s="8">
        <f t="shared" si="29"/>
        <v>1644932.3066361188</v>
      </c>
      <c r="AJ125" s="8">
        <f t="shared" si="30"/>
        <v>632921.96448941086</v>
      </c>
      <c r="AK125" s="12">
        <f>SUM($AJ$9:AJ125)/SUM($AG$9:AG125) * 12</f>
        <v>3.6949752411233432E-2</v>
      </c>
      <c r="AL125" s="9">
        <f>SUMPRODUCT($AF$9:AF125,$AH$9:AH125)/SUM($AH$9:AH125)</f>
        <v>50.989599668795258</v>
      </c>
      <c r="AM125" s="3">
        <f t="shared" si="31"/>
        <v>7.8776911375233773E-3</v>
      </c>
      <c r="AN125">
        <f t="shared" si="32"/>
        <v>3.031105736258775E-3</v>
      </c>
    </row>
    <row r="126" spans="1:40" x14ac:dyDescent="0.2">
      <c r="A126" s="5">
        <v>118</v>
      </c>
      <c r="B126" s="2">
        <f t="shared" si="33"/>
        <v>40207117.165536731</v>
      </c>
      <c r="C126" s="2">
        <f t="shared" si="34"/>
        <v>590063.84736415802</v>
      </c>
      <c r="D126" s="5">
        <v>0</v>
      </c>
      <c r="E126" s="2">
        <f t="shared" si="35"/>
        <v>100517.79291384183</v>
      </c>
      <c r="F126" s="3">
        <v>0.03</v>
      </c>
      <c r="G126" s="9">
        <f>SUMPRODUCT($A$9:A126,$C$9:C126)/SUM($C$9:C126)</f>
        <v>62.392822210183816</v>
      </c>
      <c r="H126" s="3">
        <v>0</v>
      </c>
      <c r="J126" s="5">
        <v>118</v>
      </c>
      <c r="K126" s="8">
        <f t="shared" si="36"/>
        <v>78764.739450707479</v>
      </c>
      <c r="L126" s="8">
        <f t="shared" si="37"/>
        <v>216.97578078866346</v>
      </c>
      <c r="M126" s="8">
        <f t="shared" si="38"/>
        <v>246.13981078346089</v>
      </c>
      <c r="N126" s="8">
        <f t="shared" si="39"/>
        <v>1654059.528464857</v>
      </c>
      <c r="O126" s="3">
        <f t="shared" si="21"/>
        <v>3.7499999999999999E-2</v>
      </c>
      <c r="P126" s="9">
        <f>SUMPRODUCT($J$9:J126,$L$9:L126,$R$9:R126)/SUMPRODUCT($L$9:L126,$R$9:R126)</f>
        <v>51.700939557675433</v>
      </c>
      <c r="Q126" s="3">
        <v>0.01</v>
      </c>
      <c r="R126">
        <f t="shared" si="41"/>
        <v>2175</v>
      </c>
      <c r="S126" s="8">
        <f>N126-L126*(R125-R126)</f>
        <v>1649503.0370682951</v>
      </c>
      <c r="T126" s="8"/>
      <c r="U126" s="5">
        <v>118</v>
      </c>
      <c r="V126" s="8">
        <v>0</v>
      </c>
      <c r="W126" s="8">
        <v>0</v>
      </c>
      <c r="X126" s="8">
        <v>0</v>
      </c>
      <c r="Y126" s="8">
        <f t="shared" si="42"/>
        <v>0</v>
      </c>
      <c r="Z126" s="8">
        <f t="shared" si="25"/>
        <v>0</v>
      </c>
      <c r="AA126" s="3">
        <f t="shared" si="26"/>
        <v>0.04</v>
      </c>
      <c r="AB126">
        <f>SUMPRODUCT($U$9:U126,$X$9:X126)/SUM($X$9:X126)</f>
        <v>52.104686798720358</v>
      </c>
      <c r="AC126" s="10">
        <v>0.02</v>
      </c>
      <c r="AD126" s="8">
        <f t="shared" si="43"/>
        <v>0</v>
      </c>
      <c r="AF126" s="5">
        <v>118</v>
      </c>
      <c r="AG126" s="8">
        <f t="shared" si="27"/>
        <v>206103638.5995158</v>
      </c>
      <c r="AH126" s="8">
        <f t="shared" si="28"/>
        <v>1058724.272922348</v>
      </c>
      <c r="AI126" s="8">
        <f t="shared" si="29"/>
        <v>1640347.2926713421</v>
      </c>
      <c r="AJ126" s="8">
        <f t="shared" si="30"/>
        <v>624823.33763723099</v>
      </c>
      <c r="AK126" s="12">
        <f>SUM($AJ$9:AJ126)/SUM($AG$9:AG126) * 12</f>
        <v>3.6947709422363827E-2</v>
      </c>
      <c r="AL126" s="9">
        <f>SUMPRODUCT($AF$9:AF126,$AH$9:AH126)/SUM($AH$9:AH126)</f>
        <v>51.305394669582739</v>
      </c>
      <c r="AM126" s="3">
        <f t="shared" si="31"/>
        <v>7.9588468394715464E-3</v>
      </c>
      <c r="AN126">
        <f t="shared" si="32"/>
        <v>3.0315978013922308E-3</v>
      </c>
    </row>
    <row r="127" spans="1:40" x14ac:dyDescent="0.2">
      <c r="A127" s="5">
        <v>119</v>
      </c>
      <c r="B127" s="2">
        <f t="shared" si="33"/>
        <v>39617053.318172574</v>
      </c>
      <c r="C127" s="2">
        <f t="shared" si="34"/>
        <v>591539.00698256842</v>
      </c>
      <c r="D127" s="5">
        <v>0</v>
      </c>
      <c r="E127" s="2">
        <f t="shared" si="35"/>
        <v>99042.633295431442</v>
      </c>
      <c r="F127" s="3">
        <v>0.03</v>
      </c>
      <c r="G127" s="9">
        <f>SUMPRODUCT($A$9:A127,$C$9:C127)/SUM($C$9:C127)</f>
        <v>62.941992135269686</v>
      </c>
      <c r="H127" s="3">
        <v>0</v>
      </c>
      <c r="J127" s="5">
        <v>119</v>
      </c>
      <c r="K127" s="8">
        <f t="shared" si="36"/>
        <v>78547.763669918815</v>
      </c>
      <c r="L127" s="8">
        <f t="shared" si="37"/>
        <v>217.65383010362805</v>
      </c>
      <c r="M127" s="8">
        <f t="shared" si="38"/>
        <v>245.46176146849629</v>
      </c>
      <c r="N127" s="8">
        <f t="shared" si="39"/>
        <v>1649503.0370682951</v>
      </c>
      <c r="O127" s="3">
        <f t="shared" si="21"/>
        <v>3.7499999999999999E-2</v>
      </c>
      <c r="P127" s="9">
        <f>SUMPRODUCT($J$9:J127,$L$9:L127,$R$9:R127)/SUMPRODUCT($L$9:L127,$R$9:R127)</f>
        <v>52.070479903403125</v>
      </c>
      <c r="Q127" s="3">
        <v>0.01</v>
      </c>
      <c r="R127">
        <f t="shared" si="41"/>
        <v>2154</v>
      </c>
      <c r="S127" s="8">
        <f>N127-L127*(R126-R127)</f>
        <v>1644932.3066361188</v>
      </c>
      <c r="T127" s="8"/>
      <c r="U127" s="5">
        <v>119</v>
      </c>
      <c r="V127" s="8">
        <v>0</v>
      </c>
      <c r="W127" s="8">
        <v>0</v>
      </c>
      <c r="X127" s="8">
        <v>0</v>
      </c>
      <c r="Y127" s="8">
        <f t="shared" si="42"/>
        <v>0</v>
      </c>
      <c r="Z127" s="8">
        <f t="shared" si="25"/>
        <v>0</v>
      </c>
      <c r="AA127" s="3">
        <f t="shared" si="26"/>
        <v>0.04</v>
      </c>
      <c r="AB127">
        <f>SUMPRODUCT($U$9:U127,$X$9:X127)/SUM($X$9:X127)</f>
        <v>52.104686798720358</v>
      </c>
      <c r="AC127" s="10">
        <v>0.02</v>
      </c>
      <c r="AD127" s="8">
        <f t="shared" si="43"/>
        <v>0</v>
      </c>
      <c r="AF127" s="5">
        <v>119</v>
      </c>
      <c r="AG127" s="8">
        <f t="shared" si="27"/>
        <v>203404567.03392211</v>
      </c>
      <c r="AH127" s="8">
        <f t="shared" si="28"/>
        <v>1057062.8079827512</v>
      </c>
      <c r="AI127" s="8">
        <f t="shared" si="29"/>
        <v>1635747.9505379254</v>
      </c>
      <c r="AJ127" s="8">
        <f t="shared" si="30"/>
        <v>616745.04698517325</v>
      </c>
      <c r="AK127" s="12">
        <f>SUM($AJ$9:AJ127)/SUM($AG$9:AG127) * 12</f>
        <v>3.6945729129319226E-2</v>
      </c>
      <c r="AL127" s="9">
        <f>SUMPRODUCT($AF$9:AF127,$AH$9:AH127)/SUM($AH$9:AH127)</f>
        <v>51.622421747590998</v>
      </c>
      <c r="AM127" s="3">
        <f t="shared" si="31"/>
        <v>8.0418447549662399E-3</v>
      </c>
      <c r="AN127">
        <f t="shared" si="32"/>
        <v>3.0321101240677537E-3</v>
      </c>
    </row>
    <row r="128" spans="1:40" x14ac:dyDescent="0.2">
      <c r="A128" s="5">
        <v>120</v>
      </c>
      <c r="B128" s="2">
        <f t="shared" si="33"/>
        <v>39025514.311190009</v>
      </c>
      <c r="C128" s="2">
        <f t="shared" si="34"/>
        <v>593017.85450002481</v>
      </c>
      <c r="D128" s="5">
        <v>0</v>
      </c>
      <c r="E128" s="2">
        <f t="shared" si="35"/>
        <v>97563.785777975019</v>
      </c>
      <c r="F128" s="3">
        <v>0.03</v>
      </c>
      <c r="G128" s="9">
        <f>SUMPRODUCT($A$9:A128,$C$9:C128)/SUM($C$9:C128)</f>
        <v>63.491574552269675</v>
      </c>
      <c r="H128" s="3">
        <v>0</v>
      </c>
      <c r="J128" s="5">
        <v>120</v>
      </c>
      <c r="K128" s="8">
        <f t="shared" si="36"/>
        <v>78330.109839815181</v>
      </c>
      <c r="L128" s="8">
        <f t="shared" si="37"/>
        <v>218.33399832270189</v>
      </c>
      <c r="M128" s="8">
        <f t="shared" si="38"/>
        <v>244.78159324942246</v>
      </c>
      <c r="N128" s="8">
        <f t="shared" si="39"/>
        <v>1644932.3066361188</v>
      </c>
      <c r="O128" s="3">
        <f t="shared" si="21"/>
        <v>3.7499999999999999E-2</v>
      </c>
      <c r="P128" s="9">
        <f>SUMPRODUCT($J$9:J128,$L$9:L128,$R$9:R128)/SUMPRODUCT($L$9:L128,$R$9:R128)</f>
        <v>52.438989841607103</v>
      </c>
      <c r="Q128" s="3">
        <v>0.01</v>
      </c>
      <c r="R128">
        <f t="shared" si="41"/>
        <v>2133</v>
      </c>
      <c r="S128" s="8">
        <f>N128-L128*(R127-R128)</f>
        <v>1640347.2926713421</v>
      </c>
      <c r="T128" s="8"/>
      <c r="U128" s="5">
        <v>120</v>
      </c>
      <c r="V128" s="8">
        <v>0</v>
      </c>
      <c r="W128" s="8">
        <v>0</v>
      </c>
      <c r="X128" s="8">
        <v>0</v>
      </c>
      <c r="Y128" s="8">
        <f t="shared" si="42"/>
        <v>0</v>
      </c>
      <c r="Z128" s="8">
        <f t="shared" si="25"/>
        <v>0</v>
      </c>
      <c r="AA128" s="3">
        <f t="shared" si="26"/>
        <v>0.04</v>
      </c>
      <c r="AB128">
        <f>SUMPRODUCT($U$9:U128,$X$9:X128)/SUM($X$9:X128)</f>
        <v>52.104686798720358</v>
      </c>
      <c r="AC128" s="10">
        <v>0.02</v>
      </c>
      <c r="AD128" s="8">
        <f t="shared" si="43"/>
        <v>0</v>
      </c>
      <c r="AF128" s="5">
        <v>120</v>
      </c>
      <c r="AG128" s="8">
        <f t="shared" si="27"/>
        <v>200711756.27540141</v>
      </c>
      <c r="AH128" s="8">
        <f t="shared" si="28"/>
        <v>1055380.8514306534</v>
      </c>
      <c r="AI128" s="8">
        <f t="shared" si="29"/>
        <v>1631134.2354603417</v>
      </c>
      <c r="AJ128" s="8">
        <f t="shared" si="30"/>
        <v>608687.2031700894</v>
      </c>
      <c r="AK128" s="12">
        <f>SUM($AJ$9:AJ128)/SUM($AG$9:AG128) * 12</f>
        <v>3.6943810838094268E-2</v>
      </c>
      <c r="AL128" s="9">
        <f>SUMPRODUCT($AF$9:AF128,$AH$9:AH128)/SUM($AH$9:AH128)</f>
        <v>51.94064983806178</v>
      </c>
      <c r="AM128" s="3">
        <f t="shared" si="31"/>
        <v>8.1267498512753947E-3</v>
      </c>
      <c r="AN128">
        <f t="shared" si="32"/>
        <v>3.0326435006372775E-3</v>
      </c>
    </row>
    <row r="129" spans="1:40" x14ac:dyDescent="0.2">
      <c r="A129" s="5">
        <v>121</v>
      </c>
      <c r="B129" s="2">
        <f t="shared" si="33"/>
        <v>38432496.456689984</v>
      </c>
      <c r="C129" s="2">
        <f t="shared" si="34"/>
        <v>594500.39913627482</v>
      </c>
      <c r="D129" s="5">
        <v>0</v>
      </c>
      <c r="E129" s="2">
        <f t="shared" si="35"/>
        <v>96081.241141724968</v>
      </c>
      <c r="F129" s="3">
        <v>0.03</v>
      </c>
      <c r="G129" s="9">
        <f>SUMPRODUCT($A$9:A129,$C$9:C129)/SUM($C$9:C129)</f>
        <v>64.041569399830067</v>
      </c>
      <c r="H129" s="3">
        <v>0</v>
      </c>
      <c r="J129" s="5">
        <v>121</v>
      </c>
      <c r="K129" s="8">
        <f t="shared" si="36"/>
        <v>78111.775841492476</v>
      </c>
      <c r="L129" s="8">
        <f t="shared" si="37"/>
        <v>219.01629206746034</v>
      </c>
      <c r="M129" s="8">
        <f t="shared" si="38"/>
        <v>244.099299504664</v>
      </c>
      <c r="N129" s="8">
        <f t="shared" si="39"/>
        <v>1640347.2926713419</v>
      </c>
      <c r="O129" s="3">
        <f t="shared" si="21"/>
        <v>3.7499999999999999E-2</v>
      </c>
      <c r="P129" s="9">
        <f>SUMPRODUCT($J$9:J129,$L$9:L129,$R$9:R129)/SUMPRODUCT($L$9:L129,$R$9:R129)</f>
        <v>52.806434693988855</v>
      </c>
      <c r="Q129" s="3">
        <v>0.01</v>
      </c>
      <c r="R129">
        <f t="shared" si="41"/>
        <v>2112</v>
      </c>
      <c r="S129" s="8">
        <f>N129-L129*(R128-R129)</f>
        <v>1635747.9505379254</v>
      </c>
      <c r="T129" s="8"/>
      <c r="U129" s="5">
        <v>121</v>
      </c>
      <c r="V129" s="8">
        <v>0</v>
      </c>
      <c r="W129" s="8">
        <v>0</v>
      </c>
      <c r="X129" s="8">
        <v>0</v>
      </c>
      <c r="Y129" s="8">
        <f t="shared" si="42"/>
        <v>0</v>
      </c>
      <c r="Z129" s="8">
        <f t="shared" si="25"/>
        <v>0</v>
      </c>
      <c r="AA129" s="3">
        <f t="shared" si="26"/>
        <v>0.04</v>
      </c>
      <c r="AB129">
        <f>SUMPRODUCT($U$9:U129,$X$9:X129)/SUM($X$9:X129)</f>
        <v>52.104686798720358</v>
      </c>
      <c r="AC129" s="10">
        <v>0.02</v>
      </c>
      <c r="AD129" s="8">
        <f t="shared" si="43"/>
        <v>0</v>
      </c>
      <c r="AF129" s="5">
        <v>121</v>
      </c>
      <c r="AG129" s="8">
        <f t="shared" si="27"/>
        <v>198102914.24734184</v>
      </c>
      <c r="AH129" s="8">
        <f t="shared" si="28"/>
        <v>1053898.6792805633</v>
      </c>
      <c r="AI129" s="8">
        <f t="shared" si="29"/>
        <v>1549053.4309744195</v>
      </c>
      <c r="AJ129" s="8">
        <f t="shared" si="30"/>
        <v>600649.91732027126</v>
      </c>
      <c r="AK129" s="12">
        <f>SUM($AJ$9:AJ129)/SUM($AG$9:AG129) * 12</f>
        <v>3.6941904550465726E-2</v>
      </c>
      <c r="AL129" s="9">
        <f>SUMPRODUCT($AF$9:AF129,$AH$9:AH129)/SUM($AH$9:AH129)</f>
        <v>52.260114812710071</v>
      </c>
      <c r="AM129" s="3">
        <f t="shared" si="31"/>
        <v>7.8194378758120915E-3</v>
      </c>
      <c r="AN129">
        <f t="shared" si="32"/>
        <v>3.0320094966918478E-3</v>
      </c>
    </row>
    <row r="130" spans="1:40" x14ac:dyDescent="0.2">
      <c r="A130" s="5">
        <v>122</v>
      </c>
      <c r="B130" s="2">
        <f t="shared" si="33"/>
        <v>37837996.057553709</v>
      </c>
      <c r="C130" s="2">
        <f t="shared" si="34"/>
        <v>595986.65013411548</v>
      </c>
      <c r="D130" s="5">
        <v>0</v>
      </c>
      <c r="E130" s="2">
        <f t="shared" si="35"/>
        <v>94594.990143884279</v>
      </c>
      <c r="F130" s="3">
        <v>0.03</v>
      </c>
      <c r="G130" s="9">
        <f>SUMPRODUCT($A$9:A130,$C$9:C130)/SUM($C$9:C130)</f>
        <v>64.591976616094726</v>
      </c>
      <c r="H130" s="3">
        <v>0</v>
      </c>
      <c r="J130" s="5">
        <v>122</v>
      </c>
      <c r="K130" s="8">
        <f t="shared" si="36"/>
        <v>77892.759549425013</v>
      </c>
      <c r="L130" s="8">
        <f t="shared" si="37"/>
        <v>219.70071798017116</v>
      </c>
      <c r="M130" s="8">
        <f t="shared" si="38"/>
        <v>243.41487359195318</v>
      </c>
      <c r="N130" s="8">
        <f t="shared" si="39"/>
        <v>1635747.9505379254</v>
      </c>
      <c r="O130" s="3">
        <f t="shared" si="21"/>
        <v>3.7499999999999999E-2</v>
      </c>
      <c r="P130" s="9">
        <f>SUMPRODUCT($J$9:J130,$L$9:L130,$R$9:R130)/SUMPRODUCT($L$9:L130,$R$9:R130)</f>
        <v>53.172779773423855</v>
      </c>
      <c r="Q130" s="3">
        <v>0.01</v>
      </c>
      <c r="R130">
        <f t="shared" si="41"/>
        <v>2091</v>
      </c>
      <c r="S130" s="8">
        <f>N130-L130*(R129-R130)</f>
        <v>1631134.2354603417</v>
      </c>
      <c r="T130" s="8"/>
      <c r="U130" s="5">
        <v>122</v>
      </c>
      <c r="V130" s="8">
        <v>0</v>
      </c>
      <c r="W130" s="8">
        <v>0</v>
      </c>
      <c r="X130" s="8">
        <v>0</v>
      </c>
      <c r="Y130" s="8">
        <f t="shared" si="42"/>
        <v>0</v>
      </c>
      <c r="Z130" s="8">
        <f t="shared" si="25"/>
        <v>0</v>
      </c>
      <c r="AA130" s="3">
        <f t="shared" si="26"/>
        <v>0.04</v>
      </c>
      <c r="AB130">
        <f>SUMPRODUCT($U$9:U130,$X$9:X130)/SUM($X$9:X130)</f>
        <v>52.104686798720358</v>
      </c>
      <c r="AC130" s="10">
        <v>0.02</v>
      </c>
      <c r="AD130" s="8">
        <f t="shared" si="43"/>
        <v>0</v>
      </c>
      <c r="AF130" s="5">
        <v>122</v>
      </c>
      <c r="AG130" s="8">
        <f t="shared" si="27"/>
        <v>195499962.13708687</v>
      </c>
      <c r="AH130" s="8">
        <f t="shared" si="28"/>
        <v>1052397.1699081929</v>
      </c>
      <c r="AI130" s="8">
        <f t="shared" si="29"/>
        <v>1544631.9111147721</v>
      </c>
      <c r="AJ130" s="8">
        <f t="shared" si="30"/>
        <v>592875.34065602894</v>
      </c>
      <c r="AK130" s="12">
        <f>SUM($AJ$9:AJ130)/SUM($AG$9:AG130) * 12</f>
        <v>3.6940060179063275E-2</v>
      </c>
      <c r="AL130" s="9">
        <f>SUMPRODUCT($AF$9:AF130,$AH$9:AH130)/SUM($AH$9:AH130)</f>
        <v>52.580786974784594</v>
      </c>
      <c r="AM130" s="3">
        <f t="shared" si="31"/>
        <v>7.9009320218264706E-3</v>
      </c>
      <c r="AN130">
        <f t="shared" si="32"/>
        <v>3.0326110254706739E-3</v>
      </c>
    </row>
    <row r="131" spans="1:40" x14ac:dyDescent="0.2">
      <c r="A131" s="5">
        <v>123</v>
      </c>
      <c r="B131" s="2">
        <f t="shared" si="33"/>
        <v>37242009.407419592</v>
      </c>
      <c r="C131" s="2">
        <f t="shared" si="34"/>
        <v>597476.61675945087</v>
      </c>
      <c r="D131" s="5">
        <v>0</v>
      </c>
      <c r="E131" s="2">
        <f t="shared" si="35"/>
        <v>93105.023518548987</v>
      </c>
      <c r="F131" s="3">
        <v>0.03</v>
      </c>
      <c r="G131" s="9">
        <f>SUMPRODUCT($A$9:A131,$C$9:C131)/SUM($C$9:C131)</f>
        <v>65.142796138705378</v>
      </c>
      <c r="H131" s="3">
        <v>0</v>
      </c>
      <c r="J131" s="5">
        <v>123</v>
      </c>
      <c r="K131" s="8">
        <f t="shared" si="36"/>
        <v>77673.05883144484</v>
      </c>
      <c r="L131" s="8">
        <f t="shared" si="37"/>
        <v>220.38728272385924</v>
      </c>
      <c r="M131" s="8">
        <f t="shared" si="38"/>
        <v>242.7283088482651</v>
      </c>
      <c r="N131" s="8">
        <f t="shared" si="39"/>
        <v>1553461.1766288967</v>
      </c>
      <c r="O131" s="3">
        <f t="shared" si="21"/>
        <v>3.7499999999999999E-2</v>
      </c>
      <c r="P131" s="9">
        <f>SUMPRODUCT($J$9:J131,$L$9:L131,$R$9:R131)/SUMPRODUCT($L$9:L131,$R$9:R131)</f>
        <v>53.538165872283322</v>
      </c>
      <c r="Q131" s="3">
        <v>0.01</v>
      </c>
      <c r="R131">
        <f t="shared" si="41"/>
        <v>2071</v>
      </c>
      <c r="S131" s="8">
        <f>N131-L131*(R130-R131)</f>
        <v>1549053.4309744195</v>
      </c>
      <c r="T131" s="8"/>
      <c r="U131" s="5">
        <v>123</v>
      </c>
      <c r="V131" s="8">
        <v>0</v>
      </c>
      <c r="W131" s="8">
        <v>0</v>
      </c>
      <c r="X131" s="8">
        <v>0</v>
      </c>
      <c r="Y131" s="8">
        <f t="shared" si="42"/>
        <v>0</v>
      </c>
      <c r="Z131" s="8">
        <f t="shared" si="25"/>
        <v>0</v>
      </c>
      <c r="AA131" s="3">
        <f t="shared" si="26"/>
        <v>0.04</v>
      </c>
      <c r="AB131">
        <f>SUMPRODUCT($U$9:U131,$X$9:X131)/SUM($X$9:X131)</f>
        <v>52.104686798720358</v>
      </c>
      <c r="AC131" s="10">
        <v>0.02</v>
      </c>
      <c r="AD131" s="8">
        <f t="shared" si="43"/>
        <v>0</v>
      </c>
      <c r="AF131" s="5">
        <v>123</v>
      </c>
      <c r="AG131" s="8">
        <f t="shared" si="27"/>
        <v>192902933.05606389</v>
      </c>
      <c r="AH131" s="8">
        <f t="shared" si="28"/>
        <v>1050876.2175122588</v>
      </c>
      <c r="AI131" s="8">
        <f t="shared" si="29"/>
        <v>1540196.5740055633</v>
      </c>
      <c r="AJ131" s="8">
        <f t="shared" si="30"/>
        <v>585120.16397095902</v>
      </c>
      <c r="AK131" s="12">
        <f>SUM($AJ$9:AJ131)/SUM($AG$9:AG131) * 12</f>
        <v>3.6938277097047528E-2</v>
      </c>
      <c r="AL131" s="9">
        <f>SUMPRODUCT($AF$9:AF131,$AH$9:AH131)/SUM($AH$9:AH131)</f>
        <v>52.902637042030136</v>
      </c>
      <c r="AM131" s="3">
        <f t="shared" si="31"/>
        <v>7.9843087381047326E-3</v>
      </c>
      <c r="AN131">
        <f t="shared" si="32"/>
        <v>3.0332362224938488E-3</v>
      </c>
    </row>
    <row r="132" spans="1:40" x14ac:dyDescent="0.2">
      <c r="A132" s="5">
        <v>124</v>
      </c>
      <c r="B132" s="2">
        <f t="shared" si="33"/>
        <v>36644532.790660143</v>
      </c>
      <c r="C132" s="2">
        <f t="shared" si="34"/>
        <v>598970.3083013494</v>
      </c>
      <c r="D132" s="5">
        <v>0</v>
      </c>
      <c r="E132" s="2">
        <f t="shared" si="35"/>
        <v>91611.331976650356</v>
      </c>
      <c r="F132" s="3">
        <v>0.03</v>
      </c>
      <c r="G132" s="9">
        <f>SUMPRODUCT($A$9:A132,$C$9:C132)/SUM($C$9:C132)</f>
        <v>65.694027904801828</v>
      </c>
      <c r="H132" s="3">
        <v>0</v>
      </c>
      <c r="J132" s="5">
        <v>124</v>
      </c>
      <c r="K132" s="8">
        <f t="shared" si="36"/>
        <v>77452.671548720973</v>
      </c>
      <c r="L132" s="8">
        <f t="shared" si="37"/>
        <v>221.0759929823713</v>
      </c>
      <c r="M132" s="8">
        <f t="shared" si="38"/>
        <v>242.03959858975304</v>
      </c>
      <c r="N132" s="8">
        <f t="shared" si="39"/>
        <v>1549053.4309744195</v>
      </c>
      <c r="O132" s="3">
        <f t="shared" si="21"/>
        <v>3.7499999999999999E-2</v>
      </c>
      <c r="P132" s="9">
        <f>SUMPRODUCT($J$9:J132,$L$9:L132,$R$9:R132)/SUMPRODUCT($L$9:L132,$R$9:R132)</f>
        <v>53.902558890383141</v>
      </c>
      <c r="Q132" s="3">
        <v>0.01</v>
      </c>
      <c r="R132">
        <f t="shared" si="41"/>
        <v>2051</v>
      </c>
      <c r="S132" s="8">
        <f>N132-L132*(R131-R132)</f>
        <v>1544631.9111147721</v>
      </c>
      <c r="T132" s="8"/>
      <c r="U132" s="5">
        <v>124</v>
      </c>
      <c r="V132" s="8">
        <v>0</v>
      </c>
      <c r="W132" s="8">
        <v>0</v>
      </c>
      <c r="X132" s="8">
        <v>0</v>
      </c>
      <c r="Y132" s="8">
        <f t="shared" si="42"/>
        <v>0</v>
      </c>
      <c r="Z132" s="8">
        <f t="shared" si="25"/>
        <v>0</v>
      </c>
      <c r="AA132" s="3">
        <f t="shared" si="26"/>
        <v>0.04</v>
      </c>
      <c r="AB132">
        <f>SUMPRODUCT($U$9:U132,$X$9:X132)/SUM($X$9:X132)</f>
        <v>52.104686798720358</v>
      </c>
      <c r="AC132" s="10">
        <v>0.02</v>
      </c>
      <c r="AD132" s="8">
        <f t="shared" si="43"/>
        <v>0</v>
      </c>
      <c r="AF132" s="5">
        <v>124</v>
      </c>
      <c r="AG132" s="8">
        <f t="shared" si="27"/>
        <v>190311860.26454607</v>
      </c>
      <c r="AH132" s="8">
        <f t="shared" si="28"/>
        <v>1049335.7158205146</v>
      </c>
      <c r="AI132" s="8">
        <f t="shared" si="29"/>
        <v>1535747.3764678882</v>
      </c>
      <c r="AJ132" s="8">
        <f t="shared" si="30"/>
        <v>577384.49340279459</v>
      </c>
      <c r="AK132" s="12">
        <f>SUM($AJ$9:AJ132)/SUM($AG$9:AG132) * 12</f>
        <v>3.6936554703625973E-2</v>
      </c>
      <c r="AL132" s="9">
        <f>SUMPRODUCT($AF$9:AF132,$AH$9:AH132)/SUM($AH$9:AH132)</f>
        <v>53.225636135090639</v>
      </c>
      <c r="AM132" s="3">
        <f t="shared" si="31"/>
        <v>8.0696356723805752E-3</v>
      </c>
      <c r="AN132">
        <f t="shared" si="32"/>
        <v>3.0338860258114862E-3</v>
      </c>
    </row>
    <row r="133" spans="1:40" x14ac:dyDescent="0.2">
      <c r="A133" s="5">
        <v>125</v>
      </c>
      <c r="B133" s="2">
        <f t="shared" si="33"/>
        <v>36045562.482358791</v>
      </c>
      <c r="C133" s="2">
        <f t="shared" si="34"/>
        <v>600467.73407210282</v>
      </c>
      <c r="D133" s="5">
        <v>0</v>
      </c>
      <c r="E133" s="2">
        <f t="shared" si="35"/>
        <v>90113.906205896972</v>
      </c>
      <c r="F133" s="3">
        <v>0.03</v>
      </c>
      <c r="G133" s="9">
        <f>SUMPRODUCT($A$9:A133,$C$9:C133)/SUM($C$9:C133)</f>
        <v>66.245671851022351</v>
      </c>
      <c r="H133" s="3">
        <v>0</v>
      </c>
      <c r="J133" s="5">
        <v>125</v>
      </c>
      <c r="K133" s="8">
        <f t="shared" si="36"/>
        <v>77231.595555738604</v>
      </c>
      <c r="L133" s="8">
        <f t="shared" si="37"/>
        <v>221.76685546044121</v>
      </c>
      <c r="M133" s="8">
        <f t="shared" si="38"/>
        <v>241.34873611168314</v>
      </c>
      <c r="N133" s="8">
        <f t="shared" si="39"/>
        <v>1544631.9111147721</v>
      </c>
      <c r="O133" s="3">
        <f t="shared" si="21"/>
        <v>3.7499999999999999E-2</v>
      </c>
      <c r="P133" s="9">
        <f>SUMPRODUCT($J$9:J133,$L$9:L133,$R$9:R133)/SUMPRODUCT($L$9:L133,$R$9:R133)</f>
        <v>54.265924733612906</v>
      </c>
      <c r="Q133" s="3">
        <v>0.01</v>
      </c>
      <c r="R133">
        <f t="shared" si="41"/>
        <v>2031</v>
      </c>
      <c r="S133" s="8">
        <f>N133-L133*(R132-R133)</f>
        <v>1540196.5740055633</v>
      </c>
      <c r="T133" s="8"/>
      <c r="U133" s="5">
        <v>125</v>
      </c>
      <c r="V133" s="8">
        <v>0</v>
      </c>
      <c r="W133" s="8">
        <v>0</v>
      </c>
      <c r="X133" s="8">
        <v>0</v>
      </c>
      <c r="Y133" s="8">
        <f t="shared" si="42"/>
        <v>0</v>
      </c>
      <c r="Z133" s="8">
        <f t="shared" si="25"/>
        <v>0</v>
      </c>
      <c r="AA133" s="3">
        <f t="shared" si="26"/>
        <v>0.04</v>
      </c>
      <c r="AB133">
        <f>SUMPRODUCT($U$9:U133,$X$9:X133)/SUM($X$9:X133)</f>
        <v>52.104686798720358</v>
      </c>
      <c r="AC133" s="10">
        <v>0.02</v>
      </c>
      <c r="AD133" s="8">
        <f t="shared" si="43"/>
        <v>0</v>
      </c>
      <c r="AF133" s="5">
        <v>125</v>
      </c>
      <c r="AG133" s="8">
        <f t="shared" si="27"/>
        <v>187726777.17225766</v>
      </c>
      <c r="AH133" s="8">
        <f t="shared" si="28"/>
        <v>1047775.5580878439</v>
      </c>
      <c r="AI133" s="8">
        <f t="shared" si="29"/>
        <v>1531284.2751879077</v>
      </c>
      <c r="AJ133" s="8">
        <f t="shared" si="30"/>
        <v>569668.4355617176</v>
      </c>
      <c r="AK133" s="12">
        <f>SUM($AJ$9:AJ133)/SUM($AG$9:AG133) * 12</f>
        <v>3.6934892423308066E-2</v>
      </c>
      <c r="AL133" s="9">
        <f>SUMPRODUCT($AF$9:AF133,$AH$9:AH133)/SUM($AH$9:AH133)</f>
        <v>53.549755766219697</v>
      </c>
      <c r="AM133" s="3">
        <f t="shared" si="31"/>
        <v>8.1569837731929138E-3</v>
      </c>
      <c r="AN133">
        <f t="shared" si="32"/>
        <v>3.0345614202868412E-3</v>
      </c>
    </row>
    <row r="134" spans="1:40" x14ac:dyDescent="0.2">
      <c r="A134" s="5">
        <v>126</v>
      </c>
      <c r="B134" s="2">
        <f t="shared" si="33"/>
        <v>35445094.748286687</v>
      </c>
      <c r="C134" s="2">
        <f t="shared" si="34"/>
        <v>601968.90340728313</v>
      </c>
      <c r="D134" s="5">
        <v>0</v>
      </c>
      <c r="E134" s="2">
        <f t="shared" si="35"/>
        <v>88612.736870716719</v>
      </c>
      <c r="F134" s="3">
        <v>0.03</v>
      </c>
      <c r="G134" s="9">
        <f>SUMPRODUCT($A$9:A134,$C$9:C134)/SUM($C$9:C134)</f>
        <v>66.797727913503849</v>
      </c>
      <c r="H134" s="3">
        <v>0</v>
      </c>
      <c r="J134" s="5">
        <v>126</v>
      </c>
      <c r="K134" s="8">
        <f t="shared" si="36"/>
        <v>77009.828700278158</v>
      </c>
      <c r="L134" s="8">
        <f t="shared" si="37"/>
        <v>222.4598768837551</v>
      </c>
      <c r="M134" s="8">
        <f t="shared" si="38"/>
        <v>240.65571468836924</v>
      </c>
      <c r="N134" s="8">
        <f t="shared" si="39"/>
        <v>1540196.5740055633</v>
      </c>
      <c r="O134" s="3">
        <f t="shared" si="21"/>
        <v>3.7499999999999999E-2</v>
      </c>
      <c r="P134" s="9">
        <f>SUMPRODUCT($J$9:J134,$L$9:L134,$R$9:R134)/SUMPRODUCT($L$9:L134,$R$9:R134)</f>
        <v>54.628229296334695</v>
      </c>
      <c r="Q134" s="3">
        <v>0.01</v>
      </c>
      <c r="R134">
        <f t="shared" si="41"/>
        <v>2011</v>
      </c>
      <c r="S134" s="8">
        <f>N134-L134*(R133-R134)</f>
        <v>1535747.3764678882</v>
      </c>
      <c r="T134" s="8"/>
      <c r="U134" s="5">
        <v>126</v>
      </c>
      <c r="V134" s="8">
        <v>0</v>
      </c>
      <c r="W134" s="8">
        <v>0</v>
      </c>
      <c r="X134" s="8">
        <v>0</v>
      </c>
      <c r="Y134" s="8">
        <f t="shared" si="42"/>
        <v>0</v>
      </c>
      <c r="Z134" s="8">
        <f t="shared" si="25"/>
        <v>0</v>
      </c>
      <c r="AA134" s="3">
        <f t="shared" si="26"/>
        <v>0.04</v>
      </c>
      <c r="AB134">
        <f>SUMPRODUCT($U$9:U134,$X$9:X134)/SUM($X$9:X134)</f>
        <v>52.104686798720358</v>
      </c>
      <c r="AC134" s="10">
        <v>0.02</v>
      </c>
      <c r="AD134" s="8">
        <f t="shared" si="43"/>
        <v>0</v>
      </c>
      <c r="AF134" s="5">
        <v>126</v>
      </c>
      <c r="AG134" s="8">
        <f t="shared" si="27"/>
        <v>185224281.55274129</v>
      </c>
      <c r="AH134" s="8">
        <f t="shared" si="28"/>
        <v>1046419.4895179209</v>
      </c>
      <c r="AI134" s="8">
        <f t="shared" si="29"/>
        <v>1450466.8653806059</v>
      </c>
      <c r="AJ134" s="8">
        <f t="shared" si="30"/>
        <v>561972.09753227211</v>
      </c>
      <c r="AK134" s="12">
        <f>SUM($AJ$9:AJ134)/SUM($AG$9:AG134) * 12</f>
        <v>3.6933241870806863E-2</v>
      </c>
      <c r="AL134" s="9">
        <f>SUMPRODUCT($AF$9:AF134,$AH$9:AH134)/SUM($AH$9:AH134)</f>
        <v>53.875037100856311</v>
      </c>
      <c r="AM134" s="3">
        <f t="shared" si="31"/>
        <v>7.8308678172283579E-3</v>
      </c>
      <c r="AN134">
        <f t="shared" si="32"/>
        <v>3.0340087855719637E-3</v>
      </c>
    </row>
    <row r="135" spans="1:40" x14ac:dyDescent="0.2">
      <c r="A135" s="5">
        <v>127</v>
      </c>
      <c r="B135" s="2">
        <f t="shared" si="33"/>
        <v>34843125.844879404</v>
      </c>
      <c r="C135" s="2">
        <f t="shared" si="34"/>
        <v>603473.8256658013</v>
      </c>
      <c r="D135" s="5">
        <v>0</v>
      </c>
      <c r="E135" s="2">
        <f t="shared" si="35"/>
        <v>87107.814612198505</v>
      </c>
      <c r="F135" s="3">
        <v>0.03</v>
      </c>
      <c r="G135" s="9">
        <f>SUMPRODUCT($A$9:A135,$C$9:C135)/SUM($C$9:C135)</f>
        <v>67.350196027882234</v>
      </c>
      <c r="H135" s="3">
        <v>0</v>
      </c>
      <c r="J135" s="5">
        <v>127</v>
      </c>
      <c r="K135" s="8">
        <f t="shared" si="36"/>
        <v>76787.368823394398</v>
      </c>
      <c r="L135" s="8">
        <f t="shared" si="37"/>
        <v>223.15506399901687</v>
      </c>
      <c r="M135" s="8">
        <f t="shared" si="38"/>
        <v>239.96052757310747</v>
      </c>
      <c r="N135" s="8">
        <f t="shared" si="39"/>
        <v>1535747.376467888</v>
      </c>
      <c r="O135" s="3">
        <f t="shared" si="21"/>
        <v>3.7499999999999999E-2</v>
      </c>
      <c r="P135" s="9">
        <f>SUMPRODUCT($J$9:J135,$L$9:L135,$R$9:R135)/SUMPRODUCT($L$9:L135,$R$9:R135)</f>
        <v>54.989438444096834</v>
      </c>
      <c r="Q135" s="3">
        <v>0.01</v>
      </c>
      <c r="R135">
        <f t="shared" si="41"/>
        <v>1991</v>
      </c>
      <c r="S135" s="8">
        <f>N135-L135*(R134-R135)</f>
        <v>1531284.2751879077</v>
      </c>
      <c r="T135" s="8"/>
      <c r="U135" s="5">
        <v>127</v>
      </c>
      <c r="V135" s="8">
        <v>0</v>
      </c>
      <c r="W135" s="8">
        <v>0</v>
      </c>
      <c r="X135" s="8">
        <v>0</v>
      </c>
      <c r="Y135" s="8">
        <f t="shared" si="42"/>
        <v>0</v>
      </c>
      <c r="Z135" s="8">
        <f t="shared" si="25"/>
        <v>0</v>
      </c>
      <c r="AA135" s="3">
        <f t="shared" si="26"/>
        <v>0.04</v>
      </c>
      <c r="AB135">
        <f>SUMPRODUCT($U$9:U135,$X$9:X135)/SUM($X$9:X135)</f>
        <v>52.104686798720358</v>
      </c>
      <c r="AC135" s="10">
        <v>0.02</v>
      </c>
      <c r="AD135" s="8">
        <f t="shared" si="43"/>
        <v>0</v>
      </c>
      <c r="AF135" s="5">
        <v>127</v>
      </c>
      <c r="AG135" s="8">
        <f t="shared" si="27"/>
        <v>182727395.19784278</v>
      </c>
      <c r="AH135" s="8">
        <f t="shared" si="28"/>
        <v>1045044.9490682149</v>
      </c>
      <c r="AI135" s="8">
        <f t="shared" si="29"/>
        <v>1446200.3780950499</v>
      </c>
      <c r="AJ135" s="8">
        <f t="shared" si="30"/>
        <v>554534.15050445823</v>
      </c>
      <c r="AK135" s="12">
        <f>SUM($AJ$9:AJ135)/SUM($AG$9:AG135) * 12</f>
        <v>3.6931651523282691E-2</v>
      </c>
      <c r="AL135" s="9">
        <f>SUMPRODUCT($AF$9:AF135,$AH$9:AH135)/SUM($AH$9:AH135)</f>
        <v>54.201452885576487</v>
      </c>
      <c r="AM135" s="3">
        <f t="shared" si="31"/>
        <v>7.9145241277544538E-3</v>
      </c>
      <c r="AN135">
        <f t="shared" si="32"/>
        <v>3.0347619737262303E-3</v>
      </c>
    </row>
    <row r="136" spans="1:40" x14ac:dyDescent="0.2">
      <c r="A136" s="5">
        <v>128</v>
      </c>
      <c r="B136" s="2">
        <f t="shared" si="33"/>
        <v>34239652.019213602</v>
      </c>
      <c r="C136" s="2">
        <f t="shared" si="34"/>
        <v>604982.51022996579</v>
      </c>
      <c r="D136" s="5">
        <v>0</v>
      </c>
      <c r="E136" s="2">
        <f t="shared" si="35"/>
        <v>85599.130048034</v>
      </c>
      <c r="F136" s="3">
        <v>0.03</v>
      </c>
      <c r="G136" s="9">
        <f>SUMPRODUCT($A$9:A136,$C$9:C136)/SUM($C$9:C136)</f>
        <v>67.903076129292629</v>
      </c>
      <c r="H136" s="3">
        <v>0</v>
      </c>
      <c r="J136" s="5">
        <v>128</v>
      </c>
      <c r="K136" s="8">
        <f t="shared" si="36"/>
        <v>76564.213759395381</v>
      </c>
      <c r="L136" s="8">
        <f t="shared" si="37"/>
        <v>223.85242357401378</v>
      </c>
      <c r="M136" s="8">
        <f t="shared" si="38"/>
        <v>239.26316799811056</v>
      </c>
      <c r="N136" s="8">
        <f t="shared" si="39"/>
        <v>1454720.0614285122</v>
      </c>
      <c r="O136" s="3">
        <f t="shared" si="21"/>
        <v>3.7499999999999999E-2</v>
      </c>
      <c r="P136" s="9">
        <f>SUMPRODUCT($J$9:J136,$L$9:L136,$R$9:R136)/SUMPRODUCT($L$9:L136,$R$9:R136)</f>
        <v>55.349699783946143</v>
      </c>
      <c r="Q136" s="3">
        <v>0.01</v>
      </c>
      <c r="R136">
        <f t="shared" si="41"/>
        <v>1972</v>
      </c>
      <c r="S136" s="8">
        <f>N136-L136*(R135-R136)</f>
        <v>1450466.8653806059</v>
      </c>
      <c r="T136" s="8"/>
      <c r="U136" s="5">
        <v>128</v>
      </c>
      <c r="V136" s="8">
        <v>0</v>
      </c>
      <c r="W136" s="8">
        <v>0</v>
      </c>
      <c r="X136" s="8">
        <v>0</v>
      </c>
      <c r="Y136" s="8">
        <f t="shared" si="42"/>
        <v>0</v>
      </c>
      <c r="Z136" s="8">
        <f t="shared" si="25"/>
        <v>0</v>
      </c>
      <c r="AA136" s="3">
        <f t="shared" si="26"/>
        <v>0.04</v>
      </c>
      <c r="AB136">
        <f>SUMPRODUCT($U$9:U136,$X$9:X136)/SUM($X$9:X136)</f>
        <v>52.104686798720358</v>
      </c>
      <c r="AC136" s="10">
        <v>0.02</v>
      </c>
      <c r="AD136" s="8">
        <f t="shared" si="43"/>
        <v>0</v>
      </c>
      <c r="AF136" s="5">
        <v>128</v>
      </c>
      <c r="AG136" s="8">
        <f t="shared" si="27"/>
        <v>180236149.87067947</v>
      </c>
      <c r="AH136" s="8">
        <f t="shared" si="28"/>
        <v>1043651.8351216636</v>
      </c>
      <c r="AI136" s="8">
        <f t="shared" si="29"/>
        <v>1441920.5580367264</v>
      </c>
      <c r="AJ136" s="8">
        <f t="shared" si="30"/>
        <v>547114.73543837166</v>
      </c>
      <c r="AK136" s="12">
        <f>SUM($AJ$9:AJ136)/SUM($AG$9:AG136) * 12</f>
        <v>3.6930120861956427E-2</v>
      </c>
      <c r="AL136" s="9">
        <f>SUMPRODUCT($AF$9:AF136,$AH$9:AH136)/SUM($AH$9:AH136)</f>
        <v>54.528976226495459</v>
      </c>
      <c r="AM136" s="3">
        <f t="shared" si="31"/>
        <v>8.000173988799212E-3</v>
      </c>
      <c r="AN136">
        <f t="shared" si="32"/>
        <v>3.0355438452881389E-3</v>
      </c>
    </row>
    <row r="137" spans="1:40" x14ac:dyDescent="0.2">
      <c r="A137" s="5">
        <v>129</v>
      </c>
      <c r="B137" s="2">
        <f t="shared" si="33"/>
        <v>33634669.508983634</v>
      </c>
      <c r="C137" s="2">
        <f t="shared" si="34"/>
        <v>606494.96650554077</v>
      </c>
      <c r="D137" s="5">
        <v>0</v>
      </c>
      <c r="E137" s="2">
        <f t="shared" si="35"/>
        <v>84086.673772459093</v>
      </c>
      <c r="F137" s="3">
        <v>0.03</v>
      </c>
      <c r="G137" s="9">
        <f>SUMPRODUCT($A$9:A137,$C$9:C137)/SUM($C$9:C137)</f>
        <v>68.456368152369691</v>
      </c>
      <c r="H137" s="3">
        <v>0</v>
      </c>
      <c r="J137" s="5">
        <v>129</v>
      </c>
      <c r="K137" s="8">
        <f t="shared" si="36"/>
        <v>76340.361335821362</v>
      </c>
      <c r="L137" s="8">
        <f t="shared" si="37"/>
        <v>224.55196239768259</v>
      </c>
      <c r="M137" s="8">
        <f t="shared" si="38"/>
        <v>238.56362917444176</v>
      </c>
      <c r="N137" s="8">
        <f t="shared" si="39"/>
        <v>1450466.8653806059</v>
      </c>
      <c r="O137" s="3">
        <f t="shared" si="21"/>
        <v>3.7499999999999999E-2</v>
      </c>
      <c r="P137" s="9">
        <f>SUMPRODUCT($J$9:J137,$L$9:L137,$R$9:R137)/SUMPRODUCT($L$9:L137,$R$9:R137)</f>
        <v>55.708979852215684</v>
      </c>
      <c r="Q137" s="3">
        <v>0.01</v>
      </c>
      <c r="R137">
        <f t="shared" si="41"/>
        <v>1953</v>
      </c>
      <c r="S137" s="8">
        <f>N137-L137*(R136-R137)</f>
        <v>1446200.3780950499</v>
      </c>
      <c r="T137" s="8"/>
      <c r="U137" s="5">
        <v>129</v>
      </c>
      <c r="V137" s="8">
        <v>0</v>
      </c>
      <c r="W137" s="8">
        <v>0</v>
      </c>
      <c r="X137" s="8">
        <v>0</v>
      </c>
      <c r="Y137" s="8">
        <f t="shared" si="42"/>
        <v>0</v>
      </c>
      <c r="Z137" s="8">
        <f t="shared" si="25"/>
        <v>0</v>
      </c>
      <c r="AA137" s="3">
        <f t="shared" si="26"/>
        <v>0.04</v>
      </c>
      <c r="AB137">
        <f>SUMPRODUCT($U$9:U137,$X$9:X137)/SUM($X$9:X137)</f>
        <v>52.104686798720358</v>
      </c>
      <c r="AC137" s="10">
        <v>0.02</v>
      </c>
      <c r="AD137" s="8">
        <f t="shared" si="43"/>
        <v>0</v>
      </c>
      <c r="AF137" s="5">
        <v>129</v>
      </c>
      <c r="AG137" s="8">
        <f t="shared" si="27"/>
        <v>177750577.47752109</v>
      </c>
      <c r="AH137" s="8">
        <f t="shared" si="28"/>
        <v>1042240.0456079622</v>
      </c>
      <c r="AI137" s="8">
        <f t="shared" si="29"/>
        <v>1437627.3635407211</v>
      </c>
      <c r="AJ137" s="8">
        <f t="shared" si="30"/>
        <v>539713.95427452051</v>
      </c>
      <c r="AK137" s="12">
        <f>SUM($AJ$9:AJ137)/SUM($AG$9:AG137) * 12</f>
        <v>3.6928649390661733E-2</v>
      </c>
      <c r="AL137" s="9">
        <f>SUMPRODUCT($AF$9:AF137,$AH$9:AH137)/SUM($AH$9:AH137)</f>
        <v>54.857580579458947</v>
      </c>
      <c r="AM137" s="3">
        <f t="shared" si="31"/>
        <v>8.087891380957838E-3</v>
      </c>
      <c r="AN137">
        <f t="shared" si="32"/>
        <v>3.0363555603231413E-3</v>
      </c>
    </row>
    <row r="138" spans="1:40" x14ac:dyDescent="0.2">
      <c r="A138" s="5">
        <v>130</v>
      </c>
      <c r="B138" s="2">
        <f t="shared" si="33"/>
        <v>33028174.542478092</v>
      </c>
      <c r="C138" s="2">
        <f t="shared" si="34"/>
        <v>608011.20392180455</v>
      </c>
      <c r="D138" s="5">
        <v>0</v>
      </c>
      <c r="E138" s="2">
        <f t="shared" si="35"/>
        <v>82570.436356195234</v>
      </c>
      <c r="F138" s="3">
        <v>0.03</v>
      </c>
      <c r="G138" s="9">
        <f>SUMPRODUCT($A$9:A138,$C$9:C138)/SUM($C$9:C138)</f>
        <v>69.010072031247901</v>
      </c>
      <c r="H138" s="3">
        <v>0</v>
      </c>
      <c r="J138" s="5">
        <v>130</v>
      </c>
      <c r="K138" s="8">
        <f t="shared" si="36"/>
        <v>76115.809373423675</v>
      </c>
      <c r="L138" s="8">
        <f t="shared" si="37"/>
        <v>225.25368728017534</v>
      </c>
      <c r="M138" s="8">
        <f t="shared" si="38"/>
        <v>237.861904291949</v>
      </c>
      <c r="N138" s="8">
        <f t="shared" si="39"/>
        <v>1446200.3780950499</v>
      </c>
      <c r="O138" s="3">
        <f t="shared" ref="O138:O201" si="44">$K$4</f>
        <v>3.7499999999999999E-2</v>
      </c>
      <c r="P138" s="9">
        <f>SUMPRODUCT($J$9:J138,$L$9:L138,$R$9:R138)/SUMPRODUCT($L$9:L138,$R$9:R138)</f>
        <v>56.067245173789694</v>
      </c>
      <c r="Q138" s="3">
        <v>0.01</v>
      </c>
      <c r="R138">
        <f t="shared" si="41"/>
        <v>1934</v>
      </c>
      <c r="S138" s="8">
        <f>N138-L138*(R137-R138)</f>
        <v>1441920.5580367264</v>
      </c>
      <c r="T138" s="8"/>
      <c r="U138" s="5">
        <v>130</v>
      </c>
      <c r="V138" s="8">
        <v>0</v>
      </c>
      <c r="W138" s="8">
        <v>0</v>
      </c>
      <c r="X138" s="8">
        <v>0</v>
      </c>
      <c r="Y138" s="8">
        <f t="shared" ref="Y138:Y201" si="45">V138*2/100</f>
        <v>0</v>
      </c>
      <c r="Z138" s="8">
        <f t="shared" ref="Z138:Z201" si="46">V138*$V$4/12</f>
        <v>0</v>
      </c>
      <c r="AA138" s="3">
        <f t="shared" ref="AA138:AA201" si="47">$V$4</f>
        <v>0.04</v>
      </c>
      <c r="AB138">
        <f>SUMPRODUCT($U$9:U138,$X$9:X138)/SUM($X$9:X138)</f>
        <v>52.104686798720358</v>
      </c>
      <c r="AC138" s="10">
        <v>0.02</v>
      </c>
      <c r="AD138" s="8">
        <f t="shared" ref="AD138:AD201" si="48">(Y138-X138)</f>
        <v>0</v>
      </c>
      <c r="AF138" s="5">
        <v>130</v>
      </c>
      <c r="AG138" s="8">
        <f t="shared" ref="AG138:AG201" si="49">B140+K140*R140+V144*$V$7</f>
        <v>175270710.06837243</v>
      </c>
      <c r="AH138" s="8">
        <f t="shared" ref="AH138:AH201" si="50">C140+L140*R140+W144*$V$7</f>
        <v>1040809.4780017242</v>
      </c>
      <c r="AI138" s="8">
        <f t="shared" ref="AI138:AI201" si="51">S140+AD144*$V$7</f>
        <v>1433320.7528119152</v>
      </c>
      <c r="AJ138" s="8">
        <f t="shared" ref="AJ138:AJ201" si="52">E140+M140*R139+Z144*$V$7</f>
        <v>532331.90940808807</v>
      </c>
      <c r="AK138" s="12">
        <f>SUM($AJ$9:AJ138)/SUM($AG$9:AG138) * 12</f>
        <v>3.6927236635248342E-2</v>
      </c>
      <c r="AL138" s="9">
        <f>SUMPRODUCT($AF$9:AF138,$AH$9:AH138)/SUM($AH$9:AH138)</f>
        <v>55.187239740483093</v>
      </c>
      <c r="AM138" s="3">
        <f t="shared" ref="AM138:AM201" si="53">AI138/AG138</f>
        <v>8.177754014077894E-3</v>
      </c>
      <c r="AN138">
        <f t="shared" ref="AN138:AN201" si="54">AJ138/AG138</f>
        <v>3.037198338504063E-3</v>
      </c>
    </row>
    <row r="139" spans="1:40" x14ac:dyDescent="0.2">
      <c r="A139" s="5">
        <v>131</v>
      </c>
      <c r="B139" s="2">
        <f t="shared" ref="B139:B188" si="55">B138-C138</f>
        <v>32420163.338556286</v>
      </c>
      <c r="C139" s="2">
        <f t="shared" ref="C139:C188" si="56">$B$6-E139</f>
        <v>609531.2319316091</v>
      </c>
      <c r="D139" s="5">
        <v>0</v>
      </c>
      <c r="E139" s="2">
        <f t="shared" ref="E139:E188" si="57">B139*($B$4/12)</f>
        <v>81050.408346390715</v>
      </c>
      <c r="F139" s="3">
        <v>0.03</v>
      </c>
      <c r="G139" s="9">
        <f>SUMPRODUCT($A$9:A139,$C$9:C139)/SUM($C$9:C139)</f>
        <v>69.56418769956187</v>
      </c>
      <c r="H139" s="3">
        <v>0</v>
      </c>
      <c r="J139" s="5">
        <v>131</v>
      </c>
      <c r="K139" s="8">
        <f t="shared" ref="K139:K202" si="58">K138-L138</f>
        <v>75890.555686143503</v>
      </c>
      <c r="L139" s="8">
        <f t="shared" ref="L139:L202" si="59">$K$6-M139</f>
        <v>225.95760505292591</v>
      </c>
      <c r="M139" s="8">
        <f t="shared" ref="M139:M202" si="60">K139*$K$4/12</f>
        <v>237.15798651919843</v>
      </c>
      <c r="N139" s="8">
        <f t="shared" ref="N139:N202" si="61">(R138-R139)*K139</f>
        <v>1441920.5580367267</v>
      </c>
      <c r="O139" s="3">
        <f t="shared" si="44"/>
        <v>3.7499999999999999E-2</v>
      </c>
      <c r="P139" s="9">
        <f>SUMPRODUCT($J$9:J139,$L$9:L139,$R$9:R139)/SUMPRODUCT($L$9:L139,$R$9:R139)</f>
        <v>56.424462246146014</v>
      </c>
      <c r="Q139" s="3">
        <v>0.01</v>
      </c>
      <c r="R139">
        <f t="shared" si="41"/>
        <v>1915</v>
      </c>
      <c r="S139" s="8">
        <f>N139-L139*(R138-R139)</f>
        <v>1437627.3635407211</v>
      </c>
      <c r="T139" s="8"/>
      <c r="U139" s="5">
        <v>131</v>
      </c>
      <c r="V139" s="8">
        <v>0</v>
      </c>
      <c r="W139" s="8">
        <v>0</v>
      </c>
      <c r="X139" s="8">
        <v>0</v>
      </c>
      <c r="Y139" s="8">
        <f t="shared" si="45"/>
        <v>0</v>
      </c>
      <c r="Z139" s="8">
        <f t="shared" si="46"/>
        <v>0</v>
      </c>
      <c r="AA139" s="3">
        <f t="shared" si="47"/>
        <v>0.04</v>
      </c>
      <c r="AB139">
        <f>SUMPRODUCT($U$9:U139,$X$9:X139)/SUM($X$9:X139)</f>
        <v>52.104686798720358</v>
      </c>
      <c r="AC139" s="10">
        <v>0.02</v>
      </c>
      <c r="AD139" s="8">
        <f t="shared" si="48"/>
        <v>0</v>
      </c>
      <c r="AF139" s="5">
        <v>131</v>
      </c>
      <c r="AG139" s="8">
        <f t="shared" si="49"/>
        <v>172872017.77191728</v>
      </c>
      <c r="AH139" s="8">
        <f t="shared" si="50"/>
        <v>1039587.4013673411</v>
      </c>
      <c r="AI139" s="8">
        <f t="shared" si="51"/>
        <v>1353790.1216127621</v>
      </c>
      <c r="AJ139" s="8">
        <f t="shared" si="52"/>
        <v>524968.70369077509</v>
      </c>
      <c r="AK139" s="12">
        <f>SUM($AJ$9:AJ139)/SUM($AG$9:AG139) * 12</f>
        <v>3.6925835719747342E-2</v>
      </c>
      <c r="AL139" s="9">
        <f>SUMPRODUCT($AF$9:AF139,$AH$9:AH139)/SUM($AH$9:AH139)</f>
        <v>55.517999862669591</v>
      </c>
      <c r="AM139" s="3">
        <f t="shared" si="53"/>
        <v>7.8311697813287316E-3</v>
      </c>
      <c r="AN139">
        <f t="shared" si="54"/>
        <v>3.0367477076793581E-3</v>
      </c>
    </row>
    <row r="140" spans="1:40" x14ac:dyDescent="0.2">
      <c r="A140" s="5">
        <v>132</v>
      </c>
      <c r="B140" s="2">
        <f t="shared" si="55"/>
        <v>31810632.106624678</v>
      </c>
      <c r="C140" s="2">
        <f t="shared" si="56"/>
        <v>611055.06001143809</v>
      </c>
      <c r="D140" s="5">
        <v>0</v>
      </c>
      <c r="E140" s="2">
        <f t="shared" si="57"/>
        <v>79526.580266561694</v>
      </c>
      <c r="F140" s="3">
        <v>0.03</v>
      </c>
      <c r="G140" s="9">
        <f>SUMPRODUCT($A$9:A140,$C$9:C140)/SUM($C$9:C140)</f>
        <v>70.118715090446599</v>
      </c>
      <c r="H140" s="3">
        <v>0</v>
      </c>
      <c r="J140" s="5">
        <v>132</v>
      </c>
      <c r="K140" s="8">
        <f t="shared" si="58"/>
        <v>75664.598081090575</v>
      </c>
      <c r="L140" s="8">
        <f t="shared" si="59"/>
        <v>226.66372256871628</v>
      </c>
      <c r="M140" s="8">
        <f t="shared" si="60"/>
        <v>236.45186900340806</v>
      </c>
      <c r="N140" s="8">
        <f t="shared" si="61"/>
        <v>1437627.3635407209</v>
      </c>
      <c r="O140" s="3">
        <f t="shared" si="44"/>
        <v>3.7499999999999999E-2</v>
      </c>
      <c r="P140" s="9">
        <f>SUMPRODUCT($J$9:J140,$L$9:L140,$R$9:R140)/SUMPRODUCT($L$9:L140,$R$9:R140)</f>
        <v>56.780597523644595</v>
      </c>
      <c r="Q140" s="3">
        <v>0.01</v>
      </c>
      <c r="R140">
        <f t="shared" ref="R140:R148" si="62">R139-INT(R139*1/100)</f>
        <v>1896</v>
      </c>
      <c r="S140" s="8">
        <f>N140-L140*(R139-R140)</f>
        <v>1433320.7528119152</v>
      </c>
      <c r="T140" s="8"/>
      <c r="U140" s="5">
        <v>132</v>
      </c>
      <c r="V140" s="8">
        <v>0</v>
      </c>
      <c r="W140" s="8">
        <v>0</v>
      </c>
      <c r="X140" s="8">
        <v>0</v>
      </c>
      <c r="Y140" s="8">
        <f t="shared" si="45"/>
        <v>0</v>
      </c>
      <c r="Z140" s="8">
        <f t="shared" si="46"/>
        <v>0</v>
      </c>
      <c r="AA140" s="3">
        <f t="shared" si="47"/>
        <v>0.04</v>
      </c>
      <c r="AB140">
        <f>SUMPRODUCT($U$9:U140,$X$9:X140)/SUM($X$9:X140)</f>
        <v>52.104686798720358</v>
      </c>
      <c r="AC140" s="10">
        <v>0.02</v>
      </c>
      <c r="AD140" s="8">
        <f t="shared" si="48"/>
        <v>0</v>
      </c>
      <c r="AF140" s="5">
        <v>132</v>
      </c>
      <c r="AG140" s="8">
        <f t="shared" si="49"/>
        <v>170478640.24893719</v>
      </c>
      <c r="AH140" s="8">
        <f t="shared" si="50"/>
        <v>1038347.7612923173</v>
      </c>
      <c r="AI140" s="8">
        <f t="shared" si="51"/>
        <v>1349684.6350945036</v>
      </c>
      <c r="AJ140" s="8">
        <f t="shared" si="52"/>
        <v>517859.47343987372</v>
      </c>
      <c r="AK140" s="12">
        <f>SUM($AJ$9:AJ140)/SUM($AG$9:AG140) * 12</f>
        <v>3.6924493760608315E-2</v>
      </c>
      <c r="AL140" s="9">
        <f>SUMPRODUCT($AF$9:AF140,$AH$9:AH140)/SUM($AH$9:AH140)</f>
        <v>55.849835864073583</v>
      </c>
      <c r="AM140" s="3">
        <f t="shared" si="53"/>
        <v>7.9170307384177872E-3</v>
      </c>
      <c r="AN140">
        <f t="shared" si="54"/>
        <v>3.0376795162354786E-3</v>
      </c>
    </row>
    <row r="141" spans="1:40" x14ac:dyDescent="0.2">
      <c r="A141" s="5">
        <v>133</v>
      </c>
      <c r="B141" s="2">
        <f t="shared" si="55"/>
        <v>31199577.046613239</v>
      </c>
      <c r="C141" s="2">
        <f t="shared" si="56"/>
        <v>612582.69766146666</v>
      </c>
      <c r="D141" s="5">
        <v>0</v>
      </c>
      <c r="E141" s="2">
        <f t="shared" si="57"/>
        <v>77998.942616533095</v>
      </c>
      <c r="F141" s="3">
        <v>0.03</v>
      </c>
      <c r="G141" s="9">
        <f>SUMPRODUCT($A$9:A141,$C$9:C141)/SUM($C$9:C141)</f>
        <v>70.673654136537778</v>
      </c>
      <c r="H141" s="3">
        <v>0</v>
      </c>
      <c r="J141" s="5">
        <v>133</v>
      </c>
      <c r="K141" s="8">
        <f t="shared" si="58"/>
        <v>75437.934358521859</v>
      </c>
      <c r="L141" s="8">
        <f t="shared" si="59"/>
        <v>227.37204670174356</v>
      </c>
      <c r="M141" s="8">
        <f t="shared" si="60"/>
        <v>235.74354487038079</v>
      </c>
      <c r="N141" s="8">
        <f t="shared" si="61"/>
        <v>1357882.8184533934</v>
      </c>
      <c r="O141" s="3">
        <f t="shared" si="44"/>
        <v>3.7499999999999999E-2</v>
      </c>
      <c r="P141" s="9">
        <f>SUMPRODUCT($J$9:J141,$L$9:L141,$R$9:R141)/SUMPRODUCT($L$9:L141,$R$9:R141)</f>
        <v>57.135805662758557</v>
      </c>
      <c r="Q141" s="3">
        <v>0.01</v>
      </c>
      <c r="R141">
        <f t="shared" si="62"/>
        <v>1878</v>
      </c>
      <c r="S141" s="8">
        <f>N141-L141*(R140-R141)</f>
        <v>1353790.1216127621</v>
      </c>
      <c r="T141" s="8"/>
      <c r="U141" s="5">
        <v>133</v>
      </c>
      <c r="V141" s="8">
        <v>0</v>
      </c>
      <c r="W141" s="8">
        <v>0</v>
      </c>
      <c r="X141" s="8">
        <v>0</v>
      </c>
      <c r="Y141" s="8">
        <f t="shared" si="45"/>
        <v>0</v>
      </c>
      <c r="Z141" s="8">
        <f t="shared" si="46"/>
        <v>0</v>
      </c>
      <c r="AA141" s="3">
        <f t="shared" si="47"/>
        <v>0.04</v>
      </c>
      <c r="AB141">
        <f>SUMPRODUCT($U$9:U141,$X$9:X141)/SUM($X$9:X141)</f>
        <v>52.104686798720358</v>
      </c>
      <c r="AC141" s="10">
        <v>0.02</v>
      </c>
      <c r="AD141" s="8">
        <f t="shared" si="48"/>
        <v>0</v>
      </c>
      <c r="AF141" s="5">
        <v>133</v>
      </c>
      <c r="AG141" s="8">
        <f t="shared" si="49"/>
        <v>168090607.85255036</v>
      </c>
      <c r="AH141" s="8">
        <f t="shared" si="50"/>
        <v>1037090.4605362243</v>
      </c>
      <c r="AI141" s="8">
        <f t="shared" si="51"/>
        <v>1345566.3189308757</v>
      </c>
      <c r="AJ141" s="8">
        <f t="shared" si="52"/>
        <v>510767.86390229885</v>
      </c>
      <c r="AK141" s="12">
        <f>SUM($AJ$9:AJ141)/SUM($AG$9:AG141) * 12</f>
        <v>3.6923210331958806E-2</v>
      </c>
      <c r="AL141" s="9">
        <f>SUMPRODUCT($AF$9:AF141,$AH$9:AH141)/SUM($AH$9:AH141)</f>
        <v>56.182722976257075</v>
      </c>
      <c r="AM141" s="3">
        <f t="shared" si="53"/>
        <v>8.0050059674435289E-3</v>
      </c>
      <c r="AN141">
        <f t="shared" si="54"/>
        <v>3.0386460637369227E-3</v>
      </c>
    </row>
    <row r="142" spans="1:40" x14ac:dyDescent="0.2">
      <c r="A142" s="5">
        <v>134</v>
      </c>
      <c r="B142" s="2">
        <f t="shared" si="55"/>
        <v>30586994.348951772</v>
      </c>
      <c r="C142" s="2">
        <f t="shared" si="56"/>
        <v>614114.15440562041</v>
      </c>
      <c r="D142" s="5">
        <v>0</v>
      </c>
      <c r="E142" s="2">
        <f t="shared" si="57"/>
        <v>76467.485872379431</v>
      </c>
      <c r="F142" s="3">
        <v>0.03</v>
      </c>
      <c r="G142" s="9">
        <f>SUMPRODUCT($A$9:A142,$C$9:C142)/SUM($C$9:C142)</f>
        <v>71.229004769972065</v>
      </c>
      <c r="H142" s="3">
        <v>0</v>
      </c>
      <c r="J142" s="5">
        <v>134</v>
      </c>
      <c r="K142" s="8">
        <f t="shared" si="58"/>
        <v>75210.562311820118</v>
      </c>
      <c r="L142" s="8">
        <f t="shared" si="59"/>
        <v>228.08258434768649</v>
      </c>
      <c r="M142" s="8">
        <f t="shared" si="60"/>
        <v>235.03300722443785</v>
      </c>
      <c r="N142" s="8">
        <f t="shared" si="61"/>
        <v>1353790.1216127621</v>
      </c>
      <c r="O142" s="3">
        <f t="shared" si="44"/>
        <v>3.7499999999999999E-2</v>
      </c>
      <c r="P142" s="9">
        <f>SUMPRODUCT($J$9:J142,$L$9:L142,$R$9:R142)/SUMPRODUCT($L$9:L142,$R$9:R142)</f>
        <v>57.490053881515841</v>
      </c>
      <c r="Q142" s="3">
        <v>0.01</v>
      </c>
      <c r="R142">
        <f t="shared" si="62"/>
        <v>1860</v>
      </c>
      <c r="S142" s="8">
        <f>N142-L142*(R141-R142)</f>
        <v>1349684.6350945036</v>
      </c>
      <c r="T142" s="8"/>
      <c r="U142" s="5">
        <v>134</v>
      </c>
      <c r="V142" s="8">
        <v>0</v>
      </c>
      <c r="W142" s="8">
        <v>0</v>
      </c>
      <c r="X142" s="8">
        <v>0</v>
      </c>
      <c r="Y142" s="8">
        <f t="shared" si="45"/>
        <v>0</v>
      </c>
      <c r="Z142" s="8">
        <f t="shared" si="46"/>
        <v>0</v>
      </c>
      <c r="AA142" s="3">
        <f t="shared" si="47"/>
        <v>0.04</v>
      </c>
      <c r="AB142">
        <f>SUMPRODUCT($U$9:U142,$X$9:X142)/SUM($X$9:X142)</f>
        <v>52.104686798720358</v>
      </c>
      <c r="AC142" s="10">
        <v>0.02</v>
      </c>
      <c r="AD142" s="8">
        <f t="shared" si="48"/>
        <v>0</v>
      </c>
      <c r="AF142" s="5">
        <v>134</v>
      </c>
      <c r="AG142" s="8">
        <f t="shared" si="49"/>
        <v>165707951.07308325</v>
      </c>
      <c r="AH142" s="8">
        <f t="shared" si="50"/>
        <v>1035815.4014238911</v>
      </c>
      <c r="AI142" s="8">
        <f t="shared" si="51"/>
        <v>1341435.1330292365</v>
      </c>
      <c r="AJ142" s="8">
        <f t="shared" si="52"/>
        <v>503693.97262832255</v>
      </c>
      <c r="AK142" s="12">
        <f>SUM($AJ$9:AJ142)/SUM($AG$9:AG142) * 12</f>
        <v>3.6921985027756815E-2</v>
      </c>
      <c r="AL142" s="9">
        <f>SUMPRODUCT($AF$9:AF142,$AH$9:AH142)/SUM($AH$9:AH142)</f>
        <v>56.516636735960773</v>
      </c>
      <c r="AM142" s="3">
        <f t="shared" si="53"/>
        <v>8.095176630586752E-3</v>
      </c>
      <c r="AN142">
        <f t="shared" si="54"/>
        <v>3.0396487879219211E-3</v>
      </c>
    </row>
    <row r="143" spans="1:40" x14ac:dyDescent="0.2">
      <c r="A143" s="5">
        <v>135</v>
      </c>
      <c r="B143" s="2">
        <f t="shared" si="55"/>
        <v>29972880.194546152</v>
      </c>
      <c r="C143" s="2">
        <f t="shared" si="56"/>
        <v>615649.43979163445</v>
      </c>
      <c r="D143" s="5">
        <v>0</v>
      </c>
      <c r="E143" s="2">
        <f t="shared" si="57"/>
        <v>74932.200486365386</v>
      </c>
      <c r="F143" s="3">
        <v>0.03</v>
      </c>
      <c r="G143" s="9">
        <f>SUMPRODUCT($A$9:A143,$C$9:C143)/SUM($C$9:C143)</f>
        <v>71.784766922387476</v>
      </c>
      <c r="H143" s="3">
        <v>0</v>
      </c>
      <c r="J143" s="5">
        <v>135</v>
      </c>
      <c r="K143" s="8">
        <f t="shared" si="58"/>
        <v>74982.479727472426</v>
      </c>
      <c r="L143" s="8">
        <f t="shared" si="59"/>
        <v>228.79534242377304</v>
      </c>
      <c r="M143" s="8">
        <f t="shared" si="60"/>
        <v>234.32024914835131</v>
      </c>
      <c r="N143" s="8">
        <f t="shared" si="61"/>
        <v>1349684.6350945036</v>
      </c>
      <c r="O143" s="3">
        <f t="shared" si="44"/>
        <v>3.7499999999999999E-2</v>
      </c>
      <c r="P143" s="9">
        <f>SUMPRODUCT($J$9:J143,$L$9:L143,$R$9:R143)/SUMPRODUCT($L$9:L143,$R$9:R143)</f>
        <v>57.843309374173352</v>
      </c>
      <c r="Q143" s="3">
        <v>0.01</v>
      </c>
      <c r="R143">
        <f t="shared" si="62"/>
        <v>1842</v>
      </c>
      <c r="S143" s="8">
        <f>N143-L143*(R142-R143)</f>
        <v>1345566.3189308757</v>
      </c>
      <c r="T143" s="8"/>
      <c r="U143" s="5">
        <v>135</v>
      </c>
      <c r="V143" s="8">
        <v>0</v>
      </c>
      <c r="W143" s="8">
        <v>0</v>
      </c>
      <c r="X143" s="8">
        <v>0</v>
      </c>
      <c r="Y143" s="8">
        <f t="shared" si="45"/>
        <v>0</v>
      </c>
      <c r="Z143" s="8">
        <f t="shared" si="46"/>
        <v>0</v>
      </c>
      <c r="AA143" s="3">
        <f t="shared" si="47"/>
        <v>0.04</v>
      </c>
      <c r="AB143">
        <f>SUMPRODUCT($U$9:U143,$X$9:X143)/SUM($X$9:X143)</f>
        <v>52.104686798720358</v>
      </c>
      <c r="AC143" s="10">
        <v>0.02</v>
      </c>
      <c r="AD143" s="8">
        <f t="shared" si="48"/>
        <v>0</v>
      </c>
      <c r="AF143" s="5">
        <v>135</v>
      </c>
      <c r="AG143" s="8">
        <f t="shared" si="49"/>
        <v>163330700.53863013</v>
      </c>
      <c r="AH143" s="8">
        <f t="shared" si="50"/>
        <v>1034522.4858436394</v>
      </c>
      <c r="AI143" s="8">
        <f t="shared" si="51"/>
        <v>1337291.0371716546</v>
      </c>
      <c r="AJ143" s="8">
        <f t="shared" si="52"/>
        <v>496637.89760433335</v>
      </c>
      <c r="AK143" s="12">
        <f>SUM($AJ$9:AJ143)/SUM($AG$9:AG143) * 12</f>
        <v>3.6920817461310471E-2</v>
      </c>
      <c r="AL143" s="9">
        <f>SUMPRODUCT($AF$9:AF143,$AH$9:AH143)/SUM($AH$9:AH143)</f>
        <v>56.85155297697807</v>
      </c>
      <c r="AM143" s="3">
        <f t="shared" si="53"/>
        <v>8.187628123564961E-3</v>
      </c>
      <c r="AN143">
        <f t="shared" si="54"/>
        <v>3.0406892027434311E-3</v>
      </c>
    </row>
    <row r="144" spans="1:40" x14ac:dyDescent="0.2">
      <c r="A144" s="5">
        <v>136</v>
      </c>
      <c r="B144" s="2">
        <f t="shared" si="55"/>
        <v>29357230.754754517</v>
      </c>
      <c r="C144" s="2">
        <f t="shared" si="56"/>
        <v>617188.56339111354</v>
      </c>
      <c r="D144" s="5">
        <v>0</v>
      </c>
      <c r="E144" s="2">
        <f t="shared" si="57"/>
        <v>73393.076886886294</v>
      </c>
      <c r="F144" s="3">
        <v>0.03</v>
      </c>
      <c r="G144" s="9">
        <f>SUMPRODUCT($A$9:A144,$C$9:C144)/SUM($C$9:C144)</f>
        <v>72.340940524923525</v>
      </c>
      <c r="H144" s="3">
        <v>0</v>
      </c>
      <c r="J144" s="5">
        <v>136</v>
      </c>
      <c r="K144" s="8">
        <f t="shared" si="58"/>
        <v>74753.684385048648</v>
      </c>
      <c r="L144" s="8">
        <f t="shared" si="59"/>
        <v>229.51032786884733</v>
      </c>
      <c r="M144" s="8">
        <f t="shared" si="60"/>
        <v>233.60526370327702</v>
      </c>
      <c r="N144" s="8">
        <f t="shared" si="61"/>
        <v>1345566.3189308757</v>
      </c>
      <c r="O144" s="3">
        <f t="shared" si="44"/>
        <v>3.7499999999999999E-2</v>
      </c>
      <c r="P144" s="9">
        <f>SUMPRODUCT($J$9:J144,$L$9:L144,$R$9:R144)/SUMPRODUCT($L$9:L144,$R$9:R144)</f>
        <v>58.195539296729926</v>
      </c>
      <c r="Q144" s="3">
        <v>0.01</v>
      </c>
      <c r="R144">
        <f t="shared" si="62"/>
        <v>1824</v>
      </c>
      <c r="S144" s="8">
        <f>N144-L144*(R143-R144)</f>
        <v>1341435.1330292365</v>
      </c>
      <c r="T144" s="8"/>
      <c r="U144" s="5">
        <v>136</v>
      </c>
      <c r="V144" s="8">
        <v>0</v>
      </c>
      <c r="W144" s="8">
        <v>0</v>
      </c>
      <c r="X144" s="8">
        <v>0</v>
      </c>
      <c r="Y144" s="8">
        <f t="shared" si="45"/>
        <v>0</v>
      </c>
      <c r="Z144" s="8">
        <f t="shared" si="46"/>
        <v>0</v>
      </c>
      <c r="AA144" s="3">
        <f t="shared" si="47"/>
        <v>0.04</v>
      </c>
      <c r="AB144">
        <f>SUMPRODUCT($U$9:U144,$X$9:X144)/SUM($X$9:X144)</f>
        <v>52.104686798720358</v>
      </c>
      <c r="AC144" s="10">
        <v>0.02</v>
      </c>
      <c r="AD144" s="8">
        <f t="shared" si="48"/>
        <v>0</v>
      </c>
      <c r="AF144" s="5">
        <v>136</v>
      </c>
      <c r="AG144" s="8">
        <f t="shared" si="49"/>
        <v>160958887.01561481</v>
      </c>
      <c r="AH144" s="8">
        <f t="shared" si="50"/>
        <v>1033211.6152455143</v>
      </c>
      <c r="AI144" s="8">
        <f t="shared" si="51"/>
        <v>1333133.9910145176</v>
      </c>
      <c r="AJ144" s="8">
        <f t="shared" si="52"/>
        <v>489599.73725460534</v>
      </c>
      <c r="AK144" s="12">
        <f>SUM($AJ$9:AJ144)/SUM($AG$9:AG144) * 12</f>
        <v>3.6919707264817164E-2</v>
      </c>
      <c r="AL144" s="9">
        <f>SUMPRODUCT($AF$9:AF144,$AH$9:AH144)/SUM($AH$9:AH144)</f>
        <v>57.187447822224556</v>
      </c>
      <c r="AM144" s="3">
        <f t="shared" si="53"/>
        <v>8.2824503556935547E-3</v>
      </c>
      <c r="AN144">
        <f t="shared" si="54"/>
        <v>3.0417689034287912E-3</v>
      </c>
    </row>
    <row r="145" spans="1:40" x14ac:dyDescent="0.2">
      <c r="A145" s="5">
        <v>137</v>
      </c>
      <c r="B145" s="2">
        <f t="shared" si="55"/>
        <v>28740042.191363405</v>
      </c>
      <c r="C145" s="2">
        <f t="shared" si="56"/>
        <v>618731.53479959129</v>
      </c>
      <c r="D145" s="5">
        <v>0</v>
      </c>
      <c r="E145" s="2">
        <f t="shared" si="57"/>
        <v>71850.105478408514</v>
      </c>
      <c r="F145" s="3">
        <v>0.03</v>
      </c>
      <c r="G145" s="9">
        <f>SUMPRODUCT($A$9:A145,$C$9:C145)/SUM($C$9:C145)</f>
        <v>72.897525508221705</v>
      </c>
      <c r="H145" s="3">
        <v>0</v>
      </c>
      <c r="J145" s="5">
        <v>137</v>
      </c>
      <c r="K145" s="8">
        <f t="shared" si="58"/>
        <v>74524.1740571798</v>
      </c>
      <c r="L145" s="8">
        <f t="shared" si="59"/>
        <v>230.22754764343748</v>
      </c>
      <c r="M145" s="8">
        <f t="shared" si="60"/>
        <v>232.88804392868687</v>
      </c>
      <c r="N145" s="8">
        <f t="shared" si="61"/>
        <v>1341435.1330292365</v>
      </c>
      <c r="O145" s="3">
        <f t="shared" si="44"/>
        <v>3.7499999999999999E-2</v>
      </c>
      <c r="P145" s="9">
        <f>SUMPRODUCT($J$9:J145,$L$9:L145,$R$9:R145)/SUMPRODUCT($L$9:L145,$R$9:R145)</f>
        <v>58.546710752631668</v>
      </c>
      <c r="Q145" s="3">
        <v>0.01</v>
      </c>
      <c r="R145">
        <f t="shared" si="62"/>
        <v>1806</v>
      </c>
      <c r="S145" s="8">
        <f>N145-L145*(R144-R145)</f>
        <v>1337291.0371716546</v>
      </c>
      <c r="T145" s="8"/>
      <c r="U145" s="5">
        <v>137</v>
      </c>
      <c r="V145" s="8">
        <v>0</v>
      </c>
      <c r="W145" s="8">
        <v>0</v>
      </c>
      <c r="X145" s="8">
        <v>0</v>
      </c>
      <c r="Y145" s="8">
        <f t="shared" si="45"/>
        <v>0</v>
      </c>
      <c r="Z145" s="8">
        <f t="shared" si="46"/>
        <v>0</v>
      </c>
      <c r="AA145" s="3">
        <f t="shared" si="47"/>
        <v>0.04</v>
      </c>
      <c r="AB145">
        <f>SUMPRODUCT($U$9:U145,$X$9:X145)/SUM($X$9:X145)</f>
        <v>52.104686798720358</v>
      </c>
      <c r="AC145" s="10">
        <v>0.02</v>
      </c>
      <c r="AD145" s="8">
        <f t="shared" si="48"/>
        <v>0</v>
      </c>
      <c r="AF145" s="5">
        <v>137</v>
      </c>
      <c r="AG145" s="8">
        <f t="shared" si="49"/>
        <v>158666604.40885559</v>
      </c>
      <c r="AH145" s="8">
        <f t="shared" si="50"/>
        <v>1032114.3593576378</v>
      </c>
      <c r="AI145" s="8">
        <f t="shared" si="51"/>
        <v>1255132.6233054651</v>
      </c>
      <c r="AJ145" s="8">
        <f t="shared" si="52"/>
        <v>482579.59044307459</v>
      </c>
      <c r="AK145" s="12">
        <f>SUM($AJ$9:AJ145)/SUM($AG$9:AG145) * 12</f>
        <v>3.6918609258273775E-2</v>
      </c>
      <c r="AL145" s="9">
        <f>SUMPRODUCT($AF$9:AF145,$AH$9:AH145)/SUM($AH$9:AH145)</f>
        <v>57.524372983144104</v>
      </c>
      <c r="AM145" s="3">
        <f t="shared" si="53"/>
        <v>7.9105028306474118E-3</v>
      </c>
      <c r="AN145">
        <f t="shared" si="54"/>
        <v>3.0414692004093872E-3</v>
      </c>
    </row>
    <row r="146" spans="1:40" x14ac:dyDescent="0.2">
      <c r="A146" s="5">
        <v>138</v>
      </c>
      <c r="B146" s="2">
        <f t="shared" si="55"/>
        <v>28121310.656563815</v>
      </c>
      <c r="C146" s="2">
        <f t="shared" si="56"/>
        <v>620278.36363659031</v>
      </c>
      <c r="D146" s="5">
        <v>0</v>
      </c>
      <c r="E146" s="2">
        <f t="shared" si="57"/>
        <v>70303.276641409539</v>
      </c>
      <c r="F146" s="3">
        <v>0.03</v>
      </c>
      <c r="G146" s="9">
        <f>SUMPRODUCT($A$9:A146,$C$9:C146)/SUM($C$9:C146)</f>
        <v>73.454521802425688</v>
      </c>
      <c r="H146" s="3">
        <v>0</v>
      </c>
      <c r="J146" s="5">
        <v>138</v>
      </c>
      <c r="K146" s="8">
        <f t="shared" si="58"/>
        <v>74293.946509536356</v>
      </c>
      <c r="L146" s="8">
        <f t="shared" si="59"/>
        <v>230.94700872982324</v>
      </c>
      <c r="M146" s="8">
        <f t="shared" si="60"/>
        <v>232.16858284230111</v>
      </c>
      <c r="N146" s="8">
        <f t="shared" si="61"/>
        <v>1337291.0371716544</v>
      </c>
      <c r="O146" s="3">
        <f t="shared" si="44"/>
        <v>3.7499999999999999E-2</v>
      </c>
      <c r="P146" s="9">
        <f>SUMPRODUCT($J$9:J146,$L$9:L146,$R$9:R146)/SUMPRODUCT($L$9:L146,$R$9:R146)</f>
        <v>58.896790778652694</v>
      </c>
      <c r="Q146" s="3">
        <v>0.01</v>
      </c>
      <c r="R146">
        <f t="shared" si="62"/>
        <v>1788</v>
      </c>
      <c r="S146" s="8">
        <f>N146-L146*(R145-R146)</f>
        <v>1333133.9910145176</v>
      </c>
      <c r="T146" s="8"/>
      <c r="U146" s="5">
        <v>138</v>
      </c>
      <c r="V146" s="8">
        <v>0</v>
      </c>
      <c r="W146" s="8">
        <v>0</v>
      </c>
      <c r="X146" s="8">
        <v>0</v>
      </c>
      <c r="Y146" s="8">
        <f t="shared" si="45"/>
        <v>0</v>
      </c>
      <c r="Z146" s="8">
        <f t="shared" si="46"/>
        <v>0</v>
      </c>
      <c r="AA146" s="3">
        <f t="shared" si="47"/>
        <v>0.04</v>
      </c>
      <c r="AB146">
        <f>SUMPRODUCT($U$9:U146,$X$9:X146)/SUM($X$9:X146)</f>
        <v>52.104686798720358</v>
      </c>
      <c r="AC146" s="10">
        <v>0.02</v>
      </c>
      <c r="AD146" s="8">
        <f t="shared" si="48"/>
        <v>0</v>
      </c>
      <c r="AF146" s="5">
        <v>138</v>
      </c>
      <c r="AG146" s="8">
        <f t="shared" si="49"/>
        <v>156379357.42619249</v>
      </c>
      <c r="AH146" s="8">
        <f t="shared" si="50"/>
        <v>1031000.3979595178</v>
      </c>
      <c r="AI146" s="8">
        <f t="shared" si="51"/>
        <v>1251181.9476965687</v>
      </c>
      <c r="AJ146" s="8">
        <f t="shared" si="52"/>
        <v>475808.27938381763</v>
      </c>
      <c r="AK146" s="12">
        <f>SUM($AJ$9:AJ146)/SUM($AG$9:AG146) * 12</f>
        <v>3.6917569015704262E-2</v>
      </c>
      <c r="AL146" s="9">
        <f>SUMPRODUCT($AF$9:AF146,$AH$9:AH146)/SUM($AH$9:AH146)</f>
        <v>57.862305592746431</v>
      </c>
      <c r="AM146" s="3">
        <f t="shared" si="53"/>
        <v>8.0009405863372858E-3</v>
      </c>
      <c r="AN146">
        <f t="shared" si="54"/>
        <v>3.0426540127483793E-3</v>
      </c>
    </row>
    <row r="147" spans="1:40" x14ac:dyDescent="0.2">
      <c r="A147" s="5">
        <v>139</v>
      </c>
      <c r="B147" s="2">
        <f t="shared" si="55"/>
        <v>27501032.292927224</v>
      </c>
      <c r="C147" s="2">
        <f t="shared" si="56"/>
        <v>621829.0595456817</v>
      </c>
      <c r="D147" s="5">
        <v>0</v>
      </c>
      <c r="E147" s="2">
        <f t="shared" si="57"/>
        <v>68752.580732318063</v>
      </c>
      <c r="F147" s="3">
        <v>0.03</v>
      </c>
      <c r="G147" s="9">
        <f>SUMPRODUCT($A$9:A147,$C$9:C147)/SUM($C$9:C147)</f>
        <v>74.011929337181613</v>
      </c>
      <c r="H147" s="3">
        <v>0</v>
      </c>
      <c r="J147" s="5">
        <v>139</v>
      </c>
      <c r="K147" s="8">
        <f t="shared" si="58"/>
        <v>74062.999500806531</v>
      </c>
      <c r="L147" s="8">
        <f t="shared" si="59"/>
        <v>231.66871813210392</v>
      </c>
      <c r="M147" s="8">
        <f t="shared" si="60"/>
        <v>231.44687344002043</v>
      </c>
      <c r="N147" s="8">
        <f t="shared" si="61"/>
        <v>1259070.9915137109</v>
      </c>
      <c r="O147" s="3">
        <f t="shared" si="44"/>
        <v>3.7499999999999999E-2</v>
      </c>
      <c r="P147" s="9">
        <f>SUMPRODUCT($J$9:J147,$L$9:L147,$R$9:R147)/SUMPRODUCT($L$9:L147,$R$9:R147)</f>
        <v>59.245942621631905</v>
      </c>
      <c r="Q147" s="3">
        <v>0.01</v>
      </c>
      <c r="R147">
        <f t="shared" si="62"/>
        <v>1771</v>
      </c>
      <c r="S147" s="8">
        <f>N147-L147*(R146-R147)</f>
        <v>1255132.6233054651</v>
      </c>
      <c r="T147" s="8"/>
      <c r="U147" s="5">
        <v>139</v>
      </c>
      <c r="V147" s="8">
        <v>0</v>
      </c>
      <c r="W147" s="8">
        <v>0</v>
      </c>
      <c r="X147" s="8">
        <v>0</v>
      </c>
      <c r="Y147" s="8">
        <f t="shared" si="45"/>
        <v>0</v>
      </c>
      <c r="Z147" s="8">
        <f t="shared" si="46"/>
        <v>0</v>
      </c>
      <c r="AA147" s="3">
        <f t="shared" si="47"/>
        <v>0.04</v>
      </c>
      <c r="AB147">
        <f>SUMPRODUCT($U$9:U147,$X$9:X147)/SUM($X$9:X147)</f>
        <v>52.104686798720358</v>
      </c>
      <c r="AC147" s="10">
        <v>0.02</v>
      </c>
      <c r="AD147" s="8">
        <f t="shared" si="48"/>
        <v>0</v>
      </c>
      <c r="AF147" s="5">
        <v>139</v>
      </c>
      <c r="AG147" s="8">
        <f t="shared" si="49"/>
        <v>154097175.0805364</v>
      </c>
      <c r="AH147" s="8">
        <f t="shared" si="50"/>
        <v>1029869.6379628454</v>
      </c>
      <c r="AI147" s="8">
        <f t="shared" si="51"/>
        <v>1247218.9262263945</v>
      </c>
      <c r="AJ147" s="8">
        <f t="shared" si="52"/>
        <v>469053.72846248618</v>
      </c>
      <c r="AK147" s="12">
        <f>SUM($AJ$9:AJ147)/SUM($AG$9:AG147) * 12</f>
        <v>3.6916586209476784E-2</v>
      </c>
      <c r="AL147" s="9">
        <f>SUMPRODUCT($AF$9:AF147,$AH$9:AH147)/SUM($AH$9:AH147)</f>
        <v>58.201223051719495</v>
      </c>
      <c r="AM147" s="3">
        <f t="shared" si="53"/>
        <v>8.0937170040564065E-3</v>
      </c>
      <c r="AN147">
        <f t="shared" si="54"/>
        <v>3.0438827202208143E-3</v>
      </c>
    </row>
    <row r="148" spans="1:40" x14ac:dyDescent="0.2">
      <c r="A148" s="5">
        <v>140</v>
      </c>
      <c r="B148" s="2">
        <f t="shared" si="55"/>
        <v>26879203.233381543</v>
      </c>
      <c r="C148" s="2">
        <f t="shared" si="56"/>
        <v>623383.63219454593</v>
      </c>
      <c r="D148" s="5">
        <v>0</v>
      </c>
      <c r="E148" s="2">
        <f t="shared" si="57"/>
        <v>67198.008083453853</v>
      </c>
      <c r="F148" s="3">
        <v>0.03</v>
      </c>
      <c r="G148" s="9">
        <f>SUMPRODUCT($A$9:A148,$C$9:C148)/SUM($C$9:C148)</f>
        <v>74.569748041638462</v>
      </c>
      <c r="H148" s="3">
        <v>0</v>
      </c>
      <c r="J148" s="5">
        <v>140</v>
      </c>
      <c r="K148" s="8">
        <f t="shared" si="58"/>
        <v>73831.330782674428</v>
      </c>
      <c r="L148" s="8">
        <f t="shared" si="59"/>
        <v>232.39268287626678</v>
      </c>
      <c r="M148" s="8">
        <f t="shared" si="60"/>
        <v>230.72290869585757</v>
      </c>
      <c r="N148" s="8">
        <f t="shared" si="61"/>
        <v>1255132.6233054653</v>
      </c>
      <c r="O148" s="3">
        <f t="shared" si="44"/>
        <v>3.7499999999999999E-2</v>
      </c>
      <c r="P148" s="9">
        <f>SUMPRODUCT($J$9:J148,$L$9:L148,$R$9:R148)/SUMPRODUCT($L$9:L148,$R$9:R148)</f>
        <v>59.594134179949414</v>
      </c>
      <c r="Q148" s="3">
        <v>0.01</v>
      </c>
      <c r="R148">
        <f t="shared" si="62"/>
        <v>1754</v>
      </c>
      <c r="S148" s="8">
        <f>N148-L148*(R147-R148)</f>
        <v>1251181.9476965687</v>
      </c>
      <c r="T148" s="8"/>
      <c r="U148" s="5">
        <v>140</v>
      </c>
      <c r="V148" s="8">
        <v>0</v>
      </c>
      <c r="W148" s="8">
        <v>0</v>
      </c>
      <c r="X148" s="8">
        <v>0</v>
      </c>
      <c r="Y148" s="8">
        <f t="shared" si="45"/>
        <v>0</v>
      </c>
      <c r="Z148" s="8">
        <f t="shared" si="46"/>
        <v>0</v>
      </c>
      <c r="AA148" s="3">
        <f t="shared" si="47"/>
        <v>0.04</v>
      </c>
      <c r="AB148">
        <f>SUMPRODUCT($U$9:U148,$X$9:X148)/SUM($X$9:X148)</f>
        <v>52.104686798720358</v>
      </c>
      <c r="AC148" s="10">
        <v>0.02</v>
      </c>
      <c r="AD148" s="8">
        <f t="shared" si="48"/>
        <v>0</v>
      </c>
      <c r="AF148" s="5">
        <v>140</v>
      </c>
      <c r="AG148" s="8">
        <f t="shared" si="49"/>
        <v>151820086.51634717</v>
      </c>
      <c r="AH148" s="8">
        <f t="shared" si="50"/>
        <v>1028721.9858621638</v>
      </c>
      <c r="AI148" s="8">
        <f t="shared" si="51"/>
        <v>1243243.5203141258</v>
      </c>
      <c r="AJ148" s="8">
        <f t="shared" si="52"/>
        <v>462316.03106434742</v>
      </c>
      <c r="AK148" s="12">
        <f>SUM($AJ$9:AJ148)/SUM($AG$9:AG148) * 12</f>
        <v>3.6915660529129306E-2</v>
      </c>
      <c r="AL148" s="9">
        <f>SUMPRODUCT($AF$9:AF148,$AH$9:AH148)/SUM($AH$9:AH148)</f>
        <v>58.541103021501577</v>
      </c>
      <c r="AM148" s="3">
        <f t="shared" si="53"/>
        <v>8.1889264381380788E-3</v>
      </c>
      <c r="AN148">
        <f t="shared" si="54"/>
        <v>3.0451572099095578E-3</v>
      </c>
    </row>
    <row r="149" spans="1:40" x14ac:dyDescent="0.2">
      <c r="A149" s="5">
        <v>141</v>
      </c>
      <c r="B149" s="2">
        <f t="shared" si="55"/>
        <v>26255819.601186998</v>
      </c>
      <c r="C149" s="2">
        <f t="shared" si="56"/>
        <v>624942.09127503226</v>
      </c>
      <c r="D149" s="5">
        <v>0</v>
      </c>
      <c r="E149" s="2">
        <f t="shared" si="57"/>
        <v>65639.549002967498</v>
      </c>
      <c r="F149" s="3">
        <v>0.03</v>
      </c>
      <c r="G149" s="9">
        <f>SUMPRODUCT($A$9:A149,$C$9:C149)/SUM($C$9:C149)</f>
        <v>75.127977844448338</v>
      </c>
      <c r="H149" s="3">
        <v>0</v>
      </c>
      <c r="J149" s="5">
        <v>141</v>
      </c>
      <c r="K149" s="8">
        <f t="shared" si="58"/>
        <v>73598.938099798164</v>
      </c>
      <c r="L149" s="8">
        <f t="shared" si="59"/>
        <v>233.11891001025506</v>
      </c>
      <c r="M149" s="8">
        <f t="shared" si="60"/>
        <v>229.99668156186928</v>
      </c>
      <c r="N149" s="8">
        <f t="shared" si="61"/>
        <v>1251181.9476965689</v>
      </c>
      <c r="O149" s="3">
        <f t="shared" si="44"/>
        <v>3.7499999999999999E-2</v>
      </c>
      <c r="P149" s="9">
        <f>SUMPRODUCT($J$9:J149,$L$9:L149,$R$9:R149)/SUMPRODUCT($L$9:L149,$R$9:R149)</f>
        <v>59.941333307359173</v>
      </c>
      <c r="Q149" s="3">
        <v>0.01</v>
      </c>
      <c r="R149">
        <f>R148-INT(R148*1/100)</f>
        <v>1737</v>
      </c>
      <c r="S149" s="8">
        <f>N149-L149*(R148-R149)</f>
        <v>1247218.9262263945</v>
      </c>
      <c r="T149" s="8"/>
      <c r="U149" s="5">
        <v>141</v>
      </c>
      <c r="V149" s="8">
        <v>0</v>
      </c>
      <c r="W149" s="8">
        <v>0</v>
      </c>
      <c r="X149" s="8">
        <v>0</v>
      </c>
      <c r="Y149" s="8">
        <f t="shared" si="45"/>
        <v>0</v>
      </c>
      <c r="Z149" s="8">
        <f t="shared" si="46"/>
        <v>0</v>
      </c>
      <c r="AA149" s="3">
        <f t="shared" si="47"/>
        <v>0.04</v>
      </c>
      <c r="AB149">
        <f>SUMPRODUCT($U$9:U149,$X$9:X149)/SUM($X$9:X149)</f>
        <v>52.104686798720358</v>
      </c>
      <c r="AC149" s="10">
        <v>0.02</v>
      </c>
      <c r="AD149" s="8">
        <f t="shared" si="48"/>
        <v>0</v>
      </c>
      <c r="AF149" s="5">
        <v>141</v>
      </c>
      <c r="AG149" s="8">
        <f t="shared" si="49"/>
        <v>149548121.01017088</v>
      </c>
      <c r="AH149" s="8">
        <f t="shared" si="50"/>
        <v>1027557.3477331741</v>
      </c>
      <c r="AI149" s="8">
        <f t="shared" si="51"/>
        <v>1239255.6912583816</v>
      </c>
      <c r="AJ149" s="8">
        <f t="shared" si="52"/>
        <v>455595.28099313518</v>
      </c>
      <c r="AK149" s="12">
        <f>SUM($AJ$9:AJ149)/SUM($AG$9:AG149) * 12</f>
        <v>3.6914791680997296E-2</v>
      </c>
      <c r="AL149" s="9">
        <f>SUMPRODUCT($AF$9:AF149,$AH$9:AH149)/SUM($AH$9:AH149)</f>
        <v>58.88192341751305</v>
      </c>
      <c r="AM149" s="3">
        <f t="shared" si="53"/>
        <v>8.2866684174126067E-3</v>
      </c>
      <c r="AN149">
        <f t="shared" si="54"/>
        <v>3.0464794737350784E-3</v>
      </c>
    </row>
    <row r="150" spans="1:40" x14ac:dyDescent="0.2">
      <c r="A150" s="5">
        <v>142</v>
      </c>
      <c r="B150" s="2">
        <f t="shared" si="55"/>
        <v>25630877.509911966</v>
      </c>
      <c r="C150" s="2">
        <f t="shared" si="56"/>
        <v>626504.44650321989</v>
      </c>
      <c r="D150" s="5">
        <v>0</v>
      </c>
      <c r="E150" s="2">
        <f t="shared" si="57"/>
        <v>64077.193774779917</v>
      </c>
      <c r="F150" s="3">
        <v>0.03</v>
      </c>
      <c r="G150" s="9">
        <f>SUMPRODUCT($A$9:A150,$C$9:C150)/SUM($C$9:C150)</f>
        <v>75.686618673766802</v>
      </c>
      <c r="H150" s="3">
        <v>0</v>
      </c>
      <c r="J150" s="5">
        <v>142</v>
      </c>
      <c r="K150" s="8">
        <f t="shared" si="58"/>
        <v>73365.819189787915</v>
      </c>
      <c r="L150" s="8">
        <f t="shared" si="59"/>
        <v>233.84740660403713</v>
      </c>
      <c r="M150" s="8">
        <f t="shared" si="60"/>
        <v>229.26818496808721</v>
      </c>
      <c r="N150" s="8">
        <f t="shared" si="61"/>
        <v>1247218.9262263945</v>
      </c>
      <c r="O150" s="3">
        <f t="shared" si="44"/>
        <v>3.7499999999999999E-2</v>
      </c>
      <c r="P150" s="9">
        <f>SUMPRODUCT($J$9:J150,$L$9:L150,$R$9:R150)/SUMPRODUCT($L$9:L150,$R$9:R150)</f>
        <v>60.287507799978833</v>
      </c>
      <c r="Q150" s="3">
        <v>0.01</v>
      </c>
      <c r="R150">
        <f>R149-INT(R149*1/100)</f>
        <v>1720</v>
      </c>
      <c r="S150" s="8">
        <f>N150-L150*(R149-R150)</f>
        <v>1243243.5203141258</v>
      </c>
      <c r="T150" s="8"/>
      <c r="U150" s="5">
        <v>142</v>
      </c>
      <c r="V150" s="8">
        <v>0</v>
      </c>
      <c r="W150" s="8">
        <v>0</v>
      </c>
      <c r="X150" s="8">
        <v>0</v>
      </c>
      <c r="Y150" s="8">
        <f t="shared" si="45"/>
        <v>0</v>
      </c>
      <c r="Z150" s="8">
        <f t="shared" si="46"/>
        <v>0</v>
      </c>
      <c r="AA150" s="3">
        <f t="shared" si="47"/>
        <v>0.04</v>
      </c>
      <c r="AB150">
        <f>SUMPRODUCT($U$9:U150,$X$9:X150)/SUM($X$9:X150)</f>
        <v>52.104686798720358</v>
      </c>
      <c r="AC150" s="10">
        <v>0.02</v>
      </c>
      <c r="AD150" s="8">
        <f t="shared" si="48"/>
        <v>0</v>
      </c>
      <c r="AF150" s="5">
        <v>142</v>
      </c>
      <c r="AG150" s="8">
        <f t="shared" si="49"/>
        <v>147281307.97117934</v>
      </c>
      <c r="AH150" s="8">
        <f t="shared" si="50"/>
        <v>1026375.6292310343</v>
      </c>
      <c r="AI150" s="8">
        <f t="shared" si="51"/>
        <v>1235255.4002368378</v>
      </c>
      <c r="AJ150" s="8">
        <f t="shared" si="52"/>
        <v>448891.57247274957</v>
      </c>
      <c r="AK150" s="12">
        <f>SUM($AJ$9:AJ150)/SUM($AG$9:AG150) * 12</f>
        <v>3.6913979387856344E-2</v>
      </c>
      <c r="AL150" s="9">
        <f>SUMPRODUCT($AF$9:AF150,$AH$9:AH150)/SUM($AH$9:AH150)</f>
        <v>59.223662402542807</v>
      </c>
      <c r="AM150" s="3">
        <f t="shared" si="53"/>
        <v>8.3870480052944535E-3</v>
      </c>
      <c r="AN150">
        <f t="shared" si="54"/>
        <v>3.0478516157704865E-3</v>
      </c>
    </row>
    <row r="151" spans="1:40" x14ac:dyDescent="0.2">
      <c r="A151" s="5">
        <v>143</v>
      </c>
      <c r="B151" s="2">
        <f t="shared" si="55"/>
        <v>25004373.063408747</v>
      </c>
      <c r="C151" s="2">
        <f t="shared" si="56"/>
        <v>628070.70761947799</v>
      </c>
      <c r="D151" s="5">
        <v>0</v>
      </c>
      <c r="E151" s="2">
        <f t="shared" si="57"/>
        <v>62510.932658521866</v>
      </c>
      <c r="F151" s="3">
        <v>0.03</v>
      </c>
      <c r="G151" s="9">
        <f>SUMPRODUCT($A$9:A151,$C$9:C151)/SUM($C$9:C151)</f>
        <v>76.245670457253141</v>
      </c>
      <c r="H151" s="3">
        <v>0</v>
      </c>
      <c r="J151" s="5">
        <v>143</v>
      </c>
      <c r="K151" s="8">
        <f t="shared" si="58"/>
        <v>73131.971783183879</v>
      </c>
      <c r="L151" s="8">
        <f t="shared" si="59"/>
        <v>234.57817974967475</v>
      </c>
      <c r="M151" s="8">
        <f t="shared" si="60"/>
        <v>228.5374118224496</v>
      </c>
      <c r="N151" s="8">
        <f t="shared" si="61"/>
        <v>1243243.520314126</v>
      </c>
      <c r="O151" s="3">
        <f t="shared" si="44"/>
        <v>3.7499999999999999E-2</v>
      </c>
      <c r="P151" s="9">
        <f>SUMPRODUCT($J$9:J151,$L$9:L151,$R$9:R151)/SUMPRODUCT($L$9:L151,$R$9:R151)</f>
        <v>60.632625383416055</v>
      </c>
      <c r="Q151" s="3">
        <v>0.01</v>
      </c>
      <c r="R151">
        <f t="shared" ref="R151:R214" si="63">R150-INT(R150*1/100)</f>
        <v>1703</v>
      </c>
      <c r="S151" s="8">
        <f>N151-L151*(R150-R151)</f>
        <v>1239255.6912583816</v>
      </c>
      <c r="T151" s="8"/>
      <c r="U151" s="5">
        <v>143</v>
      </c>
      <c r="V151" s="8">
        <v>0</v>
      </c>
      <c r="W151" s="8">
        <v>0</v>
      </c>
      <c r="X151" s="8">
        <v>0</v>
      </c>
      <c r="Y151" s="8">
        <f t="shared" si="45"/>
        <v>0</v>
      </c>
      <c r="Z151" s="8">
        <f t="shared" si="46"/>
        <v>0</v>
      </c>
      <c r="AA151" s="3">
        <f t="shared" si="47"/>
        <v>0.04</v>
      </c>
      <c r="AB151">
        <f>SUMPRODUCT($U$9:U151,$X$9:X151)/SUM($X$9:X151)</f>
        <v>52.104686798720358</v>
      </c>
      <c r="AC151" s="10">
        <v>0.02</v>
      </c>
      <c r="AD151" s="8">
        <f t="shared" si="48"/>
        <v>0</v>
      </c>
      <c r="AF151" s="5">
        <v>143</v>
      </c>
      <c r="AG151" s="8">
        <f t="shared" si="49"/>
        <v>145092339.02407834</v>
      </c>
      <c r="AH151" s="8">
        <f t="shared" si="50"/>
        <v>1025412.7821728282</v>
      </c>
      <c r="AI151" s="8">
        <f t="shared" si="51"/>
        <v>1158816.5725231546</v>
      </c>
      <c r="AJ151" s="8">
        <f t="shared" si="52"/>
        <v>442205.00014896295</v>
      </c>
      <c r="AK151" s="12">
        <f>SUM($AJ$9:AJ151)/SUM($AG$9:AG151) * 12</f>
        <v>3.6913180054814893E-2</v>
      </c>
      <c r="AL151" s="9">
        <f>SUMPRODUCT($AF$9:AF151,$AH$9:AH151)/SUM($AH$9:AH151)</f>
        <v>59.566376949365704</v>
      </c>
      <c r="AM151" s="3">
        <f t="shared" si="53"/>
        <v>7.986752300759634E-3</v>
      </c>
      <c r="AN151">
        <f t="shared" si="54"/>
        <v>3.0477487862097131E-3</v>
      </c>
    </row>
    <row r="152" spans="1:40" x14ac:dyDescent="0.2">
      <c r="A152" s="5">
        <v>144</v>
      </c>
      <c r="B152" s="2">
        <f t="shared" si="55"/>
        <v>24376302.35578927</v>
      </c>
      <c r="C152" s="2">
        <f t="shared" si="56"/>
        <v>629640.88438852667</v>
      </c>
      <c r="D152" s="5">
        <v>0</v>
      </c>
      <c r="E152" s="2">
        <f t="shared" si="57"/>
        <v>60940.755889473177</v>
      </c>
      <c r="F152" s="3">
        <v>0.03</v>
      </c>
      <c r="G152" s="9">
        <f>SUMPRODUCT($A$9:A152,$C$9:C152)/SUM($C$9:C152)</f>
        <v>76.805133122070714</v>
      </c>
      <c r="H152" s="3">
        <v>0</v>
      </c>
      <c r="J152" s="5">
        <v>144</v>
      </c>
      <c r="K152" s="8">
        <f t="shared" si="58"/>
        <v>72897.393603434204</v>
      </c>
      <c r="L152" s="8">
        <f t="shared" si="59"/>
        <v>235.31123656139246</v>
      </c>
      <c r="M152" s="8">
        <f t="shared" si="60"/>
        <v>227.80435501073188</v>
      </c>
      <c r="N152" s="8">
        <f t="shared" si="61"/>
        <v>1239255.6912583816</v>
      </c>
      <c r="O152" s="3">
        <f t="shared" si="44"/>
        <v>3.7499999999999999E-2</v>
      </c>
      <c r="P152" s="9">
        <f>SUMPRODUCT($J$9:J152,$L$9:L152,$R$9:R152)/SUMPRODUCT($L$9:L152,$R$9:R152)</f>
        <v>60.976653700017934</v>
      </c>
      <c r="Q152" s="3">
        <v>0.01</v>
      </c>
      <c r="R152">
        <f t="shared" si="63"/>
        <v>1686</v>
      </c>
      <c r="S152" s="8">
        <f>N152-L152*(R151-R152)</f>
        <v>1235255.4002368378</v>
      </c>
      <c r="T152" s="8"/>
      <c r="U152" s="5">
        <v>144</v>
      </c>
      <c r="V152" s="8">
        <v>0</v>
      </c>
      <c r="W152" s="8">
        <v>0</v>
      </c>
      <c r="X152" s="8">
        <v>0</v>
      </c>
      <c r="Y152" s="8">
        <f t="shared" si="45"/>
        <v>0</v>
      </c>
      <c r="Z152" s="8">
        <f t="shared" si="46"/>
        <v>0</v>
      </c>
      <c r="AA152" s="3">
        <f t="shared" si="47"/>
        <v>0.04</v>
      </c>
      <c r="AB152">
        <f>SUMPRODUCT($U$9:U152,$X$9:X152)/SUM($X$9:X152)</f>
        <v>52.104686798720358</v>
      </c>
      <c r="AC152" s="10">
        <v>0.02</v>
      </c>
      <c r="AD152" s="8">
        <f t="shared" si="48"/>
        <v>0</v>
      </c>
      <c r="AF152" s="5">
        <v>144</v>
      </c>
      <c r="AG152" s="8">
        <f t="shared" si="49"/>
        <v>142908109.66938233</v>
      </c>
      <c r="AH152" s="8">
        <f t="shared" si="50"/>
        <v>1024434.1400744744</v>
      </c>
      <c r="AI152" s="8">
        <f t="shared" si="51"/>
        <v>1155028.0248471354</v>
      </c>
      <c r="AJ152" s="8">
        <f t="shared" si="52"/>
        <v>435761.99045295391</v>
      </c>
      <c r="AK152" s="12">
        <f>SUM($AJ$9:AJ152)/SUM($AG$9:AG152) * 12</f>
        <v>3.6912437797838885E-2</v>
      </c>
      <c r="AL152" s="9">
        <f>SUMPRODUCT($AF$9:AF152,$AH$9:AH152)/SUM($AH$9:AH152)</f>
        <v>59.910046138996208</v>
      </c>
      <c r="AM152" s="3">
        <f t="shared" si="53"/>
        <v>8.0823126659452064E-3</v>
      </c>
      <c r="AN152">
        <f t="shared" si="54"/>
        <v>3.0492460607105401E-3</v>
      </c>
    </row>
    <row r="153" spans="1:40" x14ac:dyDescent="0.2">
      <c r="A153" s="5">
        <v>145</v>
      </c>
      <c r="B153" s="2">
        <f t="shared" si="55"/>
        <v>23746661.471400745</v>
      </c>
      <c r="C153" s="2">
        <f t="shared" si="56"/>
        <v>631214.98659949796</v>
      </c>
      <c r="D153" s="5">
        <v>0</v>
      </c>
      <c r="E153" s="2">
        <f t="shared" si="57"/>
        <v>59366.653678501862</v>
      </c>
      <c r="F153" s="3">
        <v>0.03</v>
      </c>
      <c r="G153" s="9">
        <f>SUMPRODUCT($A$9:A153,$C$9:C153)/SUM($C$9:C153)</f>
        <v>77.365006594887305</v>
      </c>
      <c r="H153" s="3">
        <v>0</v>
      </c>
      <c r="J153" s="5">
        <v>145</v>
      </c>
      <c r="K153" s="8">
        <f t="shared" si="58"/>
        <v>72662.082366872812</v>
      </c>
      <c r="L153" s="8">
        <f t="shared" si="59"/>
        <v>236.04658417564681</v>
      </c>
      <c r="M153" s="8">
        <f t="shared" si="60"/>
        <v>227.06900739647753</v>
      </c>
      <c r="N153" s="8">
        <f t="shared" si="61"/>
        <v>1162593.317869965</v>
      </c>
      <c r="O153" s="3">
        <f t="shared" si="44"/>
        <v>3.7499999999999999E-2</v>
      </c>
      <c r="P153" s="9">
        <f>SUMPRODUCT($J$9:J153,$L$9:L153,$R$9:R153)/SUMPRODUCT($L$9:L153,$R$9:R153)</f>
        <v>61.319764913563851</v>
      </c>
      <c r="Q153" s="3">
        <v>0.01</v>
      </c>
      <c r="R153">
        <f t="shared" si="63"/>
        <v>1670</v>
      </c>
      <c r="S153" s="8">
        <f>N153-L153*(R152-R153)</f>
        <v>1158816.5725231546</v>
      </c>
      <c r="T153" s="8"/>
      <c r="U153" s="5">
        <v>145</v>
      </c>
      <c r="V153" s="8">
        <v>0</v>
      </c>
      <c r="W153" s="8">
        <v>0</v>
      </c>
      <c r="X153" s="8">
        <v>0</v>
      </c>
      <c r="Y153" s="8">
        <f t="shared" si="45"/>
        <v>0</v>
      </c>
      <c r="Z153" s="8">
        <f t="shared" si="46"/>
        <v>0</v>
      </c>
      <c r="AA153" s="3">
        <f t="shared" si="47"/>
        <v>0.04</v>
      </c>
      <c r="AB153">
        <f>SUMPRODUCT($U$9:U153,$X$9:X153)/SUM($X$9:X153)</f>
        <v>52.104686798720358</v>
      </c>
      <c r="AC153" s="10">
        <v>0.02</v>
      </c>
      <c r="AD153" s="8">
        <f t="shared" si="48"/>
        <v>0</v>
      </c>
      <c r="AF153" s="5">
        <v>145</v>
      </c>
      <c r="AG153" s="8">
        <f t="shared" si="49"/>
        <v>140728647.50446075</v>
      </c>
      <c r="AH153" s="8">
        <f t="shared" si="50"/>
        <v>1023439.6142346591</v>
      </c>
      <c r="AI153" s="8">
        <f t="shared" si="51"/>
        <v>1151227.6379596288</v>
      </c>
      <c r="AJ153" s="8">
        <f t="shared" si="52"/>
        <v>429334.82761612756</v>
      </c>
      <c r="AK153" s="12">
        <f>SUM($AJ$9:AJ153)/SUM($AG$9:AG153) * 12</f>
        <v>3.6911752373493839E-2</v>
      </c>
      <c r="AL153" s="9">
        <f>SUMPRODUCT($AF$9:AF153,$AH$9:AH153)/SUM($AH$9:AH153)</f>
        <v>60.254649282543468</v>
      </c>
      <c r="AM153" s="3">
        <f t="shared" si="53"/>
        <v>8.1804782350596936E-3</v>
      </c>
      <c r="AN153">
        <f t="shared" si="54"/>
        <v>3.0507990748828784E-3</v>
      </c>
    </row>
    <row r="154" spans="1:40" x14ac:dyDescent="0.2">
      <c r="A154" s="5">
        <v>146</v>
      </c>
      <c r="B154" s="2">
        <f t="shared" si="55"/>
        <v>23115446.484801248</v>
      </c>
      <c r="C154" s="2">
        <f t="shared" si="56"/>
        <v>632793.02406599664</v>
      </c>
      <c r="D154" s="5">
        <v>0</v>
      </c>
      <c r="E154" s="2">
        <f t="shared" si="57"/>
        <v>57788.616212003122</v>
      </c>
      <c r="F154" s="3">
        <v>0.03</v>
      </c>
      <c r="G154" s="9">
        <f>SUMPRODUCT($A$9:A154,$C$9:C154)/SUM($C$9:C154)</f>
        <v>77.925290801875363</v>
      </c>
      <c r="H154" s="3">
        <v>0</v>
      </c>
      <c r="J154" s="5">
        <v>146</v>
      </c>
      <c r="K154" s="8">
        <f t="shared" si="58"/>
        <v>72426.035782697159</v>
      </c>
      <c r="L154" s="8">
        <f t="shared" si="59"/>
        <v>236.78422975119574</v>
      </c>
      <c r="M154" s="8">
        <f t="shared" si="60"/>
        <v>226.33136182092861</v>
      </c>
      <c r="N154" s="8">
        <f t="shared" si="61"/>
        <v>1158816.5725231546</v>
      </c>
      <c r="O154" s="3">
        <f t="shared" si="44"/>
        <v>3.7499999999999999E-2</v>
      </c>
      <c r="P154" s="9">
        <f>SUMPRODUCT($J$9:J154,$L$9:L154,$R$9:R154)/SUMPRODUCT($L$9:L154,$R$9:R154)</f>
        <v>61.661927639240965</v>
      </c>
      <c r="Q154" s="3">
        <v>0.01</v>
      </c>
      <c r="R154">
        <f t="shared" si="63"/>
        <v>1654</v>
      </c>
      <c r="S154" s="8">
        <f>N154-L154*(R153-R154)</f>
        <v>1155028.0248471354</v>
      </c>
      <c r="T154" s="8"/>
      <c r="U154" s="5">
        <v>146</v>
      </c>
      <c r="V154" s="8">
        <v>0</v>
      </c>
      <c r="W154" s="8">
        <v>0</v>
      </c>
      <c r="X154" s="8">
        <v>0</v>
      </c>
      <c r="Y154" s="8">
        <f t="shared" si="45"/>
        <v>0</v>
      </c>
      <c r="Z154" s="8">
        <f t="shared" si="46"/>
        <v>0</v>
      </c>
      <c r="AA154" s="3">
        <f t="shared" si="47"/>
        <v>0.04</v>
      </c>
      <c r="AB154">
        <f>SUMPRODUCT($U$9:U154,$X$9:X154)/SUM($X$9:X154)</f>
        <v>52.104686798720358</v>
      </c>
      <c r="AC154" s="10">
        <v>0.02</v>
      </c>
      <c r="AD154" s="8">
        <f t="shared" si="48"/>
        <v>0</v>
      </c>
      <c r="AF154" s="5">
        <v>146</v>
      </c>
      <c r="AG154" s="8">
        <f t="shared" si="49"/>
        <v>138553980.25226647</v>
      </c>
      <c r="AH154" s="8">
        <f t="shared" si="50"/>
        <v>1022429.1155534709</v>
      </c>
      <c r="AI154" s="8">
        <f t="shared" si="51"/>
        <v>1147415.3748630986</v>
      </c>
      <c r="AJ154" s="8">
        <f t="shared" si="52"/>
        <v>422923.60062313842</v>
      </c>
      <c r="AK154" s="12">
        <f>SUM($AJ$9:AJ154)/SUM($AG$9:AG154) * 12</f>
        <v>3.6911123553419911E-2</v>
      </c>
      <c r="AL154" s="9">
        <f>SUMPRODUCT($AF$9:AF154,$AH$9:AH154)/SUM($AH$9:AH154)</f>
        <v>60.600165915421215</v>
      </c>
      <c r="AM154" s="3">
        <f t="shared" si="53"/>
        <v>8.2813598914588324E-3</v>
      </c>
      <c r="AN154">
        <f t="shared" si="54"/>
        <v>3.0524103302779007E-3</v>
      </c>
    </row>
    <row r="155" spans="1:40" x14ac:dyDescent="0.2">
      <c r="A155" s="5">
        <v>147</v>
      </c>
      <c r="B155" s="2">
        <f t="shared" si="55"/>
        <v>22482653.46073525</v>
      </c>
      <c r="C155" s="2">
        <f t="shared" si="56"/>
        <v>634375.00662616163</v>
      </c>
      <c r="D155" s="5">
        <v>0</v>
      </c>
      <c r="E155" s="2">
        <f t="shared" si="57"/>
        <v>56206.633651838129</v>
      </c>
      <c r="F155" s="3">
        <v>0.03</v>
      </c>
      <c r="G155" s="9">
        <f>SUMPRODUCT($A$9:A155,$C$9:C155)/SUM($C$9:C155)</f>
        <v>78.485985668712431</v>
      </c>
      <c r="H155" s="3">
        <v>0</v>
      </c>
      <c r="J155" s="5">
        <v>147</v>
      </c>
      <c r="K155" s="8">
        <f t="shared" si="58"/>
        <v>72189.251552945963</v>
      </c>
      <c r="L155" s="8">
        <f t="shared" si="59"/>
        <v>237.52418046916821</v>
      </c>
      <c r="M155" s="8">
        <f t="shared" si="60"/>
        <v>225.59141110295613</v>
      </c>
      <c r="N155" s="8">
        <f t="shared" si="61"/>
        <v>1155028.0248471354</v>
      </c>
      <c r="O155" s="3">
        <f t="shared" si="44"/>
        <v>3.7499999999999999E-2</v>
      </c>
      <c r="P155" s="9">
        <f>SUMPRODUCT($J$9:J155,$L$9:L155,$R$9:R155)/SUMPRODUCT($L$9:L155,$R$9:R155)</f>
        <v>62.003110433155605</v>
      </c>
      <c r="Q155" s="3">
        <v>0.01</v>
      </c>
      <c r="R155">
        <f t="shared" si="63"/>
        <v>1638</v>
      </c>
      <c r="S155" s="8">
        <f>N155-L155*(R154-R155)</f>
        <v>1151227.6379596288</v>
      </c>
      <c r="T155" s="8"/>
      <c r="U155" s="5">
        <v>147</v>
      </c>
      <c r="V155" s="8">
        <v>0</v>
      </c>
      <c r="W155" s="8">
        <v>0</v>
      </c>
      <c r="X155" s="8">
        <v>0</v>
      </c>
      <c r="Y155" s="8">
        <f t="shared" si="45"/>
        <v>0</v>
      </c>
      <c r="Z155" s="8">
        <f t="shared" si="46"/>
        <v>0</v>
      </c>
      <c r="AA155" s="3">
        <f t="shared" si="47"/>
        <v>0.04</v>
      </c>
      <c r="AB155">
        <f>SUMPRODUCT($U$9:U155,$X$9:X155)/SUM($X$9:X155)</f>
        <v>52.104686798720358</v>
      </c>
      <c r="AC155" s="10">
        <v>0.02</v>
      </c>
      <c r="AD155" s="8">
        <f t="shared" si="48"/>
        <v>0</v>
      </c>
      <c r="AF155" s="5">
        <v>147</v>
      </c>
      <c r="AG155" s="8">
        <f t="shared" si="49"/>
        <v>136384135.76184988</v>
      </c>
      <c r="AH155" s="8">
        <f t="shared" si="50"/>
        <v>1021402.5545307796</v>
      </c>
      <c r="AI155" s="8">
        <f t="shared" si="51"/>
        <v>1143591.1984443918</v>
      </c>
      <c r="AJ155" s="8">
        <f t="shared" si="52"/>
        <v>416528.39885849913</v>
      </c>
      <c r="AK155" s="12">
        <f>SUM($AJ$9:AJ155)/SUM($AG$9:AG155) * 12</f>
        <v>3.6910551124042755E-2</v>
      </c>
      <c r="AL155" s="9">
        <f>SUMPRODUCT($AF$9:AF155,$AH$9:AH155)/SUM($AH$9:AH155)</f>
        <v>60.946575791684523</v>
      </c>
      <c r="AM155" s="3">
        <f t="shared" si="53"/>
        <v>8.3850749359976762E-3</v>
      </c>
      <c r="AN155">
        <f t="shared" si="54"/>
        <v>3.0540824747082697E-3</v>
      </c>
    </row>
    <row r="156" spans="1:40" x14ac:dyDescent="0.2">
      <c r="A156" s="5">
        <v>148</v>
      </c>
      <c r="B156" s="2">
        <f t="shared" si="55"/>
        <v>21848278.454109088</v>
      </c>
      <c r="C156" s="2">
        <f t="shared" si="56"/>
        <v>635960.94414272706</v>
      </c>
      <c r="D156" s="5">
        <v>0</v>
      </c>
      <c r="E156" s="2">
        <f t="shared" si="57"/>
        <v>54620.696135272723</v>
      </c>
      <c r="F156" s="3">
        <v>0.03</v>
      </c>
      <c r="G156" s="9">
        <f>SUMPRODUCT($A$9:A156,$C$9:C156)/SUM($C$9:C156)</f>
        <v>79.047091120581371</v>
      </c>
      <c r="H156" s="3">
        <v>0</v>
      </c>
      <c r="J156" s="5">
        <v>148</v>
      </c>
      <c r="K156" s="8">
        <f t="shared" si="58"/>
        <v>71951.727372476802</v>
      </c>
      <c r="L156" s="8">
        <f t="shared" si="59"/>
        <v>238.26644353313432</v>
      </c>
      <c r="M156" s="8">
        <f t="shared" si="60"/>
        <v>224.84914803899002</v>
      </c>
      <c r="N156" s="8">
        <f t="shared" si="61"/>
        <v>1151227.6379596288</v>
      </c>
      <c r="O156" s="3">
        <f t="shared" si="44"/>
        <v>3.7499999999999999E-2</v>
      </c>
      <c r="P156" s="9">
        <f>SUMPRODUCT($J$9:J156,$L$9:L156,$R$9:R156)/SUMPRODUCT($L$9:L156,$R$9:R156)</f>
        <v>62.343281780620153</v>
      </c>
      <c r="Q156" s="3">
        <v>0.01</v>
      </c>
      <c r="R156">
        <f t="shared" si="63"/>
        <v>1622</v>
      </c>
      <c r="S156" s="8">
        <f>N156-L156*(R155-R156)</f>
        <v>1147415.3748630986</v>
      </c>
      <c r="T156" s="8"/>
      <c r="U156" s="5">
        <v>148</v>
      </c>
      <c r="V156" s="8">
        <v>0</v>
      </c>
      <c r="W156" s="8">
        <v>0</v>
      </c>
      <c r="X156" s="8">
        <v>0</v>
      </c>
      <c r="Y156" s="8">
        <f t="shared" si="45"/>
        <v>0</v>
      </c>
      <c r="Z156" s="8">
        <f t="shared" si="46"/>
        <v>0</v>
      </c>
      <c r="AA156" s="3">
        <f t="shared" si="47"/>
        <v>0.04</v>
      </c>
      <c r="AB156">
        <f>SUMPRODUCT($U$9:U156,$X$9:X156)/SUM($X$9:X156)</f>
        <v>52.104686798720358</v>
      </c>
      <c r="AC156" s="10">
        <v>0.02</v>
      </c>
      <c r="AD156" s="8">
        <f t="shared" si="48"/>
        <v>0</v>
      </c>
      <c r="AF156" s="5">
        <v>148</v>
      </c>
      <c r="AG156" s="8">
        <f t="shared" si="49"/>
        <v>134219142.00887471</v>
      </c>
      <c r="AH156" s="8">
        <f t="shared" si="50"/>
        <v>1020359.8412646085</v>
      </c>
      <c r="AI156" s="8">
        <f t="shared" si="51"/>
        <v>1139755.0714743766</v>
      </c>
      <c r="AJ156" s="8">
        <f t="shared" si="52"/>
        <v>410149.31210820767</v>
      </c>
      <c r="AK156" s="12">
        <f>SUM($AJ$9:AJ156)/SUM($AG$9:AG156) * 12</f>
        <v>3.6910034886295878E-2</v>
      </c>
      <c r="AL156" s="9">
        <f>SUMPRODUCT($AF$9:AF156,$AH$9:AH156)/SUM($AH$9:AH156)</f>
        <v>61.293858878489537</v>
      </c>
      <c r="AM156" s="3">
        <f t="shared" si="53"/>
        <v>8.4917475586233047E-3</v>
      </c>
      <c r="AN156">
        <f t="shared" si="54"/>
        <v>3.0558183130174393E-3</v>
      </c>
    </row>
    <row r="157" spans="1:40" x14ac:dyDescent="0.2">
      <c r="A157" s="5">
        <v>149</v>
      </c>
      <c r="B157" s="2">
        <f t="shared" si="55"/>
        <v>21212317.509966362</v>
      </c>
      <c r="C157" s="2">
        <f t="shared" si="56"/>
        <v>637550.84650308394</v>
      </c>
      <c r="D157" s="5">
        <v>0</v>
      </c>
      <c r="E157" s="2">
        <f t="shared" si="57"/>
        <v>53030.79377491591</v>
      </c>
      <c r="F157" s="3">
        <v>0.03</v>
      </c>
      <c r="G157" s="9">
        <f>SUMPRODUCT($A$9:A157,$C$9:C157)/SUM($C$9:C157)</f>
        <v>79.608607082170749</v>
      </c>
      <c r="H157" s="3">
        <v>0</v>
      </c>
      <c r="J157" s="5">
        <v>149</v>
      </c>
      <c r="K157" s="8">
        <f t="shared" si="58"/>
        <v>71713.460928943663</v>
      </c>
      <c r="L157" s="8">
        <f t="shared" si="59"/>
        <v>239.01102616917538</v>
      </c>
      <c r="M157" s="8">
        <f t="shared" si="60"/>
        <v>224.10456540294896</v>
      </c>
      <c r="N157" s="8">
        <f t="shared" si="61"/>
        <v>1147415.3748630986</v>
      </c>
      <c r="O157" s="3">
        <f t="shared" si="44"/>
        <v>3.7499999999999999E-2</v>
      </c>
      <c r="P157" s="9">
        <f>SUMPRODUCT($J$9:J157,$L$9:L157,$R$9:R157)/SUMPRODUCT($L$9:L157,$R$9:R157)</f>
        <v>62.682410084535078</v>
      </c>
      <c r="Q157" s="3">
        <v>0.01</v>
      </c>
      <c r="R157">
        <f t="shared" si="63"/>
        <v>1606</v>
      </c>
      <c r="S157" s="8">
        <f>N157-L157*(R156-R157)</f>
        <v>1143591.1984443918</v>
      </c>
      <c r="T157" s="8"/>
      <c r="U157" s="5">
        <v>149</v>
      </c>
      <c r="V157" s="8">
        <v>0</v>
      </c>
      <c r="W157" s="8">
        <v>0</v>
      </c>
      <c r="X157" s="8">
        <v>0</v>
      </c>
      <c r="Y157" s="8">
        <f t="shared" si="45"/>
        <v>0</v>
      </c>
      <c r="Z157" s="8">
        <f t="shared" si="46"/>
        <v>0</v>
      </c>
      <c r="AA157" s="3">
        <f t="shared" si="47"/>
        <v>0.04</v>
      </c>
      <c r="AB157">
        <f>SUMPRODUCT($U$9:U157,$X$9:X157)/SUM($X$9:X157)</f>
        <v>52.104686798720358</v>
      </c>
      <c r="AC157" s="10">
        <v>0.02</v>
      </c>
      <c r="AD157" s="8">
        <f t="shared" si="48"/>
        <v>0</v>
      </c>
      <c r="AF157" s="5">
        <v>149</v>
      </c>
      <c r="AG157" s="8">
        <f t="shared" si="49"/>
        <v>132130261.78810288</v>
      </c>
      <c r="AH157" s="8">
        <f t="shared" si="50"/>
        <v>1019541.3926286766</v>
      </c>
      <c r="AI157" s="8">
        <f t="shared" si="51"/>
        <v>1064912.7718196062</v>
      </c>
      <c r="AJ157" s="8">
        <f t="shared" si="52"/>
        <v>403786.43056137912</v>
      </c>
      <c r="AK157" s="12">
        <f>SUM($AJ$9:AJ157)/SUM($AG$9:AG157) * 12</f>
        <v>3.690953273573376E-2</v>
      </c>
      <c r="AL157" s="9">
        <f>SUMPRODUCT($AF$9:AF157,$AH$9:AH157)/SUM($AH$9:AH157)</f>
        <v>61.642077168409514</v>
      </c>
      <c r="AM157" s="3">
        <f t="shared" si="53"/>
        <v>8.0595675616491648E-3</v>
      </c>
      <c r="AN157">
        <f t="shared" si="54"/>
        <v>3.0559723798090316E-3</v>
      </c>
    </row>
    <row r="158" spans="1:40" x14ac:dyDescent="0.2">
      <c r="A158" s="5">
        <v>150</v>
      </c>
      <c r="B158" s="2">
        <f t="shared" si="55"/>
        <v>20574766.66346328</v>
      </c>
      <c r="C158" s="2">
        <f t="shared" si="56"/>
        <v>639144.72361934162</v>
      </c>
      <c r="D158" s="5">
        <v>0</v>
      </c>
      <c r="E158" s="2">
        <f t="shared" si="57"/>
        <v>51436.9166586582</v>
      </c>
      <c r="F158" s="3">
        <v>0.03</v>
      </c>
      <c r="G158" s="9">
        <f>SUMPRODUCT($A$9:A158,$C$9:C158)/SUM($C$9:C158)</f>
        <v>80.170533477675164</v>
      </c>
      <c r="H158" s="3">
        <v>0</v>
      </c>
      <c r="J158" s="5">
        <v>150</v>
      </c>
      <c r="K158" s="8">
        <f t="shared" si="58"/>
        <v>71474.44990277449</v>
      </c>
      <c r="L158" s="8">
        <f t="shared" si="59"/>
        <v>239.75793562595405</v>
      </c>
      <c r="M158" s="8">
        <f t="shared" si="60"/>
        <v>223.3576559461703</v>
      </c>
      <c r="N158" s="8">
        <f t="shared" si="61"/>
        <v>1143591.1984443918</v>
      </c>
      <c r="O158" s="3">
        <f t="shared" si="44"/>
        <v>3.7499999999999999E-2</v>
      </c>
      <c r="P158" s="9">
        <f>SUMPRODUCT($J$9:J158,$L$9:L158,$R$9:R158)/SUMPRODUCT($L$9:L158,$R$9:R158)</f>
        <v>63.020463653855252</v>
      </c>
      <c r="Q158" s="3">
        <v>0.01</v>
      </c>
      <c r="R158">
        <f t="shared" si="63"/>
        <v>1590</v>
      </c>
      <c r="S158" s="8">
        <f>N158-L158*(R157-R158)</f>
        <v>1139755.0714743766</v>
      </c>
      <c r="T158" s="8"/>
      <c r="U158" s="5">
        <v>150</v>
      </c>
      <c r="V158" s="8">
        <v>0</v>
      </c>
      <c r="W158" s="8">
        <v>0</v>
      </c>
      <c r="X158" s="8">
        <v>0</v>
      </c>
      <c r="Y158" s="8">
        <f t="shared" si="45"/>
        <v>0</v>
      </c>
      <c r="Z158" s="8">
        <f t="shared" si="46"/>
        <v>0</v>
      </c>
      <c r="AA158" s="3">
        <f t="shared" si="47"/>
        <v>0.04</v>
      </c>
      <c r="AB158">
        <f>SUMPRODUCT($U$9:U158,$X$9:X158)/SUM($X$9:X158)</f>
        <v>52.104686798720358</v>
      </c>
      <c r="AC158" s="10">
        <v>0.02</v>
      </c>
      <c r="AD158" s="8">
        <f t="shared" si="48"/>
        <v>0</v>
      </c>
      <c r="AF158" s="5">
        <v>150</v>
      </c>
      <c r="AG158" s="8">
        <f t="shared" si="49"/>
        <v>130045807.62365459</v>
      </c>
      <c r="AH158" s="8">
        <f t="shared" si="50"/>
        <v>1018708.1139031029</v>
      </c>
      <c r="AI158" s="8">
        <f t="shared" si="51"/>
        <v>1061293.8903579605</v>
      </c>
      <c r="AJ158" s="8">
        <f t="shared" si="52"/>
        <v>397661.70163934719</v>
      </c>
      <c r="AK158" s="12">
        <f>SUM($AJ$9:AJ158)/SUM($AG$9:AG158) * 12</f>
        <v>3.6909087404142699E-2</v>
      </c>
      <c r="AL158" s="9">
        <f>SUMPRODUCT($AF$9:AF158,$AH$9:AH158)/SUM($AH$9:AH158)</f>
        <v>61.991211471033957</v>
      </c>
      <c r="AM158" s="3">
        <f t="shared" si="53"/>
        <v>8.160923521881509E-3</v>
      </c>
      <c r="AN158">
        <f t="shared" si="54"/>
        <v>3.057858679998038E-3</v>
      </c>
    </row>
    <row r="159" spans="1:40" x14ac:dyDescent="0.2">
      <c r="A159" s="5">
        <v>151</v>
      </c>
      <c r="B159" s="2">
        <f t="shared" si="55"/>
        <v>19935621.939843938</v>
      </c>
      <c r="C159" s="2">
        <f t="shared" si="56"/>
        <v>640742.58542838995</v>
      </c>
      <c r="D159" s="5">
        <v>0</v>
      </c>
      <c r="E159" s="2">
        <f t="shared" si="57"/>
        <v>49839.054849609849</v>
      </c>
      <c r="F159" s="3">
        <v>0.03</v>
      </c>
      <c r="G159" s="9">
        <f>SUMPRODUCT($A$9:A159,$C$9:C159)/SUM($C$9:C159)</f>
        <v>80.732870230795569</v>
      </c>
      <c r="H159" s="3">
        <v>0</v>
      </c>
      <c r="J159" s="5">
        <v>151</v>
      </c>
      <c r="K159" s="8">
        <f t="shared" si="58"/>
        <v>71234.691967148538</v>
      </c>
      <c r="L159" s="8">
        <f t="shared" si="59"/>
        <v>240.50717917478516</v>
      </c>
      <c r="M159" s="8">
        <f t="shared" si="60"/>
        <v>222.60841239733918</v>
      </c>
      <c r="N159" s="8">
        <f t="shared" si="61"/>
        <v>1068520.379507228</v>
      </c>
      <c r="O159" s="3">
        <f t="shared" si="44"/>
        <v>3.7499999999999999E-2</v>
      </c>
      <c r="P159" s="9">
        <f>SUMPRODUCT($J$9:J159,$L$9:L159,$R$9:R159)/SUMPRODUCT($L$9:L159,$R$9:R159)</f>
        <v>63.357623942301636</v>
      </c>
      <c r="Q159" s="3">
        <v>0.01</v>
      </c>
      <c r="R159">
        <f t="shared" si="63"/>
        <v>1575</v>
      </c>
      <c r="S159" s="8">
        <f>N159-L159*(R158-R159)</f>
        <v>1064912.7718196062</v>
      </c>
      <c r="T159" s="8"/>
      <c r="U159" s="5">
        <v>151</v>
      </c>
      <c r="V159" s="8">
        <v>0</v>
      </c>
      <c r="W159" s="8">
        <v>0</v>
      </c>
      <c r="X159" s="8">
        <v>0</v>
      </c>
      <c r="Y159" s="8">
        <f t="shared" si="45"/>
        <v>0</v>
      </c>
      <c r="Z159" s="8">
        <f t="shared" si="46"/>
        <v>0</v>
      </c>
      <c r="AA159" s="3">
        <f t="shared" si="47"/>
        <v>0.04</v>
      </c>
      <c r="AB159">
        <f>SUMPRODUCT($U$9:U159,$X$9:X159)/SUM($X$9:X159)</f>
        <v>52.104686798720358</v>
      </c>
      <c r="AC159" s="10">
        <v>0.02</v>
      </c>
      <c r="AD159" s="8">
        <f t="shared" si="48"/>
        <v>0</v>
      </c>
      <c r="AF159" s="5">
        <v>151</v>
      </c>
      <c r="AG159" s="8">
        <f t="shared" si="49"/>
        <v>127965805.61939353</v>
      </c>
      <c r="AH159" s="8">
        <f t="shared" si="50"/>
        <v>1017859.9210166543</v>
      </c>
      <c r="AI159" s="8">
        <f t="shared" si="51"/>
        <v>1057663.6998917474</v>
      </c>
      <c r="AJ159" s="8">
        <f t="shared" si="52"/>
        <v>391551.85164764617</v>
      </c>
      <c r="AK159" s="12">
        <f>SUM($AJ$9:AJ159)/SUM($AG$9:AG159) * 12</f>
        <v>3.690869872117554E-2</v>
      </c>
      <c r="AL159" s="9">
        <f>SUMPRODUCT($AF$9:AF159,$AH$9:AH159)/SUM($AH$9:AH159)</f>
        <v>62.341242795112606</v>
      </c>
      <c r="AM159" s="3">
        <f t="shared" si="53"/>
        <v>8.2652056521844448E-3</v>
      </c>
      <c r="AN159">
        <f t="shared" si="54"/>
        <v>3.0598162513213261E-3</v>
      </c>
    </row>
    <row r="160" spans="1:40" x14ac:dyDescent="0.2">
      <c r="A160" s="5">
        <v>152</v>
      </c>
      <c r="B160" s="2">
        <f t="shared" si="55"/>
        <v>19294879.354415547</v>
      </c>
      <c r="C160" s="2">
        <f t="shared" si="56"/>
        <v>642344.44189196092</v>
      </c>
      <c r="D160" s="5">
        <v>0</v>
      </c>
      <c r="E160" s="2">
        <f t="shared" si="57"/>
        <v>48237.198386038872</v>
      </c>
      <c r="F160" s="3">
        <v>0.03</v>
      </c>
      <c r="G160" s="9">
        <f>SUMPRODUCT($A$9:A160,$C$9:C160)/SUM($C$9:C160)</f>
        <v>81.295617264739576</v>
      </c>
      <c r="H160" s="3">
        <v>0</v>
      </c>
      <c r="J160" s="5">
        <v>152</v>
      </c>
      <c r="K160" s="8">
        <f t="shared" si="58"/>
        <v>70994.184787973747</v>
      </c>
      <c r="L160" s="8">
        <f t="shared" si="59"/>
        <v>241.25876410970639</v>
      </c>
      <c r="M160" s="8">
        <f t="shared" si="60"/>
        <v>221.85682746241795</v>
      </c>
      <c r="N160" s="8">
        <f t="shared" si="61"/>
        <v>1064912.7718196062</v>
      </c>
      <c r="O160" s="3">
        <f t="shared" si="44"/>
        <v>3.7499999999999999E-2</v>
      </c>
      <c r="P160" s="9">
        <f>SUMPRODUCT($J$9:J160,$L$9:L160,$R$9:R160)/SUMPRODUCT($L$9:L160,$R$9:R160)</f>
        <v>63.693860353703776</v>
      </c>
      <c r="Q160" s="3">
        <v>0.01</v>
      </c>
      <c r="R160">
        <f t="shared" si="63"/>
        <v>1560</v>
      </c>
      <c r="S160" s="8">
        <f>N160-L160*(R159-R160)</f>
        <v>1061293.8903579605</v>
      </c>
      <c r="T160" s="8"/>
      <c r="U160" s="5">
        <v>152</v>
      </c>
      <c r="V160" s="8">
        <v>0</v>
      </c>
      <c r="W160" s="8">
        <v>0</v>
      </c>
      <c r="X160" s="8">
        <v>0</v>
      </c>
      <c r="Y160" s="8">
        <f t="shared" si="45"/>
        <v>0</v>
      </c>
      <c r="Z160" s="8">
        <f t="shared" si="46"/>
        <v>0</v>
      </c>
      <c r="AA160" s="3">
        <f t="shared" si="47"/>
        <v>0.04</v>
      </c>
      <c r="AB160">
        <f>SUMPRODUCT($U$9:U160,$X$9:X160)/SUM($X$9:X160)</f>
        <v>52.104686798720358</v>
      </c>
      <c r="AC160" s="10">
        <v>0.02</v>
      </c>
      <c r="AD160" s="8">
        <f t="shared" si="48"/>
        <v>0</v>
      </c>
      <c r="AF160" s="5">
        <v>152</v>
      </c>
      <c r="AG160" s="8">
        <f t="shared" si="49"/>
        <v>125890281.99848515</v>
      </c>
      <c r="AH160" s="8">
        <f t="shared" si="50"/>
        <v>1016996.7295190382</v>
      </c>
      <c r="AI160" s="8">
        <f t="shared" si="51"/>
        <v>1054022.1650803273</v>
      </c>
      <c r="AJ160" s="8">
        <f t="shared" si="52"/>
        <v>385456.96492647345</v>
      </c>
      <c r="AK160" s="12">
        <f>SUM($AJ$9:AJ160)/SUM($AG$9:AG160) * 12</f>
        <v>3.6908366529899844E-2</v>
      </c>
      <c r="AL160" s="9">
        <f>SUMPRODUCT($AF$9:AF160,$AH$9:AH160)/SUM($AH$9:AH160)</f>
        <v>62.692152343697678</v>
      </c>
      <c r="AM160" s="3">
        <f t="shared" si="53"/>
        <v>8.3725459054338324E-3</v>
      </c>
      <c r="AN160">
        <f t="shared" si="54"/>
        <v>3.0618484509480383E-3</v>
      </c>
    </row>
    <row r="161" spans="1:40" x14ac:dyDescent="0.2">
      <c r="A161" s="5">
        <v>153</v>
      </c>
      <c r="B161" s="2">
        <f t="shared" si="55"/>
        <v>18652534.912523586</v>
      </c>
      <c r="C161" s="2">
        <f t="shared" si="56"/>
        <v>643950.30299669085</v>
      </c>
      <c r="D161" s="5">
        <v>0</v>
      </c>
      <c r="E161" s="2">
        <f t="shared" si="57"/>
        <v>46631.337281308966</v>
      </c>
      <c r="F161" s="3">
        <v>0.03</v>
      </c>
      <c r="G161" s="9">
        <f>SUMPRODUCT($A$9:A161,$C$9:C161)/SUM($C$9:C161)</f>
        <v>81.858774502221863</v>
      </c>
      <c r="H161" s="3">
        <v>0</v>
      </c>
      <c r="J161" s="5">
        <v>153</v>
      </c>
      <c r="K161" s="8">
        <f t="shared" si="58"/>
        <v>70752.926023864042</v>
      </c>
      <c r="L161" s="8">
        <f t="shared" si="59"/>
        <v>242.0126977475492</v>
      </c>
      <c r="M161" s="8">
        <f t="shared" si="60"/>
        <v>221.10289382457515</v>
      </c>
      <c r="N161" s="8">
        <f t="shared" si="61"/>
        <v>1061293.8903579607</v>
      </c>
      <c r="O161" s="3">
        <f t="shared" si="44"/>
        <v>3.7499999999999999E-2</v>
      </c>
      <c r="P161" s="9">
        <f>SUMPRODUCT($J$9:J161,$L$9:L161,$R$9:R161)/SUMPRODUCT($L$9:L161,$R$9:R161)</f>
        <v>64.029142223823712</v>
      </c>
      <c r="Q161" s="3">
        <v>0.01</v>
      </c>
      <c r="R161">
        <f t="shared" si="63"/>
        <v>1545</v>
      </c>
      <c r="S161" s="8">
        <f>N161-L161*(R160-R161)</f>
        <v>1057663.6998917474</v>
      </c>
      <c r="T161" s="8"/>
      <c r="U161" s="5">
        <v>153</v>
      </c>
      <c r="V161" s="8">
        <v>0</v>
      </c>
      <c r="W161" s="8">
        <v>0</v>
      </c>
      <c r="X161" s="8">
        <v>0</v>
      </c>
      <c r="Y161" s="8">
        <f t="shared" si="45"/>
        <v>0</v>
      </c>
      <c r="Z161" s="8">
        <f t="shared" si="46"/>
        <v>0</v>
      </c>
      <c r="AA161" s="3">
        <f t="shared" si="47"/>
        <v>0.04</v>
      </c>
      <c r="AB161">
        <f>SUMPRODUCT($U$9:U161,$X$9:X161)/SUM($X$9:X161)</f>
        <v>52.104686798720358</v>
      </c>
      <c r="AC161" s="10">
        <v>0.02</v>
      </c>
      <c r="AD161" s="8">
        <f t="shared" si="48"/>
        <v>0</v>
      </c>
      <c r="AF161" s="5">
        <v>153</v>
      </c>
      <c r="AG161" s="8">
        <f t="shared" si="49"/>
        <v>123819263.10388577</v>
      </c>
      <c r="AH161" s="8">
        <f t="shared" si="50"/>
        <v>1016118.454579358</v>
      </c>
      <c r="AI161" s="8">
        <f t="shared" si="51"/>
        <v>1050369.2504726215</v>
      </c>
      <c r="AJ161" s="8">
        <f t="shared" si="52"/>
        <v>379377.12619628618</v>
      </c>
      <c r="AK161" s="12">
        <f>SUM($AJ$9:AJ161)/SUM($AG$9:AG161) * 12</f>
        <v>3.6908090686573525E-2</v>
      </c>
      <c r="AL161" s="9">
        <f>SUMPRODUCT($AF$9:AF161,$AH$9:AH161)/SUM($AH$9:AH161)</f>
        <v>63.04392150938731</v>
      </c>
      <c r="AM161" s="3">
        <f t="shared" si="53"/>
        <v>8.4830843290623504E-3</v>
      </c>
      <c r="AN161">
        <f t="shared" si="54"/>
        <v>3.0639588436088853E-3</v>
      </c>
    </row>
    <row r="162" spans="1:40" x14ac:dyDescent="0.2">
      <c r="A162" s="5">
        <v>154</v>
      </c>
      <c r="B162" s="2">
        <f t="shared" si="55"/>
        <v>18008584.609526895</v>
      </c>
      <c r="C162" s="2">
        <f t="shared" si="56"/>
        <v>645560.17875418253</v>
      </c>
      <c r="D162" s="5">
        <v>0</v>
      </c>
      <c r="E162" s="2">
        <f t="shared" si="57"/>
        <v>45021.461523817241</v>
      </c>
      <c r="F162" s="3">
        <v>0.03</v>
      </c>
      <c r="G162" s="9">
        <f>SUMPRODUCT($A$9:A162,$C$9:C162)/SUM($C$9:C162)</f>
        <v>82.422341865464446</v>
      </c>
      <c r="H162" s="3">
        <v>0</v>
      </c>
      <c r="J162" s="5">
        <v>154</v>
      </c>
      <c r="K162" s="8">
        <f t="shared" si="58"/>
        <v>70510.913326116497</v>
      </c>
      <c r="L162" s="8">
        <f t="shared" si="59"/>
        <v>242.76898742801029</v>
      </c>
      <c r="M162" s="8">
        <f t="shared" si="60"/>
        <v>220.34660414411405</v>
      </c>
      <c r="N162" s="8">
        <f t="shared" si="61"/>
        <v>1057663.6998917474</v>
      </c>
      <c r="O162" s="3">
        <f t="shared" si="44"/>
        <v>3.7499999999999999E-2</v>
      </c>
      <c r="P162" s="9">
        <f>SUMPRODUCT($J$9:J162,$L$9:L162,$R$9:R162)/SUMPRODUCT($L$9:L162,$R$9:R162)</f>
        <v>64.363438809816998</v>
      </c>
      <c r="Q162" s="3">
        <v>0.01</v>
      </c>
      <c r="R162">
        <f t="shared" si="63"/>
        <v>1530</v>
      </c>
      <c r="S162" s="8">
        <f>N162-L162*(R161-R162)</f>
        <v>1054022.1650803273</v>
      </c>
      <c r="T162" s="8"/>
      <c r="U162" s="5">
        <v>154</v>
      </c>
      <c r="V162" s="8">
        <v>0</v>
      </c>
      <c r="W162" s="8">
        <v>0</v>
      </c>
      <c r="X162" s="8">
        <v>0</v>
      </c>
      <c r="Y162" s="8">
        <f t="shared" si="45"/>
        <v>0</v>
      </c>
      <c r="Z162" s="8">
        <f t="shared" si="46"/>
        <v>0</v>
      </c>
      <c r="AA162" s="3">
        <f t="shared" si="47"/>
        <v>0.04</v>
      </c>
      <c r="AB162">
        <f>SUMPRODUCT($U$9:U162,$X$9:X162)/SUM($X$9:X162)</f>
        <v>52.104686798720358</v>
      </c>
      <c r="AC162" s="10">
        <v>0.02</v>
      </c>
      <c r="AD162" s="8">
        <f t="shared" si="48"/>
        <v>0</v>
      </c>
      <c r="AF162" s="5">
        <v>154</v>
      </c>
      <c r="AG162" s="8">
        <f t="shared" si="49"/>
        <v>121752775.3988338</v>
      </c>
      <c r="AH162" s="8">
        <f t="shared" si="50"/>
        <v>1015225.010984563</v>
      </c>
      <c r="AI162" s="8">
        <f t="shared" si="51"/>
        <v>1046704.9205067666</v>
      </c>
      <c r="AJ162" s="8">
        <f t="shared" si="52"/>
        <v>373312.42055935023</v>
      </c>
      <c r="AK162" s="12">
        <f>SUM($AJ$9:AJ162)/SUM($AG$9:AG162) * 12</f>
        <v>3.6907871060429587E-2</v>
      </c>
      <c r="AL162" s="9">
        <f>SUMPRODUCT($AF$9:AF162,$AH$9:AH162)/SUM($AH$9:AH162)</f>
        <v>63.396531869667307</v>
      </c>
      <c r="AM162" s="3">
        <f t="shared" si="53"/>
        <v>8.5969696959925929E-3</v>
      </c>
      <c r="AN162">
        <f t="shared" si="54"/>
        <v>3.0661512177974216E-3</v>
      </c>
    </row>
    <row r="163" spans="1:40" x14ac:dyDescent="0.2">
      <c r="A163" s="5">
        <v>155</v>
      </c>
      <c r="B163" s="2">
        <f t="shared" si="55"/>
        <v>17363024.430772714</v>
      </c>
      <c r="C163" s="2">
        <f t="shared" si="56"/>
        <v>647174.07920106803</v>
      </c>
      <c r="D163" s="5">
        <v>0</v>
      </c>
      <c r="E163" s="2">
        <f t="shared" si="57"/>
        <v>43407.561076931786</v>
      </c>
      <c r="F163" s="3">
        <v>0.03</v>
      </c>
      <c r="G163" s="9">
        <f>SUMPRODUCT($A$9:A163,$C$9:C163)/SUM($C$9:C163)</f>
        <v>82.986319276197051</v>
      </c>
      <c r="H163" s="3">
        <v>0</v>
      </c>
      <c r="J163" s="5">
        <v>155</v>
      </c>
      <c r="K163" s="8">
        <f t="shared" si="58"/>
        <v>70268.144338688493</v>
      </c>
      <c r="L163" s="8">
        <f t="shared" si="59"/>
        <v>243.52764051372279</v>
      </c>
      <c r="M163" s="8">
        <f t="shared" si="60"/>
        <v>219.58795105840156</v>
      </c>
      <c r="N163" s="8">
        <f t="shared" si="61"/>
        <v>1054022.1650803273</v>
      </c>
      <c r="O163" s="3">
        <f t="shared" si="44"/>
        <v>3.7499999999999999E-2</v>
      </c>
      <c r="P163" s="9">
        <f>SUMPRODUCT($J$9:J163,$L$9:L163,$R$9:R163)/SUMPRODUCT($L$9:L163,$R$9:R163)</f>
        <v>64.696719279758085</v>
      </c>
      <c r="Q163" s="3">
        <v>0.01</v>
      </c>
      <c r="R163">
        <f t="shared" si="63"/>
        <v>1515</v>
      </c>
      <c r="S163" s="8">
        <f>N163-L163*(R162-R163)</f>
        <v>1050369.2504726215</v>
      </c>
      <c r="T163" s="8"/>
      <c r="U163" s="5">
        <v>155</v>
      </c>
      <c r="V163" s="8">
        <v>0</v>
      </c>
      <c r="W163" s="8">
        <v>0</v>
      </c>
      <c r="X163" s="8">
        <v>0</v>
      </c>
      <c r="Y163" s="8">
        <f t="shared" si="45"/>
        <v>0</v>
      </c>
      <c r="Z163" s="8">
        <f t="shared" si="46"/>
        <v>0</v>
      </c>
      <c r="AA163" s="3">
        <f t="shared" si="47"/>
        <v>0.04</v>
      </c>
      <c r="AB163">
        <f>SUMPRODUCT($U$9:U163,$X$9:X163)/SUM($X$9:X163)</f>
        <v>52.104686798720358</v>
      </c>
      <c r="AC163" s="10">
        <v>0.02</v>
      </c>
      <c r="AD163" s="8">
        <f t="shared" si="48"/>
        <v>0</v>
      </c>
      <c r="AF163" s="5">
        <v>155</v>
      </c>
      <c r="AG163" s="8">
        <f t="shared" si="49"/>
        <v>119690845.46734247</v>
      </c>
      <c r="AH163" s="8">
        <f t="shared" si="50"/>
        <v>1014316.3131378922</v>
      </c>
      <c r="AI163" s="8">
        <f t="shared" si="51"/>
        <v>1043029.1395097683</v>
      </c>
      <c r="AJ163" s="8">
        <f t="shared" si="52"/>
        <v>367262.93350129598</v>
      </c>
      <c r="AK163" s="12">
        <f>SUM($AJ$9:AJ163)/SUM($AG$9:AG163) * 12</f>
        <v>3.6907707533469586E-2</v>
      </c>
      <c r="AL163" s="9">
        <f>SUMPRODUCT($AF$9:AF163,$AH$9:AH163)/SUM($AH$9:AH163)</f>
        <v>63.749965182348326</v>
      </c>
      <c r="AM163" s="3">
        <f t="shared" si="53"/>
        <v>8.7143601955285525E-3</v>
      </c>
      <c r="AN163">
        <f t="shared" si="54"/>
        <v>3.0684296035113504E-3</v>
      </c>
    </row>
    <row r="164" spans="1:40" x14ac:dyDescent="0.2">
      <c r="A164" s="5">
        <v>156</v>
      </c>
      <c r="B164" s="2">
        <f t="shared" si="55"/>
        <v>16715850.351571646</v>
      </c>
      <c r="C164" s="2">
        <f t="shared" si="56"/>
        <v>648792.01439907064</v>
      </c>
      <c r="D164" s="5">
        <v>0</v>
      </c>
      <c r="E164" s="2">
        <f t="shared" si="57"/>
        <v>41789.625878929117</v>
      </c>
      <c r="F164" s="3">
        <v>0.03</v>
      </c>
      <c r="G164" s="9">
        <f>SUMPRODUCT($A$9:A164,$C$9:C164)/SUM($C$9:C164)</f>
        <v>83.550706655657464</v>
      </c>
      <c r="H164" s="3">
        <v>0</v>
      </c>
      <c r="J164" s="5">
        <v>156</v>
      </c>
      <c r="K164" s="8">
        <f t="shared" si="58"/>
        <v>70024.616698174766</v>
      </c>
      <c r="L164" s="8">
        <f t="shared" si="59"/>
        <v>244.28866439032822</v>
      </c>
      <c r="M164" s="8">
        <f t="shared" si="60"/>
        <v>218.82692718179612</v>
      </c>
      <c r="N164" s="8">
        <f t="shared" si="61"/>
        <v>1050369.2504726215</v>
      </c>
      <c r="O164" s="3">
        <f t="shared" si="44"/>
        <v>3.7499999999999999E-2</v>
      </c>
      <c r="P164" s="9">
        <f>SUMPRODUCT($J$9:J164,$L$9:L164,$R$9:R164)/SUMPRODUCT($L$9:L164,$R$9:R164)</f>
        <v>65.02895270222173</v>
      </c>
      <c r="Q164" s="3">
        <v>0.01</v>
      </c>
      <c r="R164">
        <f t="shared" si="63"/>
        <v>1500</v>
      </c>
      <c r="S164" s="8">
        <f>N164-L164*(R163-R164)</f>
        <v>1046704.9205067666</v>
      </c>
      <c r="T164" s="8"/>
      <c r="U164" s="5">
        <v>156</v>
      </c>
      <c r="V164" s="8">
        <v>0</v>
      </c>
      <c r="W164" s="8">
        <v>0</v>
      </c>
      <c r="X164" s="8">
        <v>0</v>
      </c>
      <c r="Y164" s="8">
        <f t="shared" si="45"/>
        <v>0</v>
      </c>
      <c r="Z164" s="8">
        <f t="shared" si="46"/>
        <v>0</v>
      </c>
      <c r="AA164" s="3">
        <f t="shared" si="47"/>
        <v>0.04</v>
      </c>
      <c r="AB164">
        <f>SUMPRODUCT($U$9:U164,$X$9:X164)/SUM($X$9:X164)</f>
        <v>52.104686798720358</v>
      </c>
      <c r="AC164" s="10">
        <v>0.02</v>
      </c>
      <c r="AD164" s="8">
        <f t="shared" si="48"/>
        <v>0</v>
      </c>
      <c r="AF164" s="5">
        <v>156</v>
      </c>
      <c r="AG164" s="8">
        <f t="shared" si="49"/>
        <v>117703035.29066211</v>
      </c>
      <c r="AH164" s="8">
        <f t="shared" si="50"/>
        <v>1013638.0929114865</v>
      </c>
      <c r="AI164" s="8">
        <f t="shared" si="51"/>
        <v>970052.41358401079</v>
      </c>
      <c r="AJ164" s="8">
        <f t="shared" si="52"/>
        <v>361228.75089267828</v>
      </c>
      <c r="AK164" s="12">
        <f>SUM($AJ$9:AJ164)/SUM($AG$9:AG164) * 12</f>
        <v>3.6907559640702733E-2</v>
      </c>
      <c r="AL164" s="9">
        <f>SUMPRODUCT($AF$9:AF164,$AH$9:AH164)/SUM($AH$9:AH164)</f>
        <v>64.104288978368729</v>
      </c>
      <c r="AM164" s="3">
        <f t="shared" si="53"/>
        <v>8.2415241984925194E-3</v>
      </c>
      <c r="AN164">
        <f t="shared" si="54"/>
        <v>3.0689841600145726E-3</v>
      </c>
    </row>
    <row r="165" spans="1:40" x14ac:dyDescent="0.2">
      <c r="A165" s="5">
        <v>157</v>
      </c>
      <c r="B165" s="2">
        <f t="shared" si="55"/>
        <v>16067058.337172575</v>
      </c>
      <c r="C165" s="2">
        <f t="shared" si="56"/>
        <v>650413.99443506834</v>
      </c>
      <c r="D165" s="5">
        <v>0</v>
      </c>
      <c r="E165" s="2">
        <f t="shared" si="57"/>
        <v>40167.645842931437</v>
      </c>
      <c r="F165" s="3">
        <v>0.03</v>
      </c>
      <c r="G165" s="9">
        <f>SUMPRODUCT($A$9:A165,$C$9:C165)/SUM($C$9:C165)</f>
        <v>84.115503924591835</v>
      </c>
      <c r="H165" s="3">
        <v>0</v>
      </c>
      <c r="J165" s="5">
        <v>157</v>
      </c>
      <c r="K165" s="8">
        <f t="shared" si="58"/>
        <v>69780.328033784434</v>
      </c>
      <c r="L165" s="8">
        <f t="shared" si="59"/>
        <v>245.05206646654801</v>
      </c>
      <c r="M165" s="8">
        <f t="shared" si="60"/>
        <v>218.06352510557633</v>
      </c>
      <c r="N165" s="8">
        <f t="shared" si="61"/>
        <v>1046704.9205067665</v>
      </c>
      <c r="O165" s="3">
        <f t="shared" si="44"/>
        <v>3.7499999999999999E-2</v>
      </c>
      <c r="P165" s="9">
        <f>SUMPRODUCT($J$9:J165,$L$9:L165,$R$9:R165)/SUMPRODUCT($L$9:L165,$R$9:R165)</f>
        <v>65.360108035911296</v>
      </c>
      <c r="Q165" s="3">
        <v>0.01</v>
      </c>
      <c r="R165">
        <f t="shared" si="63"/>
        <v>1485</v>
      </c>
      <c r="S165" s="8">
        <f>N165-L165*(R164-R165)</f>
        <v>1043029.1395097683</v>
      </c>
      <c r="T165" s="8"/>
      <c r="U165" s="5">
        <v>157</v>
      </c>
      <c r="V165" s="8">
        <v>0</v>
      </c>
      <c r="W165" s="8">
        <v>0</v>
      </c>
      <c r="X165" s="8">
        <v>0</v>
      </c>
      <c r="Y165" s="8">
        <f t="shared" si="45"/>
        <v>0</v>
      </c>
      <c r="Z165" s="8">
        <f t="shared" si="46"/>
        <v>0</v>
      </c>
      <c r="AA165" s="3">
        <f t="shared" si="47"/>
        <v>0.04</v>
      </c>
      <c r="AB165">
        <f>SUMPRODUCT($U$9:U165,$X$9:X165)/SUM($X$9:X165)</f>
        <v>52.104686798720358</v>
      </c>
      <c r="AC165" s="10">
        <v>0.02</v>
      </c>
      <c r="AD165" s="8">
        <f t="shared" si="48"/>
        <v>0</v>
      </c>
      <c r="AF165" s="5">
        <v>157</v>
      </c>
      <c r="AG165" s="8">
        <f t="shared" si="49"/>
        <v>115719344.7841666</v>
      </c>
      <c r="AH165" s="8">
        <f t="shared" si="50"/>
        <v>1012945.982443887</v>
      </c>
      <c r="AI165" s="8">
        <f t="shared" si="51"/>
        <v>966600.20909445104</v>
      </c>
      <c r="AJ165" s="8">
        <f t="shared" si="52"/>
        <v>355426.48854714801</v>
      </c>
      <c r="AK165" s="12">
        <f>SUM($AJ$9:AJ165)/SUM($AG$9:AG165) * 12</f>
        <v>3.6907468582203951E-2</v>
      </c>
      <c r="AL165" s="9">
        <f>SUMPRODUCT($AF$9:AF165,$AH$9:AH165)/SUM($AH$9:AH165)</f>
        <v>64.459485785190395</v>
      </c>
      <c r="AM165" s="3">
        <f t="shared" si="53"/>
        <v>8.3529699454944276E-3</v>
      </c>
      <c r="AN165">
        <f t="shared" si="54"/>
        <v>3.0714526530552871E-3</v>
      </c>
    </row>
    <row r="166" spans="1:40" x14ac:dyDescent="0.2">
      <c r="A166" s="5">
        <v>158</v>
      </c>
      <c r="B166" s="2">
        <f t="shared" si="55"/>
        <v>15416644.342737507</v>
      </c>
      <c r="C166" s="2">
        <f t="shared" si="56"/>
        <v>652040.02942115604</v>
      </c>
      <c r="D166" s="5">
        <v>0</v>
      </c>
      <c r="E166" s="2">
        <f t="shared" si="57"/>
        <v>38541.61085684377</v>
      </c>
      <c r="F166" s="3">
        <v>0.03</v>
      </c>
      <c r="G166" s="9">
        <f>SUMPRODUCT($A$9:A166,$C$9:C166)/SUM($C$9:C166)</f>
        <v>84.680711003255084</v>
      </c>
      <c r="H166" s="3">
        <v>0</v>
      </c>
      <c r="J166" s="5">
        <v>158</v>
      </c>
      <c r="K166" s="8">
        <f t="shared" si="58"/>
        <v>69535.275967317881</v>
      </c>
      <c r="L166" s="8">
        <f t="shared" si="59"/>
        <v>245.81785417425598</v>
      </c>
      <c r="M166" s="8">
        <f t="shared" si="60"/>
        <v>217.29773739786836</v>
      </c>
      <c r="N166" s="8">
        <f t="shared" si="61"/>
        <v>973493.86354245036</v>
      </c>
      <c r="O166" s="3">
        <f t="shared" si="44"/>
        <v>3.7499999999999999E-2</v>
      </c>
      <c r="P166" s="9">
        <f>SUMPRODUCT($J$9:J166,$L$9:L166,$R$9:R166)/SUMPRODUCT($L$9:L166,$R$9:R166)</f>
        <v>65.690377840032468</v>
      </c>
      <c r="Q166" s="3">
        <v>0.01</v>
      </c>
      <c r="R166">
        <f t="shared" si="63"/>
        <v>1471</v>
      </c>
      <c r="S166" s="8">
        <f>N166-L166*(R165-R166)</f>
        <v>970052.41358401079</v>
      </c>
      <c r="T166" s="8"/>
      <c r="U166" s="5">
        <v>158</v>
      </c>
      <c r="V166" s="8">
        <v>0</v>
      </c>
      <c r="W166" s="8">
        <v>0</v>
      </c>
      <c r="X166" s="8">
        <v>0</v>
      </c>
      <c r="Y166" s="8">
        <f t="shared" si="45"/>
        <v>0</v>
      </c>
      <c r="Z166" s="8">
        <f t="shared" si="46"/>
        <v>0</v>
      </c>
      <c r="AA166" s="3">
        <f t="shared" si="47"/>
        <v>0.04</v>
      </c>
      <c r="AB166">
        <f>SUMPRODUCT($U$9:U166,$X$9:X166)/SUM($X$9:X166)</f>
        <v>52.104686798720358</v>
      </c>
      <c r="AC166" s="10">
        <v>0.02</v>
      </c>
      <c r="AD166" s="8">
        <f t="shared" si="48"/>
        <v>0</v>
      </c>
      <c r="AF166" s="5">
        <v>158</v>
      </c>
      <c r="AG166" s="8">
        <f t="shared" si="49"/>
        <v>113739798.59262827</v>
      </c>
      <c r="AH166" s="8">
        <f t="shared" si="50"/>
        <v>1012239.9021795004</v>
      </c>
      <c r="AI166" s="8">
        <f t="shared" si="51"/>
        <v>963137.21646586142</v>
      </c>
      <c r="AJ166" s="8">
        <f t="shared" si="52"/>
        <v>349638.16239049495</v>
      </c>
      <c r="AK166" s="12">
        <f>SUM($AJ$9:AJ166)/SUM($AG$9:AG166) * 12</f>
        <v>3.6907434264046864E-2</v>
      </c>
      <c r="AL166" s="9">
        <f>SUMPRODUCT($AF$9:AF166,$AH$9:AH166)/SUM($AH$9:AH166)</f>
        <v>64.815538299757947</v>
      </c>
      <c r="AM166" s="3">
        <f t="shared" si="53"/>
        <v>8.4678997886697902E-3</v>
      </c>
      <c r="AN166">
        <f t="shared" si="54"/>
        <v>3.0740177731698199E-3</v>
      </c>
    </row>
    <row r="167" spans="1:40" x14ac:dyDescent="0.2">
      <c r="A167" s="5">
        <v>159</v>
      </c>
      <c r="B167" s="2">
        <f t="shared" si="55"/>
        <v>14764604.313316351</v>
      </c>
      <c r="C167" s="2">
        <f t="shared" si="56"/>
        <v>653670.12949470896</v>
      </c>
      <c r="D167" s="5">
        <v>0</v>
      </c>
      <c r="E167" s="2">
        <f t="shared" si="57"/>
        <v>36911.510783290876</v>
      </c>
      <c r="F167" s="3">
        <v>0.03</v>
      </c>
      <c r="G167" s="9">
        <f>SUMPRODUCT($A$9:A167,$C$9:C167)/SUM($C$9:C167)</f>
        <v>85.246327811411206</v>
      </c>
      <c r="H167" s="3">
        <v>0</v>
      </c>
      <c r="J167" s="5">
        <v>159</v>
      </c>
      <c r="K167" s="8">
        <f t="shared" si="58"/>
        <v>69289.458113143628</v>
      </c>
      <c r="L167" s="8">
        <f t="shared" si="59"/>
        <v>246.58603496855051</v>
      </c>
      <c r="M167" s="8">
        <f t="shared" si="60"/>
        <v>216.52955660357384</v>
      </c>
      <c r="N167" s="8">
        <f t="shared" si="61"/>
        <v>970052.41358401079</v>
      </c>
      <c r="O167" s="3">
        <f t="shared" si="44"/>
        <v>3.7499999999999999E-2</v>
      </c>
      <c r="P167" s="9">
        <f>SUMPRODUCT($J$9:J167,$L$9:L167,$R$9:R167)/SUMPRODUCT($L$9:L167,$R$9:R167)</f>
        <v>66.019732304138799</v>
      </c>
      <c r="Q167" s="3">
        <v>0.01</v>
      </c>
      <c r="R167">
        <f t="shared" si="63"/>
        <v>1457</v>
      </c>
      <c r="S167" s="8">
        <f>N167-L167*(R166-R167)</f>
        <v>966600.20909445104</v>
      </c>
      <c r="T167" s="8"/>
      <c r="U167" s="5">
        <v>159</v>
      </c>
      <c r="V167" s="8">
        <v>0</v>
      </c>
      <c r="W167" s="8">
        <v>0</v>
      </c>
      <c r="X167" s="8">
        <v>0</v>
      </c>
      <c r="Y167" s="8">
        <f t="shared" si="45"/>
        <v>0</v>
      </c>
      <c r="Z167" s="8">
        <f t="shared" si="46"/>
        <v>0</v>
      </c>
      <c r="AA167" s="3">
        <f t="shared" si="47"/>
        <v>0.04</v>
      </c>
      <c r="AB167">
        <f>SUMPRODUCT($U$9:U167,$X$9:X167)/SUM($X$9:X167)</f>
        <v>52.104686798720358</v>
      </c>
      <c r="AC167" s="10">
        <v>0.02</v>
      </c>
      <c r="AD167" s="8">
        <f t="shared" si="48"/>
        <v>0</v>
      </c>
      <c r="AF167" s="5">
        <v>159</v>
      </c>
      <c r="AG167" s="8">
        <f t="shared" si="49"/>
        <v>111764421.47398292</v>
      </c>
      <c r="AH167" s="8">
        <f t="shared" si="50"/>
        <v>1011519.7722027459</v>
      </c>
      <c r="AI167" s="8">
        <f t="shared" si="51"/>
        <v>959663.40198530746</v>
      </c>
      <c r="AJ167" s="8">
        <f t="shared" si="52"/>
        <v>343863.85223327542</v>
      </c>
      <c r="AK167" s="12">
        <f>SUM($AJ$9:AJ167)/SUM($AG$9:AG167) * 12</f>
        <v>3.6907456604225154E-2</v>
      </c>
      <c r="AL167" s="9">
        <f>SUMPRODUCT($AF$9:AF167,$AH$9:AH167)/SUM($AH$9:AH167)</f>
        <v>65.172429384492929</v>
      </c>
      <c r="AM167" s="3">
        <f t="shared" si="53"/>
        <v>8.5864838678443179E-3</v>
      </c>
      <c r="AN167">
        <f t="shared" si="54"/>
        <v>3.0766844018722166E-3</v>
      </c>
    </row>
    <row r="168" spans="1:40" x14ac:dyDescent="0.2">
      <c r="A168" s="5">
        <v>160</v>
      </c>
      <c r="B168" s="2">
        <f t="shared" si="55"/>
        <v>14110934.183821641</v>
      </c>
      <c r="C168" s="2">
        <f t="shared" si="56"/>
        <v>655304.3048184457</v>
      </c>
      <c r="D168" s="5">
        <v>0</v>
      </c>
      <c r="E168" s="2">
        <f t="shared" si="57"/>
        <v>35277.335459554102</v>
      </c>
      <c r="F168" s="3">
        <v>0.03</v>
      </c>
      <c r="G168" s="9">
        <f>SUMPRODUCT($A$9:A168,$C$9:C168)/SUM($C$9:C168)</f>
        <v>85.812354268333593</v>
      </c>
      <c r="H168" s="3">
        <v>0</v>
      </c>
      <c r="J168" s="5">
        <v>160</v>
      </c>
      <c r="K168" s="8">
        <f t="shared" si="58"/>
        <v>69042.872078175074</v>
      </c>
      <c r="L168" s="8">
        <f t="shared" si="59"/>
        <v>247.35661632782725</v>
      </c>
      <c r="M168" s="8">
        <f t="shared" si="60"/>
        <v>215.75897524429709</v>
      </c>
      <c r="N168" s="8">
        <f t="shared" si="61"/>
        <v>966600.20909445104</v>
      </c>
      <c r="O168" s="3">
        <f t="shared" si="44"/>
        <v>3.7499999999999999E-2</v>
      </c>
      <c r="P168" s="9">
        <f>SUMPRODUCT($J$9:J168,$L$9:L168,$R$9:R168)/SUMPRODUCT($L$9:L168,$R$9:R168)</f>
        <v>66.348141535974207</v>
      </c>
      <c r="Q168" s="3">
        <v>0.01</v>
      </c>
      <c r="R168">
        <f t="shared" si="63"/>
        <v>1443</v>
      </c>
      <c r="S168" s="8">
        <f>N168-L168*(R167-R168)</f>
        <v>963137.21646586142</v>
      </c>
      <c r="T168" s="8"/>
      <c r="U168" s="5">
        <v>160</v>
      </c>
      <c r="V168" s="8">
        <v>0</v>
      </c>
      <c r="W168" s="8">
        <v>0</v>
      </c>
      <c r="X168" s="8">
        <v>0</v>
      </c>
      <c r="Y168" s="8">
        <f t="shared" si="45"/>
        <v>0</v>
      </c>
      <c r="Z168" s="8">
        <f t="shared" si="46"/>
        <v>0</v>
      </c>
      <c r="AA168" s="3">
        <f t="shared" si="47"/>
        <v>0.04</v>
      </c>
      <c r="AB168">
        <f>SUMPRODUCT($U$9:U168,$X$9:X168)/SUM($X$9:X168)</f>
        <v>52.104686798720358</v>
      </c>
      <c r="AC168" s="10">
        <v>0.02</v>
      </c>
      <c r="AD168" s="8">
        <f t="shared" si="48"/>
        <v>0</v>
      </c>
      <c r="AF168" s="5">
        <v>160</v>
      </c>
      <c r="AG168" s="8">
        <f t="shared" si="49"/>
        <v>109793238.29979485</v>
      </c>
      <c r="AH168" s="8">
        <f t="shared" si="50"/>
        <v>1010785.5122365861</v>
      </c>
      <c r="AI168" s="8">
        <f t="shared" si="51"/>
        <v>956178.73183450184</v>
      </c>
      <c r="AJ168" s="8">
        <f t="shared" si="52"/>
        <v>338103.6382471738</v>
      </c>
      <c r="AK168" s="12">
        <f>SUM($AJ$9:AJ168)/SUM($AG$9:AG168) * 12</f>
        <v>3.690753553248674E-2</v>
      </c>
      <c r="AL168" s="9">
        <f>SUMPRODUCT($AF$9:AF168,$AH$9:AH168)/SUM($AH$9:AH168)</f>
        <v>65.530142063366966</v>
      </c>
      <c r="AM168" s="3">
        <f t="shared" si="53"/>
        <v>8.7089036323313215E-3</v>
      </c>
      <c r="AN168">
        <f t="shared" si="54"/>
        <v>3.0794577469695195E-3</v>
      </c>
    </row>
    <row r="169" spans="1:40" x14ac:dyDescent="0.2">
      <c r="A169" s="5">
        <v>161</v>
      </c>
      <c r="B169" s="2">
        <f t="shared" si="55"/>
        <v>13455629.879003195</v>
      </c>
      <c r="C169" s="2">
        <f t="shared" si="56"/>
        <v>656942.56558049179</v>
      </c>
      <c r="D169" s="5">
        <v>0</v>
      </c>
      <c r="E169" s="2">
        <f t="shared" si="57"/>
        <v>33639.074697507989</v>
      </c>
      <c r="F169" s="3">
        <v>0.03</v>
      </c>
      <c r="G169" s="9">
        <f>SUMPRODUCT($A$9:A169,$C$9:C169)/SUM($C$9:C169)</f>
        <v>86.378790292805533</v>
      </c>
      <c r="H169" s="3">
        <v>0</v>
      </c>
      <c r="J169" s="5">
        <v>161</v>
      </c>
      <c r="K169" s="8">
        <f t="shared" si="58"/>
        <v>68795.515461847244</v>
      </c>
      <c r="L169" s="8">
        <f t="shared" si="59"/>
        <v>248.12960575385171</v>
      </c>
      <c r="M169" s="8">
        <f t="shared" si="60"/>
        <v>214.98598581827264</v>
      </c>
      <c r="N169" s="8">
        <f t="shared" si="61"/>
        <v>963137.21646586142</v>
      </c>
      <c r="O169" s="3">
        <f t="shared" si="44"/>
        <v>3.7499999999999999E-2</v>
      </c>
      <c r="P169" s="9">
        <f>SUMPRODUCT($J$9:J169,$L$9:L169,$R$9:R169)/SUMPRODUCT($L$9:L169,$R$9:R169)</f>
        <v>66.675575552055591</v>
      </c>
      <c r="Q169" s="3">
        <v>0.01</v>
      </c>
      <c r="R169">
        <f t="shared" si="63"/>
        <v>1429</v>
      </c>
      <c r="S169" s="8">
        <f>N169-L169*(R168-R169)</f>
        <v>959663.40198530746</v>
      </c>
      <c r="T169" s="8"/>
      <c r="U169" s="5">
        <v>161</v>
      </c>
      <c r="V169" s="8">
        <v>0</v>
      </c>
      <c r="W169" s="8">
        <v>0</v>
      </c>
      <c r="X169" s="8">
        <v>0</v>
      </c>
      <c r="Y169" s="8">
        <f t="shared" si="45"/>
        <v>0</v>
      </c>
      <c r="Z169" s="8">
        <f t="shared" si="46"/>
        <v>0</v>
      </c>
      <c r="AA169" s="3">
        <f t="shared" si="47"/>
        <v>0.04</v>
      </c>
      <c r="AB169">
        <f>SUMPRODUCT($U$9:U169,$X$9:X169)/SUM($X$9:X169)</f>
        <v>52.104686798720358</v>
      </c>
      <c r="AC169" s="10">
        <v>0.02</v>
      </c>
      <c r="AD169" s="8">
        <f t="shared" si="48"/>
        <v>0</v>
      </c>
      <c r="AF169" s="5">
        <v>161</v>
      </c>
      <c r="AG169" s="8">
        <f t="shared" si="49"/>
        <v>107826274.05572376</v>
      </c>
      <c r="AH169" s="8">
        <f t="shared" si="50"/>
        <v>1010037.0416410519</v>
      </c>
      <c r="AI169" s="8">
        <f t="shared" si="51"/>
        <v>952683.17208947486</v>
      </c>
      <c r="AJ169" s="8">
        <f t="shared" si="52"/>
        <v>332357.60096647689</v>
      </c>
      <c r="AK169" s="12">
        <f>SUM($AJ$9:AJ169)/SUM($AG$9:AG169) * 12</f>
        <v>3.6907670990174862E-2</v>
      </c>
      <c r="AL169" s="9">
        <f>SUMPRODUCT($AF$9:AF169,$AH$9:AH169)/SUM($AH$9:AH169)</f>
        <v>65.888659518051384</v>
      </c>
      <c r="AM169" s="3">
        <f t="shared" si="53"/>
        <v>8.8353527971961245E-3</v>
      </c>
      <c r="AN169">
        <f t="shared" si="54"/>
        <v>3.082343370176337E-3</v>
      </c>
    </row>
    <row r="170" spans="1:40" x14ac:dyDescent="0.2">
      <c r="A170" s="5">
        <v>162</v>
      </c>
      <c r="B170" s="2">
        <f t="shared" si="55"/>
        <v>12798687.313422704</v>
      </c>
      <c r="C170" s="2">
        <f t="shared" si="56"/>
        <v>658584.92199444305</v>
      </c>
      <c r="D170" s="5">
        <v>0</v>
      </c>
      <c r="E170" s="2">
        <f t="shared" si="57"/>
        <v>31996.718283556762</v>
      </c>
      <c r="F170" s="3">
        <v>0.03</v>
      </c>
      <c r="G170" s="9">
        <f>SUMPRODUCT($A$9:A170,$C$9:C170)/SUM($C$9:C170)</f>
        <v>86.945635803120339</v>
      </c>
      <c r="H170" s="3">
        <v>0</v>
      </c>
      <c r="J170" s="5">
        <v>162</v>
      </c>
      <c r="K170" s="8">
        <f t="shared" si="58"/>
        <v>68547.385856093388</v>
      </c>
      <c r="L170" s="8">
        <f t="shared" si="59"/>
        <v>248.90501077183251</v>
      </c>
      <c r="M170" s="8">
        <f t="shared" si="60"/>
        <v>214.21058080029184</v>
      </c>
      <c r="N170" s="8">
        <f t="shared" si="61"/>
        <v>959663.40198530746</v>
      </c>
      <c r="O170" s="3">
        <f t="shared" si="44"/>
        <v>3.7499999999999999E-2</v>
      </c>
      <c r="P170" s="9">
        <f>SUMPRODUCT($J$9:J170,$L$9:L170,$R$9:R170)/SUMPRODUCT($L$9:L170,$R$9:R170)</f>
        <v>67.002004268290491</v>
      </c>
      <c r="Q170" s="3">
        <v>0.01</v>
      </c>
      <c r="R170">
        <f t="shared" si="63"/>
        <v>1415</v>
      </c>
      <c r="S170" s="8">
        <f>N170-L170*(R169-R170)</f>
        <v>956178.73183450184</v>
      </c>
      <c r="T170" s="8"/>
      <c r="U170" s="5">
        <v>162</v>
      </c>
      <c r="V170" s="8">
        <v>0</v>
      </c>
      <c r="W170" s="8">
        <v>0</v>
      </c>
      <c r="X170" s="8">
        <v>0</v>
      </c>
      <c r="Y170" s="8">
        <f t="shared" si="45"/>
        <v>0</v>
      </c>
      <c r="Z170" s="8">
        <f t="shared" si="46"/>
        <v>0</v>
      </c>
      <c r="AA170" s="3">
        <f t="shared" si="47"/>
        <v>0.04</v>
      </c>
      <c r="AB170">
        <f>SUMPRODUCT($U$9:U170,$X$9:X170)/SUM($X$9:X170)</f>
        <v>52.104686798720358</v>
      </c>
      <c r="AC170" s="10">
        <v>0.02</v>
      </c>
      <c r="AD170" s="8">
        <f t="shared" si="48"/>
        <v>0</v>
      </c>
      <c r="AF170" s="5">
        <v>162</v>
      </c>
      <c r="AG170" s="8">
        <f t="shared" si="49"/>
        <v>105863553.84199323</v>
      </c>
      <c r="AH170" s="8">
        <f t="shared" si="50"/>
        <v>1009274.279411763</v>
      </c>
      <c r="AI170" s="8">
        <f t="shared" si="51"/>
        <v>949176.68872024457</v>
      </c>
      <c r="AJ170" s="8">
        <f t="shared" si="52"/>
        <v>326625.82128955284</v>
      </c>
      <c r="AK170" s="12">
        <f>SUM($AJ$9:AJ170)/SUM($AG$9:AG170) * 12</f>
        <v>3.6907862930075919E-2</v>
      </c>
      <c r="AL170" s="9">
        <f>SUMPRODUCT($AF$9:AF170,$AH$9:AH170)/SUM($AH$9:AH170)</f>
        <v>66.247965084141555</v>
      </c>
      <c r="AM170" s="3">
        <f t="shared" si="53"/>
        <v>8.9660383982285291E-3</v>
      </c>
      <c r="AN170">
        <f t="shared" si="54"/>
        <v>3.0853472175802693E-3</v>
      </c>
    </row>
    <row r="171" spans="1:40" x14ac:dyDescent="0.2">
      <c r="A171" s="5">
        <v>163</v>
      </c>
      <c r="B171" s="2">
        <f t="shared" si="55"/>
        <v>12140102.391428262</v>
      </c>
      <c r="C171" s="2">
        <f t="shared" si="56"/>
        <v>660231.38429942913</v>
      </c>
      <c r="D171" s="5">
        <v>0</v>
      </c>
      <c r="E171" s="2">
        <f t="shared" si="57"/>
        <v>30350.255978570654</v>
      </c>
      <c r="F171" s="3">
        <v>0.03</v>
      </c>
      <c r="G171" s="9">
        <f>SUMPRODUCT($A$9:A171,$C$9:C171)/SUM($C$9:C171)</f>
        <v>87.512890717081916</v>
      </c>
      <c r="H171" s="3">
        <v>0</v>
      </c>
      <c r="J171" s="5">
        <v>163</v>
      </c>
      <c r="K171" s="8">
        <f t="shared" si="58"/>
        <v>68298.480845321552</v>
      </c>
      <c r="L171" s="8">
        <f t="shared" si="59"/>
        <v>249.68283893049451</v>
      </c>
      <c r="M171" s="8">
        <f t="shared" si="60"/>
        <v>213.43275264162983</v>
      </c>
      <c r="N171" s="8">
        <f t="shared" si="61"/>
        <v>956178.73183450173</v>
      </c>
      <c r="O171" s="3">
        <f t="shared" si="44"/>
        <v>3.7499999999999999E-2</v>
      </c>
      <c r="P171" s="9">
        <f>SUMPRODUCT($J$9:J171,$L$9:L171,$R$9:R171)/SUMPRODUCT($L$9:L171,$R$9:R171)</f>
        <v>67.3273974906229</v>
      </c>
      <c r="Q171" s="3">
        <v>0.01</v>
      </c>
      <c r="R171">
        <f t="shared" si="63"/>
        <v>1401</v>
      </c>
      <c r="S171" s="8">
        <f>N171-L171*(R170-R171)</f>
        <v>952683.17208947486</v>
      </c>
      <c r="T171" s="8"/>
      <c r="U171" s="5">
        <v>163</v>
      </c>
      <c r="V171" s="8">
        <v>0</v>
      </c>
      <c r="W171" s="8">
        <v>0</v>
      </c>
      <c r="X171" s="8">
        <v>0</v>
      </c>
      <c r="Y171" s="8">
        <f t="shared" si="45"/>
        <v>0</v>
      </c>
      <c r="Z171" s="8">
        <f t="shared" si="46"/>
        <v>0</v>
      </c>
      <c r="AA171" s="3">
        <f t="shared" si="47"/>
        <v>0.04</v>
      </c>
      <c r="AB171">
        <f>SUMPRODUCT($U$9:U171,$X$9:X171)/SUM($X$9:X171)</f>
        <v>52.104686798720358</v>
      </c>
      <c r="AC171" s="10">
        <v>0.02</v>
      </c>
      <c r="AD171" s="8">
        <f t="shared" si="48"/>
        <v>0</v>
      </c>
      <c r="AF171" s="5">
        <v>163</v>
      </c>
      <c r="AG171" s="8">
        <f t="shared" si="49"/>
        <v>103972901.20876981</v>
      </c>
      <c r="AH171" s="8">
        <f t="shared" si="50"/>
        <v>1008748.3899734234</v>
      </c>
      <c r="AI171" s="8">
        <f t="shared" si="51"/>
        <v>878112.15847687959</v>
      </c>
      <c r="AJ171" s="8">
        <f t="shared" si="52"/>
        <v>320908.38048033667</v>
      </c>
      <c r="AK171" s="12">
        <f>SUM($AJ$9:AJ171)/SUM($AG$9:AG171) * 12</f>
        <v>3.6908072434341209E-2</v>
      </c>
      <c r="AL171" s="9">
        <f>SUMPRODUCT($AF$9:AF171,$AH$9:AH171)/SUM($AH$9:AH171)</f>
        <v>66.608131619149248</v>
      </c>
      <c r="AM171" s="3">
        <f t="shared" si="53"/>
        <v>8.4455867660525891E-3</v>
      </c>
      <c r="AN171">
        <f t="shared" si="54"/>
        <v>3.0864617294459893E-3</v>
      </c>
    </row>
    <row r="172" spans="1:40" x14ac:dyDescent="0.2">
      <c r="A172" s="5">
        <v>164</v>
      </c>
      <c r="B172" s="2">
        <f t="shared" si="55"/>
        <v>11479871.007128833</v>
      </c>
      <c r="C172" s="2">
        <f t="shared" si="56"/>
        <v>661881.96276017767</v>
      </c>
      <c r="D172" s="5">
        <v>0</v>
      </c>
      <c r="E172" s="2">
        <f t="shared" si="57"/>
        <v>28699.677517822081</v>
      </c>
      <c r="F172" s="3">
        <v>0.03</v>
      </c>
      <c r="G172" s="9">
        <f>SUMPRODUCT($A$9:A172,$C$9:C172)/SUM($C$9:C172)</f>
        <v>88.080554952004988</v>
      </c>
      <c r="H172" s="3">
        <v>0</v>
      </c>
      <c r="J172" s="5">
        <v>164</v>
      </c>
      <c r="K172" s="8">
        <f t="shared" si="58"/>
        <v>68048.798006391051</v>
      </c>
      <c r="L172" s="8">
        <f t="shared" si="59"/>
        <v>250.46309780215233</v>
      </c>
      <c r="M172" s="8">
        <f t="shared" si="60"/>
        <v>212.65249376997201</v>
      </c>
      <c r="N172" s="8">
        <f t="shared" si="61"/>
        <v>952683.17208947474</v>
      </c>
      <c r="O172" s="3">
        <f t="shared" si="44"/>
        <v>3.7499999999999999E-2</v>
      </c>
      <c r="P172" s="9">
        <f>SUMPRODUCT($J$9:J172,$L$9:L172,$R$9:R172)/SUMPRODUCT($L$9:L172,$R$9:R172)</f>
        <v>67.651724905700263</v>
      </c>
      <c r="Q172" s="3">
        <v>0.01</v>
      </c>
      <c r="R172">
        <f t="shared" si="63"/>
        <v>1387</v>
      </c>
      <c r="S172" s="8">
        <f>N172-L172*(R171-R172)</f>
        <v>949176.68872024457</v>
      </c>
      <c r="T172" s="8"/>
      <c r="U172" s="5">
        <v>164</v>
      </c>
      <c r="V172" s="8">
        <v>0</v>
      </c>
      <c r="W172" s="8">
        <v>0</v>
      </c>
      <c r="X172" s="8">
        <v>0</v>
      </c>
      <c r="Y172" s="8">
        <f t="shared" si="45"/>
        <v>0</v>
      </c>
      <c r="Z172" s="8">
        <f t="shared" si="46"/>
        <v>0</v>
      </c>
      <c r="AA172" s="3">
        <f t="shared" si="47"/>
        <v>0.04</v>
      </c>
      <c r="AB172">
        <f>SUMPRODUCT($U$9:U172,$X$9:X172)/SUM($X$9:X172)</f>
        <v>52.104686798720358</v>
      </c>
      <c r="AC172" s="10">
        <v>0.02</v>
      </c>
      <c r="AD172" s="8">
        <f t="shared" si="48"/>
        <v>0</v>
      </c>
      <c r="AF172" s="5">
        <v>164</v>
      </c>
      <c r="AG172" s="8">
        <f t="shared" si="49"/>
        <v>102086040.66031952</v>
      </c>
      <c r="AH172" s="8">
        <f t="shared" si="50"/>
        <v>1008209.616079601</v>
      </c>
      <c r="AI172" s="8">
        <f t="shared" si="51"/>
        <v>874835.75628168217</v>
      </c>
      <c r="AJ172" s="8">
        <f t="shared" si="52"/>
        <v>315416.44482330023</v>
      </c>
      <c r="AK172" s="12">
        <f>SUM($AJ$9:AJ172)/SUM($AG$9:AG172) * 12</f>
        <v>3.6908339246451975E-2</v>
      </c>
      <c r="AL172" s="9">
        <f>SUMPRODUCT($AF$9:AF172,$AH$9:AH172)/SUM($AH$9:AH172)</f>
        <v>66.969143169351426</v>
      </c>
      <c r="AM172" s="3">
        <f t="shared" si="53"/>
        <v>8.5695923813188662E-3</v>
      </c>
      <c r="AN172">
        <f t="shared" si="54"/>
        <v>3.089711803720697E-3</v>
      </c>
    </row>
    <row r="173" spans="1:40" x14ac:dyDescent="0.2">
      <c r="A173" s="5">
        <v>165</v>
      </c>
      <c r="B173" s="2">
        <f t="shared" si="55"/>
        <v>10817989.044368654</v>
      </c>
      <c r="C173" s="2">
        <f t="shared" si="56"/>
        <v>663536.6676670782</v>
      </c>
      <c r="D173" s="5">
        <v>0</v>
      </c>
      <c r="E173" s="2">
        <f t="shared" si="57"/>
        <v>27044.972610921635</v>
      </c>
      <c r="F173" s="3">
        <v>0.03</v>
      </c>
      <c r="G173" s="9">
        <f>SUMPRODUCT($A$9:A173,$C$9:C173)/SUM($C$9:C173)</f>
        <v>88.64862842471554</v>
      </c>
      <c r="H173" s="3">
        <v>0</v>
      </c>
      <c r="J173" s="5">
        <v>165</v>
      </c>
      <c r="K173" s="8">
        <f t="shared" si="58"/>
        <v>67798.334908588906</v>
      </c>
      <c r="L173" s="8">
        <f t="shared" si="59"/>
        <v>251.24579498278402</v>
      </c>
      <c r="M173" s="8">
        <f t="shared" si="60"/>
        <v>211.86979658934032</v>
      </c>
      <c r="N173" s="8">
        <f t="shared" si="61"/>
        <v>881378.35381165578</v>
      </c>
      <c r="O173" s="3">
        <f t="shared" si="44"/>
        <v>3.7499999999999999E-2</v>
      </c>
      <c r="P173" s="9">
        <f>SUMPRODUCT($J$9:J173,$L$9:L173,$R$9:R173)/SUMPRODUCT($L$9:L173,$R$9:R173)</f>
        <v>67.975190708950052</v>
      </c>
      <c r="Q173" s="3">
        <v>0.01</v>
      </c>
      <c r="R173">
        <f t="shared" si="63"/>
        <v>1374</v>
      </c>
      <c r="S173" s="8">
        <f>N173-L173*(R172-R173)</f>
        <v>878112.15847687959</v>
      </c>
      <c r="T173" s="8"/>
      <c r="U173" s="5">
        <v>165</v>
      </c>
      <c r="V173" s="8">
        <v>0</v>
      </c>
      <c r="W173" s="8">
        <v>0</v>
      </c>
      <c r="X173" s="8">
        <v>0</v>
      </c>
      <c r="Y173" s="8">
        <f t="shared" si="45"/>
        <v>0</v>
      </c>
      <c r="Z173" s="8">
        <f t="shared" si="46"/>
        <v>0</v>
      </c>
      <c r="AA173" s="3">
        <f t="shared" si="47"/>
        <v>0.04</v>
      </c>
      <c r="AB173">
        <f>SUMPRODUCT($U$9:U173,$X$9:X173)/SUM($X$9:X173)</f>
        <v>52.104686798720358</v>
      </c>
      <c r="AC173" s="10">
        <v>0.02</v>
      </c>
      <c r="AD173" s="8">
        <f t="shared" si="48"/>
        <v>0</v>
      </c>
      <c r="AF173" s="5">
        <v>165</v>
      </c>
      <c r="AG173" s="8">
        <f t="shared" si="49"/>
        <v>100202995.28795822</v>
      </c>
      <c r="AH173" s="8">
        <f t="shared" si="50"/>
        <v>1007657.8829844573</v>
      </c>
      <c r="AI173" s="8">
        <f t="shared" si="51"/>
        <v>871549.11532962485</v>
      </c>
      <c r="AJ173" s="8">
        <f t="shared" si="52"/>
        <v>309937.43647114636</v>
      </c>
      <c r="AK173" s="12">
        <f>SUM($AJ$9:AJ173)/SUM($AG$9:AG173) * 12</f>
        <v>3.6908663339671827E-2</v>
      </c>
      <c r="AL173" s="9">
        <f>SUMPRODUCT($AF$9:AF173,$AH$9:AH173)/SUM($AH$9:AH173)</f>
        <v>67.330983926511621</v>
      </c>
      <c r="AM173" s="3">
        <f t="shared" si="53"/>
        <v>8.6978349581767669E-3</v>
      </c>
      <c r="AN173">
        <f t="shared" si="54"/>
        <v>3.0930955265405396E-3</v>
      </c>
    </row>
    <row r="174" spans="1:40" x14ac:dyDescent="0.2">
      <c r="A174" s="5">
        <v>166</v>
      </c>
      <c r="B174" s="2">
        <f t="shared" si="55"/>
        <v>10154452.376701577</v>
      </c>
      <c r="C174" s="2">
        <f t="shared" si="56"/>
        <v>665195.50933624583</v>
      </c>
      <c r="D174" s="5">
        <v>0</v>
      </c>
      <c r="E174" s="2">
        <f t="shared" si="57"/>
        <v>25386.130941753941</v>
      </c>
      <c r="F174" s="3">
        <v>0.03</v>
      </c>
      <c r="G174" s="9">
        <f>SUMPRODUCT($A$9:A174,$C$9:C174)/SUM($C$9:C174)</f>
        <v>89.217111051551086</v>
      </c>
      <c r="H174" s="3">
        <v>0</v>
      </c>
      <c r="J174" s="5">
        <v>166</v>
      </c>
      <c r="K174" s="8">
        <f t="shared" si="58"/>
        <v>67547.089113606125</v>
      </c>
      <c r="L174" s="8">
        <f t="shared" si="59"/>
        <v>252.0309380921052</v>
      </c>
      <c r="M174" s="8">
        <f t="shared" si="60"/>
        <v>211.08465348001914</v>
      </c>
      <c r="N174" s="8">
        <f t="shared" si="61"/>
        <v>878112.15847687959</v>
      </c>
      <c r="O174" s="3">
        <f t="shared" si="44"/>
        <v>3.7499999999999999E-2</v>
      </c>
      <c r="P174" s="9">
        <f>SUMPRODUCT($J$9:J174,$L$9:L174,$R$9:R174)/SUMPRODUCT($L$9:L174,$R$9:R174)</f>
        <v>68.297765967506791</v>
      </c>
      <c r="Q174" s="3">
        <v>0.01</v>
      </c>
      <c r="R174">
        <f t="shared" si="63"/>
        <v>1361</v>
      </c>
      <c r="S174" s="8">
        <f>N174-L174*(R173-R174)</f>
        <v>874835.75628168217</v>
      </c>
      <c r="T174" s="8"/>
      <c r="U174" s="5">
        <v>166</v>
      </c>
      <c r="V174" s="8">
        <v>0</v>
      </c>
      <c r="W174" s="8">
        <v>0</v>
      </c>
      <c r="X174" s="8">
        <v>0</v>
      </c>
      <c r="Y174" s="8">
        <f t="shared" si="45"/>
        <v>0</v>
      </c>
      <c r="Z174" s="8">
        <f t="shared" si="46"/>
        <v>0</v>
      </c>
      <c r="AA174" s="3">
        <f t="shared" si="47"/>
        <v>0.04</v>
      </c>
      <c r="AB174">
        <f>SUMPRODUCT($U$9:U174,$X$9:X174)/SUM($X$9:X174)</f>
        <v>52.104686798720358</v>
      </c>
      <c r="AC174" s="10">
        <v>0.02</v>
      </c>
      <c r="AD174" s="8">
        <f t="shared" si="48"/>
        <v>0</v>
      </c>
      <c r="AF174" s="5">
        <v>166</v>
      </c>
      <c r="AG174" s="8">
        <f t="shared" si="49"/>
        <v>98323788.289644152</v>
      </c>
      <c r="AH174" s="8">
        <f t="shared" si="50"/>
        <v>1007093.1156024328</v>
      </c>
      <c r="AI174" s="8">
        <f t="shared" si="51"/>
        <v>868252.20362459228</v>
      </c>
      <c r="AJ174" s="8">
        <f t="shared" si="52"/>
        <v>304471.43040975812</v>
      </c>
      <c r="AK174" s="12">
        <f>SUM($AJ$9:AJ174)/SUM($AG$9:AG174) * 12</f>
        <v>3.6909044698045845E-2</v>
      </c>
      <c r="AL174" s="9">
        <f>SUMPRODUCT($AF$9:AF174,$AH$9:AH174)/SUM($AH$9:AH174)</f>
        <v>67.693638224564097</v>
      </c>
      <c r="AM174" s="3">
        <f t="shared" si="53"/>
        <v>8.8305405917322652E-3</v>
      </c>
      <c r="AN174">
        <f t="shared" si="54"/>
        <v>3.0966202147626794E-3</v>
      </c>
    </row>
    <row r="175" spans="1:40" x14ac:dyDescent="0.2">
      <c r="A175" s="5">
        <v>167</v>
      </c>
      <c r="B175" s="2">
        <f t="shared" si="55"/>
        <v>9489256.8673653305</v>
      </c>
      <c r="C175" s="2">
        <f t="shared" si="56"/>
        <v>666858.49810958642</v>
      </c>
      <c r="D175" s="5">
        <v>0</v>
      </c>
      <c r="E175" s="2">
        <f t="shared" si="57"/>
        <v>23723.142168413327</v>
      </c>
      <c r="F175" s="3">
        <v>0.03</v>
      </c>
      <c r="G175" s="9">
        <f>SUMPRODUCT($A$9:A175,$C$9:C175)/SUM($C$9:C175)</f>
        <v>89.786002748361184</v>
      </c>
      <c r="H175" s="3">
        <v>0</v>
      </c>
      <c r="J175" s="5">
        <v>167</v>
      </c>
      <c r="K175" s="8">
        <f t="shared" si="58"/>
        <v>67295.058175514016</v>
      </c>
      <c r="L175" s="8">
        <f t="shared" si="59"/>
        <v>252.81853477364305</v>
      </c>
      <c r="M175" s="8">
        <f t="shared" si="60"/>
        <v>210.29705679848129</v>
      </c>
      <c r="N175" s="8">
        <f t="shared" si="61"/>
        <v>874835.75628168217</v>
      </c>
      <c r="O175" s="3">
        <f t="shared" si="44"/>
        <v>3.7499999999999999E-2</v>
      </c>
      <c r="P175" s="9">
        <f>SUMPRODUCT($J$9:J175,$L$9:L175,$R$9:R175)/SUMPRODUCT($L$9:L175,$R$9:R175)</f>
        <v>68.619421658995762</v>
      </c>
      <c r="Q175" s="3">
        <v>0.01</v>
      </c>
      <c r="R175">
        <f t="shared" si="63"/>
        <v>1348</v>
      </c>
      <c r="S175" s="8">
        <f>N175-L175*(R174-R175)</f>
        <v>871549.11532962485</v>
      </c>
      <c r="T175" s="8"/>
      <c r="U175" s="5">
        <v>167</v>
      </c>
      <c r="V175" s="8">
        <v>0</v>
      </c>
      <c r="W175" s="8">
        <v>0</v>
      </c>
      <c r="X175" s="8">
        <v>0</v>
      </c>
      <c r="Y175" s="8">
        <f t="shared" si="45"/>
        <v>0</v>
      </c>
      <c r="Z175" s="8">
        <f t="shared" si="46"/>
        <v>0</v>
      </c>
      <c r="AA175" s="3">
        <f t="shared" si="47"/>
        <v>0.04</v>
      </c>
      <c r="AB175">
        <f>SUMPRODUCT($U$9:U175,$X$9:X175)/SUM($X$9:X175)</f>
        <v>52.104686798720358</v>
      </c>
      <c r="AC175" s="10">
        <v>0.02</v>
      </c>
      <c r="AD175" s="8">
        <f t="shared" si="48"/>
        <v>0</v>
      </c>
      <c r="AF175" s="5">
        <v>167</v>
      </c>
      <c r="AG175" s="8">
        <f t="shared" si="49"/>
        <v>96448442.970417112</v>
      </c>
      <c r="AH175" s="8">
        <f t="shared" si="50"/>
        <v>1006515.2385068578</v>
      </c>
      <c r="AI175" s="8">
        <f t="shared" si="51"/>
        <v>864944.9890704815</v>
      </c>
      <c r="AJ175" s="8">
        <f t="shared" si="52"/>
        <v>299018.5019658173</v>
      </c>
      <c r="AK175" s="12">
        <f>SUM($AJ$9:AJ175)/SUM($AG$9:AG175) * 12</f>
        <v>3.6909483316280162E-2</v>
      </c>
      <c r="AL175" s="9">
        <f>SUMPRODUCT($AF$9:AF175,$AH$9:AH175)/SUM($AH$9:AH175)</f>
        <v>68.057090536359624</v>
      </c>
      <c r="AM175" s="3">
        <f t="shared" si="53"/>
        <v>8.9679518137558683E-3</v>
      </c>
      <c r="AN175">
        <f t="shared" si="54"/>
        <v>3.1002937191794058E-3</v>
      </c>
    </row>
    <row r="176" spans="1:40" x14ac:dyDescent="0.2">
      <c r="A176" s="5">
        <v>168</v>
      </c>
      <c r="B176" s="2">
        <f t="shared" si="55"/>
        <v>8822398.3692557439</v>
      </c>
      <c r="C176" s="2">
        <f t="shared" si="56"/>
        <v>668525.64435486041</v>
      </c>
      <c r="D176" s="5">
        <v>0</v>
      </c>
      <c r="E176" s="2">
        <f t="shared" si="57"/>
        <v>22055.995923139359</v>
      </c>
      <c r="F176" s="3">
        <v>0.03</v>
      </c>
      <c r="G176" s="9">
        <f>SUMPRODUCT($A$9:A176,$C$9:C176)/SUM($C$9:C176)</f>
        <v>90.355303430507604</v>
      </c>
      <c r="H176" s="3">
        <v>0</v>
      </c>
      <c r="J176" s="5">
        <v>168</v>
      </c>
      <c r="K176" s="8">
        <f t="shared" si="58"/>
        <v>67042.239640740372</v>
      </c>
      <c r="L176" s="8">
        <f t="shared" si="59"/>
        <v>253.60859269481068</v>
      </c>
      <c r="M176" s="8">
        <f t="shared" si="60"/>
        <v>209.50699887731366</v>
      </c>
      <c r="N176" s="8">
        <f t="shared" si="61"/>
        <v>871549.11532962485</v>
      </c>
      <c r="O176" s="3">
        <f t="shared" si="44"/>
        <v>3.7499999999999999E-2</v>
      </c>
      <c r="P176" s="9">
        <f>SUMPRODUCT($J$9:J176,$L$9:L176,$R$9:R176)/SUMPRODUCT($L$9:L176,$R$9:R176)</f>
        <v>68.940128663136434</v>
      </c>
      <c r="Q176" s="3">
        <v>0.01</v>
      </c>
      <c r="R176">
        <f t="shared" si="63"/>
        <v>1335</v>
      </c>
      <c r="S176" s="8">
        <f>N176-L176*(R175-R176)</f>
        <v>868252.20362459228</v>
      </c>
      <c r="T176" s="8"/>
      <c r="U176" s="5">
        <v>168</v>
      </c>
      <c r="V176" s="8">
        <v>0</v>
      </c>
      <c r="W176" s="8">
        <v>0</v>
      </c>
      <c r="X176" s="8">
        <v>0</v>
      </c>
      <c r="Y176" s="8">
        <f t="shared" si="45"/>
        <v>0</v>
      </c>
      <c r="Z176" s="8">
        <f t="shared" si="46"/>
        <v>0</v>
      </c>
      <c r="AA176" s="3">
        <f t="shared" si="47"/>
        <v>0.04</v>
      </c>
      <c r="AB176">
        <f>SUMPRODUCT($U$9:U176,$X$9:X176)/SUM($X$9:X176)</f>
        <v>52.104686798720358</v>
      </c>
      <c r="AC176" s="10">
        <v>0.02</v>
      </c>
      <c r="AD176" s="8">
        <f t="shared" si="48"/>
        <v>0</v>
      </c>
      <c r="AF176" s="5">
        <v>168</v>
      </c>
      <c r="AG176" s="8">
        <f t="shared" si="49"/>
        <v>94576982.742839769</v>
      </c>
      <c r="AH176" s="8">
        <f t="shared" si="50"/>
        <v>1005924.1759285582</v>
      </c>
      <c r="AI176" s="8">
        <f t="shared" si="51"/>
        <v>861627.43947088916</v>
      </c>
      <c r="AJ176" s="8">
        <f t="shared" si="52"/>
        <v>293578.72680819756</v>
      </c>
      <c r="AK176" s="12">
        <f>SUM($AJ$9:AJ176)/SUM($AG$9:AG176) * 12</f>
        <v>3.6909979199626936E-2</v>
      </c>
      <c r="AL176" s="9">
        <f>SUMPRODUCT($AF$9:AF176,$AH$9:AH176)/SUM($AH$9:AH176)</f>
        <v>68.421325470471331</v>
      </c>
      <c r="AM176" s="3">
        <f t="shared" si="53"/>
        <v>9.1103291147879347E-3</v>
      </c>
      <c r="AN176">
        <f t="shared" si="54"/>
        <v>3.1041244739901984E-3</v>
      </c>
    </row>
    <row r="177" spans="1:40" x14ac:dyDescent="0.2">
      <c r="A177" s="5">
        <v>169</v>
      </c>
      <c r="B177" s="2">
        <f t="shared" si="55"/>
        <v>8153872.7249008836</v>
      </c>
      <c r="C177" s="2">
        <f t="shared" si="56"/>
        <v>670196.95846574754</v>
      </c>
      <c r="D177" s="5">
        <v>0</v>
      </c>
      <c r="E177" s="2">
        <f t="shared" si="57"/>
        <v>20384.681812252209</v>
      </c>
      <c r="F177" s="3">
        <v>0.03</v>
      </c>
      <c r="G177" s="9">
        <f>SUMPRODUCT($A$9:A177,$C$9:C177)/SUM($C$9:C177)</f>
        <v>90.925013012864895</v>
      </c>
      <c r="H177" s="3">
        <v>0</v>
      </c>
      <c r="J177" s="5">
        <v>169</v>
      </c>
      <c r="K177" s="8">
        <f t="shared" si="58"/>
        <v>66788.631048045558</v>
      </c>
      <c r="L177" s="8">
        <f t="shared" si="59"/>
        <v>254.40111954698196</v>
      </c>
      <c r="M177" s="8">
        <f t="shared" si="60"/>
        <v>208.71447202514238</v>
      </c>
      <c r="N177" s="8">
        <f t="shared" si="61"/>
        <v>868252.20362459228</v>
      </c>
      <c r="O177" s="3">
        <f t="shared" si="44"/>
        <v>3.7499999999999999E-2</v>
      </c>
      <c r="P177" s="9">
        <f>SUMPRODUCT($J$9:J177,$L$9:L177,$R$9:R177)/SUMPRODUCT($L$9:L177,$R$9:R177)</f>
        <v>69.259857753360478</v>
      </c>
      <c r="Q177" s="3">
        <v>0.01</v>
      </c>
      <c r="R177">
        <f t="shared" si="63"/>
        <v>1322</v>
      </c>
      <c r="S177" s="8">
        <f>N177-L177*(R176-R177)</f>
        <v>864944.9890704815</v>
      </c>
      <c r="T177" s="8"/>
      <c r="U177" s="5">
        <v>169</v>
      </c>
      <c r="V177" s="8">
        <v>0</v>
      </c>
      <c r="W177" s="8">
        <v>0</v>
      </c>
      <c r="X177" s="8">
        <v>0</v>
      </c>
      <c r="Y177" s="8">
        <f t="shared" si="45"/>
        <v>0</v>
      </c>
      <c r="Z177" s="8">
        <f t="shared" si="46"/>
        <v>0</v>
      </c>
      <c r="AA177" s="3">
        <f t="shared" si="47"/>
        <v>0.04</v>
      </c>
      <c r="AB177">
        <f>SUMPRODUCT($U$9:U177,$X$9:X177)/SUM($X$9:X177)</f>
        <v>52.104686798720358</v>
      </c>
      <c r="AC177" s="10">
        <v>0.02</v>
      </c>
      <c r="AD177" s="8">
        <f t="shared" si="48"/>
        <v>0</v>
      </c>
      <c r="AF177" s="5">
        <v>169</v>
      </c>
      <c r="AG177" s="8">
        <f t="shared" si="49"/>
        <v>92709431.127440333</v>
      </c>
      <c r="AH177" s="8">
        <f t="shared" si="50"/>
        <v>1005319.8517544551</v>
      </c>
      <c r="AI177" s="8">
        <f t="shared" si="51"/>
        <v>858299.52252879809</v>
      </c>
      <c r="AJ177" s="8">
        <f t="shared" si="52"/>
        <v>288152.18094936432</v>
      </c>
      <c r="AK177" s="12">
        <f>SUM($AJ$9:AJ177)/SUM($AG$9:AG177) * 12</f>
        <v>3.6910532363774617E-2</v>
      </c>
      <c r="AL177" s="9">
        <f>SUMPRODUCT($AF$9:AF177,$AH$9:AH177)/SUM($AH$9:AH177)</f>
        <v>68.786327768059238</v>
      </c>
      <c r="AM177" s="3">
        <f t="shared" si="53"/>
        <v>9.2579526385936032E-3</v>
      </c>
      <c r="AN177">
        <f t="shared" si="54"/>
        <v>3.1081215518760359E-3</v>
      </c>
    </row>
    <row r="178" spans="1:40" x14ac:dyDescent="0.2">
      <c r="A178" s="5">
        <v>170</v>
      </c>
      <c r="B178" s="2">
        <f t="shared" si="55"/>
        <v>7483675.7664351361</v>
      </c>
      <c r="C178" s="2">
        <f t="shared" si="56"/>
        <v>671872.45086191199</v>
      </c>
      <c r="D178" s="5">
        <v>0</v>
      </c>
      <c r="E178" s="2">
        <f t="shared" si="57"/>
        <v>18709.18941608784</v>
      </c>
      <c r="F178" s="3">
        <v>0.03</v>
      </c>
      <c r="G178" s="9">
        <f>SUMPRODUCT($A$9:A178,$C$9:C178)/SUM($C$9:C178)</f>
        <v>91.495131409820615</v>
      </c>
      <c r="H178" s="3">
        <v>0</v>
      </c>
      <c r="J178" s="5">
        <v>170</v>
      </c>
      <c r="K178" s="8">
        <f t="shared" si="58"/>
        <v>66534.229928498578</v>
      </c>
      <c r="L178" s="8">
        <f t="shared" si="59"/>
        <v>255.19612304556631</v>
      </c>
      <c r="M178" s="8">
        <f t="shared" si="60"/>
        <v>207.91946852655803</v>
      </c>
      <c r="N178" s="8">
        <f t="shared" si="61"/>
        <v>864944.9890704815</v>
      </c>
      <c r="O178" s="3">
        <f t="shared" si="44"/>
        <v>3.7499999999999999E-2</v>
      </c>
      <c r="P178" s="9">
        <f>SUMPRODUCT($J$9:J178,$L$9:L178,$R$9:R178)/SUMPRODUCT($L$9:L178,$R$9:R178)</f>
        <v>69.578579588439155</v>
      </c>
      <c r="Q178" s="3">
        <v>0.01</v>
      </c>
      <c r="R178">
        <f t="shared" si="63"/>
        <v>1309</v>
      </c>
      <c r="S178" s="8">
        <f>N178-L178*(R177-R178)</f>
        <v>861627.43947088916</v>
      </c>
      <c r="T178" s="8"/>
      <c r="U178" s="5">
        <v>170</v>
      </c>
      <c r="V178" s="8">
        <v>0</v>
      </c>
      <c r="W178" s="8">
        <v>0</v>
      </c>
      <c r="X178" s="8">
        <v>0</v>
      </c>
      <c r="Y178" s="8">
        <f t="shared" si="45"/>
        <v>0</v>
      </c>
      <c r="Z178" s="8">
        <f t="shared" si="46"/>
        <v>0</v>
      </c>
      <c r="AA178" s="3">
        <f t="shared" si="47"/>
        <v>0.04</v>
      </c>
      <c r="AB178">
        <f>SUMPRODUCT($U$9:U178,$X$9:X178)/SUM($X$9:X178)</f>
        <v>52.104686798720358</v>
      </c>
      <c r="AC178" s="10">
        <v>0.02</v>
      </c>
      <c r="AD178" s="8">
        <f t="shared" si="48"/>
        <v>0</v>
      </c>
      <c r="AF178" s="5">
        <v>170</v>
      </c>
      <c r="AG178" s="8">
        <f t="shared" si="49"/>
        <v>90911834.793351591</v>
      </c>
      <c r="AH178" s="8">
        <f t="shared" si="50"/>
        <v>1004958.9831171239</v>
      </c>
      <c r="AI178" s="8">
        <f t="shared" si="51"/>
        <v>789194.95924270409</v>
      </c>
      <c r="AJ178" s="8">
        <f t="shared" si="52"/>
        <v>282738.94074677827</v>
      </c>
      <c r="AK178" s="12">
        <f>SUM($AJ$9:AJ178)/SUM($AG$9:AG178) * 12</f>
        <v>3.6911105361013316E-2</v>
      </c>
      <c r="AL178" s="9">
        <f>SUMPRODUCT($AF$9:AF178,$AH$9:AH178)/SUM($AH$9:AH178)</f>
        <v>69.152175445724964</v>
      </c>
      <c r="AM178" s="3">
        <f t="shared" si="53"/>
        <v>8.6808825389631025E-3</v>
      </c>
      <c r="AN178">
        <f t="shared" si="54"/>
        <v>3.1100344788933362E-3</v>
      </c>
    </row>
    <row r="179" spans="1:40" x14ac:dyDescent="0.2">
      <c r="A179" s="5">
        <v>171</v>
      </c>
      <c r="B179" s="2">
        <f t="shared" si="55"/>
        <v>6811803.3155732239</v>
      </c>
      <c r="C179" s="2">
        <f t="shared" si="56"/>
        <v>673552.13198906672</v>
      </c>
      <c r="D179" s="5">
        <v>0</v>
      </c>
      <c r="E179" s="2">
        <f t="shared" si="57"/>
        <v>17029.508288933059</v>
      </c>
      <c r="F179" s="3">
        <v>0.03</v>
      </c>
      <c r="G179" s="9">
        <f>SUMPRODUCT($A$9:A179,$C$9:C179)/SUM($C$9:C179)</f>
        <v>92.065658535275801</v>
      </c>
      <c r="H179" s="3">
        <v>0</v>
      </c>
      <c r="J179" s="5">
        <v>171</v>
      </c>
      <c r="K179" s="8">
        <f t="shared" si="58"/>
        <v>66279.033805453015</v>
      </c>
      <c r="L179" s="8">
        <f t="shared" si="59"/>
        <v>255.99361093008369</v>
      </c>
      <c r="M179" s="8">
        <f t="shared" si="60"/>
        <v>207.12198064204065</v>
      </c>
      <c r="N179" s="8">
        <f t="shared" si="61"/>
        <v>861627.43947088916</v>
      </c>
      <c r="O179" s="3">
        <f t="shared" si="44"/>
        <v>3.7499999999999999E-2</v>
      </c>
      <c r="P179" s="9">
        <f>SUMPRODUCT($J$9:J179,$L$9:L179,$R$9:R179)/SUMPRODUCT($L$9:L179,$R$9:R179)</f>
        <v>69.896264704114259</v>
      </c>
      <c r="Q179" s="3">
        <v>0.01</v>
      </c>
      <c r="R179">
        <f t="shared" si="63"/>
        <v>1296</v>
      </c>
      <c r="S179" s="8">
        <f>N179-L179*(R178-R179)</f>
        <v>858299.52252879809</v>
      </c>
      <c r="T179" s="8"/>
      <c r="U179" s="5">
        <v>171</v>
      </c>
      <c r="V179" s="8">
        <v>0</v>
      </c>
      <c r="W179" s="8">
        <v>0</v>
      </c>
      <c r="X179" s="8">
        <v>0</v>
      </c>
      <c r="Y179" s="8">
        <f t="shared" si="45"/>
        <v>0</v>
      </c>
      <c r="Z179" s="8">
        <f t="shared" si="46"/>
        <v>0</v>
      </c>
      <c r="AA179" s="3">
        <f t="shared" si="47"/>
        <v>0.04</v>
      </c>
      <c r="AB179">
        <f>SUMPRODUCT($U$9:U179,$X$9:X179)/SUM($X$9:X179)</f>
        <v>52.104686798720358</v>
      </c>
      <c r="AC179" s="10">
        <v>0.02</v>
      </c>
      <c r="AD179" s="8">
        <f t="shared" si="48"/>
        <v>0</v>
      </c>
      <c r="AF179" s="5">
        <v>171</v>
      </c>
      <c r="AG179" s="8">
        <f t="shared" si="49"/>
        <v>89117680.850991756</v>
      </c>
      <c r="AH179" s="8">
        <f t="shared" si="50"/>
        <v>1004586.3045804333</v>
      </c>
      <c r="AI179" s="8">
        <f t="shared" si="51"/>
        <v>786103.80639147211</v>
      </c>
      <c r="AJ179" s="8">
        <f t="shared" si="52"/>
        <v>277544.60242494202</v>
      </c>
      <c r="AK179" s="12">
        <f>SUM($AJ$9:AJ179)/SUM($AG$9:AG179) * 12</f>
        <v>3.6911736542109719E-2</v>
      </c>
      <c r="AL179" s="9">
        <f>SUMPRODUCT($AF$9:AF179,$AH$9:AH179)/SUM($AH$9:AH179)</f>
        <v>69.518853907038562</v>
      </c>
      <c r="AM179" s="3">
        <f t="shared" si="53"/>
        <v>8.8209634596064998E-3</v>
      </c>
      <c r="AN179">
        <f t="shared" si="54"/>
        <v>3.114360694473271E-3</v>
      </c>
    </row>
    <row r="180" spans="1:40" x14ac:dyDescent="0.2">
      <c r="A180" s="5">
        <v>172</v>
      </c>
      <c r="B180" s="2">
        <f t="shared" si="55"/>
        <v>6138251.1835841574</v>
      </c>
      <c r="C180" s="2">
        <f t="shared" si="56"/>
        <v>675236.01231903944</v>
      </c>
      <c r="D180" s="5">
        <v>0</v>
      </c>
      <c r="E180" s="2">
        <f t="shared" si="57"/>
        <v>15345.627958960395</v>
      </c>
      <c r="F180" s="3">
        <v>0.03</v>
      </c>
      <c r="G180" s="9">
        <f>SUMPRODUCT($A$9:A180,$C$9:C180)/SUM($C$9:C180)</f>
        <v>92.636594302645264</v>
      </c>
      <c r="H180" s="3">
        <v>0</v>
      </c>
      <c r="J180" s="5">
        <v>172</v>
      </c>
      <c r="K180" s="8">
        <f t="shared" si="58"/>
        <v>66023.040194522924</v>
      </c>
      <c r="L180" s="8">
        <f t="shared" si="59"/>
        <v>256.79359096424025</v>
      </c>
      <c r="M180" s="8">
        <f t="shared" si="60"/>
        <v>206.32200060788412</v>
      </c>
      <c r="N180" s="8">
        <f t="shared" si="61"/>
        <v>792276.48233427503</v>
      </c>
      <c r="O180" s="3">
        <f t="shared" si="44"/>
        <v>3.7499999999999999E-2</v>
      </c>
      <c r="P180" s="9">
        <f>SUMPRODUCT($J$9:J180,$L$9:L180,$R$9:R180)/SUMPRODUCT($L$9:L180,$R$9:R180)</f>
        <v>70.213129518926877</v>
      </c>
      <c r="Q180" s="3">
        <v>0.01</v>
      </c>
      <c r="R180">
        <f t="shared" si="63"/>
        <v>1284</v>
      </c>
      <c r="S180" s="8">
        <f>N180-L180*(R179-R180)</f>
        <v>789194.95924270409</v>
      </c>
      <c r="T180" s="8"/>
      <c r="U180" s="5">
        <v>172</v>
      </c>
      <c r="V180" s="8">
        <v>0</v>
      </c>
      <c r="W180" s="8">
        <v>0</v>
      </c>
      <c r="X180" s="8">
        <v>0</v>
      </c>
      <c r="Y180" s="8">
        <f t="shared" si="45"/>
        <v>0</v>
      </c>
      <c r="Z180" s="8">
        <f t="shared" si="46"/>
        <v>0</v>
      </c>
      <c r="AA180" s="3">
        <f t="shared" si="47"/>
        <v>0.04</v>
      </c>
      <c r="AB180">
        <f>SUMPRODUCT($U$9:U180,$X$9:X180)/SUM($X$9:X180)</f>
        <v>52.104686798720358</v>
      </c>
      <c r="AC180" s="10">
        <v>0.02</v>
      </c>
      <c r="AD180" s="8">
        <f t="shared" si="48"/>
        <v>0</v>
      </c>
      <c r="AF180" s="5">
        <v>172</v>
      </c>
      <c r="AG180" s="8">
        <f t="shared" si="49"/>
        <v>87326990.740019858</v>
      </c>
      <c r="AH180" s="8">
        <f t="shared" si="50"/>
        <v>1004201.7465143865</v>
      </c>
      <c r="AI180" s="8">
        <f t="shared" si="51"/>
        <v>783002.99368758011</v>
      </c>
      <c r="AJ180" s="8">
        <f t="shared" si="52"/>
        <v>272362.11353946337</v>
      </c>
      <c r="AK180" s="12">
        <f>SUM($AJ$9:AJ180)/SUM($AG$9:AG180) * 12</f>
        <v>3.6912425940441362E-2</v>
      </c>
      <c r="AL180" s="9">
        <f>SUMPRODUCT($AF$9:AF180,$AH$9:AH180)/SUM($AH$9:AH180)</f>
        <v>69.88634868156808</v>
      </c>
      <c r="AM180" s="3">
        <f t="shared" si="53"/>
        <v>8.9663343148815126E-3</v>
      </c>
      <c r="AN180">
        <f t="shared" si="54"/>
        <v>3.1188766638061464E-3</v>
      </c>
    </row>
    <row r="181" spans="1:40" x14ac:dyDescent="0.2">
      <c r="A181" s="5">
        <v>173</v>
      </c>
      <c r="B181" s="2">
        <f t="shared" si="55"/>
        <v>5463015.1712651178</v>
      </c>
      <c r="C181" s="2">
        <f t="shared" si="56"/>
        <v>676924.10234983696</v>
      </c>
      <c r="D181" s="5">
        <v>0</v>
      </c>
      <c r="E181" s="2">
        <f t="shared" si="57"/>
        <v>13657.537928162796</v>
      </c>
      <c r="F181" s="3">
        <v>0.03</v>
      </c>
      <c r="G181" s="9">
        <f>SUMPRODUCT($A$9:A181,$C$9:C181)/SUM($C$9:C181)</f>
        <v>93.207938624858031</v>
      </c>
      <c r="H181" s="3">
        <v>0</v>
      </c>
      <c r="J181" s="5">
        <v>173</v>
      </c>
      <c r="K181" s="8">
        <f t="shared" si="58"/>
        <v>65766.246603558684</v>
      </c>
      <c r="L181" s="8">
        <f t="shared" si="59"/>
        <v>257.59607093600346</v>
      </c>
      <c r="M181" s="8">
        <f t="shared" si="60"/>
        <v>205.51952063612089</v>
      </c>
      <c r="N181" s="8">
        <f t="shared" si="61"/>
        <v>789194.95924270421</v>
      </c>
      <c r="O181" s="3">
        <f t="shared" si="44"/>
        <v>3.7499999999999999E-2</v>
      </c>
      <c r="P181" s="9">
        <f>SUMPRODUCT($J$9:J181,$L$9:L181,$R$9:R181)/SUMPRODUCT($L$9:L181,$R$9:R181)</f>
        <v>70.529146109771759</v>
      </c>
      <c r="Q181" s="3">
        <v>0.01</v>
      </c>
      <c r="R181">
        <f t="shared" si="63"/>
        <v>1272</v>
      </c>
      <c r="S181" s="8">
        <f>N181-L181*(R180-R181)</f>
        <v>786103.80639147211</v>
      </c>
      <c r="T181" s="8"/>
      <c r="U181" s="5">
        <v>173</v>
      </c>
      <c r="V181" s="8">
        <v>0</v>
      </c>
      <c r="W181" s="8">
        <v>0</v>
      </c>
      <c r="X181" s="8">
        <v>0</v>
      </c>
      <c r="Y181" s="8">
        <f t="shared" si="45"/>
        <v>0</v>
      </c>
      <c r="Z181" s="8">
        <f t="shared" si="46"/>
        <v>0</v>
      </c>
      <c r="AA181" s="3">
        <f t="shared" si="47"/>
        <v>0.04</v>
      </c>
      <c r="AB181">
        <f>SUMPRODUCT($U$9:U181,$X$9:X181)/SUM($X$9:X181)</f>
        <v>52.104686798720358</v>
      </c>
      <c r="AC181" s="10">
        <v>0.02</v>
      </c>
      <c r="AD181" s="8">
        <f t="shared" si="48"/>
        <v>0</v>
      </c>
      <c r="AF181" s="5">
        <v>173</v>
      </c>
      <c r="AG181" s="8">
        <f t="shared" si="49"/>
        <v>85539785.999817908</v>
      </c>
      <c r="AH181" s="8">
        <f t="shared" si="50"/>
        <v>1003805.2389707735</v>
      </c>
      <c r="AI181" s="8">
        <f t="shared" si="51"/>
        <v>779892.49094398832</v>
      </c>
      <c r="AJ181" s="8">
        <f t="shared" si="52"/>
        <v>267191.5439445111</v>
      </c>
      <c r="AK181" s="12">
        <f>SUM($AJ$9:AJ181)/SUM($AG$9:AG181) * 12</f>
        <v>3.6913173599306057E-2</v>
      </c>
      <c r="AL181" s="9">
        <f>SUMPRODUCT($AF$9:AF181,$AH$9:AH181)/SUM($AH$9:AH181)</f>
        <v>70.254645422127666</v>
      </c>
      <c r="AM181" s="3">
        <f t="shared" si="53"/>
        <v>9.1173070148392529E-3</v>
      </c>
      <c r="AN181">
        <f t="shared" si="54"/>
        <v>3.1235937852951826E-3</v>
      </c>
    </row>
    <row r="182" spans="1:40" x14ac:dyDescent="0.2">
      <c r="A182" s="5">
        <v>174</v>
      </c>
      <c r="B182" s="2">
        <f t="shared" si="55"/>
        <v>4786091.0689152805</v>
      </c>
      <c r="C182" s="2">
        <f t="shared" si="56"/>
        <v>678616.41260571161</v>
      </c>
      <c r="D182" s="5">
        <v>0</v>
      </c>
      <c r="E182" s="2">
        <f t="shared" si="57"/>
        <v>11965.227672288202</v>
      </c>
      <c r="F182" s="3">
        <v>0.03</v>
      </c>
      <c r="G182" s="9">
        <f>SUMPRODUCT($A$9:A182,$C$9:C182)/SUM($C$9:C182)</f>
        <v>93.779691414357657</v>
      </c>
      <c r="H182" s="3">
        <v>0</v>
      </c>
      <c r="J182" s="5">
        <v>174</v>
      </c>
      <c r="K182" s="8">
        <f t="shared" si="58"/>
        <v>65508.650532622683</v>
      </c>
      <c r="L182" s="8">
        <f t="shared" si="59"/>
        <v>258.4010586576785</v>
      </c>
      <c r="M182" s="8">
        <f t="shared" si="60"/>
        <v>204.71453291444587</v>
      </c>
      <c r="N182" s="8">
        <f t="shared" si="61"/>
        <v>786103.80639147223</v>
      </c>
      <c r="O182" s="3">
        <f t="shared" si="44"/>
        <v>3.7499999999999999E-2</v>
      </c>
      <c r="P182" s="9">
        <f>SUMPRODUCT($J$9:J182,$L$9:L182,$R$9:R182)/SUMPRODUCT($L$9:L182,$R$9:R182)</f>
        <v>70.844286461621138</v>
      </c>
      <c r="Q182" s="3">
        <v>0.01</v>
      </c>
      <c r="R182">
        <f t="shared" si="63"/>
        <v>1260</v>
      </c>
      <c r="S182" s="8">
        <f>N182-L182*(R181-R182)</f>
        <v>783002.99368758011</v>
      </c>
      <c r="T182" s="8"/>
      <c r="U182" s="5">
        <v>174</v>
      </c>
      <c r="V182" s="8">
        <v>0</v>
      </c>
      <c r="W182" s="8">
        <v>0</v>
      </c>
      <c r="X182" s="8">
        <v>0</v>
      </c>
      <c r="Y182" s="8">
        <f t="shared" si="45"/>
        <v>0</v>
      </c>
      <c r="Z182" s="8">
        <f t="shared" si="46"/>
        <v>0</v>
      </c>
      <c r="AA182" s="3">
        <f t="shared" si="47"/>
        <v>0.04</v>
      </c>
      <c r="AB182">
        <f>SUMPRODUCT($U$9:U182,$X$9:X182)/SUM($X$9:X182)</f>
        <v>52.104686798720358</v>
      </c>
      <c r="AC182" s="10">
        <v>0.02</v>
      </c>
      <c r="AD182" s="8">
        <f t="shared" si="48"/>
        <v>0</v>
      </c>
      <c r="AF182" s="5">
        <v>174</v>
      </c>
      <c r="AG182" s="8">
        <f t="shared" si="49"/>
        <v>83756088.269903138</v>
      </c>
      <c r="AH182" s="8">
        <f t="shared" si="50"/>
        <v>1003396.7116818684</v>
      </c>
      <c r="AI182" s="8">
        <f t="shared" si="51"/>
        <v>776772.26787932275</v>
      </c>
      <c r="AJ182" s="8">
        <f t="shared" si="52"/>
        <v>262032.96381347702</v>
      </c>
      <c r="AK182" s="12">
        <f>SUM($AJ$9:AJ182)/SUM($AG$9:AG182) * 12</f>
        <v>3.6913979571837278E-2</v>
      </c>
      <c r="AL182" s="9">
        <f>SUMPRODUCT($AF$9:AF182,$AH$9:AH182)/SUM($AH$9:AH182)</f>
        <v>70.623729902074288</v>
      </c>
      <c r="AM182" s="3">
        <f t="shared" si="53"/>
        <v>9.2742185544313158E-3</v>
      </c>
      <c r="AN182">
        <f t="shared" si="54"/>
        <v>3.1285243762707552E-3</v>
      </c>
    </row>
    <row r="183" spans="1:40" x14ac:dyDescent="0.2">
      <c r="A183" s="5">
        <v>175</v>
      </c>
      <c r="B183" s="2">
        <f t="shared" si="55"/>
        <v>4107474.6563095688</v>
      </c>
      <c r="C183" s="2">
        <f t="shared" si="56"/>
        <v>680312.9536372259</v>
      </c>
      <c r="D183" s="5">
        <v>0</v>
      </c>
      <c r="E183" s="2">
        <f t="shared" si="57"/>
        <v>10268.686640773922</v>
      </c>
      <c r="F183" s="3">
        <v>0.03</v>
      </c>
      <c r="G183" s="9">
        <f>SUMPRODUCT($A$9:A183,$C$9:C183)/SUM($C$9:C183)</f>
        <v>94.351852583102698</v>
      </c>
      <c r="H183" s="3">
        <v>0</v>
      </c>
      <c r="J183" s="5">
        <v>175</v>
      </c>
      <c r="K183" s="8">
        <f t="shared" si="58"/>
        <v>65250.249473965006</v>
      </c>
      <c r="L183" s="8">
        <f t="shared" si="59"/>
        <v>259.20856196598368</v>
      </c>
      <c r="M183" s="8">
        <f t="shared" si="60"/>
        <v>203.90702960614064</v>
      </c>
      <c r="N183" s="8">
        <f t="shared" si="61"/>
        <v>783002.99368758011</v>
      </c>
      <c r="O183" s="3">
        <f t="shared" si="44"/>
        <v>3.7499999999999999E-2</v>
      </c>
      <c r="P183" s="9">
        <f>SUMPRODUCT($J$9:J183,$L$9:L183,$R$9:R183)/SUMPRODUCT($L$9:L183,$R$9:R183)</f>
        <v>71.15852246008653</v>
      </c>
      <c r="Q183" s="3">
        <v>0.01</v>
      </c>
      <c r="R183">
        <f t="shared" si="63"/>
        <v>1248</v>
      </c>
      <c r="S183" s="8">
        <f>N183-L183*(R182-R183)</f>
        <v>779892.49094398832</v>
      </c>
      <c r="T183" s="8"/>
      <c r="U183" s="5">
        <v>175</v>
      </c>
      <c r="V183" s="8">
        <v>0</v>
      </c>
      <c r="W183" s="8">
        <v>0</v>
      </c>
      <c r="X183" s="8">
        <v>0</v>
      </c>
      <c r="Y183" s="8">
        <f t="shared" si="45"/>
        <v>0</v>
      </c>
      <c r="Z183" s="8">
        <f t="shared" si="46"/>
        <v>0</v>
      </c>
      <c r="AA183" s="3">
        <f t="shared" si="47"/>
        <v>0.04</v>
      </c>
      <c r="AB183">
        <f>SUMPRODUCT($U$9:U183,$X$9:X183)/SUM($X$9:X183)</f>
        <v>52.104686798720358</v>
      </c>
      <c r="AC183" s="10">
        <v>0.02</v>
      </c>
      <c r="AD183" s="8">
        <f t="shared" si="48"/>
        <v>0</v>
      </c>
      <c r="AF183" s="5">
        <v>175</v>
      </c>
      <c r="AG183" s="8">
        <f t="shared" si="49"/>
        <v>81975919.290341944</v>
      </c>
      <c r="AH183" s="8">
        <f t="shared" si="50"/>
        <v>1002976.0940591183</v>
      </c>
      <c r="AI183" s="8">
        <f t="shared" si="51"/>
        <v>773642.29411758005</v>
      </c>
      <c r="AJ183" s="8">
        <f t="shared" si="52"/>
        <v>256886.44364028453</v>
      </c>
      <c r="AK183" s="12">
        <f>SUM($AJ$9:AJ183)/SUM($AG$9:AG183) * 12</f>
        <v>3.691484392092402E-2</v>
      </c>
      <c r="AL183" s="9">
        <f>SUMPRODUCT($AF$9:AF183,$AH$9:AH183)/SUM($AH$9:AH183)</f>
        <v>70.993588012651671</v>
      </c>
      <c r="AM183" s="3">
        <f t="shared" si="53"/>
        <v>9.4374335879967054E-3</v>
      </c>
      <c r="AN183">
        <f t="shared" si="54"/>
        <v>3.1336817673302971E-3</v>
      </c>
    </row>
    <row r="184" spans="1:40" x14ac:dyDescent="0.2">
      <c r="A184" s="5">
        <v>176</v>
      </c>
      <c r="B184" s="2">
        <f t="shared" si="55"/>
        <v>3427161.7026723428</v>
      </c>
      <c r="C184" s="2">
        <f t="shared" si="56"/>
        <v>682013.73602131894</v>
      </c>
      <c r="D184" s="5">
        <v>0</v>
      </c>
      <c r="E184" s="2">
        <f t="shared" si="57"/>
        <v>8567.9042566808566</v>
      </c>
      <c r="F184" s="3">
        <v>0.03</v>
      </c>
      <c r="G184" s="9">
        <f>SUMPRODUCT($A$9:A184,$C$9:C184)/SUM($C$9:C184)</f>
        <v>94.924422042567031</v>
      </c>
      <c r="H184" s="3">
        <v>0</v>
      </c>
      <c r="J184" s="5">
        <v>176</v>
      </c>
      <c r="K184" s="8">
        <f t="shared" si="58"/>
        <v>64991.040911999022</v>
      </c>
      <c r="L184" s="8">
        <f t="shared" si="59"/>
        <v>260.01858872212745</v>
      </c>
      <c r="M184" s="8">
        <f t="shared" si="60"/>
        <v>203.09700284999693</v>
      </c>
      <c r="N184" s="8">
        <f t="shared" si="61"/>
        <v>779892.49094398832</v>
      </c>
      <c r="O184" s="3">
        <f t="shared" si="44"/>
        <v>3.7499999999999999E-2</v>
      </c>
      <c r="P184" s="9">
        <f>SUMPRODUCT($J$9:J184,$L$9:L184,$R$9:R184)/SUMPRODUCT($L$9:L184,$R$9:R184)</f>
        <v>71.471825883981779</v>
      </c>
      <c r="Q184" s="3">
        <v>0.01</v>
      </c>
      <c r="R184">
        <f t="shared" si="63"/>
        <v>1236</v>
      </c>
      <c r="S184" s="8">
        <f>N184-L184*(R183-R184)</f>
        <v>776772.26787932275</v>
      </c>
      <c r="T184" s="8"/>
      <c r="U184" s="5">
        <v>176</v>
      </c>
      <c r="V184" s="8">
        <v>0</v>
      </c>
      <c r="W184" s="8">
        <v>0</v>
      </c>
      <c r="X184" s="8">
        <v>0</v>
      </c>
      <c r="Y184" s="8">
        <f t="shared" si="45"/>
        <v>0</v>
      </c>
      <c r="Z184" s="8">
        <f t="shared" si="46"/>
        <v>0</v>
      </c>
      <c r="AA184" s="3">
        <f t="shared" si="47"/>
        <v>0.04</v>
      </c>
      <c r="AB184">
        <f>SUMPRODUCT($U$9:U184,$X$9:X184)/SUM($X$9:X184)</f>
        <v>52.104686798720358</v>
      </c>
      <c r="AC184" s="10">
        <v>0.02</v>
      </c>
      <c r="AD184" s="8">
        <f t="shared" si="48"/>
        <v>0</v>
      </c>
      <c r="AF184" s="5">
        <v>176</v>
      </c>
      <c r="AG184" s="8">
        <f t="shared" si="49"/>
        <v>80199300.902165249</v>
      </c>
      <c r="AH184" s="8">
        <f t="shared" si="50"/>
        <v>1002543.3151918291</v>
      </c>
      <c r="AI184" s="8">
        <f t="shared" si="51"/>
        <v>770502.53918783204</v>
      </c>
      <c r="AJ184" s="8">
        <f t="shared" si="52"/>
        <v>251752.05424070277</v>
      </c>
      <c r="AK184" s="12">
        <f>SUM($AJ$9:AJ184)/SUM($AG$9:AG184) * 12</f>
        <v>3.6915766719134858E-2</v>
      </c>
      <c r="AL184" s="9">
        <f>SUMPRODUCT($AF$9:AF184,$AH$9:AH184)/SUM($AH$9:AH184)</f>
        <v>71.3642057603805</v>
      </c>
      <c r="AM184" s="3">
        <f t="shared" si="53"/>
        <v>9.6073473274756408E-3</v>
      </c>
      <c r="AN184">
        <f t="shared" si="54"/>
        <v>3.1390804085413902E-3</v>
      </c>
    </row>
    <row r="185" spans="1:40" x14ac:dyDescent="0.2">
      <c r="A185" s="5">
        <v>177</v>
      </c>
      <c r="B185" s="2">
        <f t="shared" si="55"/>
        <v>2745147.9666510238</v>
      </c>
      <c r="C185" s="2">
        <f t="shared" si="56"/>
        <v>683718.77036137227</v>
      </c>
      <c r="D185" s="5">
        <v>0</v>
      </c>
      <c r="E185" s="2">
        <f t="shared" si="57"/>
        <v>6862.8699166275601</v>
      </c>
      <c r="F185" s="3">
        <v>0.03</v>
      </c>
      <c r="G185" s="9">
        <f>SUMPRODUCT($A$9:A185,$C$9:C185)/SUM($C$9:C185)</f>
        <v>95.497399703740228</v>
      </c>
      <c r="H185" s="3">
        <v>0</v>
      </c>
      <c r="J185" s="5">
        <v>177</v>
      </c>
      <c r="K185" s="8">
        <f t="shared" si="58"/>
        <v>64731.022323276891</v>
      </c>
      <c r="L185" s="8">
        <f t="shared" si="59"/>
        <v>260.83114681188408</v>
      </c>
      <c r="M185" s="8">
        <f t="shared" si="60"/>
        <v>202.28444476024026</v>
      </c>
      <c r="N185" s="8">
        <f t="shared" si="61"/>
        <v>776772.26787932264</v>
      </c>
      <c r="O185" s="3">
        <f t="shared" si="44"/>
        <v>3.7499999999999999E-2</v>
      </c>
      <c r="P185" s="9">
        <f>SUMPRODUCT($J$9:J185,$L$9:L185,$R$9:R185)/SUMPRODUCT($L$9:L185,$R$9:R185)</f>
        <v>71.78416839788315</v>
      </c>
      <c r="Q185" s="3">
        <v>0.01</v>
      </c>
      <c r="R185">
        <f t="shared" si="63"/>
        <v>1224</v>
      </c>
      <c r="S185" s="8">
        <f>N185-L185*(R184-R185)</f>
        <v>773642.29411758005</v>
      </c>
      <c r="T185" s="8"/>
      <c r="U185" s="5">
        <v>177</v>
      </c>
      <c r="V185" s="8">
        <v>0</v>
      </c>
      <c r="W185" s="8">
        <v>0</v>
      </c>
      <c r="X185" s="8">
        <v>0</v>
      </c>
      <c r="Y185" s="8">
        <f t="shared" si="45"/>
        <v>0</v>
      </c>
      <c r="Z185" s="8">
        <f t="shared" si="46"/>
        <v>0</v>
      </c>
      <c r="AA185" s="3">
        <f t="shared" si="47"/>
        <v>0.04</v>
      </c>
      <c r="AB185">
        <f>SUMPRODUCT($U$9:U185,$X$9:X185)/SUM($X$9:X185)</f>
        <v>52.104686798720358</v>
      </c>
      <c r="AC185" s="10">
        <v>0.02</v>
      </c>
      <c r="AD185" s="8">
        <f t="shared" si="48"/>
        <v>0</v>
      </c>
      <c r="AF185" s="5">
        <v>177</v>
      </c>
      <c r="AG185" s="8">
        <f t="shared" si="49"/>
        <v>78426255.04778558</v>
      </c>
      <c r="AH185" s="8">
        <f t="shared" si="50"/>
        <v>1002098.3038458456</v>
      </c>
      <c r="AI185" s="8">
        <f t="shared" si="51"/>
        <v>767352.9725239285</v>
      </c>
      <c r="AJ185" s="8">
        <f t="shared" si="52"/>
        <v>246629.86675366544</v>
      </c>
      <c r="AK185" s="12">
        <f>SUM($AJ$9:AJ185)/SUM($AG$9:AG185) * 12</f>
        <v>3.6916748048646177E-2</v>
      </c>
      <c r="AL185" s="9">
        <f>SUMPRODUCT($AF$9:AF185,$AH$9:AH185)/SUM($AH$9:AH185)</f>
        <v>71.735569264493392</v>
      </c>
      <c r="AM185" s="3">
        <f t="shared" si="53"/>
        <v>9.7843888128583446E-3</v>
      </c>
      <c r="AN185">
        <f t="shared" si="54"/>
        <v>3.1447359892856339E-3</v>
      </c>
    </row>
    <row r="186" spans="1:40" x14ac:dyDescent="0.2">
      <c r="A186" s="5">
        <v>178</v>
      </c>
      <c r="B186" s="2">
        <f t="shared" si="55"/>
        <v>2061429.1962896516</v>
      </c>
      <c r="C186" s="2">
        <f t="shared" si="56"/>
        <v>685428.06728727568</v>
      </c>
      <c r="D186" s="5">
        <v>0</v>
      </c>
      <c r="E186" s="2">
        <f t="shared" si="57"/>
        <v>5153.5729907241293</v>
      </c>
      <c r="F186" s="3">
        <v>0.03</v>
      </c>
      <c r="G186" s="9">
        <f>SUMPRODUCT($A$9:A186,$C$9:C186)/SUM($C$9:C186)</f>
        <v>96.07078547712797</v>
      </c>
      <c r="H186" s="3">
        <v>0</v>
      </c>
      <c r="J186" s="5">
        <v>178</v>
      </c>
      <c r="K186" s="8">
        <f t="shared" si="58"/>
        <v>64470.191176465007</v>
      </c>
      <c r="L186" s="8">
        <f t="shared" si="59"/>
        <v>261.64624414567118</v>
      </c>
      <c r="M186" s="8">
        <f t="shared" si="60"/>
        <v>201.46934742645314</v>
      </c>
      <c r="N186" s="8">
        <f t="shared" si="61"/>
        <v>773642.29411758005</v>
      </c>
      <c r="O186" s="3">
        <f t="shared" si="44"/>
        <v>3.7499999999999999E-2</v>
      </c>
      <c r="P186" s="9">
        <f>SUMPRODUCT($J$9:J186,$L$9:L186,$R$9:R186)/SUMPRODUCT($L$9:L186,$R$9:R186)</f>
        <v>72.095521544681915</v>
      </c>
      <c r="Q186" s="3">
        <v>0.01</v>
      </c>
      <c r="R186">
        <f t="shared" si="63"/>
        <v>1212</v>
      </c>
      <c r="S186" s="8">
        <f>N186-L186*(R185-R186)</f>
        <v>770502.53918783204</v>
      </c>
      <c r="T186" s="8"/>
      <c r="U186" s="5">
        <v>178</v>
      </c>
      <c r="V186" s="8">
        <v>0</v>
      </c>
      <c r="W186" s="8">
        <v>0</v>
      </c>
      <c r="X186" s="8">
        <v>0</v>
      </c>
      <c r="Y186" s="8">
        <f t="shared" si="45"/>
        <v>0</v>
      </c>
      <c r="Z186" s="8">
        <f t="shared" si="46"/>
        <v>0</v>
      </c>
      <c r="AA186" s="3">
        <f t="shared" si="47"/>
        <v>0.04</v>
      </c>
      <c r="AB186">
        <f>SUMPRODUCT($U$9:U186,$X$9:X186)/SUM($X$9:X186)</f>
        <v>52.104686798720358</v>
      </c>
      <c r="AC186" s="10">
        <v>0.02</v>
      </c>
      <c r="AD186" s="8">
        <f t="shared" si="48"/>
        <v>0</v>
      </c>
      <c r="AF186" s="5">
        <v>178</v>
      </c>
      <c r="AG186" s="8">
        <f t="shared" si="49"/>
        <v>76656803.771415815</v>
      </c>
      <c r="AH186" s="8">
        <f t="shared" si="50"/>
        <v>1001640.988462226</v>
      </c>
      <c r="AI186" s="8">
        <f t="shared" si="51"/>
        <v>764193.56346420036</v>
      </c>
      <c r="AJ186" s="8">
        <f t="shared" si="52"/>
        <v>241519.95264259484</v>
      </c>
      <c r="AK186" s="12">
        <f>SUM($AJ$9:AJ186)/SUM($AG$9:AG186) * 12</f>
        <v>3.6917788001174401E-2</v>
      </c>
      <c r="AL186" s="9">
        <f>SUMPRODUCT($AF$9:AF186,$AH$9:AH186)/SUM($AH$9:AH186)</f>
        <v>72.107664754413875</v>
      </c>
      <c r="AM186" s="3">
        <f t="shared" si="53"/>
        <v>9.969024611865657E-3</v>
      </c>
      <c r="AN186">
        <f t="shared" si="54"/>
        <v>3.1506655738320001E-3</v>
      </c>
    </row>
    <row r="187" spans="1:40" x14ac:dyDescent="0.2">
      <c r="A187" s="5">
        <v>179</v>
      </c>
      <c r="B187" s="2">
        <f t="shared" si="55"/>
        <v>1376001.129002376</v>
      </c>
      <c r="C187" s="2">
        <f t="shared" si="56"/>
        <v>687141.63745549391</v>
      </c>
      <c r="D187" s="5">
        <v>0</v>
      </c>
      <c r="E187" s="2">
        <f t="shared" si="57"/>
        <v>3440.00282250594</v>
      </c>
      <c r="F187" s="3">
        <v>0.03</v>
      </c>
      <c r="G187" s="9">
        <f>SUMPRODUCT($A$9:A187,$C$9:C187)/SUM($C$9:C187)</f>
        <v>96.64457927275248</v>
      </c>
      <c r="H187" s="3">
        <v>0</v>
      </c>
      <c r="J187" s="5">
        <v>179</v>
      </c>
      <c r="K187" s="8">
        <f t="shared" si="58"/>
        <v>64208.544932319339</v>
      </c>
      <c r="L187" s="8">
        <f t="shared" si="59"/>
        <v>262.46388865862639</v>
      </c>
      <c r="M187" s="8">
        <f t="shared" si="60"/>
        <v>200.65170291349793</v>
      </c>
      <c r="N187" s="8">
        <f t="shared" si="61"/>
        <v>770502.53918783204</v>
      </c>
      <c r="O187" s="3">
        <f t="shared" si="44"/>
        <v>3.7499999999999999E-2</v>
      </c>
      <c r="P187" s="9">
        <f>SUMPRODUCT($J$9:J187,$L$9:L187,$R$9:R187)/SUMPRODUCT($L$9:L187,$R$9:R187)</f>
        <v>72.405856738125181</v>
      </c>
      <c r="Q187" s="3">
        <v>0.01</v>
      </c>
      <c r="R187">
        <f t="shared" si="63"/>
        <v>1200</v>
      </c>
      <c r="S187" s="8">
        <f>N187-L187*(R186-R187)</f>
        <v>767352.9725239285</v>
      </c>
      <c r="T187" s="8"/>
      <c r="U187" s="5">
        <v>179</v>
      </c>
      <c r="V187" s="8">
        <v>0</v>
      </c>
      <c r="W187" s="8">
        <v>0</v>
      </c>
      <c r="X187" s="8">
        <v>0</v>
      </c>
      <c r="Y187" s="8">
        <f t="shared" si="45"/>
        <v>0</v>
      </c>
      <c r="Z187" s="8">
        <f t="shared" si="46"/>
        <v>0</v>
      </c>
      <c r="AA187" s="3">
        <f t="shared" si="47"/>
        <v>0.04</v>
      </c>
      <c r="AB187">
        <f>SUMPRODUCT($U$9:U187,$X$9:X187)/SUM($X$9:X187)</f>
        <v>52.104686798720358</v>
      </c>
      <c r="AC187" s="10">
        <v>0.02</v>
      </c>
      <c r="AD187" s="8">
        <f t="shared" si="48"/>
        <v>0</v>
      </c>
      <c r="AF187" s="5">
        <v>179</v>
      </c>
      <c r="AG187" s="8">
        <f t="shared" si="49"/>
        <v>74954652.016446978</v>
      </c>
      <c r="AH187" s="8">
        <f t="shared" si="50"/>
        <v>310853.76372899354</v>
      </c>
      <c r="AI187" s="8">
        <f t="shared" si="51"/>
        <v>697605.59114689706</v>
      </c>
      <c r="AJ187" s="8">
        <f t="shared" si="52"/>
        <v>236422.38369673697</v>
      </c>
      <c r="AK187" s="12">
        <f>SUM($AJ$9:AJ187)/SUM($AG$9:AG187) * 12</f>
        <v>3.6918850930533417E-2</v>
      </c>
      <c r="AL187" s="9">
        <f>SUMPRODUCT($AF$9:AF187,$AH$9:AH187)/SUM($AH$9:AH187)</f>
        <v>72.223698790954373</v>
      </c>
      <c r="AM187" s="3">
        <f t="shared" si="53"/>
        <v>9.3070352857328245E-3</v>
      </c>
      <c r="AN187">
        <f t="shared" si="54"/>
        <v>3.1542056074766356E-3</v>
      </c>
    </row>
    <row r="188" spans="1:40" x14ac:dyDescent="0.2">
      <c r="A188" s="5">
        <v>180</v>
      </c>
      <c r="B188" s="2">
        <f t="shared" si="55"/>
        <v>688859.49154688208</v>
      </c>
      <c r="C188" s="2">
        <f t="shared" si="56"/>
        <v>688859.49154913262</v>
      </c>
      <c r="D188" s="5">
        <v>0</v>
      </c>
      <c r="E188" s="2">
        <f t="shared" si="57"/>
        <v>1722.1487288672051</v>
      </c>
      <c r="F188" s="3">
        <v>0.03</v>
      </c>
      <c r="G188" s="9">
        <f>SUMPRODUCT($A$9:A188,$C$9:C188)/SUM($C$9:C188)</f>
        <v>97.218781000152831</v>
      </c>
      <c r="H188" s="3">
        <v>0</v>
      </c>
      <c r="J188" s="5">
        <v>180</v>
      </c>
      <c r="K188" s="8">
        <f t="shared" si="58"/>
        <v>63946.081043660713</v>
      </c>
      <c r="L188" s="8">
        <f t="shared" si="59"/>
        <v>263.28408831068464</v>
      </c>
      <c r="M188" s="8">
        <f t="shared" si="60"/>
        <v>199.83150326143971</v>
      </c>
      <c r="N188" s="8">
        <f t="shared" si="61"/>
        <v>767352.97252392862</v>
      </c>
      <c r="O188" s="3">
        <f t="shared" si="44"/>
        <v>3.7499999999999999E-2</v>
      </c>
      <c r="P188" s="9">
        <f>SUMPRODUCT($J$9:J188,$L$9:L188,$R$9:R188)/SUMPRODUCT($L$9:L188,$R$9:R188)</f>
        <v>72.715145255340417</v>
      </c>
      <c r="Q188" s="3">
        <v>0.01</v>
      </c>
      <c r="R188">
        <f t="shared" si="63"/>
        <v>1188</v>
      </c>
      <c r="S188" s="8">
        <f>N188-L188*(R187-R188)</f>
        <v>764193.56346420036</v>
      </c>
      <c r="T188" s="8"/>
      <c r="U188" s="5">
        <v>180</v>
      </c>
      <c r="V188" s="8">
        <v>0</v>
      </c>
      <c r="W188" s="8">
        <v>0</v>
      </c>
      <c r="X188" s="8">
        <v>0</v>
      </c>
      <c r="Y188" s="8">
        <f t="shared" si="45"/>
        <v>0</v>
      </c>
      <c r="Z188" s="8">
        <f t="shared" si="46"/>
        <v>0</v>
      </c>
      <c r="AA188" s="3">
        <f t="shared" si="47"/>
        <v>0.04</v>
      </c>
      <c r="AB188">
        <f>SUMPRODUCT($U$9:U188,$X$9:X188)/SUM($X$9:X188)</f>
        <v>52.104686798720358</v>
      </c>
      <c r="AC188" s="10">
        <v>0.02</v>
      </c>
      <c r="AD188" s="8">
        <f t="shared" si="48"/>
        <v>0</v>
      </c>
      <c r="AF188" s="5">
        <v>180</v>
      </c>
      <c r="AG188" s="8">
        <f t="shared" si="49"/>
        <v>73946192.6615711</v>
      </c>
      <c r="AH188" s="8">
        <f t="shared" si="50"/>
        <v>308910.92770568735</v>
      </c>
      <c r="AI188" s="8">
        <f t="shared" si="51"/>
        <v>694691.33711193781</v>
      </c>
      <c r="AJ188" s="8">
        <f t="shared" si="52"/>
        <v>233261.8695397437</v>
      </c>
      <c r="AK188" s="12">
        <f>SUM($AJ$9:AJ188)/SUM($AG$9:AG188) * 12</f>
        <v>3.6919900900721385E-2</v>
      </c>
      <c r="AL188" s="9">
        <f>SUMPRODUCT($AF$9:AF188,$AH$9:AH188)/SUM($AH$9:AH188)</f>
        <v>72.339835900927341</v>
      </c>
      <c r="AM188" s="3">
        <f t="shared" si="53"/>
        <v>9.3945517964843118E-3</v>
      </c>
      <c r="AN188">
        <f t="shared" si="54"/>
        <v>3.154481132075471E-3</v>
      </c>
    </row>
    <row r="189" spans="1:40" x14ac:dyDescent="0.2">
      <c r="J189" s="5">
        <v>181</v>
      </c>
      <c r="K189" s="8">
        <f t="shared" si="58"/>
        <v>63682.79695535003</v>
      </c>
      <c r="L189" s="8">
        <f t="shared" si="59"/>
        <v>264.10685108665552</v>
      </c>
      <c r="M189" s="8">
        <f t="shared" si="60"/>
        <v>199.00874048546882</v>
      </c>
      <c r="N189" s="8">
        <f t="shared" si="61"/>
        <v>700510.76650885027</v>
      </c>
      <c r="O189" s="3">
        <f t="shared" si="44"/>
        <v>3.7499999999999999E-2</v>
      </c>
      <c r="P189" s="9">
        <f>SUMPRODUCT($J$9:J189,$L$9:L189,$R$9:R189)/SUMPRODUCT($L$9:L189,$R$9:R189)</f>
        <v>73.023619568589908</v>
      </c>
      <c r="Q189" s="3">
        <v>0.01</v>
      </c>
      <c r="R189">
        <f t="shared" si="63"/>
        <v>1177</v>
      </c>
      <c r="S189" s="8">
        <f>N189-L189*(R188-R189)</f>
        <v>697605.59114689706</v>
      </c>
      <c r="T189" s="8"/>
      <c r="U189" s="5">
        <v>181</v>
      </c>
      <c r="V189" s="8">
        <v>0</v>
      </c>
      <c r="W189" s="8">
        <v>0</v>
      </c>
      <c r="X189" s="8">
        <v>0</v>
      </c>
      <c r="Y189" s="8">
        <f t="shared" si="45"/>
        <v>0</v>
      </c>
      <c r="Z189" s="8">
        <f t="shared" si="46"/>
        <v>0</v>
      </c>
      <c r="AA189" s="3">
        <f t="shared" si="47"/>
        <v>0.04</v>
      </c>
      <c r="AB189">
        <f>SUMPRODUCT($U$9:U189,$X$9:X189)/SUM($X$9:X189)</f>
        <v>52.104686798720358</v>
      </c>
      <c r="AC189" s="10">
        <v>0.02</v>
      </c>
      <c r="AD189" s="8">
        <f t="shared" si="48"/>
        <v>0</v>
      </c>
      <c r="AF189" s="5">
        <v>181</v>
      </c>
      <c r="AG189" s="8">
        <f t="shared" si="49"/>
        <v>72942590.396753475</v>
      </c>
      <c r="AH189" s="8">
        <f t="shared" si="50"/>
        <v>306952.91327594902</v>
      </c>
      <c r="AI189" s="8">
        <f t="shared" si="51"/>
        <v>691767.97603311925</v>
      </c>
      <c r="AJ189" s="8">
        <f t="shared" si="52"/>
        <v>230116.50541832938</v>
      </c>
      <c r="AK189" s="12">
        <f>SUM($AJ$9:AJ189)/SUM($AG$9:AG189) * 12</f>
        <v>3.6920938041045584E-2</v>
      </c>
      <c r="AL189" s="9">
        <f>SUMPRODUCT($AF$9:AF189,$AH$9:AH189)/SUM($AH$9:AH189)</f>
        <v>72.456058829379671</v>
      </c>
      <c r="AM189" s="3">
        <f t="shared" si="53"/>
        <v>9.4837319633209582E-3</v>
      </c>
      <c r="AN189">
        <f t="shared" si="54"/>
        <v>3.1547619047619041E-3</v>
      </c>
    </row>
    <row r="190" spans="1:40" x14ac:dyDescent="0.2">
      <c r="J190" s="5">
        <v>182</v>
      </c>
      <c r="K190" s="8">
        <f t="shared" si="58"/>
        <v>63418.690104263376</v>
      </c>
      <c r="L190" s="8">
        <f t="shared" si="59"/>
        <v>264.93218499630132</v>
      </c>
      <c r="M190" s="8">
        <f t="shared" si="60"/>
        <v>198.18340657582303</v>
      </c>
      <c r="N190" s="8">
        <f t="shared" si="61"/>
        <v>697605.59114689718</v>
      </c>
      <c r="O190" s="3">
        <f t="shared" si="44"/>
        <v>3.7499999999999999E-2</v>
      </c>
      <c r="P190" s="9">
        <f>SUMPRODUCT($J$9:J190,$L$9:L190,$R$9:R190)/SUMPRODUCT($L$9:L190,$R$9:R190)</f>
        <v>73.331252688610448</v>
      </c>
      <c r="Q190" s="3">
        <v>0.01</v>
      </c>
      <c r="R190">
        <f t="shared" si="63"/>
        <v>1166</v>
      </c>
      <c r="S190" s="8">
        <f>N190-L190*(R189-R190)</f>
        <v>694691.33711193781</v>
      </c>
      <c r="T190" s="8"/>
      <c r="U190" s="5">
        <v>182</v>
      </c>
      <c r="V190" s="8">
        <v>0</v>
      </c>
      <c r="W190" s="8">
        <v>0</v>
      </c>
      <c r="X190" s="8">
        <v>0</v>
      </c>
      <c r="Y190" s="8">
        <f t="shared" si="45"/>
        <v>0</v>
      </c>
      <c r="Z190" s="8">
        <f t="shared" si="46"/>
        <v>0</v>
      </c>
      <c r="AA190" s="3">
        <f t="shared" si="47"/>
        <v>0.04</v>
      </c>
      <c r="AB190">
        <f>SUMPRODUCT($U$9:U190,$X$9:X190)/SUM($X$9:X190)</f>
        <v>52.104686798720358</v>
      </c>
      <c r="AC190" s="10">
        <v>0.02</v>
      </c>
      <c r="AD190" s="8">
        <f t="shared" si="48"/>
        <v>0</v>
      </c>
      <c r="AF190" s="5">
        <v>182</v>
      </c>
      <c r="AG190" s="8">
        <f t="shared" si="49"/>
        <v>71943869.507444397</v>
      </c>
      <c r="AH190" s="8">
        <f t="shared" si="50"/>
        <v>304979.64454774652</v>
      </c>
      <c r="AI190" s="8">
        <f t="shared" si="51"/>
        <v>688835.47945092933</v>
      </c>
      <c r="AJ190" s="8">
        <f t="shared" si="52"/>
        <v>226986.36713586724</v>
      </c>
      <c r="AK190" s="12">
        <f>SUM($AJ$9:AJ190)/SUM($AG$9:AG190) * 12</f>
        <v>3.6921962478956197E-2</v>
      </c>
      <c r="AL190" s="9">
        <f>SUMPRODUCT($AF$9:AF190,$AH$9:AH190)/SUM($AH$9:AH190)</f>
        <v>72.572350235989418</v>
      </c>
      <c r="AM190" s="3">
        <f t="shared" si="53"/>
        <v>9.5746237193935196E-3</v>
      </c>
      <c r="AN190">
        <f t="shared" si="54"/>
        <v>3.155048076923077E-3</v>
      </c>
    </row>
    <row r="191" spans="1:40" x14ac:dyDescent="0.2">
      <c r="J191" s="5">
        <v>183</v>
      </c>
      <c r="K191" s="8">
        <f t="shared" si="58"/>
        <v>63153.757919267075</v>
      </c>
      <c r="L191" s="8">
        <f t="shared" si="59"/>
        <v>265.76009807441471</v>
      </c>
      <c r="M191" s="8">
        <f t="shared" si="60"/>
        <v>197.3554934977096</v>
      </c>
      <c r="N191" s="8">
        <f t="shared" si="61"/>
        <v>694691.33711193781</v>
      </c>
      <c r="O191" s="3">
        <f t="shared" si="44"/>
        <v>3.7499999999999999E-2</v>
      </c>
      <c r="P191" s="9">
        <f>SUMPRODUCT($J$9:J191,$L$9:L191,$R$9:R191)/SUMPRODUCT($L$9:L191,$R$9:R191)</f>
        <v>73.638017523024217</v>
      </c>
      <c r="Q191" s="3">
        <v>0.01</v>
      </c>
      <c r="R191">
        <f t="shared" si="63"/>
        <v>1155</v>
      </c>
      <c r="S191" s="8">
        <f>N191-L191*(R190-R191)</f>
        <v>691767.97603311925</v>
      </c>
      <c r="T191" s="8"/>
      <c r="U191" s="5">
        <v>183</v>
      </c>
      <c r="V191" s="8">
        <v>0</v>
      </c>
      <c r="W191" s="8">
        <v>0</v>
      </c>
      <c r="X191" s="8">
        <v>0</v>
      </c>
      <c r="Y191" s="8">
        <f t="shared" si="45"/>
        <v>0</v>
      </c>
      <c r="Z191" s="8">
        <f t="shared" si="46"/>
        <v>0</v>
      </c>
      <c r="AA191" s="3">
        <f t="shared" si="47"/>
        <v>0.04</v>
      </c>
      <c r="AB191">
        <f>SUMPRODUCT($U$9:U191,$X$9:X191)/SUM($X$9:X191)</f>
        <v>52.104686798720358</v>
      </c>
      <c r="AC191" s="10">
        <v>0.02</v>
      </c>
      <c r="AD191" s="8">
        <f t="shared" si="48"/>
        <v>0</v>
      </c>
      <c r="AF191" s="5">
        <v>183</v>
      </c>
      <c r="AG191" s="8">
        <f t="shared" si="49"/>
        <v>70950054.383445725</v>
      </c>
      <c r="AH191" s="8">
        <f t="shared" si="50"/>
        <v>302991.04530294897</v>
      </c>
      <c r="AI191" s="8">
        <f t="shared" si="51"/>
        <v>685893.81881692016</v>
      </c>
      <c r="AJ191" s="8">
        <f t="shared" si="52"/>
        <v>223871.53082155203</v>
      </c>
      <c r="AK191" s="12">
        <f>SUM($AJ$9:AJ191)/SUM($AG$9:AG191) * 12</f>
        <v>3.6922974340084326E-2</v>
      </c>
      <c r="AL191" s="9">
        <f>SUMPRODUCT($AF$9:AF191,$AH$9:AH191)/SUM($AH$9:AH191)</f>
        <v>72.688692693349751</v>
      </c>
      <c r="AM191" s="3">
        <f t="shared" si="53"/>
        <v>9.6672768580281024E-3</v>
      </c>
      <c r="AN191">
        <f t="shared" si="54"/>
        <v>3.1553398058252425E-3</v>
      </c>
    </row>
    <row r="192" spans="1:40" x14ac:dyDescent="0.2">
      <c r="J192" s="5">
        <v>184</v>
      </c>
      <c r="K192" s="8">
        <f t="shared" si="58"/>
        <v>62887.997821192657</v>
      </c>
      <c r="L192" s="8">
        <f t="shared" si="59"/>
        <v>266.59059838089729</v>
      </c>
      <c r="M192" s="8">
        <f t="shared" si="60"/>
        <v>196.52499319122705</v>
      </c>
      <c r="N192" s="8">
        <f t="shared" si="61"/>
        <v>691767.97603311925</v>
      </c>
      <c r="O192" s="3">
        <f t="shared" si="44"/>
        <v>3.7499999999999999E-2</v>
      </c>
      <c r="P192" s="9">
        <f>SUMPRODUCT($J$9:J192,$L$9:L192,$R$9:R192)/SUMPRODUCT($L$9:L192,$R$9:R192)</f>
        <v>73.943886869789424</v>
      </c>
      <c r="Q192" s="3">
        <v>0.01</v>
      </c>
      <c r="R192">
        <f t="shared" si="63"/>
        <v>1144</v>
      </c>
      <c r="S192" s="8">
        <f>N192-L192*(R191-R192)</f>
        <v>688835.47945092933</v>
      </c>
      <c r="T192" s="8"/>
      <c r="U192" s="5">
        <v>184</v>
      </c>
      <c r="V192" s="8">
        <v>0</v>
      </c>
      <c r="W192" s="8">
        <v>0</v>
      </c>
      <c r="X192" s="8">
        <v>0</v>
      </c>
      <c r="Y192" s="8">
        <f t="shared" si="45"/>
        <v>0</v>
      </c>
      <c r="Z192" s="8">
        <f t="shared" si="46"/>
        <v>0</v>
      </c>
      <c r="AA192" s="3">
        <f t="shared" si="47"/>
        <v>0.04</v>
      </c>
      <c r="AB192">
        <f>SUMPRODUCT($U$9:U192,$X$9:X192)/SUM($X$9:X192)</f>
        <v>52.104686798720358</v>
      </c>
      <c r="AC192" s="10">
        <v>0.02</v>
      </c>
      <c r="AD192" s="8">
        <f t="shared" si="48"/>
        <v>0</v>
      </c>
      <c r="AF192" s="5">
        <v>184</v>
      </c>
      <c r="AG192" s="8">
        <f t="shared" si="49"/>
        <v>69961169.519325852</v>
      </c>
      <c r="AH192" s="8">
        <f t="shared" si="50"/>
        <v>300987.03899603017</v>
      </c>
      <c r="AI192" s="8">
        <f t="shared" si="51"/>
        <v>682942.96549342969</v>
      </c>
      <c r="AJ192" s="8">
        <f t="shared" si="52"/>
        <v>220772.07293169617</v>
      </c>
      <c r="AK192" s="12">
        <f>SUM($AJ$9:AJ192)/SUM($AG$9:AG192) * 12</f>
        <v>3.692397374827909E-2</v>
      </c>
      <c r="AL192" s="9">
        <f>SUMPRODUCT($AF$9:AF192,$AH$9:AH192)/SUM($AH$9:AH192)</f>
        <v>72.805068685231291</v>
      </c>
      <c r="AM192" s="3">
        <f t="shared" si="53"/>
        <v>9.7617431238735328E-3</v>
      </c>
      <c r="AN192">
        <f t="shared" si="54"/>
        <v>3.1556372549019608E-3</v>
      </c>
    </row>
    <row r="193" spans="10:40" x14ac:dyDescent="0.2">
      <c r="J193" s="5">
        <v>185</v>
      </c>
      <c r="K193" s="8">
        <f t="shared" si="58"/>
        <v>62621.407222811758</v>
      </c>
      <c r="L193" s="8">
        <f t="shared" si="59"/>
        <v>267.4236940008376</v>
      </c>
      <c r="M193" s="8">
        <f t="shared" si="60"/>
        <v>195.69189757128675</v>
      </c>
      <c r="N193" s="8">
        <f t="shared" si="61"/>
        <v>688835.47945092933</v>
      </c>
      <c r="O193" s="3">
        <f t="shared" si="44"/>
        <v>3.7499999999999999E-2</v>
      </c>
      <c r="P193" s="9">
        <f>SUMPRODUCT($J$9:J193,$L$9:L193,$R$9:R193)/SUMPRODUCT($L$9:L193,$R$9:R193)</f>
        <v>74.248833410637189</v>
      </c>
      <c r="Q193" s="3">
        <v>0.01</v>
      </c>
      <c r="R193">
        <f t="shared" si="63"/>
        <v>1133</v>
      </c>
      <c r="S193" s="8">
        <f>N193-L193*(R192-R193)</f>
        <v>685893.81881692016</v>
      </c>
      <c r="T193" s="8"/>
      <c r="U193" s="5">
        <v>185</v>
      </c>
      <c r="V193" s="8">
        <v>0</v>
      </c>
      <c r="W193" s="8">
        <v>0</v>
      </c>
      <c r="X193" s="8">
        <v>0</v>
      </c>
      <c r="Y193" s="8">
        <f t="shared" si="45"/>
        <v>0</v>
      </c>
      <c r="Z193" s="8">
        <f t="shared" si="46"/>
        <v>0</v>
      </c>
      <c r="AA193" s="3">
        <f t="shared" si="47"/>
        <v>0.04</v>
      </c>
      <c r="AB193">
        <f>SUMPRODUCT($U$9:U193,$X$9:X193)/SUM($X$9:X193)</f>
        <v>52.104686798720358</v>
      </c>
      <c r="AC193" s="10">
        <v>0.02</v>
      </c>
      <c r="AD193" s="8">
        <f t="shared" si="48"/>
        <v>0</v>
      </c>
      <c r="AF193" s="5">
        <v>185</v>
      </c>
      <c r="AG193" s="8">
        <f t="shared" si="49"/>
        <v>68977239.514836401</v>
      </c>
      <c r="AH193" s="8">
        <f t="shared" si="50"/>
        <v>298967.54875276645</v>
      </c>
      <c r="AI193" s="8">
        <f t="shared" si="51"/>
        <v>679982.89075330331</v>
      </c>
      <c r="AJ193" s="8">
        <f t="shared" si="52"/>
        <v>217688.0702510307</v>
      </c>
      <c r="AK193" s="12">
        <f>SUM($AJ$9:AJ193)/SUM($AG$9:AG193) * 12</f>
        <v>3.6924960825644081E-2</v>
      </c>
      <c r="AL193" s="9">
        <f>SUMPRODUCT($AF$9:AF193,$AH$9:AH193)/SUM($AH$9:AH193)</f>
        <v>72.921460604822556</v>
      </c>
      <c r="AM193" s="3">
        <f t="shared" si="53"/>
        <v>9.8580763094621229E-3</v>
      </c>
      <c r="AN193">
        <f t="shared" si="54"/>
        <v>3.1559405940594057E-3</v>
      </c>
    </row>
    <row r="194" spans="10:40" x14ac:dyDescent="0.2">
      <c r="J194" s="5">
        <v>186</v>
      </c>
      <c r="K194" s="8">
        <f t="shared" si="58"/>
        <v>62353.983528810924</v>
      </c>
      <c r="L194" s="8">
        <f t="shared" si="59"/>
        <v>268.25939304459018</v>
      </c>
      <c r="M194" s="8">
        <f t="shared" si="60"/>
        <v>194.85619852753413</v>
      </c>
      <c r="N194" s="8">
        <f t="shared" si="61"/>
        <v>685893.81881692016</v>
      </c>
      <c r="O194" s="3">
        <f t="shared" si="44"/>
        <v>3.7499999999999999E-2</v>
      </c>
      <c r="P194" s="9">
        <f>SUMPRODUCT($J$9:J194,$L$9:L194,$R$9:R194)/SUMPRODUCT($L$9:L194,$R$9:R194)</f>
        <v>74.55282970449089</v>
      </c>
      <c r="Q194" s="3">
        <v>0.01</v>
      </c>
      <c r="R194">
        <f t="shared" si="63"/>
        <v>1122</v>
      </c>
      <c r="S194" s="8">
        <f>N194-L194*(R193-R194)</f>
        <v>682942.96549342969</v>
      </c>
      <c r="T194" s="8"/>
      <c r="U194" s="5">
        <v>186</v>
      </c>
      <c r="V194" s="8">
        <v>0</v>
      </c>
      <c r="W194" s="8">
        <v>0</v>
      </c>
      <c r="X194" s="8">
        <v>0</v>
      </c>
      <c r="Y194" s="8">
        <f t="shared" si="45"/>
        <v>0</v>
      </c>
      <c r="Z194" s="8">
        <f t="shared" si="46"/>
        <v>0</v>
      </c>
      <c r="AA194" s="3">
        <f t="shared" si="47"/>
        <v>0.04</v>
      </c>
      <c r="AB194">
        <f>SUMPRODUCT($U$9:U194,$X$9:X194)/SUM($X$9:X194)</f>
        <v>52.104686798720358</v>
      </c>
      <c r="AC194" s="10">
        <v>0.02</v>
      </c>
      <c r="AD194" s="8">
        <f t="shared" si="48"/>
        <v>0</v>
      </c>
      <c r="AF194" s="5">
        <v>186</v>
      </c>
      <c r="AG194" s="8">
        <f t="shared" si="49"/>
        <v>67998289.075330332</v>
      </c>
      <c r="AH194" s="8">
        <f t="shared" si="50"/>
        <v>296932.49736892956</v>
      </c>
      <c r="AI194" s="8">
        <f t="shared" si="51"/>
        <v>677013.56577961403</v>
      </c>
      <c r="AJ194" s="8">
        <f t="shared" si="52"/>
        <v>214619.59989401133</v>
      </c>
      <c r="AK194" s="12">
        <f>SUM($AJ$9:AJ194)/SUM($AG$9:AG194) * 12</f>
        <v>3.6925935692573034E-2</v>
      </c>
      <c r="AL194" s="9">
        <f>SUMPRODUCT($AF$9:AF194,$AH$9:AH194)/SUM($AH$9:AH194)</f>
        <v>73.037850752947762</v>
      </c>
      <c r="AM194" s="3">
        <f t="shared" si="53"/>
        <v>9.9563323575627052E-3</v>
      </c>
      <c r="AN194">
        <f t="shared" si="54"/>
        <v>3.1562499999999998E-3</v>
      </c>
    </row>
    <row r="195" spans="10:40" x14ac:dyDescent="0.2">
      <c r="J195" s="5">
        <v>187</v>
      </c>
      <c r="K195" s="8">
        <f t="shared" si="58"/>
        <v>62085.724135766337</v>
      </c>
      <c r="L195" s="8">
        <f t="shared" si="59"/>
        <v>269.09770364785459</v>
      </c>
      <c r="M195" s="8">
        <f t="shared" si="60"/>
        <v>194.01788792426979</v>
      </c>
      <c r="N195" s="8">
        <f t="shared" si="61"/>
        <v>682942.96549342969</v>
      </c>
      <c r="O195" s="3">
        <f t="shared" si="44"/>
        <v>3.7499999999999999E-2</v>
      </c>
      <c r="P195" s="9">
        <f>SUMPRODUCT($J$9:J195,$L$9:L195,$R$9:R195)/SUMPRODUCT($L$9:L195,$R$9:R195)</f>
        <v>74.855848180864569</v>
      </c>
      <c r="Q195" s="3">
        <v>0.01</v>
      </c>
      <c r="R195">
        <f t="shared" si="63"/>
        <v>1111</v>
      </c>
      <c r="S195" s="8">
        <f>N195-L195*(R194-R195)</f>
        <v>679982.89075330331</v>
      </c>
      <c r="T195" s="8"/>
      <c r="U195" s="5">
        <v>187</v>
      </c>
      <c r="V195" s="8">
        <v>0</v>
      </c>
      <c r="W195" s="8">
        <v>0</v>
      </c>
      <c r="X195" s="8">
        <v>0</v>
      </c>
      <c r="Y195" s="8">
        <f t="shared" si="45"/>
        <v>0</v>
      </c>
      <c r="Z195" s="8">
        <f t="shared" si="46"/>
        <v>0</v>
      </c>
      <c r="AA195" s="3">
        <f t="shared" si="47"/>
        <v>0.04</v>
      </c>
      <c r="AB195">
        <f>SUMPRODUCT($U$9:U195,$X$9:X195)/SUM($X$9:X195)</f>
        <v>52.104686798720358</v>
      </c>
      <c r="AC195" s="10">
        <v>0.02</v>
      </c>
      <c r="AD195" s="8">
        <f t="shared" si="48"/>
        <v>0</v>
      </c>
      <c r="AF195" s="5">
        <v>187</v>
      </c>
      <c r="AG195" s="8">
        <f t="shared" si="49"/>
        <v>67024343.012181781</v>
      </c>
      <c r="AH195" s="8">
        <f t="shared" si="50"/>
        <v>294881.80730897526</v>
      </c>
      <c r="AI195" s="8">
        <f t="shared" si="51"/>
        <v>674034.96166538191</v>
      </c>
      <c r="AJ195" s="8">
        <f t="shared" si="52"/>
        <v>211566.7393061294</v>
      </c>
      <c r="AK195" s="12">
        <f>SUM($AJ$9:AJ195)/SUM($AG$9:AG195) * 12</f>
        <v>3.692689846778472E-2</v>
      </c>
      <c r="AL195" s="9">
        <f>SUMPRODUCT($AF$9:AF195,$AH$9:AH195)/SUM($AH$9:AH195)</f>
        <v>73.154221336261827</v>
      </c>
      <c r="AM195" s="3">
        <f t="shared" si="53"/>
        <v>1.005656946973542E-2</v>
      </c>
      <c r="AN195">
        <f t="shared" si="54"/>
        <v>3.1565656565656569E-3</v>
      </c>
    </row>
    <row r="196" spans="10:40" x14ac:dyDescent="0.2">
      <c r="J196" s="5">
        <v>188</v>
      </c>
      <c r="K196" s="8">
        <f t="shared" si="58"/>
        <v>61816.626432118479</v>
      </c>
      <c r="L196" s="8">
        <f t="shared" si="59"/>
        <v>269.93863397175414</v>
      </c>
      <c r="M196" s="8">
        <f t="shared" si="60"/>
        <v>193.17695760037023</v>
      </c>
      <c r="N196" s="8">
        <f t="shared" si="61"/>
        <v>679982.89075330331</v>
      </c>
      <c r="O196" s="3">
        <f t="shared" si="44"/>
        <v>3.7499999999999999E-2</v>
      </c>
      <c r="P196" s="9">
        <f>SUMPRODUCT($J$9:J196,$L$9:L196,$R$9:R196)/SUMPRODUCT($L$9:L196,$R$9:R196)</f>
        <v>75.157861133237077</v>
      </c>
      <c r="Q196" s="3">
        <v>0.01</v>
      </c>
      <c r="R196">
        <f t="shared" si="63"/>
        <v>1100</v>
      </c>
      <c r="S196" s="8">
        <f>N196-L196*(R195-R196)</f>
        <v>677013.56577961403</v>
      </c>
      <c r="T196" s="8"/>
      <c r="U196" s="5">
        <v>188</v>
      </c>
      <c r="V196" s="8">
        <v>0</v>
      </c>
      <c r="W196" s="8">
        <v>0</v>
      </c>
      <c r="X196" s="8">
        <v>0</v>
      </c>
      <c r="Y196" s="8">
        <f t="shared" si="45"/>
        <v>0</v>
      </c>
      <c r="Z196" s="8">
        <f t="shared" si="46"/>
        <v>0</v>
      </c>
      <c r="AA196" s="3">
        <f t="shared" si="47"/>
        <v>0.04</v>
      </c>
      <c r="AB196">
        <f>SUMPRODUCT($U$9:U196,$X$9:X196)/SUM($X$9:X196)</f>
        <v>52.104686798720358</v>
      </c>
      <c r="AC196" s="10">
        <v>0.02</v>
      </c>
      <c r="AD196" s="8">
        <f t="shared" si="48"/>
        <v>0</v>
      </c>
      <c r="AF196" s="5">
        <v>188</v>
      </c>
      <c r="AG196" s="8">
        <f t="shared" si="49"/>
        <v>66116702.148813367</v>
      </c>
      <c r="AH196" s="8">
        <f t="shared" si="50"/>
        <v>293087.02909128036</v>
      </c>
      <c r="AI196" s="8">
        <f t="shared" si="51"/>
        <v>610042.77219390252</v>
      </c>
      <c r="AJ196" s="8">
        <f t="shared" si="52"/>
        <v>208529.56626522754</v>
      </c>
      <c r="AK196" s="12">
        <f>SUM($AJ$9:AJ196)/SUM($AG$9:AG196) * 12</f>
        <v>3.6927815190059485E-2</v>
      </c>
      <c r="AL196" s="9">
        <f>SUMPRODUCT($AF$9:AF196,$AH$9:AH196)/SUM($AH$9:AH196)</f>
        <v>73.270662271711487</v>
      </c>
      <c r="AM196" s="3">
        <f t="shared" si="53"/>
        <v>9.2267574208531704E-3</v>
      </c>
      <c r="AN196">
        <f t="shared" si="54"/>
        <v>3.1539620018535683E-3</v>
      </c>
    </row>
    <row r="197" spans="10:40" x14ac:dyDescent="0.2">
      <c r="J197" s="5">
        <v>189</v>
      </c>
      <c r="K197" s="8">
        <f t="shared" si="58"/>
        <v>61546.687798146726</v>
      </c>
      <c r="L197" s="8">
        <f t="shared" si="59"/>
        <v>270.78219220291578</v>
      </c>
      <c r="M197" s="8">
        <f t="shared" si="60"/>
        <v>192.33339936920854</v>
      </c>
      <c r="N197" s="8">
        <f t="shared" si="61"/>
        <v>677013.56577961403</v>
      </c>
      <c r="O197" s="3">
        <f t="shared" si="44"/>
        <v>3.7499999999999999E-2</v>
      </c>
      <c r="P197" s="9">
        <f>SUMPRODUCT($J$9:J197,$L$9:L197,$R$9:R197)/SUMPRODUCT($L$9:L197,$R$9:R197)</f>
        <v>75.458840712398171</v>
      </c>
      <c r="Q197" s="3">
        <v>0.01</v>
      </c>
      <c r="R197">
        <f t="shared" si="63"/>
        <v>1089</v>
      </c>
      <c r="S197" s="8">
        <f>N197-L197*(R196-R197)</f>
        <v>674034.96166538191</v>
      </c>
      <c r="T197" s="8"/>
      <c r="U197" s="5">
        <v>189</v>
      </c>
      <c r="V197" s="8">
        <v>0</v>
      </c>
      <c r="W197" s="8">
        <v>0</v>
      </c>
      <c r="X197" s="8">
        <v>0</v>
      </c>
      <c r="Y197" s="8">
        <f t="shared" si="45"/>
        <v>0</v>
      </c>
      <c r="Z197" s="8">
        <f t="shared" si="46"/>
        <v>0</v>
      </c>
      <c r="AA197" s="3">
        <f t="shared" si="47"/>
        <v>0.04</v>
      </c>
      <c r="AB197">
        <f>SUMPRODUCT($U$9:U197,$X$9:X197)/SUM($X$9:X197)</f>
        <v>52.104686798720358</v>
      </c>
      <c r="AC197" s="10">
        <v>0.02</v>
      </c>
      <c r="AD197" s="8">
        <f t="shared" si="48"/>
        <v>0</v>
      </c>
      <c r="AF197" s="5">
        <v>189</v>
      </c>
      <c r="AG197" s="8">
        <f t="shared" si="49"/>
        <v>65213572.347528182</v>
      </c>
      <c r="AH197" s="8">
        <f t="shared" si="50"/>
        <v>291278.15380457538</v>
      </c>
      <c r="AI197" s="8">
        <f t="shared" si="51"/>
        <v>607317.99994128721</v>
      </c>
      <c r="AJ197" s="8">
        <f t="shared" si="52"/>
        <v>205698.79724913152</v>
      </c>
      <c r="AK197" s="12">
        <f>SUM($AJ$9:AJ197)/SUM($AG$9:AG197) * 12</f>
        <v>3.6928720793511019E-2</v>
      </c>
      <c r="AL197" s="9">
        <f>SUMPRODUCT($AF$9:AF197,$AH$9:AH197)/SUM($AH$9:AH197)</f>
        <v>73.387157474808689</v>
      </c>
      <c r="AM197" s="3">
        <f t="shared" si="53"/>
        <v>9.3127546625546374E-3</v>
      </c>
      <c r="AN197">
        <f t="shared" si="54"/>
        <v>3.1542329279700657E-3</v>
      </c>
    </row>
    <row r="198" spans="10:40" x14ac:dyDescent="0.2">
      <c r="J198" s="5">
        <v>190</v>
      </c>
      <c r="K198" s="8">
        <f t="shared" si="58"/>
        <v>61275.905605943808</v>
      </c>
      <c r="L198" s="8">
        <f t="shared" si="59"/>
        <v>271.62838655354994</v>
      </c>
      <c r="M198" s="8">
        <f t="shared" si="60"/>
        <v>191.4872050185744</v>
      </c>
      <c r="N198" s="8">
        <f t="shared" si="61"/>
        <v>612759.05605943804</v>
      </c>
      <c r="O198" s="3">
        <f t="shared" si="44"/>
        <v>3.7499999999999999E-2</v>
      </c>
      <c r="P198" s="9">
        <f>SUMPRODUCT($J$9:J198,$L$9:L198,$R$9:R198)/SUMPRODUCT($L$9:L198,$R$9:R198)</f>
        <v>75.759036407857593</v>
      </c>
      <c r="Q198" s="3">
        <v>0.01</v>
      </c>
      <c r="R198">
        <f t="shared" si="63"/>
        <v>1079</v>
      </c>
      <c r="S198" s="8">
        <f>N198-L198*(R197-R198)</f>
        <v>610042.77219390252</v>
      </c>
      <c r="T198" s="8"/>
      <c r="U198" s="5">
        <v>190</v>
      </c>
      <c r="V198" s="8">
        <v>0</v>
      </c>
      <c r="W198" s="8">
        <v>0</v>
      </c>
      <c r="X198" s="8">
        <v>0</v>
      </c>
      <c r="Y198" s="8">
        <f t="shared" si="45"/>
        <v>0</v>
      </c>
      <c r="Z198" s="8">
        <f t="shared" si="46"/>
        <v>0</v>
      </c>
      <c r="AA198" s="3">
        <f t="shared" si="47"/>
        <v>0.04</v>
      </c>
      <c r="AB198">
        <f>SUMPRODUCT($U$9:U198,$X$9:X198)/SUM($X$9:X198)</f>
        <v>52.104686798720358</v>
      </c>
      <c r="AC198" s="10">
        <v>0.02</v>
      </c>
      <c r="AD198" s="8">
        <f t="shared" si="48"/>
        <v>0</v>
      </c>
      <c r="AF198" s="5">
        <v>190</v>
      </c>
      <c r="AG198" s="8">
        <f t="shared" si="49"/>
        <v>64314976.193782322</v>
      </c>
      <c r="AH198" s="8">
        <f t="shared" si="50"/>
        <v>289455.11086930986</v>
      </c>
      <c r="AI198" s="8">
        <f t="shared" si="51"/>
        <v>604584.71277538256</v>
      </c>
      <c r="AJ198" s="8">
        <f t="shared" si="52"/>
        <v>202882.16935538629</v>
      </c>
      <c r="AK198" s="12">
        <f>SUM($AJ$9:AJ198)/SUM($AG$9:AG198) * 12</f>
        <v>3.6929615381801138E-2</v>
      </c>
      <c r="AL198" s="9">
        <f>SUMPRODUCT($AF$9:AF198,$AH$9:AH198)/SUM($AH$9:AH198)</f>
        <v>73.503690776277395</v>
      </c>
      <c r="AM198" s="3">
        <f t="shared" si="53"/>
        <v>9.4003721769834233E-3</v>
      </c>
      <c r="AN198">
        <f t="shared" si="54"/>
        <v>3.154508970727101E-3</v>
      </c>
    </row>
    <row r="199" spans="10:40" x14ac:dyDescent="0.2">
      <c r="J199" s="5">
        <v>191</v>
      </c>
      <c r="K199" s="8">
        <f t="shared" si="58"/>
        <v>61004.277219390257</v>
      </c>
      <c r="L199" s="8">
        <f t="shared" si="59"/>
        <v>272.47722526152984</v>
      </c>
      <c r="M199" s="8">
        <f t="shared" si="60"/>
        <v>190.63836631059453</v>
      </c>
      <c r="N199" s="8">
        <f t="shared" si="61"/>
        <v>610042.77219390252</v>
      </c>
      <c r="O199" s="3">
        <f t="shared" si="44"/>
        <v>3.7499999999999999E-2</v>
      </c>
      <c r="P199" s="9">
        <f>SUMPRODUCT($J$9:J199,$L$9:L199,$R$9:R199)/SUMPRODUCT($L$9:L199,$R$9:R199)</f>
        <v>76.05842231611409</v>
      </c>
      <c r="Q199" s="3">
        <v>0.01</v>
      </c>
      <c r="R199">
        <f t="shared" si="63"/>
        <v>1069</v>
      </c>
      <c r="S199" s="8">
        <f>N199-L199*(R198-R199)</f>
        <v>607317.99994128721</v>
      </c>
      <c r="T199" s="8"/>
      <c r="U199" s="5">
        <v>191</v>
      </c>
      <c r="V199" s="8">
        <v>0</v>
      </c>
      <c r="W199" s="8">
        <v>0</v>
      </c>
      <c r="X199" s="8">
        <v>0</v>
      </c>
      <c r="Y199" s="8">
        <f t="shared" si="45"/>
        <v>0</v>
      </c>
      <c r="Z199" s="8">
        <f t="shared" si="46"/>
        <v>0</v>
      </c>
      <c r="AA199" s="3">
        <f t="shared" si="47"/>
        <v>0.04</v>
      </c>
      <c r="AB199">
        <f>SUMPRODUCT($U$9:U199,$X$9:X199)/SUM($X$9:X199)</f>
        <v>52.104686798720358</v>
      </c>
      <c r="AC199" s="10">
        <v>0.02</v>
      </c>
      <c r="AD199" s="8">
        <f t="shared" si="48"/>
        <v>0</v>
      </c>
      <c r="AF199" s="5">
        <v>191</v>
      </c>
      <c r="AG199" s="8">
        <f t="shared" si="49"/>
        <v>63420936.370137632</v>
      </c>
      <c r="AH199" s="8">
        <f t="shared" si="50"/>
        <v>287617.8294024783</v>
      </c>
      <c r="AI199" s="8">
        <f t="shared" si="51"/>
        <v>601842.88408708444</v>
      </c>
      <c r="AJ199" s="8">
        <f t="shared" si="52"/>
        <v>200079.75338410315</v>
      </c>
      <c r="AK199" s="12">
        <f>SUM($AJ$9:AJ199)/SUM($AG$9:AG199) * 12</f>
        <v>3.6930499057230448E-2</v>
      </c>
      <c r="AL199" s="9">
        <f>SUMPRODUCT($AF$9:AF199,$AH$9:AH199)/SUM($AH$9:AH199)</f>
        <v>73.620245920534444</v>
      </c>
      <c r="AM199" s="3">
        <f t="shared" si="53"/>
        <v>9.4896562323615909E-3</v>
      </c>
      <c r="AN199">
        <f t="shared" si="54"/>
        <v>3.1547902764537655E-3</v>
      </c>
    </row>
    <row r="200" spans="10:40" x14ac:dyDescent="0.2">
      <c r="J200" s="5">
        <v>192</v>
      </c>
      <c r="K200" s="8">
        <f t="shared" si="58"/>
        <v>60731.799994128727</v>
      </c>
      <c r="L200" s="8">
        <f t="shared" si="59"/>
        <v>273.32871659047203</v>
      </c>
      <c r="M200" s="8">
        <f t="shared" si="60"/>
        <v>189.78687498165229</v>
      </c>
      <c r="N200" s="8">
        <f t="shared" si="61"/>
        <v>607317.99994128733</v>
      </c>
      <c r="O200" s="3">
        <f t="shared" si="44"/>
        <v>3.7499999999999999E-2</v>
      </c>
      <c r="P200" s="9">
        <f>SUMPRODUCT($J$9:J200,$L$9:L200,$R$9:R200)/SUMPRODUCT($L$9:L200,$R$9:R200)</f>
        <v>76.356972426345507</v>
      </c>
      <c r="Q200" s="3">
        <v>0.01</v>
      </c>
      <c r="R200">
        <f t="shared" si="63"/>
        <v>1059</v>
      </c>
      <c r="S200" s="8">
        <f>N200-L200*(R199-R200)</f>
        <v>604584.71277538256</v>
      </c>
      <c r="T200" s="8"/>
      <c r="U200" s="5">
        <v>192</v>
      </c>
      <c r="V200" s="8">
        <v>0</v>
      </c>
      <c r="W200" s="8">
        <v>0</v>
      </c>
      <c r="X200" s="8">
        <v>0</v>
      </c>
      <c r="Y200" s="8">
        <f t="shared" si="45"/>
        <v>0</v>
      </c>
      <c r="Z200" s="8">
        <f t="shared" si="46"/>
        <v>0</v>
      </c>
      <c r="AA200" s="3">
        <f t="shared" si="47"/>
        <v>0.04</v>
      </c>
      <c r="AB200">
        <f>SUMPRODUCT($U$9:U200,$X$9:X200)/SUM($X$9:X200)</f>
        <v>52.104686798720358</v>
      </c>
      <c r="AC200" s="10">
        <v>0.02</v>
      </c>
      <c r="AD200" s="8">
        <f t="shared" si="48"/>
        <v>0</v>
      </c>
      <c r="AF200" s="5">
        <v>192</v>
      </c>
      <c r="AG200" s="8">
        <f t="shared" si="49"/>
        <v>62531475.65664807</v>
      </c>
      <c r="AH200" s="8">
        <f t="shared" si="50"/>
        <v>285766.23821641196</v>
      </c>
      <c r="AI200" s="8">
        <f t="shared" si="51"/>
        <v>599092.48718413524</v>
      </c>
      <c r="AJ200" s="8">
        <f t="shared" si="52"/>
        <v>197291.62043979738</v>
      </c>
      <c r="AK200" s="12">
        <f>SUM($AJ$9:AJ200)/SUM($AG$9:AG200) * 12</f>
        <v>3.693137192076551E-2</v>
      </c>
      <c r="AL200" s="9">
        <f>SUMPRODUCT($AF$9:AF200,$AH$9:AH200)/SUM($AH$9:AH200)</f>
        <v>73.736806564150839</v>
      </c>
      <c r="AM200" s="3">
        <f t="shared" si="53"/>
        <v>9.5806548764924664E-3</v>
      </c>
      <c r="AN200">
        <f t="shared" si="54"/>
        <v>3.1550769971126088E-3</v>
      </c>
    </row>
    <row r="201" spans="10:40" x14ac:dyDescent="0.2">
      <c r="J201" s="5">
        <v>193</v>
      </c>
      <c r="K201" s="8">
        <f t="shared" si="58"/>
        <v>60458.471277538258</v>
      </c>
      <c r="L201" s="8">
        <f t="shared" si="59"/>
        <v>274.18286882981727</v>
      </c>
      <c r="M201" s="8">
        <f t="shared" si="60"/>
        <v>188.93272274230705</v>
      </c>
      <c r="N201" s="8">
        <f t="shared" si="61"/>
        <v>604584.71277538256</v>
      </c>
      <c r="O201" s="3">
        <f t="shared" si="44"/>
        <v>3.7499999999999999E-2</v>
      </c>
      <c r="P201" s="9">
        <f>SUMPRODUCT($J$9:J201,$L$9:L201,$R$9:R201)/SUMPRODUCT($L$9:L201,$R$9:R201)</f>
        <v>76.654660614688893</v>
      </c>
      <c r="Q201" s="3">
        <v>0.01</v>
      </c>
      <c r="R201">
        <f t="shared" si="63"/>
        <v>1049</v>
      </c>
      <c r="S201" s="8">
        <f>N201-L201*(R200-R201)</f>
        <v>601842.88408708444</v>
      </c>
      <c r="T201" s="8"/>
      <c r="U201" s="5">
        <v>193</v>
      </c>
      <c r="V201" s="8">
        <v>0</v>
      </c>
      <c r="W201" s="8">
        <v>0</v>
      </c>
      <c r="X201" s="8">
        <v>0</v>
      </c>
      <c r="Y201" s="8">
        <f t="shared" si="45"/>
        <v>0</v>
      </c>
      <c r="Z201" s="8">
        <f t="shared" si="46"/>
        <v>0</v>
      </c>
      <c r="AA201" s="3">
        <f t="shared" si="47"/>
        <v>0.04</v>
      </c>
      <c r="AB201">
        <f>SUMPRODUCT($U$9:U201,$X$9:X201)/SUM($X$9:X201)</f>
        <v>52.104686798720358</v>
      </c>
      <c r="AC201" s="10">
        <v>0.02</v>
      </c>
      <c r="AD201" s="8">
        <f t="shared" si="48"/>
        <v>0</v>
      </c>
      <c r="AF201" s="5">
        <v>193</v>
      </c>
      <c r="AG201" s="8">
        <f t="shared" si="49"/>
        <v>61646616.931247525</v>
      </c>
      <c r="AH201" s="8">
        <f t="shared" si="50"/>
        <v>283900.26581756742</v>
      </c>
      <c r="AI201" s="8">
        <f t="shared" si="51"/>
        <v>596333.49529086449</v>
      </c>
      <c r="AJ201" s="8">
        <f t="shared" si="52"/>
        <v>194517.84193259897</v>
      </c>
      <c r="AK201" s="12">
        <f>SUM($AJ$9:AJ201)/SUM($AG$9:AG201) * 12</f>
        <v>3.693223407206532E-2</v>
      </c>
      <c r="AL201" s="9">
        <f>SUMPRODUCT($AF$9:AF201,$AH$9:AH201)/SUM($AH$9:AH201)</f>
        <v>73.853356274292764</v>
      </c>
      <c r="AM201" s="3">
        <f t="shared" si="53"/>
        <v>9.6734180231809949E-3</v>
      </c>
      <c r="AN201">
        <f t="shared" si="54"/>
        <v>3.1553692905733725E-3</v>
      </c>
    </row>
    <row r="202" spans="10:40" x14ac:dyDescent="0.2">
      <c r="J202" s="5">
        <v>194</v>
      </c>
      <c r="K202" s="8">
        <f t="shared" si="58"/>
        <v>60184.288408708439</v>
      </c>
      <c r="L202" s="8">
        <f t="shared" si="59"/>
        <v>275.03969029491043</v>
      </c>
      <c r="M202" s="8">
        <f t="shared" si="60"/>
        <v>188.07590127721389</v>
      </c>
      <c r="N202" s="8">
        <f t="shared" si="61"/>
        <v>601842.88408708433</v>
      </c>
      <c r="O202" s="3">
        <f t="shared" ref="O202:O265" si="64">$K$4</f>
        <v>3.7499999999999999E-2</v>
      </c>
      <c r="P202" s="9">
        <f>SUMPRODUCT($J$9:J202,$L$9:L202,$R$9:R202)/SUMPRODUCT($L$9:L202,$R$9:R202)</f>
        <v>76.951460638498389</v>
      </c>
      <c r="Q202" s="3">
        <v>0.01</v>
      </c>
      <c r="R202">
        <f t="shared" si="63"/>
        <v>1039</v>
      </c>
      <c r="S202" s="8">
        <f>N202-L202*(R201-R202)</f>
        <v>599092.48718413524</v>
      </c>
      <c r="T202" s="8"/>
      <c r="U202" s="5">
        <v>194</v>
      </c>
      <c r="V202" s="8">
        <v>0</v>
      </c>
      <c r="W202" s="8">
        <v>0</v>
      </c>
      <c r="X202" s="8">
        <v>0</v>
      </c>
      <c r="Y202" s="8">
        <f t="shared" ref="Y202:Y265" si="65">V202*2/100</f>
        <v>0</v>
      </c>
      <c r="Z202" s="8">
        <f t="shared" ref="Z202:Z265" si="66">V202*$V$4/12</f>
        <v>0</v>
      </c>
      <c r="AA202" s="3">
        <f t="shared" ref="AA202:AA265" si="67">$V$4</f>
        <v>0.04</v>
      </c>
      <c r="AB202">
        <f>SUMPRODUCT($U$9:U202,$X$9:X202)/SUM($X$9:X202)</f>
        <v>52.104686798720358</v>
      </c>
      <c r="AC202" s="10">
        <v>0.02</v>
      </c>
      <c r="AD202" s="8">
        <f t="shared" ref="AD202:AD265" si="68">(Y202-X202)</f>
        <v>0</v>
      </c>
      <c r="AF202" s="5">
        <v>194</v>
      </c>
      <c r="AG202" s="8">
        <f t="shared" ref="AG202:AG265" si="69">B204+K204*R204+V208*$V$7</f>
        <v>60766383.170139097</v>
      </c>
      <c r="AH202" s="8">
        <f t="shared" ref="AH202:AH265" si="70">C204+L204*R204+W208*$V$7</f>
        <v>282019.84040531004</v>
      </c>
      <c r="AI202" s="8">
        <f t="shared" ref="AI202:AI265" si="71">S204+AD208*$V$7</f>
        <v>593565.88154792716</v>
      </c>
      <c r="AJ202" s="8">
        <f t="shared" ref="AJ202:AJ265" si="72">E204+M204*R203+Z208*$V$7</f>
        <v>191758.48957946859</v>
      </c>
      <c r="AK202" s="12">
        <f>SUM($AJ$9:AJ202)/SUM($AG$9:AG202) * 12</f>
        <v>3.6933085609507435E-2</v>
      </c>
      <c r="AL202" s="9">
        <f>SUMPRODUCT($AF$9:AF202,$AH$9:AH202)/SUM($AH$9:AH202)</f>
        <v>73.969878527142299</v>
      </c>
      <c r="AM202" s="3">
        <f t="shared" ref="AM202:AM265" si="73">AI202/AG202</f>
        <v>9.7679975437407369E-3</v>
      </c>
      <c r="AN202">
        <f t="shared" ref="AN202:AN265" si="74">AJ202/AG202</f>
        <v>3.1556673209028451E-3</v>
      </c>
    </row>
    <row r="203" spans="10:40" x14ac:dyDescent="0.2">
      <c r="J203" s="5">
        <v>195</v>
      </c>
      <c r="K203" s="8">
        <f t="shared" ref="K203:K266" si="75">K202-L202</f>
        <v>59909.248718413532</v>
      </c>
      <c r="L203" s="8">
        <f t="shared" ref="L203:L266" si="76">$K$6-M203</f>
        <v>275.89918932708201</v>
      </c>
      <c r="M203" s="8">
        <f t="shared" ref="M203:M266" si="77">K203*$K$4/12</f>
        <v>187.2164022450423</v>
      </c>
      <c r="N203" s="8">
        <f t="shared" ref="N203:N266" si="78">(R202-R203)*K203</f>
        <v>599092.48718413536</v>
      </c>
      <c r="O203" s="3">
        <f t="shared" si="64"/>
        <v>3.7499999999999999E-2</v>
      </c>
      <c r="P203" s="9">
        <f>SUMPRODUCT($J$9:J203,$L$9:L203,$R$9:R203)/SUMPRODUCT($L$9:L203,$R$9:R203)</f>
        <v>77.247346130577824</v>
      </c>
      <c r="Q203" s="3">
        <v>0.01</v>
      </c>
      <c r="R203">
        <f t="shared" si="63"/>
        <v>1029</v>
      </c>
      <c r="S203" s="8">
        <f>N203-L203*(R202-R203)</f>
        <v>596333.49529086449</v>
      </c>
      <c r="T203" s="8"/>
      <c r="U203" s="5">
        <v>195</v>
      </c>
      <c r="V203" s="8">
        <v>0</v>
      </c>
      <c r="W203" s="8">
        <v>0</v>
      </c>
      <c r="X203" s="8">
        <v>0</v>
      </c>
      <c r="Y203" s="8">
        <f t="shared" si="65"/>
        <v>0</v>
      </c>
      <c r="Z203" s="8">
        <f t="shared" si="66"/>
        <v>0</v>
      </c>
      <c r="AA203" s="3">
        <f t="shared" si="67"/>
        <v>0.04</v>
      </c>
      <c r="AB203">
        <f>SUMPRODUCT($U$9:U203,$X$9:X203)/SUM($X$9:X203)</f>
        <v>52.104686798720358</v>
      </c>
      <c r="AC203" s="10">
        <v>0.02</v>
      </c>
      <c r="AD203" s="8">
        <f t="shared" si="68"/>
        <v>0</v>
      </c>
      <c r="AF203" s="5">
        <v>195</v>
      </c>
      <c r="AG203" s="8">
        <f t="shared" si="69"/>
        <v>59890797.448185854</v>
      </c>
      <c r="AH203" s="8">
        <f t="shared" si="70"/>
        <v>280124.88987069263</v>
      </c>
      <c r="AI203" s="8">
        <f t="shared" si="71"/>
        <v>590789.61901204323</v>
      </c>
      <c r="AJ203" s="8">
        <f t="shared" si="72"/>
        <v>189013.63540541808</v>
      </c>
      <c r="AK203" s="12">
        <f>SUM($AJ$9:AJ203)/SUM($AG$9:AG203) * 12</f>
        <v>3.693392663021354E-2</v>
      </c>
      <c r="AL203" s="9">
        <f>SUMPRODUCT($AF$9:AF203,$AH$9:AH203)/SUM($AH$9:AH203)</f>
        <v>74.086356706296954</v>
      </c>
      <c r="AM203" s="3">
        <f t="shared" si="73"/>
        <v>9.8644473639403641E-3</v>
      </c>
      <c r="AN203">
        <f t="shared" si="74"/>
        <v>3.1559712586719528E-3</v>
      </c>
    </row>
    <row r="204" spans="10:40" x14ac:dyDescent="0.2">
      <c r="J204" s="5">
        <v>196</v>
      </c>
      <c r="K204" s="8">
        <f t="shared" si="75"/>
        <v>59633.349529086452</v>
      </c>
      <c r="L204" s="8">
        <f t="shared" si="76"/>
        <v>276.7613742937292</v>
      </c>
      <c r="M204" s="8">
        <f t="shared" si="77"/>
        <v>186.35421727839514</v>
      </c>
      <c r="N204" s="8">
        <f t="shared" si="78"/>
        <v>596333.49529086449</v>
      </c>
      <c r="O204" s="3">
        <f t="shared" si="64"/>
        <v>3.7499999999999999E-2</v>
      </c>
      <c r="P204" s="9">
        <f>SUMPRODUCT($J$9:J204,$L$9:L204,$R$9:R204)/SUMPRODUCT($L$9:L204,$R$9:R204)</f>
        <v>77.542290593385417</v>
      </c>
      <c r="Q204" s="3">
        <v>0.01</v>
      </c>
      <c r="R204">
        <f t="shared" si="63"/>
        <v>1019</v>
      </c>
      <c r="S204" s="8">
        <f>N204-L204*(R203-R204)</f>
        <v>593565.88154792716</v>
      </c>
      <c r="T204" s="8"/>
      <c r="U204" s="5">
        <v>196</v>
      </c>
      <c r="V204" s="8">
        <v>0</v>
      </c>
      <c r="W204" s="8">
        <v>0</v>
      </c>
      <c r="X204" s="8">
        <v>0</v>
      </c>
      <c r="Y204" s="8">
        <f t="shared" si="65"/>
        <v>0</v>
      </c>
      <c r="Z204" s="8">
        <f t="shared" si="66"/>
        <v>0</v>
      </c>
      <c r="AA204" s="3">
        <f t="shared" si="67"/>
        <v>0.04</v>
      </c>
      <c r="AB204">
        <f>SUMPRODUCT($U$9:U204,$X$9:X204)/SUM($X$9:X204)</f>
        <v>52.104686798720358</v>
      </c>
      <c r="AC204" s="10">
        <v>0.02</v>
      </c>
      <c r="AD204" s="8">
        <f t="shared" si="68"/>
        <v>0</v>
      </c>
      <c r="AF204" s="5">
        <v>196</v>
      </c>
      <c r="AG204" s="8">
        <f t="shared" si="69"/>
        <v>59019882.939303122</v>
      </c>
      <c r="AH204" s="8">
        <f t="shared" si="70"/>
        <v>278215.34179522999</v>
      </c>
      <c r="AI204" s="8">
        <f t="shared" si="71"/>
        <v>588004.68065573461</v>
      </c>
      <c r="AJ204" s="8">
        <f t="shared" si="72"/>
        <v>186283.35174473489</v>
      </c>
      <c r="AK204" s="12">
        <f>SUM($AJ$9:AJ204)/SUM($AG$9:AG204) * 12</f>
        <v>3.6934757230074569E-2</v>
      </c>
      <c r="AL204" s="9">
        <f>SUMPRODUCT($AF$9:AF204,$AH$9:AH204)/SUM($AH$9:AH204)</f>
        <v>74.202774101148293</v>
      </c>
      <c r="AM204" s="3">
        <f t="shared" si="73"/>
        <v>9.9628235667706573E-3</v>
      </c>
      <c r="AN204">
        <f t="shared" si="74"/>
        <v>3.1562812812812812E-3</v>
      </c>
    </row>
    <row r="205" spans="10:40" x14ac:dyDescent="0.2">
      <c r="J205" s="5">
        <v>197</v>
      </c>
      <c r="K205" s="8">
        <f t="shared" si="75"/>
        <v>59356.58815479272</v>
      </c>
      <c r="L205" s="8">
        <f t="shared" si="76"/>
        <v>277.62625358839705</v>
      </c>
      <c r="M205" s="8">
        <f t="shared" si="77"/>
        <v>185.48933798372727</v>
      </c>
      <c r="N205" s="8">
        <f t="shared" si="78"/>
        <v>593565.88154792716</v>
      </c>
      <c r="O205" s="3">
        <f t="shared" si="64"/>
        <v>3.7499999999999999E-2</v>
      </c>
      <c r="P205" s="9">
        <f>SUMPRODUCT($J$9:J205,$L$9:L205,$R$9:R205)/SUMPRODUCT($L$9:L205,$R$9:R205)</f>
        <v>77.836267393207933</v>
      </c>
      <c r="Q205" s="3">
        <v>0.01</v>
      </c>
      <c r="R205">
        <f t="shared" si="63"/>
        <v>1009</v>
      </c>
      <c r="S205" s="8">
        <f>N205-L205*(R204-R205)</f>
        <v>590789.61901204323</v>
      </c>
      <c r="T205" s="8"/>
      <c r="U205" s="5">
        <v>197</v>
      </c>
      <c r="V205" s="8">
        <v>0</v>
      </c>
      <c r="W205" s="8">
        <v>0</v>
      </c>
      <c r="X205" s="8">
        <v>0</v>
      </c>
      <c r="Y205" s="8">
        <f t="shared" si="65"/>
        <v>0</v>
      </c>
      <c r="Z205" s="8">
        <f t="shared" si="66"/>
        <v>0</v>
      </c>
      <c r="AA205" s="3">
        <f t="shared" si="67"/>
        <v>0.04</v>
      </c>
      <c r="AB205">
        <f>SUMPRODUCT($U$9:U205,$X$9:X205)/SUM($X$9:X205)</f>
        <v>52.104686798720358</v>
      </c>
      <c r="AC205" s="10">
        <v>0.02</v>
      </c>
      <c r="AD205" s="8">
        <f t="shared" si="68"/>
        <v>0</v>
      </c>
      <c r="AF205" s="5">
        <v>197</v>
      </c>
      <c r="AG205" s="8">
        <f t="shared" si="69"/>
        <v>58212463.384917729</v>
      </c>
      <c r="AH205" s="8">
        <f t="shared" si="70"/>
        <v>276570.48757853516</v>
      </c>
      <c r="AI205" s="8">
        <f t="shared" si="71"/>
        <v>526689.9354303563</v>
      </c>
      <c r="AJ205" s="8">
        <f t="shared" si="72"/>
        <v>183567.71124221216</v>
      </c>
      <c r="AK205" s="12">
        <f>SUM($AJ$9:AJ205)/SUM($AG$9:AG205) * 12</f>
        <v>3.693554506647119E-2</v>
      </c>
      <c r="AL205" s="9">
        <f>SUMPRODUCT($AF$9:AF205,$AH$9:AH205)/SUM($AH$9:AH205)</f>
        <v>74.319231427453701</v>
      </c>
      <c r="AM205" s="3">
        <f t="shared" si="73"/>
        <v>9.0477177017527898E-3</v>
      </c>
      <c r="AN205">
        <f t="shared" si="74"/>
        <v>3.1534090909090908E-3</v>
      </c>
    </row>
    <row r="206" spans="10:40" x14ac:dyDescent="0.2">
      <c r="J206" s="5">
        <v>198</v>
      </c>
      <c r="K206" s="8">
        <f t="shared" si="75"/>
        <v>59078.961901204326</v>
      </c>
      <c r="L206" s="8">
        <f t="shared" si="76"/>
        <v>278.49383563086087</v>
      </c>
      <c r="M206" s="8">
        <f t="shared" si="77"/>
        <v>184.6217559412635</v>
      </c>
      <c r="N206" s="8">
        <f t="shared" si="78"/>
        <v>590789.61901204323</v>
      </c>
      <c r="O206" s="3">
        <f t="shared" si="64"/>
        <v>3.7499999999999999E-2</v>
      </c>
      <c r="P206" s="9">
        <f>SUMPRODUCT($J$9:J206,$L$9:L206,$R$9:R206)/SUMPRODUCT($L$9:L206,$R$9:R206)</f>
        <v>78.129249754301341</v>
      </c>
      <c r="Q206" s="3">
        <v>0.01</v>
      </c>
      <c r="R206">
        <f t="shared" si="63"/>
        <v>999</v>
      </c>
      <c r="S206" s="8">
        <f>N206-L206*(R205-R206)</f>
        <v>588004.68065573461</v>
      </c>
      <c r="T206" s="8"/>
      <c r="U206" s="5">
        <v>198</v>
      </c>
      <c r="V206" s="8">
        <v>0</v>
      </c>
      <c r="W206" s="8">
        <v>0</v>
      </c>
      <c r="X206" s="8">
        <v>0</v>
      </c>
      <c r="Y206" s="8">
        <f t="shared" si="65"/>
        <v>0</v>
      </c>
      <c r="Z206" s="8">
        <f t="shared" si="66"/>
        <v>0</v>
      </c>
      <c r="AA206" s="3">
        <f t="shared" si="67"/>
        <v>0.04</v>
      </c>
      <c r="AB206">
        <f>SUMPRODUCT($U$9:U206,$X$9:X206)/SUM($X$9:X206)</f>
        <v>52.104686798720358</v>
      </c>
      <c r="AC206" s="10">
        <v>0.02</v>
      </c>
      <c r="AD206" s="8">
        <f t="shared" si="68"/>
        <v>0</v>
      </c>
      <c r="AF206" s="5">
        <v>198</v>
      </c>
      <c r="AG206" s="8">
        <f t="shared" si="69"/>
        <v>57409202.96190884</v>
      </c>
      <c r="AH206" s="8">
        <f t="shared" si="70"/>
        <v>274912.63607628894</v>
      </c>
      <c r="AI206" s="8">
        <f t="shared" si="71"/>
        <v>524167.80115442706</v>
      </c>
      <c r="AJ206" s="8">
        <f t="shared" si="72"/>
        <v>181049.66530418495</v>
      </c>
      <c r="AK206" s="12">
        <f>SUM($AJ$9:AJ206)/SUM($AG$9:AG206) * 12</f>
        <v>3.693632337054778E-2</v>
      </c>
      <c r="AL206" s="9">
        <f>SUMPRODUCT($AF$9:AF206,$AH$9:AH206)/SUM($AH$9:AH206)</f>
        <v>74.435713768641833</v>
      </c>
      <c r="AM206" s="3">
        <f t="shared" si="73"/>
        <v>9.1303793487990739E-3</v>
      </c>
      <c r="AN206">
        <f t="shared" si="74"/>
        <v>3.1536697247706415E-3</v>
      </c>
    </row>
    <row r="207" spans="10:40" x14ac:dyDescent="0.2">
      <c r="J207" s="5">
        <v>199</v>
      </c>
      <c r="K207" s="8">
        <f t="shared" si="75"/>
        <v>58800.468065573463</v>
      </c>
      <c r="L207" s="8">
        <f t="shared" si="76"/>
        <v>279.36412886720723</v>
      </c>
      <c r="M207" s="8">
        <f t="shared" si="77"/>
        <v>183.75146270491709</v>
      </c>
      <c r="N207" s="8">
        <f t="shared" si="78"/>
        <v>529204.21259016113</v>
      </c>
      <c r="O207" s="3">
        <f t="shared" si="64"/>
        <v>3.7499999999999999E-2</v>
      </c>
      <c r="P207" s="9">
        <f>SUMPRODUCT($J$9:J207,$L$9:L207,$R$9:R207)/SUMPRODUCT($L$9:L207,$R$9:R207)</f>
        <v>78.421505247496071</v>
      </c>
      <c r="Q207" s="3">
        <v>0.01</v>
      </c>
      <c r="R207">
        <f t="shared" si="63"/>
        <v>990</v>
      </c>
      <c r="S207" s="8">
        <f>N207-L207*(R206-R207)</f>
        <v>526689.9354303563</v>
      </c>
      <c r="T207" s="8"/>
      <c r="U207" s="5">
        <v>199</v>
      </c>
      <c r="V207" s="8">
        <v>0</v>
      </c>
      <c r="W207" s="8">
        <v>0</v>
      </c>
      <c r="X207" s="8">
        <v>0</v>
      </c>
      <c r="Y207" s="8">
        <f t="shared" si="65"/>
        <v>0</v>
      </c>
      <c r="Z207" s="8">
        <f t="shared" si="66"/>
        <v>0</v>
      </c>
      <c r="AA207" s="3">
        <f t="shared" si="67"/>
        <v>0.04</v>
      </c>
      <c r="AB207">
        <f>SUMPRODUCT($U$9:U207,$X$9:X207)/SUM($X$9:X207)</f>
        <v>52.104686798720358</v>
      </c>
      <c r="AC207" s="10">
        <v>0.02</v>
      </c>
      <c r="AD207" s="8">
        <f t="shared" si="68"/>
        <v>0</v>
      </c>
      <c r="AF207" s="5">
        <v>199</v>
      </c>
      <c r="AG207" s="8">
        <f t="shared" si="69"/>
        <v>56610122.524678119</v>
      </c>
      <c r="AH207" s="8">
        <f t="shared" si="70"/>
        <v>273241.72211848572</v>
      </c>
      <c r="AI207" s="8">
        <f t="shared" si="71"/>
        <v>521637.7852088855</v>
      </c>
      <c r="AJ207" s="8">
        <f t="shared" si="72"/>
        <v>178544.6572682267</v>
      </c>
      <c r="AK207" s="12">
        <f>SUM($AJ$9:AJ207)/SUM($AG$9:AG207) * 12</f>
        <v>3.6937092225436632E-2</v>
      </c>
      <c r="AL207" s="9">
        <f>SUMPRODUCT($AF$9:AF207,$AH$9:AH207)/SUM($AH$9:AH207)</f>
        <v>74.552206124814404</v>
      </c>
      <c r="AM207" s="3">
        <f t="shared" si="73"/>
        <v>9.2145673237412143E-3</v>
      </c>
      <c r="AN207">
        <f t="shared" si="74"/>
        <v>3.153935185185185E-3</v>
      </c>
    </row>
    <row r="208" spans="10:40" x14ac:dyDescent="0.2">
      <c r="J208" s="5">
        <v>200</v>
      </c>
      <c r="K208" s="8">
        <f t="shared" si="75"/>
        <v>58521.103936706255</v>
      </c>
      <c r="L208" s="8">
        <f t="shared" si="76"/>
        <v>280.23714176991734</v>
      </c>
      <c r="M208" s="8">
        <f t="shared" si="77"/>
        <v>182.87844980220703</v>
      </c>
      <c r="N208" s="8">
        <f t="shared" si="78"/>
        <v>526689.9354303563</v>
      </c>
      <c r="O208" s="3">
        <f t="shared" si="64"/>
        <v>3.7499999999999999E-2</v>
      </c>
      <c r="P208" s="9">
        <f>SUMPRODUCT($J$9:J208,$L$9:L208,$R$9:R208)/SUMPRODUCT($L$9:L208,$R$9:R208)</f>
        <v>78.713009270500692</v>
      </c>
      <c r="Q208" s="3">
        <v>0.01</v>
      </c>
      <c r="R208">
        <f t="shared" si="63"/>
        <v>981</v>
      </c>
      <c r="S208" s="8">
        <f>N208-L208*(R207-R208)</f>
        <v>524167.80115442706</v>
      </c>
      <c r="T208" s="8"/>
      <c r="U208" s="5">
        <v>200</v>
      </c>
      <c r="V208" s="8">
        <v>0</v>
      </c>
      <c r="W208" s="8">
        <v>0</v>
      </c>
      <c r="X208" s="8">
        <v>0</v>
      </c>
      <c r="Y208" s="8">
        <f t="shared" si="65"/>
        <v>0</v>
      </c>
      <c r="Z208" s="8">
        <f t="shared" si="66"/>
        <v>0</v>
      </c>
      <c r="AA208" s="3">
        <f t="shared" si="67"/>
        <v>0.04</v>
      </c>
      <c r="AB208">
        <f>SUMPRODUCT($U$9:U208,$X$9:X208)/SUM($X$9:X208)</f>
        <v>52.104686798720358</v>
      </c>
      <c r="AC208" s="10">
        <v>0.02</v>
      </c>
      <c r="AD208" s="8">
        <f t="shared" si="68"/>
        <v>0</v>
      </c>
      <c r="AF208" s="5">
        <v>200</v>
      </c>
      <c r="AG208" s="8">
        <f t="shared" si="69"/>
        <v>55815243.017350748</v>
      </c>
      <c r="AH208" s="8">
        <f t="shared" si="70"/>
        <v>271557.68025473465</v>
      </c>
      <c r="AI208" s="8">
        <f t="shared" si="71"/>
        <v>519099.86296351411</v>
      </c>
      <c r="AJ208" s="8">
        <f t="shared" si="72"/>
        <v>176052.75250799884</v>
      </c>
      <c r="AK208" s="12">
        <f>SUM($AJ$9:AJ208)/SUM($AG$9:AG208) * 12</f>
        <v>3.6937851713281719E-2</v>
      </c>
      <c r="AL208" s="9">
        <f>SUMPRODUCT($AF$9:AF208,$AH$9:AH208)/SUM($AH$9:AH208)</f>
        <v>74.668693411410302</v>
      </c>
      <c r="AM208" s="3">
        <f t="shared" si="73"/>
        <v>9.3003243361700766E-3</v>
      </c>
      <c r="AN208">
        <f t="shared" si="74"/>
        <v>3.1542056074766352E-3</v>
      </c>
    </row>
    <row r="209" spans="10:40" x14ac:dyDescent="0.2">
      <c r="J209" s="5">
        <v>201</v>
      </c>
      <c r="K209" s="8">
        <f t="shared" si="75"/>
        <v>58240.866794936337</v>
      </c>
      <c r="L209" s="8">
        <f t="shared" si="76"/>
        <v>281.11288283794829</v>
      </c>
      <c r="M209" s="8">
        <f t="shared" si="77"/>
        <v>182.00270873417605</v>
      </c>
      <c r="N209" s="8">
        <f t="shared" si="78"/>
        <v>524167.80115442706</v>
      </c>
      <c r="O209" s="3">
        <f t="shared" si="64"/>
        <v>3.7499999999999999E-2</v>
      </c>
      <c r="P209" s="9">
        <f>SUMPRODUCT($J$9:J209,$L$9:L209,$R$9:R209)/SUMPRODUCT($L$9:L209,$R$9:R209)</f>
        <v>79.003737115675435</v>
      </c>
      <c r="Q209" s="3">
        <v>0.01</v>
      </c>
      <c r="R209">
        <f t="shared" si="63"/>
        <v>972</v>
      </c>
      <c r="S209" s="8">
        <f>N209-L209*(R208-R209)</f>
        <v>521637.7852088855</v>
      </c>
      <c r="T209" s="8"/>
      <c r="U209" s="5">
        <v>201</v>
      </c>
      <c r="V209" s="8">
        <v>0</v>
      </c>
      <c r="W209" s="8">
        <v>0</v>
      </c>
      <c r="X209" s="8">
        <v>0</v>
      </c>
      <c r="Y209" s="8">
        <f t="shared" si="65"/>
        <v>0</v>
      </c>
      <c r="Z209" s="8">
        <f t="shared" si="66"/>
        <v>0</v>
      </c>
      <c r="AA209" s="3">
        <f t="shared" si="67"/>
        <v>0.04</v>
      </c>
      <c r="AB209">
        <f>SUMPRODUCT($U$9:U209,$X$9:X209)/SUM($X$9:X209)</f>
        <v>52.104686798720358</v>
      </c>
      <c r="AC209" s="10">
        <v>0.02</v>
      </c>
      <c r="AD209" s="8">
        <f t="shared" si="68"/>
        <v>0</v>
      </c>
      <c r="AF209" s="5">
        <v>201</v>
      </c>
      <c r="AG209" s="8">
        <f t="shared" si="69"/>
        <v>55024585.474132493</v>
      </c>
      <c r="AH209" s="8">
        <f t="shared" si="70"/>
        <v>269860.44475314254</v>
      </c>
      <c r="AI209" s="8">
        <f t="shared" si="71"/>
        <v>516554.00971112598</v>
      </c>
      <c r="AJ209" s="8">
        <f t="shared" si="72"/>
        <v>173574.01667842505</v>
      </c>
      <c r="AK209" s="12">
        <f>SUM($AJ$9:AJ209)/SUM($AG$9:AG209) * 12</f>
        <v>3.693860191525794E-2</v>
      </c>
      <c r="AL209" s="9">
        <f>SUMPRODUCT($AF$9:AF209,$AH$9:AH209)/SUM($AH$9:AH209)</f>
        <v>74.785160457851731</v>
      </c>
      <c r="AM209" s="3">
        <f t="shared" si="73"/>
        <v>9.3876947051961396E-3</v>
      </c>
      <c r="AN209">
        <f t="shared" si="74"/>
        <v>3.1544811320754723E-3</v>
      </c>
    </row>
    <row r="210" spans="10:40" x14ac:dyDescent="0.2">
      <c r="J210" s="5">
        <v>202</v>
      </c>
      <c r="K210" s="8">
        <f t="shared" si="75"/>
        <v>57959.753912098386</v>
      </c>
      <c r="L210" s="8">
        <f t="shared" si="76"/>
        <v>281.99136059681689</v>
      </c>
      <c r="M210" s="8">
        <f t="shared" si="77"/>
        <v>181.12423097530746</v>
      </c>
      <c r="N210" s="8">
        <f t="shared" si="78"/>
        <v>521637.78520888544</v>
      </c>
      <c r="O210" s="3">
        <f t="shared" si="64"/>
        <v>3.7499999999999999E-2</v>
      </c>
      <c r="P210" s="9">
        <f>SUMPRODUCT($J$9:J210,$L$9:L210,$R$9:R210)/SUMPRODUCT($L$9:L210,$R$9:R210)</f>
        <v>79.29366396511665</v>
      </c>
      <c r="Q210" s="3">
        <v>0.01</v>
      </c>
      <c r="R210">
        <f t="shared" si="63"/>
        <v>963</v>
      </c>
      <c r="S210" s="8">
        <f>N210-L210*(R209-R210)</f>
        <v>519099.86296351411</v>
      </c>
      <c r="T210" s="8"/>
      <c r="U210" s="5">
        <v>202</v>
      </c>
      <c r="V210" s="8">
        <v>0</v>
      </c>
      <c r="W210" s="8">
        <v>0</v>
      </c>
      <c r="X210" s="8">
        <v>0</v>
      </c>
      <c r="Y210" s="8">
        <f t="shared" si="65"/>
        <v>0</v>
      </c>
      <c r="Z210" s="8">
        <f t="shared" si="66"/>
        <v>0</v>
      </c>
      <c r="AA210" s="3">
        <f t="shared" si="67"/>
        <v>0.04</v>
      </c>
      <c r="AB210">
        <f>SUMPRODUCT($U$9:U210,$X$9:X210)/SUM($X$9:X210)</f>
        <v>52.104686798720358</v>
      </c>
      <c r="AC210" s="10">
        <v>0.02</v>
      </c>
      <c r="AD210" s="8">
        <f t="shared" si="68"/>
        <v>0</v>
      </c>
      <c r="AF210" s="5">
        <v>202</v>
      </c>
      <c r="AG210" s="8">
        <f t="shared" si="69"/>
        <v>54238171.019668221</v>
      </c>
      <c r="AH210" s="8">
        <f t="shared" si="70"/>
        <v>268149.94959919428</v>
      </c>
      <c r="AI210" s="8">
        <f t="shared" si="71"/>
        <v>514000.20066732413</v>
      </c>
      <c r="AJ210" s="8">
        <f t="shared" si="72"/>
        <v>171108.51571681048</v>
      </c>
      <c r="AK210" s="12">
        <f>SUM($AJ$9:AJ210)/SUM($AG$9:AG210) * 12</f>
        <v>3.6939342911590109E-2</v>
      </c>
      <c r="AL210" s="9">
        <f>SUMPRODUCT($AF$9:AF210,$AH$9:AH210)/SUM($AH$9:AH210)</f>
        <v>74.901592006172422</v>
      </c>
      <c r="AM210" s="3">
        <f t="shared" si="73"/>
        <v>9.4767244360237334E-3</v>
      </c>
      <c r="AN210">
        <f t="shared" si="74"/>
        <v>3.154761904761905E-3</v>
      </c>
    </row>
    <row r="211" spans="10:40" x14ac:dyDescent="0.2">
      <c r="J211" s="5">
        <v>203</v>
      </c>
      <c r="K211" s="8">
        <f t="shared" si="75"/>
        <v>57677.762551501568</v>
      </c>
      <c r="L211" s="8">
        <f t="shared" si="76"/>
        <v>282.8725835986819</v>
      </c>
      <c r="M211" s="8">
        <f t="shared" si="77"/>
        <v>180.24300797344242</v>
      </c>
      <c r="N211" s="8">
        <f t="shared" si="78"/>
        <v>519099.86296351411</v>
      </c>
      <c r="O211" s="3">
        <f t="shared" si="64"/>
        <v>3.7499999999999999E-2</v>
      </c>
      <c r="P211" s="9">
        <f>SUMPRODUCT($J$9:J211,$L$9:L211,$R$9:R211)/SUMPRODUCT($L$9:L211,$R$9:R211)</f>
        <v>79.582764885715136</v>
      </c>
      <c r="Q211" s="3">
        <v>0.01</v>
      </c>
      <c r="R211">
        <f t="shared" si="63"/>
        <v>954</v>
      </c>
      <c r="S211" s="8">
        <f>N211-L211*(R210-R211)</f>
        <v>516554.00971112598</v>
      </c>
      <c r="T211" s="8"/>
      <c r="U211" s="5">
        <v>203</v>
      </c>
      <c r="V211" s="8">
        <v>0</v>
      </c>
      <c r="W211" s="8">
        <v>0</v>
      </c>
      <c r="X211" s="8">
        <v>0</v>
      </c>
      <c r="Y211" s="8">
        <f t="shared" si="65"/>
        <v>0</v>
      </c>
      <c r="Z211" s="8">
        <f t="shared" si="66"/>
        <v>0</v>
      </c>
      <c r="AA211" s="3">
        <f t="shared" si="67"/>
        <v>0.04</v>
      </c>
      <c r="AB211">
        <f>SUMPRODUCT($U$9:U211,$X$9:X211)/SUM($X$9:X211)</f>
        <v>52.104686798720358</v>
      </c>
      <c r="AC211" s="10">
        <v>0.02</v>
      </c>
      <c r="AD211" s="8">
        <f t="shared" si="68"/>
        <v>0</v>
      </c>
      <c r="AF211" s="5">
        <v>203</v>
      </c>
      <c r="AG211" s="8">
        <f t="shared" si="69"/>
        <v>53456020.869401708</v>
      </c>
      <c r="AH211" s="8">
        <f t="shared" si="70"/>
        <v>266426.12849462806</v>
      </c>
      <c r="AI211" s="8">
        <f t="shared" si="71"/>
        <v>511438.41097026033</v>
      </c>
      <c r="AJ211" s="8">
        <f t="shared" si="72"/>
        <v>168656.31584396568</v>
      </c>
      <c r="AK211" s="12">
        <f>SUM($AJ$9:AJ211)/SUM($AG$9:AG211) * 12</f>
        <v>3.6940074781571602E-2</v>
      </c>
      <c r="AL211" s="9">
        <f>SUMPRODUCT($AF$9:AF211,$AH$9:AH211)/SUM($AH$9:AH211)</f>
        <v>75.017972709627301</v>
      </c>
      <c r="AM211" s="3">
        <f t="shared" si="73"/>
        <v>9.5674613009403449E-3</v>
      </c>
      <c r="AN211">
        <f t="shared" si="74"/>
        <v>3.1550480769230761E-3</v>
      </c>
    </row>
    <row r="212" spans="10:40" x14ac:dyDescent="0.2">
      <c r="J212" s="5">
        <v>204</v>
      </c>
      <c r="K212" s="8">
        <f t="shared" si="75"/>
        <v>57394.889967902884</v>
      </c>
      <c r="L212" s="8">
        <f t="shared" si="76"/>
        <v>283.75656042242781</v>
      </c>
      <c r="M212" s="8">
        <f t="shared" si="77"/>
        <v>179.35903114969651</v>
      </c>
      <c r="N212" s="8">
        <f t="shared" si="78"/>
        <v>516554.00971112598</v>
      </c>
      <c r="O212" s="3">
        <f t="shared" si="64"/>
        <v>3.7499999999999999E-2</v>
      </c>
      <c r="P212" s="9">
        <f>SUMPRODUCT($J$9:J212,$L$9:L212,$R$9:R212)/SUMPRODUCT($L$9:L212,$R$9:R212)</f>
        <v>79.871014824186844</v>
      </c>
      <c r="Q212" s="3">
        <v>0.01</v>
      </c>
      <c r="R212">
        <f t="shared" si="63"/>
        <v>945</v>
      </c>
      <c r="S212" s="8">
        <f>N212-L212*(R211-R212)</f>
        <v>514000.20066732413</v>
      </c>
      <c r="T212" s="8"/>
      <c r="U212" s="5">
        <v>204</v>
      </c>
      <c r="V212" s="8">
        <v>0</v>
      </c>
      <c r="W212" s="8">
        <v>0</v>
      </c>
      <c r="X212" s="8">
        <v>0</v>
      </c>
      <c r="Y212" s="8">
        <f t="shared" si="65"/>
        <v>0</v>
      </c>
      <c r="Z212" s="8">
        <f t="shared" si="66"/>
        <v>0</v>
      </c>
      <c r="AA212" s="3">
        <f t="shared" si="67"/>
        <v>0.04</v>
      </c>
      <c r="AB212">
        <f>SUMPRODUCT($U$9:U212,$X$9:X212)/SUM($X$9:X212)</f>
        <v>52.104686798720358</v>
      </c>
      <c r="AC212" s="10">
        <v>0.02</v>
      </c>
      <c r="AD212" s="8">
        <f t="shared" si="68"/>
        <v>0</v>
      </c>
      <c r="AF212" s="5">
        <v>204</v>
      </c>
      <c r="AG212" s="8">
        <f t="shared" si="69"/>
        <v>52678156.329936817</v>
      </c>
      <c r="AH212" s="8">
        <f t="shared" si="70"/>
        <v>264688.91485630668</v>
      </c>
      <c r="AI212" s="8">
        <f t="shared" si="71"/>
        <v>508868.6156803933</v>
      </c>
      <c r="AJ212" s="8">
        <f t="shared" si="72"/>
        <v>166217.48356533461</v>
      </c>
      <c r="AK212" s="12">
        <f>SUM($AJ$9:AJ212)/SUM($AG$9:AG212) * 12</f>
        <v>3.6940797603582709E-2</v>
      </c>
      <c r="AL212" s="9">
        <f>SUMPRODUCT($AF$9:AF212,$AH$9:AH212)/SUM($AH$9:AH212)</f>
        <v>75.134287131283557</v>
      </c>
      <c r="AM212" s="3">
        <f t="shared" si="73"/>
        <v>9.6599549250208864E-3</v>
      </c>
      <c r="AN212">
        <f t="shared" si="74"/>
        <v>3.1553398058252425E-3</v>
      </c>
    </row>
    <row r="213" spans="10:40" x14ac:dyDescent="0.2">
      <c r="J213" s="5">
        <v>205</v>
      </c>
      <c r="K213" s="8">
        <f t="shared" si="75"/>
        <v>57111.133407480454</v>
      </c>
      <c r="L213" s="8">
        <f t="shared" si="76"/>
        <v>284.64329967374795</v>
      </c>
      <c r="M213" s="8">
        <f t="shared" si="77"/>
        <v>178.4722918983764</v>
      </c>
      <c r="N213" s="8">
        <f t="shared" si="78"/>
        <v>514000.20066732407</v>
      </c>
      <c r="O213" s="3">
        <f t="shared" si="64"/>
        <v>3.7499999999999999E-2</v>
      </c>
      <c r="P213" s="9">
        <f>SUMPRODUCT($J$9:J213,$L$9:L213,$R$9:R213)/SUMPRODUCT($L$9:L213,$R$9:R213)</f>
        <v>80.158388602073401</v>
      </c>
      <c r="Q213" s="3">
        <v>0.01</v>
      </c>
      <c r="R213">
        <f t="shared" si="63"/>
        <v>936</v>
      </c>
      <c r="S213" s="8">
        <f>N213-L213*(R212-R213)</f>
        <v>511438.41097026033</v>
      </c>
      <c r="T213" s="8"/>
      <c r="U213" s="5">
        <v>205</v>
      </c>
      <c r="V213" s="8">
        <v>0</v>
      </c>
      <c r="W213" s="8">
        <v>0</v>
      </c>
      <c r="X213" s="8">
        <v>0</v>
      </c>
      <c r="Y213" s="8">
        <f t="shared" si="65"/>
        <v>0</v>
      </c>
      <c r="Z213" s="8">
        <f t="shared" si="66"/>
        <v>0</v>
      </c>
      <c r="AA213" s="3">
        <f t="shared" si="67"/>
        <v>0.04</v>
      </c>
      <c r="AB213">
        <f>SUMPRODUCT($U$9:U213,$X$9:X213)/SUM($X$9:X213)</f>
        <v>52.104686798720358</v>
      </c>
      <c r="AC213" s="10">
        <v>0.02</v>
      </c>
      <c r="AD213" s="8">
        <f t="shared" si="68"/>
        <v>0</v>
      </c>
      <c r="AF213" s="5">
        <v>205</v>
      </c>
      <c r="AG213" s="8">
        <f t="shared" si="69"/>
        <v>51904598.799400114</v>
      </c>
      <c r="AH213" s="8">
        <f t="shared" si="70"/>
        <v>262938.24181508477</v>
      </c>
      <c r="AI213" s="8">
        <f t="shared" si="71"/>
        <v>506290.7897802454</v>
      </c>
      <c r="AJ213" s="8">
        <f t="shared" si="72"/>
        <v>163792.08567212659</v>
      </c>
      <c r="AK213" s="12">
        <f>SUM($AJ$9:AJ213)/SUM($AG$9:AG213) * 12</f>
        <v>3.6941511455108662E-2</v>
      </c>
      <c r="AL213" s="9">
        <f>SUMPRODUCT($AF$9:AF213,$AH$9:AH213)/SUM($AH$9:AH213)</f>
        <v>75.250519742592445</v>
      </c>
      <c r="AM213" s="3">
        <f t="shared" si="73"/>
        <v>9.7542568768703569E-3</v>
      </c>
      <c r="AN213">
        <f t="shared" si="74"/>
        <v>3.1556372549019608E-3</v>
      </c>
    </row>
    <row r="214" spans="10:40" x14ac:dyDescent="0.2">
      <c r="J214" s="5">
        <v>206</v>
      </c>
      <c r="K214" s="8">
        <f t="shared" si="75"/>
        <v>56826.490107806705</v>
      </c>
      <c r="L214" s="8">
        <f t="shared" si="76"/>
        <v>285.53280998522837</v>
      </c>
      <c r="M214" s="8">
        <f t="shared" si="77"/>
        <v>177.58278158689595</v>
      </c>
      <c r="N214" s="8">
        <f t="shared" si="78"/>
        <v>511438.41097026033</v>
      </c>
      <c r="O214" s="3">
        <f t="shared" si="64"/>
        <v>3.7499999999999999E-2</v>
      </c>
      <c r="P214" s="9">
        <f>SUMPRODUCT($J$9:J214,$L$9:L214,$R$9:R214)/SUMPRODUCT($L$9:L214,$R$9:R214)</f>
        <v>80.444860910710588</v>
      </c>
      <c r="Q214" s="3">
        <v>0.01</v>
      </c>
      <c r="R214">
        <f t="shared" si="63"/>
        <v>927</v>
      </c>
      <c r="S214" s="8">
        <f>N214-L214*(R213-R214)</f>
        <v>508868.6156803933</v>
      </c>
      <c r="T214" s="8"/>
      <c r="U214" s="5">
        <v>206</v>
      </c>
      <c r="V214" s="8">
        <v>0</v>
      </c>
      <c r="W214" s="8">
        <v>0</v>
      </c>
      <c r="X214" s="8">
        <v>0</v>
      </c>
      <c r="Y214" s="8">
        <f t="shared" si="65"/>
        <v>0</v>
      </c>
      <c r="Z214" s="8">
        <f t="shared" si="66"/>
        <v>0</v>
      </c>
      <c r="AA214" s="3">
        <f t="shared" si="67"/>
        <v>0.04</v>
      </c>
      <c r="AB214">
        <f>SUMPRODUCT($U$9:U214,$X$9:X214)/SUM($X$9:X214)</f>
        <v>52.104686798720358</v>
      </c>
      <c r="AC214" s="10">
        <v>0.02</v>
      </c>
      <c r="AD214" s="8">
        <f t="shared" si="68"/>
        <v>0</v>
      </c>
      <c r="AF214" s="5">
        <v>206</v>
      </c>
      <c r="AG214" s="8">
        <f t="shared" si="69"/>
        <v>51135369.767804787</v>
      </c>
      <c r="AH214" s="8">
        <f t="shared" si="70"/>
        <v>261174.04221467103</v>
      </c>
      <c r="AI214" s="8">
        <f t="shared" si="71"/>
        <v>503704.90817415959</v>
      </c>
      <c r="AJ214" s="8">
        <f t="shared" si="72"/>
        <v>161380.18924245323</v>
      </c>
      <c r="AK214" s="12">
        <f>SUM($AJ$9:AJ214)/SUM($AG$9:AG214) * 12</f>
        <v>3.6942216412757342E-2</v>
      </c>
      <c r="AL214" s="9">
        <f>SUMPRODUCT($AF$9:AF214,$AH$9:AH214)/SUM($AH$9:AH214)</f>
        <v>75.366654921941773</v>
      </c>
      <c r="AM214" s="3">
        <f t="shared" si="73"/>
        <v>9.8504207647540278E-3</v>
      </c>
      <c r="AN214">
        <f t="shared" si="74"/>
        <v>3.1559405940594061E-3</v>
      </c>
    </row>
    <row r="215" spans="10:40" x14ac:dyDescent="0.2">
      <c r="J215" s="5">
        <v>207</v>
      </c>
      <c r="K215" s="8">
        <f t="shared" si="75"/>
        <v>56540.957297821478</v>
      </c>
      <c r="L215" s="8">
        <f t="shared" si="76"/>
        <v>286.42510001643222</v>
      </c>
      <c r="M215" s="8">
        <f t="shared" si="77"/>
        <v>176.69049155569212</v>
      </c>
      <c r="N215" s="8">
        <f t="shared" si="78"/>
        <v>508868.6156803933</v>
      </c>
      <c r="O215" s="3">
        <f t="shared" si="64"/>
        <v>3.7499999999999999E-2</v>
      </c>
      <c r="P215" s="9">
        <f>SUMPRODUCT($J$9:J215,$L$9:L215,$R$9:R215)/SUMPRODUCT($L$9:L215,$R$9:R215)</f>
        <v>80.730406306162479</v>
      </c>
      <c r="Q215" s="3">
        <v>0.01</v>
      </c>
      <c r="R215">
        <f t="shared" ref="R215:R241" si="79">R214-INT(R214*1/100)</f>
        <v>918</v>
      </c>
      <c r="S215" s="8">
        <f>N215-L215*(R214-R215)</f>
        <v>506290.7897802454</v>
      </c>
      <c r="T215" s="8"/>
      <c r="U215" s="5">
        <v>207</v>
      </c>
      <c r="V215" s="8">
        <v>0</v>
      </c>
      <c r="W215" s="8">
        <v>0</v>
      </c>
      <c r="X215" s="8">
        <v>0</v>
      </c>
      <c r="Y215" s="8">
        <f t="shared" si="65"/>
        <v>0</v>
      </c>
      <c r="Z215" s="8">
        <f t="shared" si="66"/>
        <v>0</v>
      </c>
      <c r="AA215" s="3">
        <f t="shared" si="67"/>
        <v>0.04</v>
      </c>
      <c r="AB215">
        <f>SUMPRODUCT($U$9:U215,$X$9:X215)/SUM($X$9:X215)</f>
        <v>52.104686798720358</v>
      </c>
      <c r="AC215" s="10">
        <v>0.02</v>
      </c>
      <c r="AD215" s="8">
        <f t="shared" si="68"/>
        <v>0</v>
      </c>
      <c r="AF215" s="5">
        <v>207</v>
      </c>
      <c r="AG215" s="8">
        <f t="shared" si="69"/>
        <v>50370490.81741596</v>
      </c>
      <c r="AH215" s="8">
        <f t="shared" si="70"/>
        <v>259396.24861048703</v>
      </c>
      <c r="AI215" s="8">
        <f t="shared" si="71"/>
        <v>501110.94568805472</v>
      </c>
      <c r="AJ215" s="8">
        <f t="shared" si="72"/>
        <v>158981.86164246913</v>
      </c>
      <c r="AK215" s="12">
        <f>SUM($AJ$9:AJ215)/SUM($AG$9:AG215) * 12</f>
        <v>3.6942912552276753E-2</v>
      </c>
      <c r="AL215" s="9">
        <f>SUMPRODUCT($AF$9:AF215,$AH$9:AH215)/SUM($AH$9:AH215)</f>
        <v>75.482676953188616</v>
      </c>
      <c r="AM215" s="3">
        <f t="shared" si="73"/>
        <v>9.9485023384920448E-3</v>
      </c>
      <c r="AN215">
        <f t="shared" si="74"/>
        <v>3.1562500000000002E-3</v>
      </c>
    </row>
    <row r="216" spans="10:40" x14ac:dyDescent="0.2">
      <c r="J216" s="5">
        <v>208</v>
      </c>
      <c r="K216" s="8">
        <f t="shared" si="75"/>
        <v>56254.532197805049</v>
      </c>
      <c r="L216" s="8">
        <f t="shared" si="76"/>
        <v>287.32017845398354</v>
      </c>
      <c r="M216" s="8">
        <f t="shared" si="77"/>
        <v>175.79541311814077</v>
      </c>
      <c r="N216" s="8">
        <f t="shared" si="78"/>
        <v>506290.78978024545</v>
      </c>
      <c r="O216" s="3">
        <f t="shared" si="64"/>
        <v>3.7499999999999999E-2</v>
      </c>
      <c r="P216" s="9">
        <f>SUMPRODUCT($J$9:J216,$L$9:L216,$R$9:R216)/SUMPRODUCT($L$9:L216,$R$9:R216)</f>
        <v>81.014999204119263</v>
      </c>
      <c r="Q216" s="3">
        <v>0.01</v>
      </c>
      <c r="R216">
        <f t="shared" si="79"/>
        <v>909</v>
      </c>
      <c r="S216" s="8">
        <f>N216-L216*(R215-R216)</f>
        <v>503704.90817415959</v>
      </c>
      <c r="T216" s="8"/>
      <c r="U216" s="5">
        <v>208</v>
      </c>
      <c r="V216" s="8">
        <v>0</v>
      </c>
      <c r="W216" s="8">
        <v>0</v>
      </c>
      <c r="X216" s="8">
        <v>0</v>
      </c>
      <c r="Y216" s="8">
        <f t="shared" si="65"/>
        <v>0</v>
      </c>
      <c r="Z216" s="8">
        <f t="shared" si="66"/>
        <v>0</v>
      </c>
      <c r="AA216" s="3">
        <f t="shared" si="67"/>
        <v>0.04</v>
      </c>
      <c r="AB216">
        <f>SUMPRODUCT($U$9:U216,$X$9:X216)/SUM($X$9:X216)</f>
        <v>52.104686798720358</v>
      </c>
      <c r="AC216" s="10">
        <v>0.02</v>
      </c>
      <c r="AD216" s="8">
        <f t="shared" si="68"/>
        <v>0</v>
      </c>
      <c r="AF216" s="5">
        <v>208</v>
      </c>
      <c r="AG216" s="8">
        <f t="shared" si="69"/>
        <v>49609983.623117417</v>
      </c>
      <c r="AH216" s="8">
        <f t="shared" si="70"/>
        <v>257604.79326852091</v>
      </c>
      <c r="AI216" s="8">
        <f t="shared" si="71"/>
        <v>498508.87706918071</v>
      </c>
      <c r="AJ216" s="8">
        <f t="shared" si="72"/>
        <v>156597.17052751707</v>
      </c>
      <c r="AK216" s="12">
        <f>SUM($AJ$9:AJ216)/SUM($AG$9:AG216) * 12</f>
        <v>3.6943599948572152E-2</v>
      </c>
      <c r="AL216" s="9">
        <f>SUMPRODUCT($AF$9:AF216,$AH$9:AH216)/SUM($AH$9:AH216)</f>
        <v>75.59857002417175</v>
      </c>
      <c r="AM216" s="3">
        <f t="shared" si="73"/>
        <v>1.004855959752593E-2</v>
      </c>
      <c r="AN216">
        <f t="shared" si="74"/>
        <v>3.1565656565656561E-3</v>
      </c>
    </row>
    <row r="217" spans="10:40" x14ac:dyDescent="0.2">
      <c r="J217" s="5">
        <v>209</v>
      </c>
      <c r="K217" s="8">
        <f t="shared" si="75"/>
        <v>55967.212019351064</v>
      </c>
      <c r="L217" s="8">
        <f t="shared" si="76"/>
        <v>288.21805401165227</v>
      </c>
      <c r="M217" s="8">
        <f t="shared" si="77"/>
        <v>174.89753756047207</v>
      </c>
      <c r="N217" s="8">
        <f t="shared" si="78"/>
        <v>503704.90817415959</v>
      </c>
      <c r="O217" s="3">
        <f t="shared" si="64"/>
        <v>3.7499999999999999E-2</v>
      </c>
      <c r="P217" s="9">
        <f>SUMPRODUCT($J$9:J217,$L$9:L217,$R$9:R217)/SUMPRODUCT($L$9:L217,$R$9:R217)</f>
        <v>81.298613874756398</v>
      </c>
      <c r="Q217" s="3">
        <v>0.01</v>
      </c>
      <c r="R217">
        <f t="shared" si="79"/>
        <v>900</v>
      </c>
      <c r="S217" s="8">
        <f>N217-L217*(R216-R217)</f>
        <v>501110.94568805472</v>
      </c>
      <c r="T217" s="8"/>
      <c r="U217" s="5">
        <v>209</v>
      </c>
      <c r="V217" s="8">
        <v>0</v>
      </c>
      <c r="W217" s="8">
        <v>0</v>
      </c>
      <c r="X217" s="8">
        <v>0</v>
      </c>
      <c r="Y217" s="8">
        <f t="shared" si="65"/>
        <v>0</v>
      </c>
      <c r="Z217" s="8">
        <f t="shared" si="66"/>
        <v>0</v>
      </c>
      <c r="AA217" s="3">
        <f t="shared" si="67"/>
        <v>0.04</v>
      </c>
      <c r="AB217">
        <f>SUMPRODUCT($U$9:U217,$X$9:X217)/SUM($X$9:X217)</f>
        <v>52.104686798720358</v>
      </c>
      <c r="AC217" s="10">
        <v>0.02</v>
      </c>
      <c r="AD217" s="8">
        <f t="shared" si="68"/>
        <v>0</v>
      </c>
      <c r="AF217" s="5">
        <v>209</v>
      </c>
      <c r="AG217" s="8">
        <f t="shared" si="69"/>
        <v>48909259.82800962</v>
      </c>
      <c r="AH217" s="8">
        <f t="shared" si="70"/>
        <v>256089.63039565572</v>
      </c>
      <c r="AI217" s="8">
        <f t="shared" si="71"/>
        <v>440798.82398744248</v>
      </c>
      <c r="AJ217" s="8">
        <f t="shared" si="72"/>
        <v>154226.18384327777</v>
      </c>
      <c r="AK217" s="12">
        <f>SUM($AJ$9:AJ217)/SUM($AG$9:AG217) * 12</f>
        <v>3.6944248400781171E-2</v>
      </c>
      <c r="AL217" s="9">
        <f>SUMPRODUCT($AF$9:AF217,$AH$9:AH217)/SUM($AH$9:AH217)</f>
        <v>75.714449344995316</v>
      </c>
      <c r="AM217" s="3">
        <f t="shared" si="73"/>
        <v>9.0125842332826195E-3</v>
      </c>
      <c r="AN217">
        <f t="shared" si="74"/>
        <v>3.1533125707814266E-3</v>
      </c>
    </row>
    <row r="218" spans="10:40" x14ac:dyDescent="0.2">
      <c r="J218" s="5">
        <v>210</v>
      </c>
      <c r="K218" s="8">
        <f t="shared" si="75"/>
        <v>55678.99396533941</v>
      </c>
      <c r="L218" s="8">
        <f t="shared" si="76"/>
        <v>289.11873543043873</v>
      </c>
      <c r="M218" s="8">
        <f t="shared" si="77"/>
        <v>173.99685614168564</v>
      </c>
      <c r="N218" s="8">
        <f t="shared" si="78"/>
        <v>501110.94568805466</v>
      </c>
      <c r="O218" s="3">
        <f t="shared" si="64"/>
        <v>3.7499999999999999E-2</v>
      </c>
      <c r="P218" s="9">
        <f>SUMPRODUCT($J$9:J218,$L$9:L218,$R$9:R218)/SUMPRODUCT($L$9:L218,$R$9:R218)</f>
        <v>81.58122443755299</v>
      </c>
      <c r="Q218" s="3">
        <v>0.01</v>
      </c>
      <c r="R218">
        <f t="shared" si="79"/>
        <v>891</v>
      </c>
      <c r="S218" s="8">
        <f>N218-L218*(R217-R218)</f>
        <v>498508.87706918071</v>
      </c>
      <c r="T218" s="8"/>
      <c r="U218" s="5">
        <v>210</v>
      </c>
      <c r="V218" s="8">
        <v>0</v>
      </c>
      <c r="W218" s="8">
        <v>0</v>
      </c>
      <c r="X218" s="8">
        <v>0</v>
      </c>
      <c r="Y218" s="8">
        <f t="shared" si="65"/>
        <v>0</v>
      </c>
      <c r="Z218" s="8">
        <f t="shared" si="66"/>
        <v>0</v>
      </c>
      <c r="AA218" s="3">
        <f t="shared" si="67"/>
        <v>0.04</v>
      </c>
      <c r="AB218">
        <f>SUMPRODUCT($U$9:U218,$X$9:X218)/SUM($X$9:X218)</f>
        <v>52.104686798720358</v>
      </c>
      <c r="AC218" s="10">
        <v>0.02</v>
      </c>
      <c r="AD218" s="8">
        <f t="shared" si="68"/>
        <v>0</v>
      </c>
      <c r="AF218" s="5">
        <v>210</v>
      </c>
      <c r="AG218" s="8">
        <f t="shared" si="69"/>
        <v>48212371.373626523</v>
      </c>
      <c r="AH218" s="8">
        <f t="shared" si="70"/>
        <v>254562.48208302588</v>
      </c>
      <c r="AI218" s="8">
        <f t="shared" si="71"/>
        <v>438471.39557982626</v>
      </c>
      <c r="AJ218" s="8">
        <f t="shared" si="72"/>
        <v>152041.15686754364</v>
      </c>
      <c r="AK218" s="12">
        <f>SUM($AJ$9:AJ218)/SUM($AG$9:AG218) * 12</f>
        <v>3.6944888909733666E-2</v>
      </c>
      <c r="AL218" s="9">
        <f>SUMPRODUCT($AF$9:AF218,$AH$9:AH218)/SUM($AH$9:AH218)</f>
        <v>75.830301016749814</v>
      </c>
      <c r="AM218" s="3">
        <f t="shared" si="73"/>
        <v>9.0945826369304462E-3</v>
      </c>
      <c r="AN218">
        <f t="shared" si="74"/>
        <v>3.1535714285714288E-3</v>
      </c>
    </row>
    <row r="219" spans="10:40" x14ac:dyDescent="0.2">
      <c r="J219" s="5">
        <v>211</v>
      </c>
      <c r="K219" s="8">
        <f t="shared" si="75"/>
        <v>55389.875229908968</v>
      </c>
      <c r="L219" s="8">
        <f t="shared" si="76"/>
        <v>290.0222314786588</v>
      </c>
      <c r="M219" s="8">
        <f t="shared" si="77"/>
        <v>173.09336009346552</v>
      </c>
      <c r="N219" s="8">
        <f t="shared" si="78"/>
        <v>443119.00183927175</v>
      </c>
      <c r="O219" s="3">
        <f t="shared" si="64"/>
        <v>3.7499999999999999E-2</v>
      </c>
      <c r="P219" s="9">
        <f>SUMPRODUCT($J$9:J219,$L$9:L219,$R$9:R219)/SUMPRODUCT($L$9:L219,$R$9:R219)</f>
        <v>81.863123412849632</v>
      </c>
      <c r="Q219" s="3">
        <v>0.01</v>
      </c>
      <c r="R219">
        <f t="shared" si="79"/>
        <v>883</v>
      </c>
      <c r="S219" s="8">
        <f>N219-L219*(R218-R219)</f>
        <v>440798.82398744248</v>
      </c>
      <c r="T219" s="8"/>
      <c r="U219" s="5">
        <v>211</v>
      </c>
      <c r="V219" s="8">
        <v>0</v>
      </c>
      <c r="W219" s="8">
        <v>0</v>
      </c>
      <c r="X219" s="8">
        <v>0</v>
      </c>
      <c r="Y219" s="8">
        <f t="shared" si="65"/>
        <v>0</v>
      </c>
      <c r="Z219" s="8">
        <f t="shared" si="66"/>
        <v>0</v>
      </c>
      <c r="AA219" s="3">
        <f t="shared" si="67"/>
        <v>0.04</v>
      </c>
      <c r="AB219">
        <f>SUMPRODUCT($U$9:U219,$X$9:X219)/SUM($X$9:X219)</f>
        <v>52.104686798720358</v>
      </c>
      <c r="AC219" s="10">
        <v>0.02</v>
      </c>
      <c r="AD219" s="8">
        <f t="shared" si="68"/>
        <v>0</v>
      </c>
      <c r="AF219" s="5">
        <v>211</v>
      </c>
      <c r="AG219" s="8">
        <f t="shared" si="69"/>
        <v>47519337.49596367</v>
      </c>
      <c r="AH219" s="8">
        <f t="shared" si="70"/>
        <v>253023.28821814535</v>
      </c>
      <c r="AI219" s="8">
        <f t="shared" si="71"/>
        <v>436136.6939584362</v>
      </c>
      <c r="AJ219" s="8">
        <f t="shared" si="72"/>
        <v>149868.15278607342</v>
      </c>
      <c r="AK219" s="12">
        <f>SUM($AJ$9:AJ219)/SUM($AG$9:AG219) * 12</f>
        <v>3.6945521539745188E-2</v>
      </c>
      <c r="AL219" s="9">
        <f>SUMPRODUCT($AF$9:AF219,$AH$9:AH219)/SUM($AH$9:AH219)</f>
        <v>75.946111057298864</v>
      </c>
      <c r="AM219" s="3">
        <f t="shared" si="73"/>
        <v>9.1780886885361561E-3</v>
      </c>
      <c r="AN219">
        <f t="shared" si="74"/>
        <v>3.1538350634371395E-3</v>
      </c>
    </row>
    <row r="220" spans="10:40" x14ac:dyDescent="0.2">
      <c r="J220" s="5">
        <v>212</v>
      </c>
      <c r="K220" s="8">
        <f t="shared" si="75"/>
        <v>55099.85299843031</v>
      </c>
      <c r="L220" s="8">
        <f t="shared" si="76"/>
        <v>290.92855095202958</v>
      </c>
      <c r="M220" s="8">
        <f t="shared" si="77"/>
        <v>172.18704062009473</v>
      </c>
      <c r="N220" s="8">
        <f t="shared" si="78"/>
        <v>440798.82398744248</v>
      </c>
      <c r="O220" s="3">
        <f t="shared" si="64"/>
        <v>3.7499999999999999E-2</v>
      </c>
      <c r="P220" s="9">
        <f>SUMPRODUCT($J$9:J220,$L$9:L220,$R$9:R220)/SUMPRODUCT($L$9:L220,$R$9:R220)</f>
        <v>82.144287387456686</v>
      </c>
      <c r="Q220" s="3">
        <v>0.01</v>
      </c>
      <c r="R220">
        <f t="shared" si="79"/>
        <v>875</v>
      </c>
      <c r="S220" s="8">
        <f>N220-L220*(R219-R220)</f>
        <v>438471.39557982626</v>
      </c>
      <c r="T220" s="8"/>
      <c r="U220" s="5">
        <v>212</v>
      </c>
      <c r="V220" s="8">
        <v>0</v>
      </c>
      <c r="W220" s="8">
        <v>0</v>
      </c>
      <c r="X220" s="8">
        <v>0</v>
      </c>
      <c r="Y220" s="8">
        <f t="shared" si="65"/>
        <v>0</v>
      </c>
      <c r="Z220" s="8">
        <f t="shared" si="66"/>
        <v>0</v>
      </c>
      <c r="AA220" s="3">
        <f t="shared" si="67"/>
        <v>0.04</v>
      </c>
      <c r="AB220">
        <f>SUMPRODUCT($U$9:U220,$X$9:X220)/SUM($X$9:X220)</f>
        <v>52.104686798720358</v>
      </c>
      <c r="AC220" s="10">
        <v>0.02</v>
      </c>
      <c r="AD220" s="8">
        <f t="shared" si="68"/>
        <v>0</v>
      </c>
      <c r="AF220" s="5">
        <v>212</v>
      </c>
      <c r="AG220" s="8">
        <f t="shared" si="69"/>
        <v>46830177.513787083</v>
      </c>
      <c r="AH220" s="8">
        <f t="shared" si="70"/>
        <v>251471.98842987019</v>
      </c>
      <c r="AI220" s="8">
        <f t="shared" si="71"/>
        <v>433794.69639447931</v>
      </c>
      <c r="AJ220" s="8">
        <f t="shared" si="72"/>
        <v>147707.23189920475</v>
      </c>
      <c r="AK220" s="12">
        <f>SUM($AJ$9:AJ220)/SUM($AG$9:AG220) * 12</f>
        <v>3.6946146354466317E-2</v>
      </c>
      <c r="AL220" s="9">
        <f>SUMPRODUCT($AF$9:AF220,$AH$9:AH220)/SUM($AH$9:AH220)</f>
        <v>76.061865400083434</v>
      </c>
      <c r="AM220" s="3">
        <f t="shared" si="73"/>
        <v>9.2631443958709654E-3</v>
      </c>
      <c r="AN220">
        <f t="shared" si="74"/>
        <v>3.1541036088474973E-3</v>
      </c>
    </row>
    <row r="221" spans="10:40" x14ac:dyDescent="0.2">
      <c r="J221" s="5">
        <v>213</v>
      </c>
      <c r="K221" s="8">
        <f t="shared" si="75"/>
        <v>54808.924447478283</v>
      </c>
      <c r="L221" s="8">
        <f t="shared" si="76"/>
        <v>291.83770267375473</v>
      </c>
      <c r="M221" s="8">
        <f t="shared" si="77"/>
        <v>171.27788889836961</v>
      </c>
      <c r="N221" s="8">
        <f t="shared" si="78"/>
        <v>438471.39557982626</v>
      </c>
      <c r="O221" s="3">
        <f t="shared" si="64"/>
        <v>3.7499999999999999E-2</v>
      </c>
      <c r="P221" s="9">
        <f>SUMPRODUCT($J$9:J221,$L$9:L221,$R$9:R221)/SUMPRODUCT($L$9:L221,$R$9:R221)</f>
        <v>82.424692836971772</v>
      </c>
      <c r="Q221" s="3">
        <v>0.01</v>
      </c>
      <c r="R221">
        <f t="shared" si="79"/>
        <v>867</v>
      </c>
      <c r="S221" s="8">
        <f>N221-L221*(R220-R221)</f>
        <v>436136.6939584362</v>
      </c>
      <c r="T221" s="8"/>
      <c r="U221" s="5">
        <v>213</v>
      </c>
      <c r="V221" s="8">
        <v>0</v>
      </c>
      <c r="W221" s="8">
        <v>0</v>
      </c>
      <c r="X221" s="8">
        <v>0</v>
      </c>
      <c r="Y221" s="8">
        <f t="shared" si="65"/>
        <v>0</v>
      </c>
      <c r="Z221" s="8">
        <f t="shared" si="66"/>
        <v>0</v>
      </c>
      <c r="AA221" s="3">
        <f t="shared" si="67"/>
        <v>0.04</v>
      </c>
      <c r="AB221">
        <f>SUMPRODUCT($U$9:U221,$X$9:X221)/SUM($X$9:X221)</f>
        <v>52.104686798720358</v>
      </c>
      <c r="AC221" s="10">
        <v>0.02</v>
      </c>
      <c r="AD221" s="8">
        <f t="shared" si="68"/>
        <v>0</v>
      </c>
      <c r="AF221" s="5">
        <v>213</v>
      </c>
      <c r="AG221" s="8">
        <f t="shared" si="69"/>
        <v>46144910.828962736</v>
      </c>
      <c r="AH221" s="8">
        <f t="shared" si="70"/>
        <v>249908.52208736929</v>
      </c>
      <c r="AI221" s="8">
        <f t="shared" si="71"/>
        <v>431445.38008813508</v>
      </c>
      <c r="AJ221" s="8">
        <f t="shared" si="72"/>
        <v>145558.45476674131</v>
      </c>
      <c r="AK221" s="12">
        <f>SUM($AJ$9:AJ221)/SUM($AG$9:AG221) * 12</f>
        <v>3.6946763416895727E-2</v>
      </c>
      <c r="AL221" s="9">
        <f>SUMPRODUCT($AF$9:AF221,$AH$9:AH221)/SUM($AH$9:AH221)</f>
        <v>76.177549892910037</v>
      </c>
      <c r="AM221" s="3">
        <f t="shared" si="73"/>
        <v>9.3497933431337232E-3</v>
      </c>
      <c r="AN221">
        <f t="shared" si="74"/>
        <v>3.1543772032902469E-3</v>
      </c>
    </row>
    <row r="222" spans="10:40" x14ac:dyDescent="0.2">
      <c r="J222" s="5">
        <v>214</v>
      </c>
      <c r="K222" s="8">
        <f t="shared" si="75"/>
        <v>54517.086744804525</v>
      </c>
      <c r="L222" s="8">
        <f t="shared" si="76"/>
        <v>292.74969549461025</v>
      </c>
      <c r="M222" s="8">
        <f t="shared" si="77"/>
        <v>170.36589607751412</v>
      </c>
      <c r="N222" s="8">
        <f t="shared" si="78"/>
        <v>436136.6939584362</v>
      </c>
      <c r="O222" s="3">
        <f t="shared" si="64"/>
        <v>3.7499999999999999E-2</v>
      </c>
      <c r="P222" s="9">
        <f>SUMPRODUCT($J$9:J222,$L$9:L222,$R$9:R222)/SUMPRODUCT($L$9:L222,$R$9:R222)</f>
        <v>82.704316121562755</v>
      </c>
      <c r="Q222" s="3">
        <v>0.01</v>
      </c>
      <c r="R222">
        <f t="shared" si="79"/>
        <v>859</v>
      </c>
      <c r="S222" s="8">
        <f>N222-L222*(R221-R222)</f>
        <v>433794.69639447931</v>
      </c>
      <c r="T222" s="8"/>
      <c r="U222" s="5">
        <v>214</v>
      </c>
      <c r="V222" s="8">
        <v>0</v>
      </c>
      <c r="W222" s="8">
        <v>0</v>
      </c>
      <c r="X222" s="8">
        <v>0</v>
      </c>
      <c r="Y222" s="8">
        <f t="shared" si="65"/>
        <v>0</v>
      </c>
      <c r="Z222" s="8">
        <f t="shared" si="66"/>
        <v>0</v>
      </c>
      <c r="AA222" s="3">
        <f t="shared" si="67"/>
        <v>0.04</v>
      </c>
      <c r="AB222">
        <f>SUMPRODUCT($U$9:U222,$X$9:X222)/SUM($X$9:X222)</f>
        <v>52.104686798720358</v>
      </c>
      <c r="AC222" s="10">
        <v>0.02</v>
      </c>
      <c r="AD222" s="8">
        <f t="shared" si="68"/>
        <v>0</v>
      </c>
      <c r="AF222" s="5">
        <v>214</v>
      </c>
      <c r="AG222" s="8">
        <f t="shared" si="69"/>
        <v>45463556.926787235</v>
      </c>
      <c r="AH222" s="8">
        <f t="shared" si="70"/>
        <v>248332.8282990907</v>
      </c>
      <c r="AI222" s="8">
        <f t="shared" si="71"/>
        <v>429088.72216833348</v>
      </c>
      <c r="AJ222" s="8">
        <f t="shared" si="72"/>
        <v>143421.88220898551</v>
      </c>
      <c r="AK222" s="12">
        <f>SUM($AJ$9:AJ222)/SUM($AG$9:AG222) * 12</f>
        <v>3.6947372789392967E-2</v>
      </c>
      <c r="AL222" s="9">
        <f>SUMPRODUCT($AF$9:AF222,$AH$9:AH222)/SUM($AH$9:AH222)</f>
        <v>76.293150296722175</v>
      </c>
      <c r="AM222" s="3">
        <f t="shared" si="73"/>
        <v>9.4380807656409601E-3</v>
      </c>
      <c r="AN222">
        <f t="shared" si="74"/>
        <v>3.1546559905100825E-3</v>
      </c>
    </row>
    <row r="223" spans="10:40" x14ac:dyDescent="0.2">
      <c r="J223" s="5">
        <v>215</v>
      </c>
      <c r="K223" s="8">
        <f t="shared" si="75"/>
        <v>54224.337049309914</v>
      </c>
      <c r="L223" s="8">
        <f t="shared" si="76"/>
        <v>293.66453829303089</v>
      </c>
      <c r="M223" s="8">
        <f t="shared" si="77"/>
        <v>169.45105327909349</v>
      </c>
      <c r="N223" s="8">
        <f t="shared" si="78"/>
        <v>433794.69639447931</v>
      </c>
      <c r="O223" s="3">
        <f t="shared" si="64"/>
        <v>3.7499999999999999E-2</v>
      </c>
      <c r="P223" s="9">
        <f>SUMPRODUCT($J$9:J223,$L$9:L223,$R$9:R223)/SUMPRODUCT($L$9:L223,$R$9:R223)</f>
        <v>82.983133481720358</v>
      </c>
      <c r="Q223" s="3">
        <v>0.01</v>
      </c>
      <c r="R223">
        <f t="shared" si="79"/>
        <v>851</v>
      </c>
      <c r="S223" s="8">
        <f>N223-L223*(R222-R223)</f>
        <v>431445.38008813508</v>
      </c>
      <c r="T223" s="8"/>
      <c r="U223" s="5">
        <v>215</v>
      </c>
      <c r="V223" s="8">
        <v>0</v>
      </c>
      <c r="W223" s="8">
        <v>0</v>
      </c>
      <c r="X223" s="8">
        <v>0</v>
      </c>
      <c r="Y223" s="8">
        <f t="shared" si="65"/>
        <v>0</v>
      </c>
      <c r="Z223" s="8">
        <f t="shared" si="66"/>
        <v>0</v>
      </c>
      <c r="AA223" s="3">
        <f t="shared" si="67"/>
        <v>0.04</v>
      </c>
      <c r="AB223">
        <f>SUMPRODUCT($U$9:U223,$X$9:X223)/SUM($X$9:X223)</f>
        <v>52.104686798720358</v>
      </c>
      <c r="AC223" s="10">
        <v>0.02</v>
      </c>
      <c r="AD223" s="8">
        <f t="shared" si="68"/>
        <v>0</v>
      </c>
      <c r="AF223" s="5">
        <v>215</v>
      </c>
      <c r="AG223" s="8">
        <f t="shared" si="69"/>
        <v>44786135.376319803</v>
      </c>
      <c r="AH223" s="8">
        <f t="shared" si="70"/>
        <v>246744.84591172443</v>
      </c>
      <c r="AI223" s="8">
        <f t="shared" si="71"/>
        <v>426724.69969253254</v>
      </c>
      <c r="AJ223" s="8">
        <f t="shared" si="72"/>
        <v>141297.57530777543</v>
      </c>
      <c r="AK223" s="12">
        <f>SUM($AJ$9:AJ223)/SUM($AG$9:AG223) * 12</f>
        <v>3.6947974533691204E-2</v>
      </c>
      <c r="AL223" s="9">
        <f>SUMPRODUCT($AF$9:AF223,$AH$9:AH223)/SUM($AH$9:AH223)</f>
        <v>76.408652284355099</v>
      </c>
      <c r="AM223" s="3">
        <f t="shared" si="73"/>
        <v>9.528053628805818E-3</v>
      </c>
      <c r="AN223">
        <f t="shared" si="74"/>
        <v>3.1549401197604791E-3</v>
      </c>
    </row>
    <row r="224" spans="10:40" x14ac:dyDescent="0.2">
      <c r="J224" s="5">
        <v>216</v>
      </c>
      <c r="K224" s="8">
        <f t="shared" si="75"/>
        <v>53930.672511016885</v>
      </c>
      <c r="L224" s="8">
        <f t="shared" si="76"/>
        <v>294.58223997519656</v>
      </c>
      <c r="M224" s="8">
        <f t="shared" si="77"/>
        <v>168.53335159692776</v>
      </c>
      <c r="N224" s="8">
        <f t="shared" si="78"/>
        <v>431445.38008813508</v>
      </c>
      <c r="O224" s="3">
        <f t="shared" si="64"/>
        <v>3.7499999999999999E-2</v>
      </c>
      <c r="P224" s="9">
        <f>SUMPRODUCT($J$9:J224,$L$9:L224,$R$9:R224)/SUMPRODUCT($L$9:L224,$R$9:R224)</f>
        <v>83.261121033978498</v>
      </c>
      <c r="Q224" s="3">
        <v>0.01</v>
      </c>
      <c r="R224">
        <f t="shared" si="79"/>
        <v>843</v>
      </c>
      <c r="S224" s="8">
        <f>N224-L224*(R223-R224)</f>
        <v>429088.72216833348</v>
      </c>
      <c r="T224" s="8"/>
      <c r="U224" s="5">
        <v>216</v>
      </c>
      <c r="V224" s="8">
        <v>0</v>
      </c>
      <c r="W224" s="8">
        <v>0</v>
      </c>
      <c r="X224" s="8">
        <v>0</v>
      </c>
      <c r="Y224" s="8">
        <f t="shared" si="65"/>
        <v>0</v>
      </c>
      <c r="Z224" s="8">
        <f t="shared" si="66"/>
        <v>0</v>
      </c>
      <c r="AA224" s="3">
        <f t="shared" si="67"/>
        <v>0.04</v>
      </c>
      <c r="AB224">
        <f>SUMPRODUCT($U$9:U224,$X$9:X224)/SUM($X$9:X224)</f>
        <v>52.104686798720358</v>
      </c>
      <c r="AC224" s="10">
        <v>0.02</v>
      </c>
      <c r="AD224" s="8">
        <f t="shared" si="68"/>
        <v>0</v>
      </c>
      <c r="AF224" s="5">
        <v>216</v>
      </c>
      <c r="AG224" s="8">
        <f t="shared" si="69"/>
        <v>44112665.830715552</v>
      </c>
      <c r="AH224" s="8">
        <f t="shared" si="70"/>
        <v>245144.51350916072</v>
      </c>
      <c r="AI224" s="8">
        <f t="shared" si="71"/>
        <v>424353.28964649473</v>
      </c>
      <c r="AJ224" s="8">
        <f t="shared" si="72"/>
        <v>139185.59540752525</v>
      </c>
      <c r="AK224" s="12">
        <f>SUM($AJ$9:AJ224)/SUM($AG$9:AG224) * 12</f>
        <v>3.6948568710909624E-2</v>
      </c>
      <c r="AL224" s="9">
        <f>SUMPRODUCT($AF$9:AF224,$AH$9:AH224)/SUM($AH$9:AH224)</f>
        <v>76.52404143927339</v>
      </c>
      <c r="AM224" s="3">
        <f t="shared" si="73"/>
        <v>9.6197607116960612E-3</v>
      </c>
      <c r="AN224">
        <f t="shared" si="74"/>
        <v>3.1552297460701326E-3</v>
      </c>
    </row>
    <row r="225" spans="10:40" x14ac:dyDescent="0.2">
      <c r="J225" s="5">
        <v>217</v>
      </c>
      <c r="K225" s="8">
        <f t="shared" si="75"/>
        <v>53636.090271041685</v>
      </c>
      <c r="L225" s="8">
        <f t="shared" si="76"/>
        <v>295.50280947511908</v>
      </c>
      <c r="M225" s="8">
        <f t="shared" si="77"/>
        <v>167.61278209700527</v>
      </c>
      <c r="N225" s="8">
        <f t="shared" si="78"/>
        <v>429088.72216833348</v>
      </c>
      <c r="O225" s="3">
        <f t="shared" si="64"/>
        <v>3.7499999999999999E-2</v>
      </c>
      <c r="P225" s="9">
        <f>SUMPRODUCT($J$9:J225,$L$9:L225,$R$9:R225)/SUMPRODUCT($L$9:L225,$R$9:R225)</f>
        <v>83.538254766600943</v>
      </c>
      <c r="Q225" s="3">
        <v>0.01</v>
      </c>
      <c r="R225">
        <f t="shared" si="79"/>
        <v>835</v>
      </c>
      <c r="S225" s="8">
        <f>N225-L225*(R224-R225)</f>
        <v>426724.69969253254</v>
      </c>
      <c r="T225" s="8"/>
      <c r="U225" s="5">
        <v>217</v>
      </c>
      <c r="V225" s="8">
        <v>0</v>
      </c>
      <c r="W225" s="8">
        <v>0</v>
      </c>
      <c r="X225" s="8">
        <v>0</v>
      </c>
      <c r="Y225" s="8">
        <f t="shared" si="65"/>
        <v>0</v>
      </c>
      <c r="Z225" s="8">
        <f t="shared" si="66"/>
        <v>0</v>
      </c>
      <c r="AA225" s="3">
        <f t="shared" si="67"/>
        <v>0.04</v>
      </c>
      <c r="AB225">
        <f>SUMPRODUCT($U$9:U225,$X$9:X225)/SUM($X$9:X225)</f>
        <v>52.104686798720358</v>
      </c>
      <c r="AC225" s="10">
        <v>0.02</v>
      </c>
      <c r="AD225" s="8">
        <f t="shared" si="68"/>
        <v>0</v>
      </c>
      <c r="AF225" s="5">
        <v>217</v>
      </c>
      <c r="AG225" s="8">
        <f t="shared" si="69"/>
        <v>43443168.027559899</v>
      </c>
      <c r="AH225" s="8">
        <f t="shared" si="70"/>
        <v>243531.76941144519</v>
      </c>
      <c r="AI225" s="8">
        <f t="shared" si="71"/>
        <v>421974.468944063</v>
      </c>
      <c r="AJ225" s="8">
        <f t="shared" si="72"/>
        <v>137086.00411626999</v>
      </c>
      <c r="AK225" s="12">
        <f>SUM($AJ$9:AJ225)/SUM($AG$9:AG225) * 12</f>
        <v>3.694915538156579E-2</v>
      </c>
      <c r="AL225" s="9">
        <f>SUMPRODUCT($AF$9:AF225,$AH$9:AH225)/SUM($AH$9:AH225)</f>
        <v>76.639303254291178</v>
      </c>
      <c r="AM225" s="3">
        <f t="shared" si="73"/>
        <v>9.7132526954840578E-3</v>
      </c>
      <c r="AN225">
        <f t="shared" si="74"/>
        <v>3.155525030525031E-3</v>
      </c>
    </row>
    <row r="226" spans="10:40" x14ac:dyDescent="0.2">
      <c r="J226" s="5">
        <v>218</v>
      </c>
      <c r="K226" s="8">
        <f t="shared" si="75"/>
        <v>53340.587461566567</v>
      </c>
      <c r="L226" s="8">
        <f t="shared" si="76"/>
        <v>296.4262557547288</v>
      </c>
      <c r="M226" s="8">
        <f t="shared" si="77"/>
        <v>166.68933581739552</v>
      </c>
      <c r="N226" s="8">
        <f t="shared" si="78"/>
        <v>426724.69969253254</v>
      </c>
      <c r="O226" s="3">
        <f t="shared" si="64"/>
        <v>3.7499999999999999E-2</v>
      </c>
      <c r="P226" s="9">
        <f>SUMPRODUCT($J$9:J226,$L$9:L226,$R$9:R226)/SUMPRODUCT($L$9:L226,$R$9:R226)</f>
        <v>83.814510535232444</v>
      </c>
      <c r="Q226" s="3">
        <v>0.01</v>
      </c>
      <c r="R226">
        <f t="shared" si="79"/>
        <v>827</v>
      </c>
      <c r="S226" s="8">
        <f>N226-L226*(R225-R226)</f>
        <v>424353.28964649473</v>
      </c>
      <c r="T226" s="8"/>
      <c r="U226" s="5">
        <v>218</v>
      </c>
      <c r="V226" s="8">
        <v>0</v>
      </c>
      <c r="W226" s="8">
        <v>0</v>
      </c>
      <c r="X226" s="8">
        <v>0</v>
      </c>
      <c r="Y226" s="8">
        <f t="shared" si="65"/>
        <v>0</v>
      </c>
      <c r="Z226" s="8">
        <f t="shared" si="66"/>
        <v>0</v>
      </c>
      <c r="AA226" s="3">
        <f t="shared" si="67"/>
        <v>0.04</v>
      </c>
      <c r="AB226">
        <f>SUMPRODUCT($U$9:U226,$X$9:X226)/SUM($X$9:X226)</f>
        <v>52.104686798720358</v>
      </c>
      <c r="AC226" s="10">
        <v>0.02</v>
      </c>
      <c r="AD226" s="8">
        <f t="shared" si="68"/>
        <v>0</v>
      </c>
      <c r="AF226" s="5">
        <v>218</v>
      </c>
      <c r="AG226" s="8">
        <f t="shared" si="69"/>
        <v>42777661.789204389</v>
      </c>
      <c r="AH226" s="8">
        <f t="shared" si="70"/>
        <v>241906.55167372915</v>
      </c>
      <c r="AI226" s="8">
        <f t="shared" si="71"/>
        <v>419588.21442693623</v>
      </c>
      <c r="AJ226" s="8">
        <f t="shared" si="72"/>
        <v>134998.8633067139</v>
      </c>
      <c r="AK226" s="12">
        <f>SUM($AJ$9:AJ226)/SUM($AG$9:AG226) * 12</f>
        <v>3.6949734605587668E-2</v>
      </c>
      <c r="AL226" s="9">
        <f>SUMPRODUCT($AF$9:AF226,$AH$9:AH226)/SUM($AH$9:AH226)</f>
        <v>76.754423130274702</v>
      </c>
      <c r="AM226" s="3">
        <f t="shared" si="73"/>
        <v>9.8085822571262159E-3</v>
      </c>
      <c r="AN226">
        <f t="shared" si="74"/>
        <v>3.1558261405672007E-3</v>
      </c>
    </row>
    <row r="227" spans="10:40" x14ac:dyDescent="0.2">
      <c r="J227" s="5">
        <v>219</v>
      </c>
      <c r="K227" s="8">
        <f t="shared" si="75"/>
        <v>53044.161205811841</v>
      </c>
      <c r="L227" s="8">
        <f t="shared" si="76"/>
        <v>297.35258780396236</v>
      </c>
      <c r="M227" s="8">
        <f t="shared" si="77"/>
        <v>165.76300376816201</v>
      </c>
      <c r="N227" s="8">
        <f t="shared" si="78"/>
        <v>424353.28964649473</v>
      </c>
      <c r="O227" s="3">
        <f t="shared" si="64"/>
        <v>3.7499999999999999E-2</v>
      </c>
      <c r="P227" s="9">
        <f>SUMPRODUCT($J$9:J227,$L$9:L227,$R$9:R227)/SUMPRODUCT($L$9:L227,$R$9:R227)</f>
        <v>84.089864058512774</v>
      </c>
      <c r="Q227" s="3">
        <v>0.01</v>
      </c>
      <c r="R227">
        <f t="shared" si="79"/>
        <v>819</v>
      </c>
      <c r="S227" s="8">
        <f>N227-L227*(R226-R227)</f>
        <v>421974.468944063</v>
      </c>
      <c r="T227" s="8"/>
      <c r="U227" s="5">
        <v>219</v>
      </c>
      <c r="V227" s="8">
        <v>0</v>
      </c>
      <c r="W227" s="8">
        <v>0</v>
      </c>
      <c r="X227" s="8">
        <v>0</v>
      </c>
      <c r="Y227" s="8">
        <f t="shared" si="65"/>
        <v>0</v>
      </c>
      <c r="Z227" s="8">
        <f t="shared" si="66"/>
        <v>0</v>
      </c>
      <c r="AA227" s="3">
        <f t="shared" si="67"/>
        <v>0.04</v>
      </c>
      <c r="AB227">
        <f>SUMPRODUCT($U$9:U227,$X$9:X227)/SUM($X$9:X227)</f>
        <v>52.104686798720358</v>
      </c>
      <c r="AC227" s="10">
        <v>0.02</v>
      </c>
      <c r="AD227" s="8">
        <f t="shared" si="68"/>
        <v>0</v>
      </c>
      <c r="AF227" s="5">
        <v>219</v>
      </c>
      <c r="AG227" s="8">
        <f t="shared" si="69"/>
        <v>42116167.023103721</v>
      </c>
      <c r="AH227" s="8">
        <f t="shared" si="70"/>
        <v>240268.79808521672</v>
      </c>
      <c r="AI227" s="8">
        <f t="shared" si="71"/>
        <v>417194.50286444341</v>
      </c>
      <c r="AJ227" s="8">
        <f t="shared" si="72"/>
        <v>132924.23511728333</v>
      </c>
      <c r="AK227" s="12">
        <f>SUM($AJ$9:AJ227)/SUM($AG$9:AG227) * 12</f>
        <v>3.6950306442325671E-2</v>
      </c>
      <c r="AL227" s="9">
        <f>SUMPRODUCT($AF$9:AF227,$AH$9:AH227)/SUM($AH$9:AH227)</f>
        <v>76.869386374826746</v>
      </c>
      <c r="AM227" s="3">
        <f t="shared" si="73"/>
        <v>9.9058041686362966E-3</v>
      </c>
      <c r="AN227">
        <f t="shared" si="74"/>
        <v>3.1561332503113331E-3</v>
      </c>
    </row>
    <row r="228" spans="10:40" x14ac:dyDescent="0.2">
      <c r="J228" s="5">
        <v>220</v>
      </c>
      <c r="K228" s="8">
        <f t="shared" si="75"/>
        <v>52746.808618007875</v>
      </c>
      <c r="L228" s="8">
        <f t="shared" si="76"/>
        <v>298.28181464084975</v>
      </c>
      <c r="M228" s="8">
        <f t="shared" si="77"/>
        <v>164.8337769312746</v>
      </c>
      <c r="N228" s="8">
        <f t="shared" si="78"/>
        <v>421974.468944063</v>
      </c>
      <c r="O228" s="3">
        <f t="shared" si="64"/>
        <v>3.7499999999999999E-2</v>
      </c>
      <c r="P228" s="9">
        <f>SUMPRODUCT($J$9:J228,$L$9:L228,$R$9:R228)/SUMPRODUCT($L$9:L228,$R$9:R228)</f>
        <v>84.364290913652027</v>
      </c>
      <c r="Q228" s="3">
        <v>0.01</v>
      </c>
      <c r="R228">
        <f t="shared" si="79"/>
        <v>811</v>
      </c>
      <c r="S228" s="8">
        <f>N228-L228*(R227-R228)</f>
        <v>419588.21442693623</v>
      </c>
      <c r="T228" s="8"/>
      <c r="U228" s="5">
        <v>220</v>
      </c>
      <c r="V228" s="8">
        <v>0</v>
      </c>
      <c r="W228" s="8">
        <v>0</v>
      </c>
      <c r="X228" s="8">
        <v>0</v>
      </c>
      <c r="Y228" s="8">
        <f t="shared" si="65"/>
        <v>0</v>
      </c>
      <c r="Z228" s="8">
        <f t="shared" si="66"/>
        <v>0</v>
      </c>
      <c r="AA228" s="3">
        <f t="shared" si="67"/>
        <v>0.04</v>
      </c>
      <c r="AB228">
        <f>SUMPRODUCT($U$9:U228,$X$9:X228)/SUM($X$9:X228)</f>
        <v>52.104686798720358</v>
      </c>
      <c r="AC228" s="10">
        <v>0.02</v>
      </c>
      <c r="AD228" s="8">
        <f t="shared" si="68"/>
        <v>0</v>
      </c>
      <c r="AF228" s="5">
        <v>220</v>
      </c>
      <c r="AG228" s="8">
        <f t="shared" si="69"/>
        <v>41458703.722154066</v>
      </c>
      <c r="AH228" s="8">
        <f t="shared" si="70"/>
        <v>238618.44616810742</v>
      </c>
      <c r="AI228" s="8">
        <f t="shared" si="71"/>
        <v>414793.31095331779</v>
      </c>
      <c r="AJ228" s="8">
        <f t="shared" si="72"/>
        <v>130862.18195318284</v>
      </c>
      <c r="AK228" s="12">
        <f>SUM($AJ$9:AJ228)/SUM($AG$9:AG228) * 12</f>
        <v>3.6950870950564339E-2</v>
      </c>
      <c r="AL228" s="9">
        <f>SUMPRODUCT($AF$9:AF228,$AH$9:AH228)/SUM($AH$9:AH228)</f>
        <v>76.984178200952869</v>
      </c>
      <c r="AM228" s="3">
        <f t="shared" si="73"/>
        <v>1.0004975402346381E-2</v>
      </c>
      <c r="AN228">
        <f t="shared" si="74"/>
        <v>3.156446540880503E-3</v>
      </c>
    </row>
    <row r="229" spans="10:40" x14ac:dyDescent="0.2">
      <c r="J229" s="5">
        <v>221</v>
      </c>
      <c r="K229" s="8">
        <f t="shared" si="75"/>
        <v>52448.526803367029</v>
      </c>
      <c r="L229" s="8">
        <f t="shared" si="76"/>
        <v>299.2139453116024</v>
      </c>
      <c r="M229" s="8">
        <f t="shared" si="77"/>
        <v>163.90164626052197</v>
      </c>
      <c r="N229" s="8">
        <f t="shared" si="78"/>
        <v>419588.21442693623</v>
      </c>
      <c r="O229" s="3">
        <f t="shared" si="64"/>
        <v>3.7499999999999999E-2</v>
      </c>
      <c r="P229" s="9">
        <f>SUMPRODUCT($J$9:J229,$L$9:L229,$R$9:R229)/SUMPRODUCT($L$9:L229,$R$9:R229)</f>
        <v>84.637766531965326</v>
      </c>
      <c r="Q229" s="3">
        <v>0.01</v>
      </c>
      <c r="R229">
        <f t="shared" si="79"/>
        <v>803</v>
      </c>
      <c r="S229" s="8">
        <f>N229-L229*(R228-R229)</f>
        <v>417194.50286444341</v>
      </c>
      <c r="T229" s="8"/>
      <c r="U229" s="5">
        <v>221</v>
      </c>
      <c r="V229" s="8">
        <v>0</v>
      </c>
      <c r="W229" s="8">
        <v>0</v>
      </c>
      <c r="X229" s="8">
        <v>0</v>
      </c>
      <c r="Y229" s="8">
        <f t="shared" si="65"/>
        <v>0</v>
      </c>
      <c r="Z229" s="8">
        <f t="shared" si="66"/>
        <v>0</v>
      </c>
      <c r="AA229" s="3">
        <f t="shared" si="67"/>
        <v>0.04</v>
      </c>
      <c r="AB229">
        <f>SUMPRODUCT($U$9:U229,$X$9:X229)/SUM($X$9:X229)</f>
        <v>52.104686798720358</v>
      </c>
      <c r="AC229" s="10">
        <v>0.02</v>
      </c>
      <c r="AD229" s="8">
        <f t="shared" si="68"/>
        <v>0</v>
      </c>
      <c r="AF229" s="5">
        <v>221</v>
      </c>
      <c r="AG229" s="8">
        <f t="shared" si="69"/>
        <v>40857141.128901802</v>
      </c>
      <c r="AH229" s="8">
        <f t="shared" si="70"/>
        <v>237256.52013101583</v>
      </c>
      <c r="AI229" s="8">
        <f t="shared" si="71"/>
        <v>360836.53840278619</v>
      </c>
      <c r="AJ229" s="8">
        <f t="shared" si="72"/>
        <v>128812.7664874561</v>
      </c>
      <c r="AK229" s="12">
        <f>SUM($AJ$9:AJ229)/SUM($AG$9:AG229) * 12</f>
        <v>3.6951400065453187E-2</v>
      </c>
      <c r="AL229" s="9">
        <f>SUMPRODUCT($AF$9:AF229,$AH$9:AH229)/SUM($AH$9:AH229)</f>
        <v>77.098929232961453</v>
      </c>
      <c r="AM229" s="3">
        <f t="shared" si="73"/>
        <v>8.8316639009168255E-3</v>
      </c>
      <c r="AN229">
        <f t="shared" si="74"/>
        <v>3.1527601522842639E-3</v>
      </c>
    </row>
    <row r="230" spans="10:40" x14ac:dyDescent="0.2">
      <c r="J230" s="5">
        <v>222</v>
      </c>
      <c r="K230" s="8">
        <f t="shared" si="75"/>
        <v>52149.312858055426</v>
      </c>
      <c r="L230" s="8">
        <f t="shared" si="76"/>
        <v>300.14898889070116</v>
      </c>
      <c r="M230" s="8">
        <f t="shared" si="77"/>
        <v>162.96660268142321</v>
      </c>
      <c r="N230" s="8">
        <f t="shared" si="78"/>
        <v>417194.50286444341</v>
      </c>
      <c r="O230" s="3">
        <f t="shared" si="64"/>
        <v>3.7499999999999999E-2</v>
      </c>
      <c r="P230" s="9">
        <f>SUMPRODUCT($J$9:J230,$L$9:L230,$R$9:R230)/SUMPRODUCT($L$9:L230,$R$9:R230)</f>
        <v>84.910266194365335</v>
      </c>
      <c r="Q230" s="3">
        <v>0.01</v>
      </c>
      <c r="R230">
        <f t="shared" si="79"/>
        <v>795</v>
      </c>
      <c r="S230" s="8">
        <f>N230-L230*(R229-R230)</f>
        <v>414793.31095331779</v>
      </c>
      <c r="T230" s="8"/>
      <c r="U230" s="5">
        <v>222</v>
      </c>
      <c r="V230" s="8">
        <v>0</v>
      </c>
      <c r="W230" s="8">
        <v>0</v>
      </c>
      <c r="X230" s="8">
        <v>0</v>
      </c>
      <c r="Y230" s="8">
        <f t="shared" si="65"/>
        <v>0</v>
      </c>
      <c r="Z230" s="8">
        <f t="shared" si="66"/>
        <v>0</v>
      </c>
      <c r="AA230" s="3">
        <f t="shared" si="67"/>
        <v>0.04</v>
      </c>
      <c r="AB230">
        <f>SUMPRODUCT($U$9:U230,$X$9:X230)/SUM($X$9:X230)</f>
        <v>52.104686798720358</v>
      </c>
      <c r="AC230" s="10">
        <v>0.02</v>
      </c>
      <c r="AD230" s="8">
        <f t="shared" si="68"/>
        <v>0</v>
      </c>
      <c r="AF230" s="5">
        <v>222</v>
      </c>
      <c r="AG230" s="8">
        <f t="shared" si="69"/>
        <v>40259048.070367999</v>
      </c>
      <c r="AH230" s="8">
        <f t="shared" si="70"/>
        <v>235883.75179792912</v>
      </c>
      <c r="AI230" s="8">
        <f t="shared" si="71"/>
        <v>358722.34344429005</v>
      </c>
      <c r="AJ230" s="8">
        <f t="shared" si="72"/>
        <v>126937.13940240872</v>
      </c>
      <c r="AK230" s="12">
        <f>SUM($AJ$9:AJ230)/SUM($AG$9:AG230) * 12</f>
        <v>3.6951922577781952E-2</v>
      </c>
      <c r="AL230" s="9">
        <f>SUMPRODUCT($AF$9:AF230,$AH$9:AH230)/SUM($AH$9:AH230)</f>
        <v>77.213626733300174</v>
      </c>
      <c r="AM230" s="3">
        <f t="shared" si="73"/>
        <v>8.9103533401308031E-3</v>
      </c>
      <c r="AN230">
        <f t="shared" si="74"/>
        <v>3.1530089628681182E-3</v>
      </c>
    </row>
    <row r="231" spans="10:40" x14ac:dyDescent="0.2">
      <c r="J231" s="5">
        <v>223</v>
      </c>
      <c r="K231" s="8">
        <f t="shared" si="75"/>
        <v>51849.163869164724</v>
      </c>
      <c r="L231" s="8">
        <f t="shared" si="76"/>
        <v>301.08695448098456</v>
      </c>
      <c r="M231" s="8">
        <f t="shared" si="77"/>
        <v>162.02863709113976</v>
      </c>
      <c r="N231" s="8">
        <f t="shared" si="78"/>
        <v>362944.14708415308</v>
      </c>
      <c r="O231" s="3">
        <f t="shared" si="64"/>
        <v>3.7499999999999999E-2</v>
      </c>
      <c r="P231" s="9">
        <f>SUMPRODUCT($J$9:J231,$L$9:L231,$R$9:R231)/SUMPRODUCT($L$9:L231,$R$9:R231)</f>
        <v>85.182109327141688</v>
      </c>
      <c r="Q231" s="3">
        <v>0.01</v>
      </c>
      <c r="R231">
        <f t="shared" si="79"/>
        <v>788</v>
      </c>
      <c r="S231" s="8">
        <f>N231-L231*(R230-R231)</f>
        <v>360836.53840278619</v>
      </c>
      <c r="T231" s="8"/>
      <c r="U231" s="5">
        <v>223</v>
      </c>
      <c r="V231" s="8">
        <v>0</v>
      </c>
      <c r="W231" s="8">
        <v>0</v>
      </c>
      <c r="X231" s="8">
        <v>0</v>
      </c>
      <c r="Y231" s="8">
        <f t="shared" si="65"/>
        <v>0</v>
      </c>
      <c r="Z231" s="8">
        <f t="shared" si="66"/>
        <v>0</v>
      </c>
      <c r="AA231" s="3">
        <f t="shared" si="67"/>
        <v>0.04</v>
      </c>
      <c r="AB231">
        <f>SUMPRODUCT($U$9:U231,$X$9:X231)/SUM($X$9:X231)</f>
        <v>52.104686798720358</v>
      </c>
      <c r="AC231" s="10">
        <v>0.02</v>
      </c>
      <c r="AD231" s="8">
        <f t="shared" si="68"/>
        <v>0</v>
      </c>
      <c r="AF231" s="5">
        <v>223</v>
      </c>
      <c r="AG231" s="8">
        <f t="shared" si="69"/>
        <v>39664441.975125782</v>
      </c>
      <c r="AH231" s="8">
        <f t="shared" si="70"/>
        <v>234500.08670455619</v>
      </c>
      <c r="AI231" s="8">
        <f t="shared" si="71"/>
        <v>356601.54162654857</v>
      </c>
      <c r="AJ231" s="8">
        <f t="shared" si="72"/>
        <v>125072.38849553147</v>
      </c>
      <c r="AK231" s="12">
        <f>SUM($AJ$9:AJ231)/SUM($AG$9:AG231) * 12</f>
        <v>3.6952438537360591E-2</v>
      </c>
      <c r="AL231" s="9">
        <f>SUMPRODUCT($AF$9:AF231,$AH$9:AH231)/SUM($AH$9:AH231)</f>
        <v>77.328257884368185</v>
      </c>
      <c r="AM231" s="3">
        <f t="shared" si="73"/>
        <v>8.9904590577671358E-3</v>
      </c>
      <c r="AN231">
        <f t="shared" si="74"/>
        <v>3.1532622739018088E-3</v>
      </c>
    </row>
    <row r="232" spans="10:40" x14ac:dyDescent="0.2">
      <c r="J232" s="5">
        <v>224</v>
      </c>
      <c r="K232" s="8">
        <f t="shared" si="75"/>
        <v>51548.076914683741</v>
      </c>
      <c r="L232" s="8">
        <f t="shared" si="76"/>
        <v>302.02785121373768</v>
      </c>
      <c r="M232" s="8">
        <f t="shared" si="77"/>
        <v>161.0877403583867</v>
      </c>
      <c r="N232" s="8">
        <f t="shared" si="78"/>
        <v>360836.53840278619</v>
      </c>
      <c r="O232" s="3">
        <f t="shared" si="64"/>
        <v>3.7499999999999999E-2</v>
      </c>
      <c r="P232" s="9">
        <f>SUMPRODUCT($J$9:J232,$L$9:L232,$R$9:R232)/SUMPRODUCT($L$9:L232,$R$9:R232)</f>
        <v>85.453274001628827</v>
      </c>
      <c r="Q232" s="3">
        <v>0.01</v>
      </c>
      <c r="R232">
        <f t="shared" si="79"/>
        <v>781</v>
      </c>
      <c r="S232" s="8">
        <f>N232-L232*(R231-R232)</f>
        <v>358722.34344429005</v>
      </c>
      <c r="T232" s="8"/>
      <c r="U232" s="5">
        <v>224</v>
      </c>
      <c r="V232" s="8">
        <v>0</v>
      </c>
      <c r="W232" s="8">
        <v>0</v>
      </c>
      <c r="X232" s="8">
        <v>0</v>
      </c>
      <c r="Y232" s="8">
        <f t="shared" si="65"/>
        <v>0</v>
      </c>
      <c r="Z232" s="8">
        <f t="shared" si="66"/>
        <v>0</v>
      </c>
      <c r="AA232" s="3">
        <f t="shared" si="67"/>
        <v>0.04</v>
      </c>
      <c r="AB232">
        <f>SUMPRODUCT($U$9:U232,$X$9:X232)/SUM($X$9:X232)</f>
        <v>52.104686798720358</v>
      </c>
      <c r="AC232" s="10">
        <v>0.02</v>
      </c>
      <c r="AD232" s="8">
        <f t="shared" si="68"/>
        <v>0</v>
      </c>
      <c r="AF232" s="5">
        <v>224</v>
      </c>
      <c r="AG232" s="8">
        <f t="shared" si="69"/>
        <v>39073340.34679468</v>
      </c>
      <c r="AH232" s="8">
        <f t="shared" si="70"/>
        <v>233105.47015208603</v>
      </c>
      <c r="AI232" s="8">
        <f t="shared" si="71"/>
        <v>354474.11230312666</v>
      </c>
      <c r="AJ232" s="8">
        <f t="shared" si="72"/>
        <v>123218.56840131634</v>
      </c>
      <c r="AK232" s="12">
        <f>SUM($AJ$9:AJ232)/SUM($AG$9:AG232) * 12</f>
        <v>3.6952947993562732E-2</v>
      </c>
      <c r="AL232" s="9">
        <f>SUMPRODUCT($AF$9:AF232,$AH$9:AH232)/SUM($AH$9:AH232)</f>
        <v>77.442809787478254</v>
      </c>
      <c r="AM232" s="3">
        <f t="shared" si="73"/>
        <v>9.072019672671917E-3</v>
      </c>
      <c r="AN232">
        <f t="shared" si="74"/>
        <v>3.1535202086049544E-3</v>
      </c>
    </row>
    <row r="233" spans="10:40" x14ac:dyDescent="0.2">
      <c r="J233" s="5">
        <v>225</v>
      </c>
      <c r="K233" s="8">
        <f t="shared" si="75"/>
        <v>51246.049063470004</v>
      </c>
      <c r="L233" s="8">
        <f t="shared" si="76"/>
        <v>302.97168824878059</v>
      </c>
      <c r="M233" s="8">
        <f t="shared" si="77"/>
        <v>160.14390332334375</v>
      </c>
      <c r="N233" s="8">
        <f t="shared" si="78"/>
        <v>358722.34344429005</v>
      </c>
      <c r="O233" s="3">
        <f t="shared" si="64"/>
        <v>3.7499999999999999E-2</v>
      </c>
      <c r="P233" s="9">
        <f>SUMPRODUCT($J$9:J233,$L$9:L233,$R$9:R233)/SUMPRODUCT($L$9:L233,$R$9:R233)</f>
        <v>85.723738180263979</v>
      </c>
      <c r="Q233" s="3">
        <v>0.01</v>
      </c>
      <c r="R233">
        <f t="shared" si="79"/>
        <v>774</v>
      </c>
      <c r="S233" s="8">
        <f>N233-L233*(R232-R233)</f>
        <v>356601.54162654857</v>
      </c>
      <c r="T233" s="8"/>
      <c r="U233" s="5">
        <v>225</v>
      </c>
      <c r="V233" s="8">
        <v>0</v>
      </c>
      <c r="W233" s="8">
        <v>0</v>
      </c>
      <c r="X233" s="8">
        <v>0</v>
      </c>
      <c r="Y233" s="8">
        <f t="shared" si="65"/>
        <v>0</v>
      </c>
      <c r="Z233" s="8">
        <f t="shared" si="66"/>
        <v>0</v>
      </c>
      <c r="AA233" s="3">
        <f t="shared" si="67"/>
        <v>0.04</v>
      </c>
      <c r="AB233">
        <f>SUMPRODUCT($U$9:U233,$X$9:X233)/SUM($X$9:X233)</f>
        <v>52.104686798720358</v>
      </c>
      <c r="AC233" s="10">
        <v>0.02</v>
      </c>
      <c r="AD233" s="8">
        <f t="shared" si="68"/>
        <v>0</v>
      </c>
      <c r="AF233" s="5">
        <v>225</v>
      </c>
      <c r="AG233" s="8">
        <f t="shared" si="69"/>
        <v>38485760.764339469</v>
      </c>
      <c r="AH233" s="8">
        <f t="shared" si="70"/>
        <v>231699.84720625365</v>
      </c>
      <c r="AI233" s="8">
        <f t="shared" si="71"/>
        <v>352340.03476306907</v>
      </c>
      <c r="AJ233" s="8">
        <f t="shared" si="72"/>
        <v>121375.73398950809</v>
      </c>
      <c r="AK233" s="12">
        <f>SUM($AJ$9:AJ233)/SUM($AG$9:AG233) * 12</f>
        <v>3.6953450995334439E-2</v>
      </c>
      <c r="AL233" s="9">
        <f>SUMPRODUCT($AF$9:AF233,$AH$9:AH233)/SUM($AH$9:AH233)</f>
        <v>77.557269461804665</v>
      </c>
      <c r="AM233" s="3">
        <f t="shared" si="73"/>
        <v>9.1550752217309395E-3</v>
      </c>
      <c r="AN233">
        <f t="shared" si="74"/>
        <v>3.1537828947368418E-3</v>
      </c>
    </row>
    <row r="234" spans="10:40" x14ac:dyDescent="0.2">
      <c r="J234" s="5">
        <v>226</v>
      </c>
      <c r="K234" s="8">
        <f t="shared" si="75"/>
        <v>50943.077375221226</v>
      </c>
      <c r="L234" s="8">
        <f t="shared" si="76"/>
        <v>303.91847477455804</v>
      </c>
      <c r="M234" s="8">
        <f t="shared" si="77"/>
        <v>159.19711679756634</v>
      </c>
      <c r="N234" s="8">
        <f t="shared" si="78"/>
        <v>356601.54162654857</v>
      </c>
      <c r="O234" s="3">
        <f t="shared" si="64"/>
        <v>3.7499999999999999E-2</v>
      </c>
      <c r="P234" s="9">
        <f>SUMPRODUCT($J$9:J234,$L$9:L234,$R$9:R234)/SUMPRODUCT($L$9:L234,$R$9:R234)</f>
        <v>85.993479713062513</v>
      </c>
      <c r="Q234" s="3">
        <v>0.01</v>
      </c>
      <c r="R234">
        <f t="shared" si="79"/>
        <v>767</v>
      </c>
      <c r="S234" s="8">
        <f>N234-L234*(R233-R234)</f>
        <v>354474.11230312666</v>
      </c>
      <c r="T234" s="8"/>
      <c r="U234" s="5">
        <v>226</v>
      </c>
      <c r="V234" s="8">
        <v>0</v>
      </c>
      <c r="W234" s="8">
        <v>0</v>
      </c>
      <c r="X234" s="8">
        <v>0</v>
      </c>
      <c r="Y234" s="8">
        <f t="shared" si="65"/>
        <v>0</v>
      </c>
      <c r="Z234" s="8">
        <f t="shared" si="66"/>
        <v>0</v>
      </c>
      <c r="AA234" s="3">
        <f t="shared" si="67"/>
        <v>0.04</v>
      </c>
      <c r="AB234">
        <f>SUMPRODUCT($U$9:U234,$X$9:X234)/SUM($X$9:X234)</f>
        <v>52.104686798720358</v>
      </c>
      <c r="AC234" s="10">
        <v>0.02</v>
      </c>
      <c r="AD234" s="8">
        <f t="shared" si="68"/>
        <v>0</v>
      </c>
      <c r="AF234" s="5">
        <v>226</v>
      </c>
      <c r="AG234" s="8">
        <f t="shared" si="69"/>
        <v>37901720.882370144</v>
      </c>
      <c r="AH234" s="8">
        <f t="shared" si="70"/>
        <v>230283.16269640296</v>
      </c>
      <c r="AI234" s="8">
        <f t="shared" si="71"/>
        <v>350199.28823069879</v>
      </c>
      <c r="AJ234" s="8">
        <f t="shared" si="72"/>
        <v>119543.94036604128</v>
      </c>
      <c r="AK234" s="12">
        <f>SUM($AJ$9:AJ234)/SUM($AG$9:AG234) * 12</f>
        <v>3.6953947591202921E-2</v>
      </c>
      <c r="AL234" s="9">
        <f>SUMPRODUCT($AF$9:AF234,$AH$9:AH234)/SUM($AH$9:AH234)</f>
        <v>77.671623843316794</v>
      </c>
      <c r="AM234" s="3">
        <f t="shared" si="73"/>
        <v>9.2396672256006406E-3</v>
      </c>
      <c r="AN234">
        <f t="shared" si="74"/>
        <v>3.1540504648074367E-3</v>
      </c>
    </row>
    <row r="235" spans="10:40" x14ac:dyDescent="0.2">
      <c r="J235" s="5">
        <v>227</v>
      </c>
      <c r="K235" s="8">
        <f t="shared" si="75"/>
        <v>50639.158900446666</v>
      </c>
      <c r="L235" s="8">
        <f t="shared" si="76"/>
        <v>304.86822000822849</v>
      </c>
      <c r="M235" s="8">
        <f t="shared" si="77"/>
        <v>158.24737156389583</v>
      </c>
      <c r="N235" s="8">
        <f t="shared" si="78"/>
        <v>354474.11230312666</v>
      </c>
      <c r="O235" s="3">
        <f t="shared" si="64"/>
        <v>3.7499999999999999E-2</v>
      </c>
      <c r="P235" s="9">
        <f>SUMPRODUCT($J$9:J235,$L$9:L235,$R$9:R235)/SUMPRODUCT($L$9:L235,$R$9:R235)</f>
        <v>86.262476334062896</v>
      </c>
      <c r="Q235" s="3">
        <v>0.01</v>
      </c>
      <c r="R235">
        <f t="shared" si="79"/>
        <v>760</v>
      </c>
      <c r="S235" s="8">
        <f>N235-L235*(R234-R235)</f>
        <v>352340.03476306907</v>
      </c>
      <c r="T235" s="8"/>
      <c r="U235" s="5">
        <v>227</v>
      </c>
      <c r="V235" s="8">
        <v>0</v>
      </c>
      <c r="W235" s="8">
        <v>0</v>
      </c>
      <c r="X235" s="8">
        <v>0</v>
      </c>
      <c r="Y235" s="8">
        <f t="shared" si="65"/>
        <v>0</v>
      </c>
      <c r="Z235" s="8">
        <f t="shared" si="66"/>
        <v>0</v>
      </c>
      <c r="AA235" s="3">
        <f t="shared" si="67"/>
        <v>0.04</v>
      </c>
      <c r="AB235">
        <f>SUMPRODUCT($U$9:U235,$X$9:X235)/SUM($X$9:X235)</f>
        <v>52.104686798720358</v>
      </c>
      <c r="AC235" s="10">
        <v>0.02</v>
      </c>
      <c r="AD235" s="8">
        <f t="shared" si="68"/>
        <v>0</v>
      </c>
      <c r="AF235" s="5">
        <v>227</v>
      </c>
      <c r="AG235" s="8">
        <f t="shared" si="69"/>
        <v>37321238.431443043</v>
      </c>
      <c r="AH235" s="8">
        <f t="shared" si="70"/>
        <v>228855.36121454529</v>
      </c>
      <c r="AI235" s="8">
        <f t="shared" si="71"/>
        <v>348051.85186541488</v>
      </c>
      <c r="AJ235" s="8">
        <f t="shared" si="72"/>
        <v>117723.24287398043</v>
      </c>
      <c r="AK235" s="12">
        <f>SUM($AJ$9:AJ235)/SUM($AG$9:AG235) * 12</f>
        <v>3.6954437829285161E-2</v>
      </c>
      <c r="AL235" s="9">
        <f>SUMPRODUCT($AF$9:AF235,$AH$9:AH235)/SUM($AH$9:AH235)</f>
        <v>77.785859783698044</v>
      </c>
      <c r="AM235" s="3">
        <f t="shared" si="73"/>
        <v>9.3258387581314061E-3</v>
      </c>
      <c r="AN235">
        <f t="shared" si="74"/>
        <v>3.1543230563002679E-3</v>
      </c>
    </row>
    <row r="236" spans="10:40" x14ac:dyDescent="0.2">
      <c r="J236" s="5">
        <v>228</v>
      </c>
      <c r="K236" s="8">
        <f t="shared" si="75"/>
        <v>50334.29068043844</v>
      </c>
      <c r="L236" s="8">
        <f t="shared" si="76"/>
        <v>305.82093319575426</v>
      </c>
      <c r="M236" s="8">
        <f t="shared" si="77"/>
        <v>157.29465837637011</v>
      </c>
      <c r="N236" s="8">
        <f t="shared" si="78"/>
        <v>352340.03476306907</v>
      </c>
      <c r="O236" s="3">
        <f t="shared" si="64"/>
        <v>3.7499999999999999E-2</v>
      </c>
      <c r="P236" s="9">
        <f>SUMPRODUCT($J$9:J236,$L$9:L236,$R$9:R236)/SUMPRODUCT($L$9:L236,$R$9:R236)</f>
        <v>86.530705657740072</v>
      </c>
      <c r="Q236" s="3">
        <v>0.01</v>
      </c>
      <c r="R236">
        <f t="shared" si="79"/>
        <v>753</v>
      </c>
      <c r="S236" s="8">
        <f>N236-L236*(R235-R236)</f>
        <v>350199.28823069879</v>
      </c>
      <c r="T236" s="8"/>
      <c r="U236" s="5">
        <v>228</v>
      </c>
      <c r="V236" s="8">
        <v>0</v>
      </c>
      <c r="W236" s="8">
        <v>0</v>
      </c>
      <c r="X236" s="8">
        <v>0</v>
      </c>
      <c r="Y236" s="8">
        <f t="shared" si="65"/>
        <v>0</v>
      </c>
      <c r="Z236" s="8">
        <f t="shared" si="66"/>
        <v>0</v>
      </c>
      <c r="AA236" s="3">
        <f t="shared" si="67"/>
        <v>0.04</v>
      </c>
      <c r="AB236">
        <f>SUMPRODUCT($U$9:U236,$X$9:X236)/SUM($X$9:X236)</f>
        <v>52.104686798720358</v>
      </c>
      <c r="AC236" s="10">
        <v>0.02</v>
      </c>
      <c r="AD236" s="8">
        <f t="shared" si="68"/>
        <v>0</v>
      </c>
      <c r="AF236" s="5">
        <v>228</v>
      </c>
      <c r="AG236" s="8">
        <f t="shared" si="69"/>
        <v>36744331.218363084</v>
      </c>
      <c r="AH236" s="8">
        <f t="shared" si="70"/>
        <v>227416.38711441527</v>
      </c>
      <c r="AI236" s="8">
        <f t="shared" si="71"/>
        <v>345897.70476148935</v>
      </c>
      <c r="AJ236" s="8">
        <f t="shared" si="72"/>
        <v>115913.69709446405</v>
      </c>
      <c r="AK236" s="12">
        <f>SUM($AJ$9:AJ236)/SUM($AG$9:AG236) * 12</f>
        <v>3.6954921757296352E-2</v>
      </c>
      <c r="AL236" s="9">
        <f>SUMPRODUCT($AF$9:AF236,$AH$9:AH236)/SUM($AH$9:AH236)</f>
        <v>77.899964049249832</v>
      </c>
      <c r="AM236" s="3">
        <f t="shared" si="73"/>
        <v>9.4136345197276573E-3</v>
      </c>
      <c r="AN236">
        <f t="shared" si="74"/>
        <v>3.1546008119079836E-3</v>
      </c>
    </row>
    <row r="237" spans="10:40" x14ac:dyDescent="0.2">
      <c r="J237" s="5">
        <v>229</v>
      </c>
      <c r="K237" s="8">
        <f t="shared" si="75"/>
        <v>50028.469747242685</v>
      </c>
      <c r="L237" s="8">
        <f t="shared" si="76"/>
        <v>306.776623611991</v>
      </c>
      <c r="M237" s="8">
        <f t="shared" si="77"/>
        <v>156.33896796013337</v>
      </c>
      <c r="N237" s="8">
        <f t="shared" si="78"/>
        <v>350199.28823069879</v>
      </c>
      <c r="O237" s="3">
        <f t="shared" si="64"/>
        <v>3.7499999999999999E-2</v>
      </c>
      <c r="P237" s="9">
        <f>SUMPRODUCT($J$9:J237,$L$9:L237,$R$9:R237)/SUMPRODUCT($L$9:L237,$R$9:R237)</f>
        <v>86.798145175386082</v>
      </c>
      <c r="Q237" s="3">
        <v>0.01</v>
      </c>
      <c r="R237">
        <f t="shared" si="79"/>
        <v>746</v>
      </c>
      <c r="S237" s="8">
        <f>N237-L237*(R236-R237)</f>
        <v>348051.85186541488</v>
      </c>
      <c r="T237" s="8"/>
      <c r="U237" s="5">
        <v>229</v>
      </c>
      <c r="V237" s="8">
        <v>0</v>
      </c>
      <c r="W237" s="8">
        <v>0</v>
      </c>
      <c r="X237" s="8">
        <v>0</v>
      </c>
      <c r="Y237" s="8">
        <f t="shared" si="65"/>
        <v>0</v>
      </c>
      <c r="Z237" s="8">
        <f t="shared" si="66"/>
        <v>0</v>
      </c>
      <c r="AA237" s="3">
        <f t="shared" si="67"/>
        <v>0.04</v>
      </c>
      <c r="AB237">
        <f>SUMPRODUCT($U$9:U237,$X$9:X237)/SUM($X$9:X237)</f>
        <v>52.104686798720358</v>
      </c>
      <c r="AC237" s="10">
        <v>0.02</v>
      </c>
      <c r="AD237" s="8">
        <f t="shared" si="68"/>
        <v>0</v>
      </c>
      <c r="AF237" s="5">
        <v>229</v>
      </c>
      <c r="AG237" s="8">
        <f t="shared" si="69"/>
        <v>36171017.126487173</v>
      </c>
      <c r="AH237" s="8">
        <f t="shared" si="70"/>
        <v>225966.18451052261</v>
      </c>
      <c r="AI237" s="8">
        <f t="shared" si="71"/>
        <v>343736.82594786421</v>
      </c>
      <c r="AJ237" s="8">
        <f t="shared" si="72"/>
        <v>114115.35884765208</v>
      </c>
      <c r="AK237" s="12">
        <f>SUM($AJ$9:AJ237)/SUM($AG$9:AG237) * 12</f>
        <v>3.6955399422558266E-2</v>
      </c>
      <c r="AL237" s="9">
        <f>SUMPRODUCT($AF$9:AF237,$AH$9:AH237)/SUM($AH$9:AH237)</f>
        <v>78.013923319780559</v>
      </c>
      <c r="AM237" s="3">
        <f t="shared" si="73"/>
        <v>9.5031009149077524E-3</v>
      </c>
      <c r="AN237">
        <f t="shared" si="74"/>
        <v>3.1548838797814211E-3</v>
      </c>
    </row>
    <row r="238" spans="10:40" x14ac:dyDescent="0.2">
      <c r="J238" s="5">
        <v>230</v>
      </c>
      <c r="K238" s="8">
        <f t="shared" si="75"/>
        <v>49721.693123630692</v>
      </c>
      <c r="L238" s="8">
        <f t="shared" si="76"/>
        <v>307.73530056077846</v>
      </c>
      <c r="M238" s="8">
        <f t="shared" si="77"/>
        <v>155.38029101134592</v>
      </c>
      <c r="N238" s="8">
        <f t="shared" si="78"/>
        <v>348051.85186541482</v>
      </c>
      <c r="O238" s="3">
        <f t="shared" si="64"/>
        <v>3.7499999999999999E-2</v>
      </c>
      <c r="P238" s="9">
        <f>SUMPRODUCT($J$9:J238,$L$9:L238,$R$9:R238)/SUMPRODUCT($L$9:L238,$R$9:R238)</f>
        <v>87.064772251456588</v>
      </c>
      <c r="Q238" s="3">
        <v>0.01</v>
      </c>
      <c r="R238">
        <f t="shared" si="79"/>
        <v>739</v>
      </c>
      <c r="S238" s="8">
        <f>N238-L238*(R237-R238)</f>
        <v>345897.70476148935</v>
      </c>
      <c r="T238" s="8"/>
      <c r="U238" s="5">
        <v>230</v>
      </c>
      <c r="V238" s="8">
        <v>0</v>
      </c>
      <c r="W238" s="8">
        <v>0</v>
      </c>
      <c r="X238" s="8">
        <v>0</v>
      </c>
      <c r="Y238" s="8">
        <f t="shared" si="65"/>
        <v>0</v>
      </c>
      <c r="Z238" s="8">
        <f t="shared" si="66"/>
        <v>0</v>
      </c>
      <c r="AA238" s="3">
        <f t="shared" si="67"/>
        <v>0.04</v>
      </c>
      <c r="AB238">
        <f>SUMPRODUCT($U$9:U238,$X$9:X238)/SUM($X$9:X238)</f>
        <v>52.104686798720358</v>
      </c>
      <c r="AC238" s="10">
        <v>0.02</v>
      </c>
      <c r="AD238" s="8">
        <f t="shared" si="68"/>
        <v>0</v>
      </c>
      <c r="AF238" s="5">
        <v>230</v>
      </c>
      <c r="AG238" s="8">
        <f t="shared" si="69"/>
        <v>35601314.116028786</v>
      </c>
      <c r="AH238" s="8">
        <f t="shared" si="70"/>
        <v>224504.6972772002</v>
      </c>
      <c r="AI238" s="8">
        <f t="shared" si="71"/>
        <v>341569.19438794634</v>
      </c>
      <c r="AJ238" s="8">
        <f t="shared" si="72"/>
        <v>112328.28419367703</v>
      </c>
      <c r="AK238" s="12">
        <f>SUM($AJ$9:AJ238)/SUM($AG$9:AG238) * 12</f>
        <v>3.6955870872007586E-2</v>
      </c>
      <c r="AL238" s="9">
        <f>SUMPRODUCT($AF$9:AF238,$AH$9:AH238)/SUM($AH$9:AH238)</f>
        <v>78.127724187479146</v>
      </c>
      <c r="AM238" s="3">
        <f t="shared" si="73"/>
        <v>9.5942861343469785E-3</v>
      </c>
      <c r="AN238">
        <f t="shared" si="74"/>
        <v>3.1551724137931034E-3</v>
      </c>
    </row>
    <row r="239" spans="10:40" x14ac:dyDescent="0.2">
      <c r="J239" s="5">
        <v>231</v>
      </c>
      <c r="K239" s="8">
        <f t="shared" si="75"/>
        <v>49413.957823069912</v>
      </c>
      <c r="L239" s="8">
        <f t="shared" si="76"/>
        <v>308.69697337503089</v>
      </c>
      <c r="M239" s="8">
        <f t="shared" si="77"/>
        <v>154.41861819709348</v>
      </c>
      <c r="N239" s="8">
        <f t="shared" si="78"/>
        <v>345897.70476148941</v>
      </c>
      <c r="O239" s="3">
        <f t="shared" si="64"/>
        <v>3.7499999999999999E-2</v>
      </c>
      <c r="P239" s="9">
        <f>SUMPRODUCT($J$9:J239,$L$9:L239,$R$9:R239)/SUMPRODUCT($L$9:L239,$R$9:R239)</f>
        <v>87.33056411988224</v>
      </c>
      <c r="Q239" s="3">
        <v>0.01</v>
      </c>
      <c r="R239">
        <f t="shared" si="79"/>
        <v>732</v>
      </c>
      <c r="S239" s="8">
        <f>N239-L239*(R238-R239)</f>
        <v>343736.82594786421</v>
      </c>
      <c r="T239" s="8"/>
      <c r="U239" s="5">
        <v>231</v>
      </c>
      <c r="V239" s="8">
        <v>0</v>
      </c>
      <c r="W239" s="8">
        <v>0</v>
      </c>
      <c r="X239" s="8">
        <v>0</v>
      </c>
      <c r="Y239" s="8">
        <f t="shared" si="65"/>
        <v>0</v>
      </c>
      <c r="Z239" s="8">
        <f t="shared" si="66"/>
        <v>0</v>
      </c>
      <c r="AA239" s="3">
        <f t="shared" si="67"/>
        <v>0.04</v>
      </c>
      <c r="AB239">
        <f>SUMPRODUCT($U$9:U239,$X$9:X239)/SUM($X$9:X239)</f>
        <v>52.104686798720358</v>
      </c>
      <c r="AC239" s="10">
        <v>0.02</v>
      </c>
      <c r="AD239" s="8">
        <f t="shared" si="68"/>
        <v>0</v>
      </c>
      <c r="AF239" s="5">
        <v>231</v>
      </c>
      <c r="AG239" s="8">
        <f t="shared" si="69"/>
        <v>35035240.22436364</v>
      </c>
      <c r="AH239" s="8">
        <f t="shared" si="70"/>
        <v>223031.86904764891</v>
      </c>
      <c r="AI239" s="8">
        <f t="shared" si="71"/>
        <v>339394.78897940385</v>
      </c>
      <c r="AJ239" s="8">
        <f t="shared" si="72"/>
        <v>110552.52943359871</v>
      </c>
      <c r="AK239" s="12">
        <f>SUM($AJ$9:AJ239)/SUM($AG$9:AG239) * 12</f>
        <v>3.6956336152204013E-2</v>
      </c>
      <c r="AL239" s="9">
        <f>SUMPRODUCT($AF$9:AF239,$AH$9:AH239)/SUM($AH$9:AH239)</f>
        <v>78.241353155772984</v>
      </c>
      <c r="AM239" s="3">
        <f t="shared" si="73"/>
        <v>9.6872402417091871E-3</v>
      </c>
      <c r="AN239">
        <f t="shared" si="74"/>
        <v>3.155466573816156E-3</v>
      </c>
    </row>
    <row r="240" spans="10:40" x14ac:dyDescent="0.2">
      <c r="J240" s="5">
        <v>232</v>
      </c>
      <c r="K240" s="8">
        <f t="shared" si="75"/>
        <v>49105.260849694881</v>
      </c>
      <c r="L240" s="8">
        <f t="shared" si="76"/>
        <v>309.66165141682785</v>
      </c>
      <c r="M240" s="8">
        <f t="shared" si="77"/>
        <v>153.45394015529649</v>
      </c>
      <c r="N240" s="8">
        <f t="shared" si="78"/>
        <v>343736.82594786416</v>
      </c>
      <c r="O240" s="3">
        <f t="shared" si="64"/>
        <v>3.7499999999999999E-2</v>
      </c>
      <c r="P240" s="9">
        <f>SUMPRODUCT($J$9:J240,$L$9:L240,$R$9:R240)/SUMPRODUCT($L$9:L240,$R$9:R240)</f>
        <v>87.595497880343231</v>
      </c>
      <c r="Q240" s="3">
        <v>0.01</v>
      </c>
      <c r="R240">
        <f t="shared" si="79"/>
        <v>725</v>
      </c>
      <c r="S240" s="8">
        <f>N240-L240*(R239-R240)</f>
        <v>341569.19438794634</v>
      </c>
      <c r="T240" s="8"/>
      <c r="U240" s="5">
        <v>232</v>
      </c>
      <c r="V240" s="8">
        <v>0</v>
      </c>
      <c r="W240" s="8">
        <v>0</v>
      </c>
      <c r="X240" s="8">
        <v>0</v>
      </c>
      <c r="Y240" s="8">
        <f t="shared" si="65"/>
        <v>0</v>
      </c>
      <c r="Z240" s="8">
        <f t="shared" si="66"/>
        <v>0</v>
      </c>
      <c r="AA240" s="3">
        <f t="shared" si="67"/>
        <v>0.04</v>
      </c>
      <c r="AB240">
        <f>SUMPRODUCT($U$9:U240,$X$9:X240)/SUM($X$9:X240)</f>
        <v>52.104686798720358</v>
      </c>
      <c r="AC240" s="10">
        <v>0.02</v>
      </c>
      <c r="AD240" s="8">
        <f t="shared" si="68"/>
        <v>0</v>
      </c>
      <c r="AF240" s="5">
        <v>232</v>
      </c>
      <c r="AG240" s="8">
        <f t="shared" si="69"/>
        <v>34472813.566336595</v>
      </c>
      <c r="AH240" s="8">
        <f t="shared" si="70"/>
        <v>221547.64321297858</v>
      </c>
      <c r="AI240" s="8">
        <f t="shared" si="71"/>
        <v>337213.58855395962</v>
      </c>
      <c r="AJ240" s="8">
        <f t="shared" si="72"/>
        <v>108788.15111036247</v>
      </c>
      <c r="AK240" s="12">
        <f>SUM($AJ$9:AJ240)/SUM($AG$9:AG240) * 12</f>
        <v>3.6956795309338361E-2</v>
      </c>
      <c r="AL240" s="9">
        <f>SUMPRODUCT($AF$9:AF240,$AH$9:AH240)/SUM($AH$9:AH240)</f>
        <v>78.354796638169958</v>
      </c>
      <c r="AM240" s="3">
        <f t="shared" si="73"/>
        <v>9.7820152655962948E-3</v>
      </c>
      <c r="AN240">
        <f t="shared" si="74"/>
        <v>3.1557665260196896E-3</v>
      </c>
    </row>
    <row r="241" spans="10:40" x14ac:dyDescent="0.2">
      <c r="J241" s="5">
        <v>233</v>
      </c>
      <c r="K241" s="8">
        <f t="shared" si="75"/>
        <v>48795.599198278054</v>
      </c>
      <c r="L241" s="8">
        <f t="shared" si="76"/>
        <v>310.62934407750544</v>
      </c>
      <c r="M241" s="8">
        <f t="shared" si="77"/>
        <v>152.48624749461891</v>
      </c>
      <c r="N241" s="8">
        <f t="shared" si="78"/>
        <v>341569.19438794639</v>
      </c>
      <c r="O241" s="3">
        <f t="shared" si="64"/>
        <v>3.7499999999999999E-2</v>
      </c>
      <c r="P241" s="9">
        <f>SUMPRODUCT($J$9:J241,$L$9:L241,$R$9:R241)/SUMPRODUCT($L$9:L241,$R$9:R241)</f>
        <v>87.859550494506223</v>
      </c>
      <c r="Q241" s="3">
        <v>0.01</v>
      </c>
      <c r="R241">
        <f t="shared" si="79"/>
        <v>718</v>
      </c>
      <c r="S241" s="8">
        <f>N241-L241*(R240-R241)</f>
        <v>339394.78897940385</v>
      </c>
      <c r="T241" s="8"/>
      <c r="U241" s="5">
        <v>233</v>
      </c>
      <c r="V241" s="8">
        <v>0</v>
      </c>
      <c r="W241" s="8">
        <v>0</v>
      </c>
      <c r="X241" s="8">
        <v>0</v>
      </c>
      <c r="Y241" s="8">
        <f t="shared" si="65"/>
        <v>0</v>
      </c>
      <c r="Z241" s="8">
        <f t="shared" si="66"/>
        <v>0</v>
      </c>
      <c r="AA241" s="3">
        <f t="shared" si="67"/>
        <v>0.04</v>
      </c>
      <c r="AB241">
        <f>SUMPRODUCT($U$9:U241,$X$9:X241)/SUM($X$9:X241)</f>
        <v>52.104686798720358</v>
      </c>
      <c r="AC241" s="10">
        <v>0.02</v>
      </c>
      <c r="AD241" s="8">
        <f t="shared" si="68"/>
        <v>0</v>
      </c>
      <c r="AF241" s="5">
        <v>233</v>
      </c>
      <c r="AG241" s="8">
        <f t="shared" si="69"/>
        <v>33914052.334569655</v>
      </c>
      <c r="AH241" s="8">
        <f t="shared" si="70"/>
        <v>220051.9629212454</v>
      </c>
      <c r="AI241" s="8">
        <f t="shared" si="71"/>
        <v>335025.5718771859</v>
      </c>
      <c r="AJ241" s="8">
        <f t="shared" si="72"/>
        <v>107035.20600976128</v>
      </c>
      <c r="AK241" s="12">
        <f>SUM($AJ$9:AJ241)/SUM($AG$9:AG241) * 12</f>
        <v>3.6957248389240575E-2</v>
      </c>
      <c r="AL241" s="9">
        <f>SUMPRODUCT($AF$9:AF241,$AH$9:AH241)/SUM($AH$9:AH241)</f>
        <v>78.468040957084384</v>
      </c>
      <c r="AM241" s="3">
        <f t="shared" si="73"/>
        <v>9.8786652969714214E-3</v>
      </c>
      <c r="AN241">
        <f t="shared" si="74"/>
        <v>3.1560724431818179E-3</v>
      </c>
    </row>
    <row r="242" spans="10:40" x14ac:dyDescent="0.2">
      <c r="J242" s="5">
        <v>234</v>
      </c>
      <c r="K242" s="8">
        <f t="shared" si="75"/>
        <v>48484.96985420055</v>
      </c>
      <c r="L242" s="8">
        <f t="shared" si="76"/>
        <v>311.60006077774767</v>
      </c>
      <c r="M242" s="8">
        <f t="shared" si="77"/>
        <v>151.5155307943767</v>
      </c>
      <c r="N242" s="8">
        <f t="shared" si="78"/>
        <v>339394.78897940385</v>
      </c>
      <c r="O242" s="3">
        <f t="shared" si="64"/>
        <v>3.7499999999999999E-2</v>
      </c>
      <c r="P242" s="9">
        <f>SUMPRODUCT($J$9:J242,$L$9:L242,$R$9:R242)/SUMPRODUCT($L$9:L242,$R$9:R242)</f>
        <v>88.122698782221832</v>
      </c>
      <c r="Q242" s="3">
        <v>0.01</v>
      </c>
      <c r="R242">
        <f>R241-INT(R241*1/100)</f>
        <v>711</v>
      </c>
      <c r="S242" s="8">
        <f>N242-L242*(R241-R242)</f>
        <v>337213.58855395962</v>
      </c>
      <c r="T242" s="8"/>
      <c r="U242" s="5">
        <v>234</v>
      </c>
      <c r="V242" s="8">
        <v>0</v>
      </c>
      <c r="W242" s="8">
        <v>0</v>
      </c>
      <c r="X242" s="8">
        <v>0</v>
      </c>
      <c r="Y242" s="8">
        <f t="shared" si="65"/>
        <v>0</v>
      </c>
      <c r="Z242" s="8">
        <f t="shared" si="66"/>
        <v>0</v>
      </c>
      <c r="AA242" s="3">
        <f t="shared" si="67"/>
        <v>0.04</v>
      </c>
      <c r="AB242">
        <f>SUMPRODUCT($U$9:U242,$X$9:X242)/SUM($X$9:X242)</f>
        <v>52.104686798720358</v>
      </c>
      <c r="AC242" s="10">
        <v>0.02</v>
      </c>
      <c r="AD242" s="8">
        <f t="shared" si="68"/>
        <v>0</v>
      </c>
      <c r="AF242" s="5">
        <v>234</v>
      </c>
      <c r="AG242" s="8">
        <f t="shared" si="69"/>
        <v>33358974.799771223</v>
      </c>
      <c r="AH242" s="8">
        <f t="shared" si="70"/>
        <v>218544.7710764856</v>
      </c>
      <c r="AI242" s="8">
        <f t="shared" si="71"/>
        <v>332830.71764829726</v>
      </c>
      <c r="AJ242" s="8">
        <f t="shared" si="72"/>
        <v>105293.75116140128</v>
      </c>
      <c r="AK242" s="12">
        <f>SUM($AJ$9:AJ242)/SUM($AG$9:AG242) * 12</f>
        <v>3.6957695437387542E-2</v>
      </c>
      <c r="AL242" s="9">
        <f>SUMPRODUCT($AF$9:AF242,$AH$9:AH242)/SUM($AH$9:AH242)</f>
        <v>78.581072342646536</v>
      </c>
      <c r="AM242" s="3">
        <f t="shared" si="73"/>
        <v>9.9772465924396394E-3</v>
      </c>
      <c r="AN242">
        <f t="shared" si="74"/>
        <v>3.1563845050215206E-3</v>
      </c>
    </row>
    <row r="243" spans="10:40" x14ac:dyDescent="0.2">
      <c r="J243" s="5">
        <v>235</v>
      </c>
      <c r="K243" s="8">
        <f t="shared" si="75"/>
        <v>48173.369793422804</v>
      </c>
      <c r="L243" s="8">
        <f t="shared" si="76"/>
        <v>312.57381096767813</v>
      </c>
      <c r="M243" s="8">
        <f t="shared" si="77"/>
        <v>150.54178060444625</v>
      </c>
      <c r="N243" s="8">
        <f t="shared" si="78"/>
        <v>337213.58855395962</v>
      </c>
      <c r="O243" s="3">
        <f t="shared" si="64"/>
        <v>3.7499999999999999E-2</v>
      </c>
      <c r="P243" s="9">
        <f>SUMPRODUCT($J$9:J243,$L$9:L243,$R$9:R243)/SUMPRODUCT($L$9:L243,$R$9:R243)</f>
        <v>88.384919417681701</v>
      </c>
      <c r="Q243" s="3">
        <v>0.01</v>
      </c>
      <c r="R243">
        <f>R242-INT(R242*1/100)</f>
        <v>704</v>
      </c>
      <c r="S243" s="8">
        <f>N243-L243*(R242-R243)</f>
        <v>335025.5718771859</v>
      </c>
      <c r="T243" s="8"/>
      <c r="U243" s="5">
        <v>235</v>
      </c>
      <c r="V243" s="8">
        <v>0</v>
      </c>
      <c r="W243" s="8">
        <v>0</v>
      </c>
      <c r="X243" s="8">
        <v>0</v>
      </c>
      <c r="Y243" s="8">
        <f t="shared" si="65"/>
        <v>0</v>
      </c>
      <c r="Z243" s="8">
        <f t="shared" si="66"/>
        <v>0</v>
      </c>
      <c r="AA243" s="3">
        <f t="shared" si="67"/>
        <v>0.04</v>
      </c>
      <c r="AB243">
        <f>SUMPRODUCT($U$9:U243,$X$9:X243)/SUM($X$9:X243)</f>
        <v>52.104686798720358</v>
      </c>
      <c r="AC243" s="10">
        <v>0.02</v>
      </c>
      <c r="AD243" s="8">
        <f t="shared" si="68"/>
        <v>0</v>
      </c>
      <c r="AF243" s="5">
        <v>235</v>
      </c>
      <c r="AG243" s="8">
        <f t="shared" si="69"/>
        <v>32855146.556424767</v>
      </c>
      <c r="AH243" s="8">
        <f t="shared" si="70"/>
        <v>217340.54078751052</v>
      </c>
      <c r="AI243" s="8">
        <f t="shared" si="71"/>
        <v>283396.28957137995</v>
      </c>
      <c r="AJ243" s="8">
        <f t="shared" si="72"/>
        <v>103563.84383967104</v>
      </c>
      <c r="AK243" s="12">
        <f>SUM($AJ$9:AJ243)/SUM($AG$9:AG243) * 12</f>
        <v>3.6958110896503332E-2</v>
      </c>
      <c r="AL243" s="9">
        <f>SUMPRODUCT($AF$9:AF243,$AH$9:AH243)/SUM($AH$9:AH243)</f>
        <v>78.694040298335665</v>
      </c>
      <c r="AM243" s="3">
        <f t="shared" si="73"/>
        <v>8.6256285323421354E-3</v>
      </c>
      <c r="AN243">
        <f t="shared" si="74"/>
        <v>3.1521345875542687E-3</v>
      </c>
    </row>
    <row r="244" spans="10:40" x14ac:dyDescent="0.2">
      <c r="J244" s="5">
        <v>236</v>
      </c>
      <c r="K244" s="8">
        <f t="shared" si="75"/>
        <v>47860.795982455129</v>
      </c>
      <c r="L244" s="8">
        <f t="shared" si="76"/>
        <v>313.55060412695207</v>
      </c>
      <c r="M244" s="8">
        <f t="shared" si="77"/>
        <v>149.56498744517228</v>
      </c>
      <c r="N244" s="8">
        <f t="shared" si="78"/>
        <v>335025.5718771859</v>
      </c>
      <c r="O244" s="3">
        <f t="shared" si="64"/>
        <v>3.7499999999999999E-2</v>
      </c>
      <c r="P244" s="9">
        <f>SUMPRODUCT($J$9:J244,$L$9:L244,$R$9:R244)/SUMPRODUCT($L$9:L244,$R$9:R244)</f>
        <v>88.646188925533636</v>
      </c>
      <c r="Q244" s="3">
        <v>0.01</v>
      </c>
      <c r="R244">
        <f t="shared" ref="R244:R307" si="80">R243-INT(R243*1/100)</f>
        <v>697</v>
      </c>
      <c r="S244" s="8">
        <f>N244-L244*(R243-R244)</f>
        <v>332830.71764829726</v>
      </c>
      <c r="T244" s="8"/>
      <c r="U244" s="5">
        <v>236</v>
      </c>
      <c r="V244" s="8">
        <v>0</v>
      </c>
      <c r="W244" s="8">
        <v>0</v>
      </c>
      <c r="X244" s="8">
        <v>0</v>
      </c>
      <c r="Y244" s="8">
        <f t="shared" si="65"/>
        <v>0</v>
      </c>
      <c r="Z244" s="8">
        <f t="shared" si="66"/>
        <v>0</v>
      </c>
      <c r="AA244" s="3">
        <f t="shared" si="67"/>
        <v>0.04</v>
      </c>
      <c r="AB244">
        <f>SUMPRODUCT($U$9:U244,$X$9:X244)/SUM($X$9:X244)</f>
        <v>52.104686798720358</v>
      </c>
      <c r="AC244" s="10">
        <v>0.02</v>
      </c>
      <c r="AD244" s="8">
        <f t="shared" si="68"/>
        <v>0</v>
      </c>
      <c r="AF244" s="5">
        <v>236</v>
      </c>
      <c r="AG244" s="8">
        <f t="shared" si="69"/>
        <v>32354409.726065878</v>
      </c>
      <c r="AH244" s="8">
        <f t="shared" si="70"/>
        <v>216126.6498329493</v>
      </c>
      <c r="AI244" s="8">
        <f t="shared" si="71"/>
        <v>281503.20942685776</v>
      </c>
      <c r="AJ244" s="8">
        <f t="shared" si="72"/>
        <v>101993.14379886644</v>
      </c>
      <c r="AK244" s="12">
        <f>SUM($AJ$9:AJ244)/SUM($AG$9:AG244) * 12</f>
        <v>3.6958520979010978E-2</v>
      </c>
      <c r="AL244" s="9">
        <f>SUMPRODUCT($AF$9:AF244,$AH$9:AH244)/SUM($AH$9:AH244)</f>
        <v>78.806933276602265</v>
      </c>
      <c r="AM244" s="3">
        <f t="shared" si="73"/>
        <v>8.7006133571977552E-3</v>
      </c>
      <c r="AN244">
        <f t="shared" si="74"/>
        <v>3.152372262773723E-3</v>
      </c>
    </row>
    <row r="245" spans="10:40" x14ac:dyDescent="0.2">
      <c r="J245" s="5">
        <v>237</v>
      </c>
      <c r="K245" s="8">
        <f t="shared" si="75"/>
        <v>47547.245378328174</v>
      </c>
      <c r="L245" s="8">
        <f t="shared" si="76"/>
        <v>314.53044976484881</v>
      </c>
      <c r="M245" s="8">
        <f t="shared" si="77"/>
        <v>148.58514180727553</v>
      </c>
      <c r="N245" s="8">
        <f t="shared" si="78"/>
        <v>285283.47226996906</v>
      </c>
      <c r="O245" s="3">
        <f t="shared" si="64"/>
        <v>3.7499999999999999E-2</v>
      </c>
      <c r="P245" s="9">
        <f>SUMPRODUCT($J$9:J245,$L$9:L245,$R$9:R245)/SUMPRODUCT($L$9:L245,$R$9:R245)</f>
        <v>88.906860252880179</v>
      </c>
      <c r="Q245" s="3">
        <v>0.01</v>
      </c>
      <c r="R245">
        <f t="shared" si="80"/>
        <v>691</v>
      </c>
      <c r="S245" s="8">
        <f>N245-L245*(R244-R245)</f>
        <v>283396.28957137995</v>
      </c>
      <c r="T245" s="8"/>
      <c r="U245" s="5">
        <v>237</v>
      </c>
      <c r="V245" s="8">
        <v>0</v>
      </c>
      <c r="W245" s="8">
        <v>0</v>
      </c>
      <c r="X245" s="8">
        <v>0</v>
      </c>
      <c r="Y245" s="8">
        <f t="shared" si="65"/>
        <v>0</v>
      </c>
      <c r="Z245" s="8">
        <f t="shared" si="66"/>
        <v>0</v>
      </c>
      <c r="AA245" s="3">
        <f t="shared" si="67"/>
        <v>0.04</v>
      </c>
      <c r="AB245">
        <f>SUMPRODUCT($U$9:U245,$X$9:X245)/SUM($X$9:X245)</f>
        <v>52.104686798720358</v>
      </c>
      <c r="AC245" s="10">
        <v>0.02</v>
      </c>
      <c r="AD245" s="8">
        <f t="shared" si="68"/>
        <v>0</v>
      </c>
      <c r="AF245" s="5">
        <v>237</v>
      </c>
      <c r="AG245" s="8">
        <f t="shared" si="69"/>
        <v>31856779.866806071</v>
      </c>
      <c r="AH245" s="8">
        <f t="shared" si="70"/>
        <v>214903.04959370347</v>
      </c>
      <c r="AI245" s="8">
        <f t="shared" si="71"/>
        <v>279604.21340688394</v>
      </c>
      <c r="AJ245" s="8">
        <f t="shared" si="72"/>
        <v>100432.1346132279</v>
      </c>
      <c r="AK245" s="12">
        <f>SUM($AJ$9:AJ245)/SUM($AG$9:AG245) * 12</f>
        <v>3.6958925722724544E-2</v>
      </c>
      <c r="AL245" s="9">
        <f>SUMPRODUCT($AF$9:AF245,$AH$9:AH245)/SUM($AH$9:AH245)</f>
        <v>78.919739654111851</v>
      </c>
      <c r="AM245" s="3">
        <f t="shared" si="73"/>
        <v>8.7769138806846007E-3</v>
      </c>
      <c r="AN245">
        <f t="shared" si="74"/>
        <v>3.1526141384388808E-3</v>
      </c>
    </row>
    <row r="246" spans="10:40" x14ac:dyDescent="0.2">
      <c r="J246" s="5">
        <v>238</v>
      </c>
      <c r="K246" s="8">
        <f t="shared" si="75"/>
        <v>47232.714928563328</v>
      </c>
      <c r="L246" s="8">
        <f t="shared" si="76"/>
        <v>315.51335742036395</v>
      </c>
      <c r="M246" s="8">
        <f t="shared" si="77"/>
        <v>147.6022341517604</v>
      </c>
      <c r="N246" s="8">
        <f t="shared" si="78"/>
        <v>283396.28957137995</v>
      </c>
      <c r="O246" s="3">
        <f t="shared" si="64"/>
        <v>3.7499999999999999E-2</v>
      </c>
      <c r="P246" s="9">
        <f>SUMPRODUCT($J$9:J246,$L$9:L246,$R$9:R246)/SUMPRODUCT($L$9:L246,$R$9:R246)</f>
        <v>89.166913106386787</v>
      </c>
      <c r="Q246" s="3">
        <v>0.01</v>
      </c>
      <c r="R246">
        <f t="shared" si="80"/>
        <v>685</v>
      </c>
      <c r="S246" s="8">
        <f>N246-L246*(R245-R246)</f>
        <v>281503.20942685776</v>
      </c>
      <c r="T246" s="8"/>
      <c r="U246" s="5">
        <v>238</v>
      </c>
      <c r="V246" s="8">
        <v>0</v>
      </c>
      <c r="W246" s="8">
        <v>0</v>
      </c>
      <c r="X246" s="8">
        <v>0</v>
      </c>
      <c r="Y246" s="8">
        <f t="shared" si="65"/>
        <v>0</v>
      </c>
      <c r="Z246" s="8">
        <f t="shared" si="66"/>
        <v>0</v>
      </c>
      <c r="AA246" s="3">
        <f t="shared" si="67"/>
        <v>0.04</v>
      </c>
      <c r="AB246">
        <f>SUMPRODUCT($U$9:U246,$X$9:X246)/SUM($X$9:X246)</f>
        <v>52.104686798720358</v>
      </c>
      <c r="AC246" s="10">
        <v>0.02</v>
      </c>
      <c r="AD246" s="8">
        <f t="shared" si="68"/>
        <v>0</v>
      </c>
      <c r="AF246" s="5">
        <v>238</v>
      </c>
      <c r="AG246" s="8">
        <f t="shared" si="69"/>
        <v>31362272.603805486</v>
      </c>
      <c r="AH246" s="8">
        <f t="shared" si="70"/>
        <v>213669.69124114752</v>
      </c>
      <c r="AI246" s="8">
        <f t="shared" si="71"/>
        <v>277699.28302434774</v>
      </c>
      <c r="AJ246" s="8">
        <f t="shared" si="72"/>
        <v>98880.865053788642</v>
      </c>
      <c r="AK246" s="12">
        <f>SUM($AJ$9:AJ246)/SUM($AG$9:AG246) * 12</f>
        <v>3.6959325165194692E-2</v>
      </c>
      <c r="AL246" s="9">
        <f>SUMPRODUCT($AF$9:AF246,$AH$9:AH246)/SUM($AH$9:AH246)</f>
        <v>79.032447730856461</v>
      </c>
      <c r="AM246" s="3">
        <f t="shared" si="73"/>
        <v>8.8545650544039917E-3</v>
      </c>
      <c r="AN246">
        <f t="shared" si="74"/>
        <v>3.1528603268945019E-3</v>
      </c>
    </row>
    <row r="247" spans="10:40" x14ac:dyDescent="0.2">
      <c r="J247" s="5">
        <v>239</v>
      </c>
      <c r="K247" s="8">
        <f t="shared" si="75"/>
        <v>46917.201571142963</v>
      </c>
      <c r="L247" s="8">
        <f t="shared" si="76"/>
        <v>316.4993366623026</v>
      </c>
      <c r="M247" s="8">
        <f t="shared" si="77"/>
        <v>146.61625490982175</v>
      </c>
      <c r="N247" s="8">
        <f t="shared" si="78"/>
        <v>281503.20942685776</v>
      </c>
      <c r="O247" s="3">
        <f t="shared" si="64"/>
        <v>3.7499999999999999E-2</v>
      </c>
      <c r="P247" s="9">
        <f>SUMPRODUCT($J$9:J247,$L$9:L247,$R$9:R247)/SUMPRODUCT($L$9:L247,$R$9:R247)</f>
        <v>89.426327087139185</v>
      </c>
      <c r="Q247" s="3">
        <v>0.01</v>
      </c>
      <c r="R247">
        <f t="shared" si="80"/>
        <v>679</v>
      </c>
      <c r="S247" s="8">
        <f>N247-L247*(R246-R247)</f>
        <v>279604.21340688394</v>
      </c>
      <c r="T247" s="8"/>
      <c r="U247" s="5">
        <v>239</v>
      </c>
      <c r="V247" s="8">
        <v>0</v>
      </c>
      <c r="W247" s="8">
        <v>0</v>
      </c>
      <c r="X247" s="8">
        <v>0</v>
      </c>
      <c r="Y247" s="8">
        <f t="shared" si="65"/>
        <v>0</v>
      </c>
      <c r="Z247" s="8">
        <f t="shared" si="66"/>
        <v>0</v>
      </c>
      <c r="AA247" s="3">
        <f t="shared" si="67"/>
        <v>0.04</v>
      </c>
      <c r="AB247">
        <f>SUMPRODUCT($U$9:U247,$X$9:X247)/SUM($X$9:X247)</f>
        <v>52.104686798720358</v>
      </c>
      <c r="AC247" s="10">
        <v>0.02</v>
      </c>
      <c r="AD247" s="8">
        <f t="shared" si="68"/>
        <v>0</v>
      </c>
      <c r="AF247" s="5">
        <v>239</v>
      </c>
      <c r="AG247" s="8">
        <f t="shared" si="69"/>
        <v>30870903.629539989</v>
      </c>
      <c r="AH247" s="8">
        <f t="shared" si="70"/>
        <v>212426.52573629448</v>
      </c>
      <c r="AI247" s="8">
        <f t="shared" si="71"/>
        <v>275788.3997343661</v>
      </c>
      <c r="AJ247" s="8">
        <f t="shared" si="72"/>
        <v>97339.384101763542</v>
      </c>
      <c r="AK247" s="12">
        <f>SUM($AJ$9:AJ247)/SUM($AG$9:AG247) * 12</f>
        <v>3.6959719343714462E-2</v>
      </c>
      <c r="AL247" s="9">
        <f>SUMPRODUCT($AF$9:AF247,$AH$9:AH247)/SUM($AH$9:AH247)</f>
        <v>79.14504572925415</v>
      </c>
      <c r="AM247" s="3">
        <f t="shared" si="73"/>
        <v>8.9336030795829236E-3</v>
      </c>
      <c r="AN247">
        <f t="shared" si="74"/>
        <v>3.1531109445277357E-3</v>
      </c>
    </row>
    <row r="248" spans="10:40" x14ac:dyDescent="0.2">
      <c r="J248" s="5">
        <v>240</v>
      </c>
      <c r="K248" s="8">
        <f t="shared" si="75"/>
        <v>46600.702234480661</v>
      </c>
      <c r="L248" s="8">
        <f t="shared" si="76"/>
        <v>317.48839708937226</v>
      </c>
      <c r="M248" s="8">
        <f t="shared" si="77"/>
        <v>145.62719448275206</v>
      </c>
      <c r="N248" s="8">
        <f t="shared" si="78"/>
        <v>279604.213406884</v>
      </c>
      <c r="O248" s="3">
        <f t="shared" si="64"/>
        <v>3.7499999999999999E-2</v>
      </c>
      <c r="P248" s="9">
        <f>SUMPRODUCT($J$9:J248,$L$9:L248,$R$9:R248)/SUMPRODUCT($L$9:L248,$R$9:R248)</f>
        <v>89.685081687761539</v>
      </c>
      <c r="Q248" s="3">
        <v>0.01</v>
      </c>
      <c r="R248">
        <f t="shared" si="80"/>
        <v>673</v>
      </c>
      <c r="S248" s="8">
        <f>N248-L248*(R247-R248)</f>
        <v>277699.28302434774</v>
      </c>
      <c r="T248" s="8"/>
      <c r="U248" s="5">
        <v>240</v>
      </c>
      <c r="V248" s="8">
        <v>0</v>
      </c>
      <c r="W248" s="8">
        <v>0</v>
      </c>
      <c r="X248" s="8">
        <v>0</v>
      </c>
      <c r="Y248" s="8">
        <f t="shared" si="65"/>
        <v>0</v>
      </c>
      <c r="Z248" s="8">
        <f t="shared" si="66"/>
        <v>0</v>
      </c>
      <c r="AA248" s="3">
        <f t="shared" si="67"/>
        <v>0.04</v>
      </c>
      <c r="AB248">
        <f>SUMPRODUCT($U$9:U248,$X$9:X248)/SUM($X$9:X248)</f>
        <v>52.104686798720358</v>
      </c>
      <c r="AC248" s="10">
        <v>0.02</v>
      </c>
      <c r="AD248" s="8">
        <f t="shared" si="68"/>
        <v>0</v>
      </c>
      <c r="AF248" s="5">
        <v>240</v>
      </c>
      <c r="AG248" s="8">
        <f t="shared" si="69"/>
        <v>30382688.704069328</v>
      </c>
      <c r="AH248" s="8">
        <f t="shared" si="70"/>
        <v>211173.50382895756</v>
      </c>
      <c r="AI248" s="8">
        <f t="shared" si="71"/>
        <v>273871.54493410327</v>
      </c>
      <c r="AJ248" s="8">
        <f t="shared" si="72"/>
        <v>95807.740949386556</v>
      </c>
      <c r="AK248" s="12">
        <f>SUM($AJ$9:AJ248)/SUM($AG$9:AG248) * 12</f>
        <v>3.6960108295325013E-2</v>
      </c>
      <c r="AL248" s="9">
        <f>SUMPRODUCT($AF$9:AF248,$AH$9:AH248)/SUM($AH$9:AH248)</f>
        <v>79.257521793236194</v>
      </c>
      <c r="AM248" s="3">
        <f t="shared" si="73"/>
        <v>9.0140654634499832E-3</v>
      </c>
      <c r="AN248">
        <f t="shared" si="74"/>
        <v>3.153366111951589E-3</v>
      </c>
    </row>
    <row r="249" spans="10:40" x14ac:dyDescent="0.2">
      <c r="J249" s="5">
        <v>241</v>
      </c>
      <c r="K249" s="8">
        <f t="shared" si="75"/>
        <v>46283.213837391289</v>
      </c>
      <c r="L249" s="8">
        <f t="shared" si="76"/>
        <v>318.48054833027658</v>
      </c>
      <c r="M249" s="8">
        <f t="shared" si="77"/>
        <v>144.63504324184777</v>
      </c>
      <c r="N249" s="8">
        <f t="shared" si="78"/>
        <v>277699.28302434774</v>
      </c>
      <c r="O249" s="3">
        <f t="shared" si="64"/>
        <v>3.7499999999999999E-2</v>
      </c>
      <c r="P249" s="9">
        <f>SUMPRODUCT($J$9:J249,$L$9:L249,$R$9:R249)/SUMPRODUCT($L$9:L249,$R$9:R249)</f>
        <v>89.943156289506106</v>
      </c>
      <c r="Q249" s="3">
        <v>0.01</v>
      </c>
      <c r="R249">
        <f t="shared" si="80"/>
        <v>667</v>
      </c>
      <c r="S249" s="8">
        <f>N249-L249*(R248-R249)</f>
        <v>275788.3997343661</v>
      </c>
      <c r="T249" s="8"/>
      <c r="U249" s="5">
        <v>241</v>
      </c>
      <c r="V249" s="8">
        <v>0</v>
      </c>
      <c r="W249" s="8">
        <v>0</v>
      </c>
      <c r="X249" s="8">
        <v>0</v>
      </c>
      <c r="Y249" s="8">
        <f t="shared" si="65"/>
        <v>0</v>
      </c>
      <c r="Z249" s="8">
        <f t="shared" si="66"/>
        <v>0</v>
      </c>
      <c r="AA249" s="3">
        <f t="shared" si="67"/>
        <v>0.04</v>
      </c>
      <c r="AB249">
        <f>SUMPRODUCT($U$9:U249,$X$9:X249)/SUM($X$9:X249)</f>
        <v>52.104686798720358</v>
      </c>
      <c r="AC249" s="10">
        <v>0.02</v>
      </c>
      <c r="AD249" s="8">
        <f t="shared" si="68"/>
        <v>0</v>
      </c>
      <c r="AF249" s="5">
        <v>241</v>
      </c>
      <c r="AG249" s="8">
        <f t="shared" si="69"/>
        <v>29897643.655306268</v>
      </c>
      <c r="AH249" s="8">
        <f t="shared" si="70"/>
        <v>209910.57605690937</v>
      </c>
      <c r="AI249" s="8">
        <f t="shared" si="71"/>
        <v>271948.69996258954</v>
      </c>
      <c r="AJ249" s="8">
        <f t="shared" si="72"/>
        <v>94285.985000751156</v>
      </c>
      <c r="AK249" s="12">
        <f>SUM($AJ$9:AJ249)/SUM($AG$9:AG249) * 12</f>
        <v>3.696049205682124E-2</v>
      </c>
      <c r="AL249" s="9">
        <f>SUMPRODUCT($AF$9:AF249,$AH$9:AH249)/SUM($AH$9:AH249)</f>
        <v>79.369863987322006</v>
      </c>
      <c r="AM249" s="3">
        <f t="shared" si="73"/>
        <v>9.0959910786923767E-3</v>
      </c>
      <c r="AN249">
        <f t="shared" si="74"/>
        <v>3.153625954198473E-3</v>
      </c>
    </row>
    <row r="250" spans="10:40" x14ac:dyDescent="0.2">
      <c r="J250" s="5">
        <v>242</v>
      </c>
      <c r="K250" s="8">
        <f t="shared" si="75"/>
        <v>45964.733289061012</v>
      </c>
      <c r="L250" s="8">
        <f t="shared" si="76"/>
        <v>319.4758000438087</v>
      </c>
      <c r="M250" s="8">
        <f t="shared" si="77"/>
        <v>143.63979152831567</v>
      </c>
      <c r="N250" s="8">
        <f t="shared" si="78"/>
        <v>275788.3997343661</v>
      </c>
      <c r="O250" s="3">
        <f t="shared" si="64"/>
        <v>3.7499999999999999E-2</v>
      </c>
      <c r="P250" s="9">
        <f>SUMPRODUCT($J$9:J250,$L$9:L250,$R$9:R250)/SUMPRODUCT($L$9:L250,$R$9:R250)</f>
        <v>90.200530159313146</v>
      </c>
      <c r="Q250" s="3">
        <v>0.01</v>
      </c>
      <c r="R250">
        <f t="shared" si="80"/>
        <v>661</v>
      </c>
      <c r="S250" s="8">
        <f>N250-L250*(R249-R250)</f>
        <v>273871.54493410327</v>
      </c>
      <c r="T250" s="8"/>
      <c r="U250" s="5">
        <v>242</v>
      </c>
      <c r="V250" s="8">
        <v>0</v>
      </c>
      <c r="W250" s="8">
        <v>0</v>
      </c>
      <c r="X250" s="8">
        <v>0</v>
      </c>
      <c r="Y250" s="8">
        <f t="shared" si="65"/>
        <v>0</v>
      </c>
      <c r="Z250" s="8">
        <f t="shared" si="66"/>
        <v>0</v>
      </c>
      <c r="AA250" s="3">
        <f t="shared" si="67"/>
        <v>0.04</v>
      </c>
      <c r="AB250">
        <f>SUMPRODUCT($U$9:U250,$X$9:X250)/SUM($X$9:X250)</f>
        <v>52.104686798720358</v>
      </c>
      <c r="AC250" s="10">
        <v>0.02</v>
      </c>
      <c r="AD250" s="8">
        <f t="shared" si="68"/>
        <v>0</v>
      </c>
      <c r="AF250" s="5">
        <v>242</v>
      </c>
      <c r="AG250" s="8">
        <f t="shared" si="69"/>
        <v>29415784.37928677</v>
      </c>
      <c r="AH250" s="8">
        <f t="shared" si="70"/>
        <v>208637.69274503752</v>
      </c>
      <c r="AI250" s="8">
        <f t="shared" si="71"/>
        <v>270019.8461005399</v>
      </c>
      <c r="AJ250" s="8">
        <f t="shared" si="72"/>
        <v>92774.165872654252</v>
      </c>
      <c r="AK250" s="12">
        <f>SUM($AJ$9:AJ250)/SUM($AG$9:AG250) * 12</f>
        <v>3.6960870664757395E-2</v>
      </c>
      <c r="AL250" s="9">
        <f>SUMPRODUCT($AF$9:AF250,$AH$9:AH250)/SUM($AH$9:AH250)</f>
        <v>79.482060295681265</v>
      </c>
      <c r="AM250" s="3">
        <f t="shared" si="73"/>
        <v>9.1794202261924161E-3</v>
      </c>
      <c r="AN250">
        <f t="shared" si="74"/>
        <v>3.1538906009244993E-3</v>
      </c>
    </row>
    <row r="251" spans="10:40" x14ac:dyDescent="0.2">
      <c r="J251" s="5">
        <v>243</v>
      </c>
      <c r="K251" s="8">
        <f t="shared" si="75"/>
        <v>45645.257489017204</v>
      </c>
      <c r="L251" s="8">
        <f t="shared" si="76"/>
        <v>320.47416191894558</v>
      </c>
      <c r="M251" s="8">
        <f t="shared" si="77"/>
        <v>142.64142965317876</v>
      </c>
      <c r="N251" s="8">
        <f t="shared" si="78"/>
        <v>273871.54493410321</v>
      </c>
      <c r="O251" s="3">
        <f t="shared" si="64"/>
        <v>3.7499999999999999E-2</v>
      </c>
      <c r="P251" s="9">
        <f>SUMPRODUCT($J$9:J251,$L$9:L251,$R$9:R251)/SUMPRODUCT($L$9:L251,$R$9:R251)</f>
        <v>90.457182446840847</v>
      </c>
      <c r="Q251" s="3">
        <v>0.01</v>
      </c>
      <c r="R251">
        <f t="shared" si="80"/>
        <v>655</v>
      </c>
      <c r="S251" s="8">
        <f>N251-L251*(R250-R251)</f>
        <v>271948.69996258954</v>
      </c>
      <c r="T251" s="8"/>
      <c r="U251" s="5">
        <v>243</v>
      </c>
      <c r="V251" s="8">
        <v>0</v>
      </c>
      <c r="W251" s="8">
        <v>0</v>
      </c>
      <c r="X251" s="8">
        <v>0</v>
      </c>
      <c r="Y251" s="8">
        <f t="shared" si="65"/>
        <v>0</v>
      </c>
      <c r="Z251" s="8">
        <f t="shared" si="66"/>
        <v>0</v>
      </c>
      <c r="AA251" s="3">
        <f t="shared" si="67"/>
        <v>0.04</v>
      </c>
      <c r="AB251">
        <f>SUMPRODUCT($U$9:U251,$X$9:X251)/SUM($X$9:X251)</f>
        <v>52.104686798720358</v>
      </c>
      <c r="AC251" s="10">
        <v>0.02</v>
      </c>
      <c r="AD251" s="8">
        <f t="shared" si="68"/>
        <v>0</v>
      </c>
      <c r="AF251" s="5">
        <v>243</v>
      </c>
      <c r="AG251" s="8">
        <f t="shared" si="69"/>
        <v>28937126.84044119</v>
      </c>
      <c r="AH251" s="8">
        <f t="shared" si="70"/>
        <v>207354.80400449727</v>
      </c>
      <c r="AI251" s="8">
        <f t="shared" si="71"/>
        <v>268084.96457017132</v>
      </c>
      <c r="AJ251" s="8">
        <f t="shared" si="72"/>
        <v>91272.333395442896</v>
      </c>
      <c r="AK251" s="12">
        <f>SUM($AJ$9:AJ251)/SUM($AG$9:AG251) * 12</f>
        <v>3.696124415545262E-2</v>
      </c>
      <c r="AL251" s="9">
        <f>SUMPRODUCT($AF$9:AF251,$AH$9:AH251)/SUM($AH$9:AH251)</f>
        <v>79.59409862118342</v>
      </c>
      <c r="AM251" s="3">
        <f t="shared" si="73"/>
        <v>9.2643947012565238E-3</v>
      </c>
      <c r="AN251">
        <f t="shared" si="74"/>
        <v>3.1541601866251941E-3</v>
      </c>
    </row>
    <row r="252" spans="10:40" x14ac:dyDescent="0.2">
      <c r="J252" s="5">
        <v>244</v>
      </c>
      <c r="K252" s="8">
        <f t="shared" si="75"/>
        <v>45324.783327098259</v>
      </c>
      <c r="L252" s="8">
        <f t="shared" si="76"/>
        <v>321.47564367494226</v>
      </c>
      <c r="M252" s="8">
        <f t="shared" si="77"/>
        <v>141.63994789718205</v>
      </c>
      <c r="N252" s="8">
        <f t="shared" si="78"/>
        <v>271948.69996258954</v>
      </c>
      <c r="O252" s="3">
        <f t="shared" si="64"/>
        <v>3.7499999999999999E-2</v>
      </c>
      <c r="P252" s="9">
        <f>SUMPRODUCT($J$9:J252,$L$9:L252,$R$9:R252)/SUMPRODUCT($L$9:L252,$R$9:R252)</f>
        <v>90.713092181463466</v>
      </c>
      <c r="Q252" s="3">
        <v>0.01</v>
      </c>
      <c r="R252">
        <f t="shared" si="80"/>
        <v>649</v>
      </c>
      <c r="S252" s="8">
        <f>N252-L252*(R251-R252)</f>
        <v>270019.8461005399</v>
      </c>
      <c r="T252" s="8"/>
      <c r="U252" s="5">
        <v>244</v>
      </c>
      <c r="V252" s="8">
        <v>0</v>
      </c>
      <c r="W252" s="8">
        <v>0</v>
      </c>
      <c r="X252" s="8">
        <v>0</v>
      </c>
      <c r="Y252" s="8">
        <f t="shared" si="65"/>
        <v>0</v>
      </c>
      <c r="Z252" s="8">
        <f t="shared" si="66"/>
        <v>0</v>
      </c>
      <c r="AA252" s="3">
        <f t="shared" si="67"/>
        <v>0.04</v>
      </c>
      <c r="AB252">
        <f>SUMPRODUCT($U$9:U252,$X$9:X252)/SUM($X$9:X252)</f>
        <v>52.104686798720358</v>
      </c>
      <c r="AC252" s="10">
        <v>0.02</v>
      </c>
      <c r="AD252" s="8">
        <f t="shared" si="68"/>
        <v>0</v>
      </c>
      <c r="AF252" s="5">
        <v>244</v>
      </c>
      <c r="AG252" s="8">
        <f t="shared" si="69"/>
        <v>28461687.071866523</v>
      </c>
      <c r="AH252" s="8">
        <f t="shared" si="70"/>
        <v>206061.85973186034</v>
      </c>
      <c r="AI252" s="8">
        <f t="shared" si="71"/>
        <v>266144.03653502034</v>
      </c>
      <c r="AJ252" s="8">
        <f t="shared" si="72"/>
        <v>89780.537613864668</v>
      </c>
      <c r="AK252" s="12">
        <f>SUM($AJ$9:AJ252)/SUM($AG$9:AG252) * 12</f>
        <v>3.6961612564996416E-2</v>
      </c>
      <c r="AL252" s="9">
        <f>SUMPRODUCT($AF$9:AF252,$AH$9:AH252)/SUM($AH$9:AH252)</f>
        <v>79.705966784434068</v>
      </c>
      <c r="AM252" s="3">
        <f t="shared" si="73"/>
        <v>9.3509578635658352E-3</v>
      </c>
      <c r="AN252">
        <f t="shared" si="74"/>
        <v>3.1544348508634221E-3</v>
      </c>
    </row>
    <row r="253" spans="10:40" x14ac:dyDescent="0.2">
      <c r="J253" s="5">
        <v>245</v>
      </c>
      <c r="K253" s="8">
        <f t="shared" si="75"/>
        <v>45003.307683423314</v>
      </c>
      <c r="L253" s="8">
        <f t="shared" si="76"/>
        <v>322.48025506142653</v>
      </c>
      <c r="M253" s="8">
        <f t="shared" si="77"/>
        <v>140.63533651069784</v>
      </c>
      <c r="N253" s="8">
        <f t="shared" si="78"/>
        <v>270019.8461005399</v>
      </c>
      <c r="O253" s="3">
        <f t="shared" si="64"/>
        <v>3.7499999999999999E-2</v>
      </c>
      <c r="P253" s="9">
        <f>SUMPRODUCT($J$9:J253,$L$9:L253,$R$9:R253)/SUMPRODUCT($L$9:L253,$R$9:R253)</f>
        <v>90.968238269237602</v>
      </c>
      <c r="Q253" s="3">
        <v>0.01</v>
      </c>
      <c r="R253">
        <f t="shared" si="80"/>
        <v>643</v>
      </c>
      <c r="S253" s="8">
        <f>N253-L253*(R252-R253)</f>
        <v>268084.96457017132</v>
      </c>
      <c r="T253" s="8"/>
      <c r="U253" s="5">
        <v>245</v>
      </c>
      <c r="V253" s="8">
        <v>0</v>
      </c>
      <c r="W253" s="8">
        <v>0</v>
      </c>
      <c r="X253" s="8">
        <v>0</v>
      </c>
      <c r="Y253" s="8">
        <f t="shared" si="65"/>
        <v>0</v>
      </c>
      <c r="Z253" s="8">
        <f t="shared" si="66"/>
        <v>0</v>
      </c>
      <c r="AA253" s="3">
        <f t="shared" si="67"/>
        <v>0.04</v>
      </c>
      <c r="AB253">
        <f>SUMPRODUCT($U$9:U253,$X$9:X253)/SUM($X$9:X253)</f>
        <v>52.104686798720358</v>
      </c>
      <c r="AC253" s="10">
        <v>0.02</v>
      </c>
      <c r="AD253" s="8">
        <f t="shared" si="68"/>
        <v>0</v>
      </c>
      <c r="AF253" s="5">
        <v>245</v>
      </c>
      <c r="AG253" s="8">
        <f t="shared" si="69"/>
        <v>27989481.175599638</v>
      </c>
      <c r="AH253" s="8">
        <f t="shared" si="70"/>
        <v>204758.8096082616</v>
      </c>
      <c r="AI253" s="8">
        <f t="shared" si="71"/>
        <v>264197.04309975955</v>
      </c>
      <c r="AJ253" s="8">
        <f t="shared" si="72"/>
        <v>88298.828787920807</v>
      </c>
      <c r="AK253" s="12">
        <f>SUM($AJ$9:AJ253)/SUM($AG$9:AG253) * 12</f>
        <v>3.6961975929254112E-2</v>
      </c>
      <c r="AL253" s="9">
        <f>SUMPRODUCT($AF$9:AF253,$AH$9:AH253)/SUM($AH$9:AH253)</f>
        <v>79.81765252279817</v>
      </c>
      <c r="AM253" s="3">
        <f t="shared" si="73"/>
        <v>9.4391547110947646E-3</v>
      </c>
      <c r="AN253">
        <f t="shared" si="74"/>
        <v>3.154714738510301E-3</v>
      </c>
    </row>
    <row r="254" spans="10:40" x14ac:dyDescent="0.2">
      <c r="J254" s="5">
        <v>246</v>
      </c>
      <c r="K254" s="8">
        <f t="shared" si="75"/>
        <v>44680.827428361888</v>
      </c>
      <c r="L254" s="8">
        <f t="shared" si="76"/>
        <v>323.48800585849347</v>
      </c>
      <c r="M254" s="8">
        <f t="shared" si="77"/>
        <v>139.62758571363091</v>
      </c>
      <c r="N254" s="8">
        <f t="shared" si="78"/>
        <v>268084.96457017132</v>
      </c>
      <c r="O254" s="3">
        <f t="shared" si="64"/>
        <v>3.7499999999999999E-2</v>
      </c>
      <c r="P254" s="9">
        <f>SUMPRODUCT($J$9:J254,$L$9:L254,$R$9:R254)/SUMPRODUCT($L$9:L254,$R$9:R254)</f>
        <v>91.222599489835005</v>
      </c>
      <c r="Q254" s="3">
        <v>0.01</v>
      </c>
      <c r="R254">
        <f t="shared" si="80"/>
        <v>637</v>
      </c>
      <c r="S254" s="8">
        <f>N254-L254*(R253-R254)</f>
        <v>266144.03653502034</v>
      </c>
      <c r="T254" s="8"/>
      <c r="U254" s="5">
        <v>246</v>
      </c>
      <c r="V254" s="8">
        <v>0</v>
      </c>
      <c r="W254" s="8">
        <v>0</v>
      </c>
      <c r="X254" s="8">
        <v>0</v>
      </c>
      <c r="Y254" s="8">
        <f t="shared" si="65"/>
        <v>0</v>
      </c>
      <c r="Z254" s="8">
        <f t="shared" si="66"/>
        <v>0</v>
      </c>
      <c r="AA254" s="3">
        <f t="shared" si="67"/>
        <v>0.04</v>
      </c>
      <c r="AB254">
        <f>SUMPRODUCT($U$9:U254,$X$9:X254)/SUM($X$9:X254)</f>
        <v>52.104686798720358</v>
      </c>
      <c r="AC254" s="10">
        <v>0.02</v>
      </c>
      <c r="AD254" s="8">
        <f t="shared" si="68"/>
        <v>0</v>
      </c>
      <c r="AF254" s="5">
        <v>246</v>
      </c>
      <c r="AG254" s="8">
        <f t="shared" si="69"/>
        <v>27520525.322891615</v>
      </c>
      <c r="AH254" s="8">
        <f t="shared" si="70"/>
        <v>203445.60309854141</v>
      </c>
      <c r="AI254" s="8">
        <f t="shared" si="71"/>
        <v>262243.9653100135</v>
      </c>
      <c r="AJ254" s="8">
        <f t="shared" si="72"/>
        <v>86827.257393723048</v>
      </c>
      <c r="AK254" s="12">
        <f>SUM($AJ$9:AJ254)/SUM($AG$9:AG254) * 12</f>
        <v>3.6962334283872203E-2</v>
      </c>
      <c r="AL254" s="9">
        <f>SUMPRODUCT($AF$9:AF254,$AH$9:AH254)/SUM($AH$9:AH254)</f>
        <v>79.929143489409867</v>
      </c>
      <c r="AM254" s="3">
        <f t="shared" si="73"/>
        <v>9.5290319582627507E-3</v>
      </c>
      <c r="AN254">
        <f t="shared" si="74"/>
        <v>3.1550000000000003E-3</v>
      </c>
    </row>
    <row r="255" spans="10:40" x14ac:dyDescent="0.2">
      <c r="J255" s="5">
        <v>247</v>
      </c>
      <c r="K255" s="8">
        <f t="shared" si="75"/>
        <v>44357.339422503392</v>
      </c>
      <c r="L255" s="8">
        <f t="shared" si="76"/>
        <v>324.49890587680125</v>
      </c>
      <c r="M255" s="8">
        <f t="shared" si="77"/>
        <v>138.6166856953231</v>
      </c>
      <c r="N255" s="8">
        <f t="shared" si="78"/>
        <v>266144.03653502034</v>
      </c>
      <c r="O255" s="3">
        <f t="shared" si="64"/>
        <v>3.7499999999999999E-2</v>
      </c>
      <c r="P255" s="9">
        <f>SUMPRODUCT($J$9:J255,$L$9:L255,$R$9:R255)/SUMPRODUCT($L$9:L255,$R$9:R255)</f>
        <v>91.4761544934413</v>
      </c>
      <c r="Q255" s="3">
        <v>0.01</v>
      </c>
      <c r="R255">
        <f t="shared" si="80"/>
        <v>631</v>
      </c>
      <c r="S255" s="8">
        <f>N255-L255*(R254-R255)</f>
        <v>264197.04309975955</v>
      </c>
      <c r="T255" s="8"/>
      <c r="U255" s="5">
        <v>247</v>
      </c>
      <c r="V255" s="8">
        <v>0</v>
      </c>
      <c r="W255" s="8">
        <v>0</v>
      </c>
      <c r="X255" s="8">
        <v>0</v>
      </c>
      <c r="Y255" s="8">
        <f t="shared" si="65"/>
        <v>0</v>
      </c>
      <c r="Z255" s="8">
        <f t="shared" si="66"/>
        <v>0</v>
      </c>
      <c r="AA255" s="3">
        <f t="shared" si="67"/>
        <v>0.04</v>
      </c>
      <c r="AB255">
        <f>SUMPRODUCT($U$9:U255,$X$9:X255)/SUM($X$9:X255)</f>
        <v>52.104686798720358</v>
      </c>
      <c r="AC255" s="10">
        <v>0.02</v>
      </c>
      <c r="AD255" s="8">
        <f t="shared" si="68"/>
        <v>0</v>
      </c>
      <c r="AF255" s="5">
        <v>247</v>
      </c>
      <c r="AG255" s="8">
        <f t="shared" si="69"/>
        <v>27054835.754483063</v>
      </c>
      <c r="AH255" s="8">
        <f t="shared" si="70"/>
        <v>202122.18945038537</v>
      </c>
      <c r="AI255" s="8">
        <f t="shared" si="71"/>
        <v>260284.7841521746</v>
      </c>
      <c r="AJ255" s="8">
        <f t="shared" si="72"/>
        <v>85365.874124353359</v>
      </c>
      <c r="AK255" s="12">
        <f>SUM($AJ$9:AJ255)/SUM($AG$9:AG255) * 12</f>
        <v>3.6962687664283692E-2</v>
      </c>
      <c r="AL255" s="9">
        <f>SUMPRODUCT($AF$9:AF255,$AH$9:AH255)/SUM($AH$9:AH255)</f>
        <v>80.040427252168513</v>
      </c>
      <c r="AM255" s="3">
        <f t="shared" si="73"/>
        <v>9.6206381186049027E-3</v>
      </c>
      <c r="AN255">
        <f t="shared" si="74"/>
        <v>3.1552907915993536E-3</v>
      </c>
    </row>
    <row r="256" spans="10:40" x14ac:dyDescent="0.2">
      <c r="J256" s="5">
        <v>248</v>
      </c>
      <c r="K256" s="8">
        <f t="shared" si="75"/>
        <v>44032.840516626587</v>
      </c>
      <c r="L256" s="8">
        <f t="shared" si="76"/>
        <v>325.51296495766627</v>
      </c>
      <c r="M256" s="8">
        <f t="shared" si="77"/>
        <v>137.60262661445807</v>
      </c>
      <c r="N256" s="8">
        <f t="shared" si="78"/>
        <v>264197.0430997595</v>
      </c>
      <c r="O256" s="3">
        <f t="shared" si="64"/>
        <v>3.7499999999999999E-2</v>
      </c>
      <c r="P256" s="9">
        <f>SUMPRODUCT($J$9:J256,$L$9:L256,$R$9:R256)/SUMPRODUCT($L$9:L256,$R$9:R256)</f>
        <v>91.728881797619621</v>
      </c>
      <c r="Q256" s="3">
        <v>0.01</v>
      </c>
      <c r="R256">
        <f t="shared" si="80"/>
        <v>625</v>
      </c>
      <c r="S256" s="8">
        <f>N256-L256*(R255-R256)</f>
        <v>262243.9653100135</v>
      </c>
      <c r="T256" s="8"/>
      <c r="U256" s="5">
        <v>248</v>
      </c>
      <c r="V256" s="8">
        <v>0</v>
      </c>
      <c r="W256" s="8">
        <v>0</v>
      </c>
      <c r="X256" s="8">
        <v>0</v>
      </c>
      <c r="Y256" s="8">
        <f t="shared" si="65"/>
        <v>0</v>
      </c>
      <c r="Z256" s="8">
        <f t="shared" si="66"/>
        <v>0</v>
      </c>
      <c r="AA256" s="3">
        <f t="shared" si="67"/>
        <v>0.04</v>
      </c>
      <c r="AB256">
        <f>SUMPRODUCT($U$9:U256,$X$9:X256)/SUM($X$9:X256)</f>
        <v>52.104686798720358</v>
      </c>
      <c r="AC256" s="10">
        <v>0.02</v>
      </c>
      <c r="AD256" s="8">
        <f t="shared" si="68"/>
        <v>0</v>
      </c>
      <c r="AF256" s="5">
        <v>248</v>
      </c>
      <c r="AG256" s="8">
        <f t="shared" si="69"/>
        <v>26592428.780880503</v>
      </c>
      <c r="AH256" s="8">
        <f t="shared" si="70"/>
        <v>200788.51769346066</v>
      </c>
      <c r="AI256" s="8">
        <f t="shared" si="71"/>
        <v>258319.48055321741</v>
      </c>
      <c r="AJ256" s="8">
        <f t="shared" si="72"/>
        <v>83914.729890727118</v>
      </c>
      <c r="AK256" s="12">
        <f>SUM($AJ$9:AJ256)/SUM($AG$9:AG256) * 12</f>
        <v>3.6963036105713401E-2</v>
      </c>
      <c r="AL256" s="9">
        <f>SUMPRODUCT($AF$9:AF256,$AH$9:AH256)/SUM($AH$9:AH256)</f>
        <v>80.151491292721118</v>
      </c>
      <c r="AM256" s="3">
        <f t="shared" si="73"/>
        <v>9.7140235922694145E-3</v>
      </c>
      <c r="AN256">
        <f t="shared" si="74"/>
        <v>3.1555872756933116E-3</v>
      </c>
    </row>
    <row r="257" spans="10:40" x14ac:dyDescent="0.2">
      <c r="J257" s="5">
        <v>249</v>
      </c>
      <c r="K257" s="8">
        <f t="shared" si="75"/>
        <v>43707.327551668925</v>
      </c>
      <c r="L257" s="8">
        <f t="shared" si="76"/>
        <v>326.53019297315893</v>
      </c>
      <c r="M257" s="8">
        <f t="shared" si="77"/>
        <v>136.58539859896538</v>
      </c>
      <c r="N257" s="8">
        <f t="shared" si="78"/>
        <v>262243.96531001356</v>
      </c>
      <c r="O257" s="3">
        <f t="shared" si="64"/>
        <v>3.7499999999999999E-2</v>
      </c>
      <c r="P257" s="9">
        <f>SUMPRODUCT($J$9:J257,$L$9:L257,$R$9:R257)/SUMPRODUCT($L$9:L257,$R$9:R257)</f>
        <v>91.980759784137916</v>
      </c>
      <c r="Q257" s="3">
        <v>0.01</v>
      </c>
      <c r="R257">
        <f t="shared" si="80"/>
        <v>619</v>
      </c>
      <c r="S257" s="8">
        <f>N257-L257*(R256-R257)</f>
        <v>260284.7841521746</v>
      </c>
      <c r="T257" s="8"/>
      <c r="U257" s="5">
        <v>249</v>
      </c>
      <c r="V257" s="8">
        <v>0</v>
      </c>
      <c r="W257" s="8">
        <v>0</v>
      </c>
      <c r="X257" s="8">
        <v>0</v>
      </c>
      <c r="Y257" s="8">
        <f t="shared" si="65"/>
        <v>0</v>
      </c>
      <c r="Z257" s="8">
        <f t="shared" si="66"/>
        <v>0</v>
      </c>
      <c r="AA257" s="3">
        <f t="shared" si="67"/>
        <v>0.04</v>
      </c>
      <c r="AB257">
        <f>SUMPRODUCT($U$9:U257,$X$9:X257)/SUM($X$9:X257)</f>
        <v>52.104686798720358</v>
      </c>
      <c r="AC257" s="10">
        <v>0.02</v>
      </c>
      <c r="AD257" s="8">
        <f t="shared" si="68"/>
        <v>0</v>
      </c>
      <c r="AF257" s="5">
        <v>249</v>
      </c>
      <c r="AG257" s="8">
        <f t="shared" si="69"/>
        <v>26133320.782633826</v>
      </c>
      <c r="AH257" s="8">
        <f t="shared" si="70"/>
        <v>199444.53663854874</v>
      </c>
      <c r="AI257" s="8">
        <f t="shared" si="71"/>
        <v>256348.03538051347</v>
      </c>
      <c r="AJ257" s="8">
        <f t="shared" si="72"/>
        <v>82473.875822459508</v>
      </c>
      <c r="AK257" s="12">
        <f>SUM($AJ$9:AJ257)/SUM($AG$9:AG257) * 12</f>
        <v>3.6963379643183122E-2</v>
      </c>
      <c r="AL257" s="9">
        <f>SUMPRODUCT($AF$9:AF257,$AH$9:AH257)/SUM($AH$9:AH257)</f>
        <v>80.26232300543046</v>
      </c>
      <c r="AM257" s="3">
        <f t="shared" si="73"/>
        <v>9.8092407586739781E-3</v>
      </c>
      <c r="AN257">
        <f t="shared" si="74"/>
        <v>3.1558896210873147E-3</v>
      </c>
    </row>
    <row r="258" spans="10:40" x14ac:dyDescent="0.2">
      <c r="J258" s="5">
        <v>250</v>
      </c>
      <c r="K258" s="8">
        <f t="shared" si="75"/>
        <v>43380.797358695767</v>
      </c>
      <c r="L258" s="8">
        <f t="shared" si="76"/>
        <v>327.55059982620008</v>
      </c>
      <c r="M258" s="8">
        <f t="shared" si="77"/>
        <v>135.56499174592426</v>
      </c>
      <c r="N258" s="8">
        <f t="shared" si="78"/>
        <v>260284.7841521746</v>
      </c>
      <c r="O258" s="3">
        <f t="shared" si="64"/>
        <v>3.7499999999999999E-2</v>
      </c>
      <c r="P258" s="9">
        <f>SUMPRODUCT($J$9:J258,$L$9:L258,$R$9:R258)/SUMPRODUCT($L$9:L258,$R$9:R258)</f>
        <v>92.231766695759148</v>
      </c>
      <c r="Q258" s="3">
        <v>0.01</v>
      </c>
      <c r="R258">
        <f t="shared" si="80"/>
        <v>613</v>
      </c>
      <c r="S258" s="8">
        <f>N258-L258*(R257-R258)</f>
        <v>258319.48055321741</v>
      </c>
      <c r="T258" s="8"/>
      <c r="U258" s="5">
        <v>250</v>
      </c>
      <c r="V258" s="8">
        <v>0</v>
      </c>
      <c r="W258" s="8">
        <v>0</v>
      </c>
      <c r="X258" s="8">
        <v>0</v>
      </c>
      <c r="Y258" s="8">
        <f t="shared" si="65"/>
        <v>0</v>
      </c>
      <c r="Z258" s="8">
        <f t="shared" si="66"/>
        <v>0</v>
      </c>
      <c r="AA258" s="3">
        <f t="shared" si="67"/>
        <v>0.04</v>
      </c>
      <c r="AB258">
        <f>SUMPRODUCT($U$9:U258,$X$9:X258)/SUM($X$9:X258)</f>
        <v>52.104686798720358</v>
      </c>
      <c r="AC258" s="10">
        <v>0.02</v>
      </c>
      <c r="AD258" s="8">
        <f t="shared" si="68"/>
        <v>0</v>
      </c>
      <c r="AF258" s="5">
        <v>250</v>
      </c>
      <c r="AG258" s="8">
        <f t="shared" si="69"/>
        <v>25677528.210614763</v>
      </c>
      <c r="AH258" s="8">
        <f t="shared" si="70"/>
        <v>198090.19487667561</v>
      </c>
      <c r="AI258" s="8">
        <f t="shared" si="71"/>
        <v>254370.42944164478</v>
      </c>
      <c r="AJ258" s="8">
        <f t="shared" si="72"/>
        <v>81043.363268735236</v>
      </c>
      <c r="AK258" s="12">
        <f>SUM($AJ$9:AJ258)/SUM($AG$9:AG258) * 12</f>
        <v>3.6963718311516867E-2</v>
      </c>
      <c r="AL258" s="9">
        <f>SUMPRODUCT($AF$9:AF258,$AH$9:AH258)/SUM($AH$9:AH258)</f>
        <v>80.372909696329074</v>
      </c>
      <c r="AM258" s="3">
        <f t="shared" si="73"/>
        <v>9.9063440746797148E-3</v>
      </c>
      <c r="AN258">
        <f t="shared" si="74"/>
        <v>3.1561980033277871E-3</v>
      </c>
    </row>
    <row r="259" spans="10:40" x14ac:dyDescent="0.2">
      <c r="J259" s="5">
        <v>251</v>
      </c>
      <c r="K259" s="8">
        <f t="shared" si="75"/>
        <v>43053.246758869565</v>
      </c>
      <c r="L259" s="8">
        <f t="shared" si="76"/>
        <v>328.57419545065693</v>
      </c>
      <c r="M259" s="8">
        <f t="shared" si="77"/>
        <v>134.54139612146739</v>
      </c>
      <c r="N259" s="8">
        <f t="shared" si="78"/>
        <v>258319.48055321741</v>
      </c>
      <c r="O259" s="3">
        <f t="shared" si="64"/>
        <v>3.7499999999999999E-2</v>
      </c>
      <c r="P259" s="9">
        <f>SUMPRODUCT($J$9:J259,$L$9:L259,$R$9:R259)/SUMPRODUCT($L$9:L259,$R$9:R259)</f>
        <v>92.481880632993338</v>
      </c>
      <c r="Q259" s="3">
        <v>0.01</v>
      </c>
      <c r="R259">
        <f t="shared" si="80"/>
        <v>607</v>
      </c>
      <c r="S259" s="8">
        <f>N259-L259*(R258-R259)</f>
        <v>256348.03538051347</v>
      </c>
      <c r="T259" s="8"/>
      <c r="U259" s="5">
        <v>251</v>
      </c>
      <c r="V259" s="8">
        <v>0</v>
      </c>
      <c r="W259" s="8">
        <v>0</v>
      </c>
      <c r="X259" s="8">
        <v>0</v>
      </c>
      <c r="Y259" s="8">
        <f t="shared" si="65"/>
        <v>0</v>
      </c>
      <c r="Z259" s="8">
        <f t="shared" si="66"/>
        <v>0</v>
      </c>
      <c r="AA259" s="3">
        <f t="shared" si="67"/>
        <v>0.04</v>
      </c>
      <c r="AB259">
        <f>SUMPRODUCT($U$9:U259,$X$9:X259)/SUM($X$9:X259)</f>
        <v>52.104686798720358</v>
      </c>
      <c r="AC259" s="10">
        <v>0.02</v>
      </c>
      <c r="AD259" s="8">
        <f t="shared" si="68"/>
        <v>0</v>
      </c>
      <c r="AF259" s="5">
        <v>251</v>
      </c>
      <c r="AG259" s="8">
        <f t="shared" si="69"/>
        <v>25225067.586296439</v>
      </c>
      <c r="AH259" s="8">
        <f t="shared" si="70"/>
        <v>196725.44077823762</v>
      </c>
      <c r="AI259" s="8">
        <f t="shared" si="71"/>
        <v>252386.64348421717</v>
      </c>
      <c r="AJ259" s="8">
        <f t="shared" si="72"/>
        <v>79623.243799181524</v>
      </c>
      <c r="AK259" s="12">
        <f>SUM($AJ$9:AJ259)/SUM($AG$9:AG259) * 12</f>
        <v>3.6964052145345955E-2</v>
      </c>
      <c r="AL259" s="9">
        <f>SUMPRODUCT($AF$9:AF259,$AH$9:AH259)/SUM($AH$9:AH259)</f>
        <v>80.483238582058561</v>
      </c>
      <c r="AM259" s="3">
        <f t="shared" si="73"/>
        <v>1.0005390178669993E-2</v>
      </c>
      <c r="AN259">
        <f t="shared" si="74"/>
        <v>3.1565126050420171E-3</v>
      </c>
    </row>
    <row r="260" spans="10:40" x14ac:dyDescent="0.2">
      <c r="J260" s="5">
        <v>252</v>
      </c>
      <c r="K260" s="8">
        <f t="shared" si="75"/>
        <v>42724.672563418906</v>
      </c>
      <c r="L260" s="8">
        <f t="shared" si="76"/>
        <v>329.60098981144029</v>
      </c>
      <c r="M260" s="8">
        <f t="shared" si="77"/>
        <v>133.51460176068409</v>
      </c>
      <c r="N260" s="8">
        <f t="shared" si="78"/>
        <v>256348.03538051344</v>
      </c>
      <c r="O260" s="3">
        <f t="shared" si="64"/>
        <v>3.7499999999999999E-2</v>
      </c>
      <c r="P260" s="9">
        <f>SUMPRODUCT($J$9:J260,$L$9:L260,$R$9:R260)/SUMPRODUCT($L$9:L260,$R$9:R260)</f>
        <v>92.731079550810165</v>
      </c>
      <c r="Q260" s="3">
        <v>0.01</v>
      </c>
      <c r="R260">
        <f t="shared" si="80"/>
        <v>601</v>
      </c>
      <c r="S260" s="8">
        <f>N260-L260*(R259-R260)</f>
        <v>254370.42944164478</v>
      </c>
      <c r="T260" s="8"/>
      <c r="U260" s="5">
        <v>252</v>
      </c>
      <c r="V260" s="8">
        <v>0</v>
      </c>
      <c r="W260" s="8">
        <v>0</v>
      </c>
      <c r="X260" s="8">
        <v>0</v>
      </c>
      <c r="Y260" s="8">
        <f t="shared" si="65"/>
        <v>0</v>
      </c>
      <c r="Z260" s="8">
        <f t="shared" si="66"/>
        <v>0</v>
      </c>
      <c r="AA260" s="3">
        <f t="shared" si="67"/>
        <v>0.04</v>
      </c>
      <c r="AB260">
        <f>SUMPRODUCT($U$9:U260,$X$9:X260)/SUM($X$9:X260)</f>
        <v>52.104686798720358</v>
      </c>
      <c r="AC260" s="10">
        <v>0.02</v>
      </c>
      <c r="AD260" s="8">
        <f t="shared" si="68"/>
        <v>0</v>
      </c>
      <c r="AF260" s="5">
        <v>252</v>
      </c>
      <c r="AG260" s="8">
        <f t="shared" si="69"/>
        <v>24818019.942614686</v>
      </c>
      <c r="AH260" s="8">
        <f t="shared" si="70"/>
        <v>195681.88670688245</v>
      </c>
      <c r="AI260" s="8">
        <f t="shared" si="71"/>
        <v>208663.88182972715</v>
      </c>
      <c r="AJ260" s="8">
        <f t="shared" si="72"/>
        <v>78213.569204744374</v>
      </c>
      <c r="AK260" s="12">
        <f>SUM($AJ$9:AJ260)/SUM($AG$9:AG260) * 12</f>
        <v>3.6964358683972361E-2</v>
      </c>
      <c r="AL260" s="9">
        <f>SUMPRODUCT($AF$9:AF260,$AH$9:AH260)/SUM($AH$9:AH260)</f>
        <v>80.593483524728427</v>
      </c>
      <c r="AM260" s="3">
        <f t="shared" si="73"/>
        <v>8.4077570375158429E-3</v>
      </c>
      <c r="AN260">
        <f t="shared" si="74"/>
        <v>3.1514830508474574E-3</v>
      </c>
    </row>
    <row r="261" spans="10:40" x14ac:dyDescent="0.2">
      <c r="J261" s="5">
        <v>253</v>
      </c>
      <c r="K261" s="8">
        <f t="shared" si="75"/>
        <v>42395.071573607464</v>
      </c>
      <c r="L261" s="8">
        <f t="shared" si="76"/>
        <v>330.63099290460104</v>
      </c>
      <c r="M261" s="8">
        <f t="shared" si="77"/>
        <v>132.48459866752333</v>
      </c>
      <c r="N261" s="8">
        <f t="shared" si="78"/>
        <v>254370.42944164478</v>
      </c>
      <c r="O261" s="3">
        <f t="shared" si="64"/>
        <v>3.7499999999999999E-2</v>
      </c>
      <c r="P261" s="9">
        <f>SUMPRODUCT($J$9:J261,$L$9:L261,$R$9:R261)/SUMPRODUCT($L$9:L261,$R$9:R261)</f>
        <v>92.979341255311326</v>
      </c>
      <c r="Q261" s="3">
        <v>0.01</v>
      </c>
      <c r="R261">
        <f t="shared" si="80"/>
        <v>595</v>
      </c>
      <c r="S261" s="8">
        <f>N261-L261*(R260-R261)</f>
        <v>252386.64348421717</v>
      </c>
      <c r="T261" s="8"/>
      <c r="U261" s="5">
        <v>253</v>
      </c>
      <c r="V261" s="8">
        <v>0</v>
      </c>
      <c r="W261" s="8">
        <v>0</v>
      </c>
      <c r="X261" s="8">
        <v>0</v>
      </c>
      <c r="Y261" s="8">
        <f t="shared" si="65"/>
        <v>0</v>
      </c>
      <c r="Z261" s="8">
        <f t="shared" si="66"/>
        <v>0</v>
      </c>
      <c r="AA261" s="3">
        <f t="shared" si="67"/>
        <v>0.04</v>
      </c>
      <c r="AB261">
        <f>SUMPRODUCT($U$9:U261,$X$9:X261)/SUM($X$9:X261)</f>
        <v>52.104686798720358</v>
      </c>
      <c r="AC261" s="10">
        <v>0.02</v>
      </c>
      <c r="AD261" s="8">
        <f t="shared" si="68"/>
        <v>0</v>
      </c>
      <c r="AF261" s="5">
        <v>253</v>
      </c>
      <c r="AG261" s="8">
        <f t="shared" si="69"/>
        <v>24413674.174078077</v>
      </c>
      <c r="AH261" s="8">
        <f t="shared" si="70"/>
        <v>194629.88927569875</v>
      </c>
      <c r="AI261" s="8">
        <f t="shared" si="71"/>
        <v>207000.37850258441</v>
      </c>
      <c r="AJ261" s="8">
        <f t="shared" si="72"/>
        <v>76944.806424711889</v>
      </c>
      <c r="AK261" s="12">
        <f>SUM($AJ$9:AJ261)/SUM($AG$9:AG261) * 12</f>
        <v>3.6964660972672876E-2</v>
      </c>
      <c r="AL261" s="9">
        <f>SUMPRODUCT($AF$9:AF261,$AH$9:AH261)/SUM($AH$9:AH261)</f>
        <v>80.70363419237701</v>
      </c>
      <c r="AM261" s="3">
        <f t="shared" si="73"/>
        <v>8.4788703669344875E-3</v>
      </c>
      <c r="AN261">
        <f t="shared" si="74"/>
        <v>3.1517094017094018E-3</v>
      </c>
    </row>
    <row r="262" spans="10:40" x14ac:dyDescent="0.2">
      <c r="J262" s="5">
        <v>254</v>
      </c>
      <c r="K262" s="8">
        <f t="shared" si="75"/>
        <v>42064.44058070286</v>
      </c>
      <c r="L262" s="8">
        <f t="shared" si="76"/>
        <v>331.66421475742789</v>
      </c>
      <c r="M262" s="8">
        <f t="shared" si="77"/>
        <v>131.45137681469643</v>
      </c>
      <c r="N262" s="8">
        <f t="shared" si="78"/>
        <v>210322.20290351429</v>
      </c>
      <c r="O262" s="3">
        <f t="shared" si="64"/>
        <v>3.7499999999999999E-2</v>
      </c>
      <c r="P262" s="9">
        <f>SUMPRODUCT($J$9:J262,$L$9:L262,$R$9:R262)/SUMPRODUCT($L$9:L262,$R$9:R262)</f>
        <v>93.227062622236446</v>
      </c>
      <c r="Q262" s="3">
        <v>0.01</v>
      </c>
      <c r="R262">
        <f t="shared" si="80"/>
        <v>590</v>
      </c>
      <c r="S262" s="8">
        <f>N262-L262*(R261-R262)</f>
        <v>208663.88182972715</v>
      </c>
      <c r="T262" s="8"/>
      <c r="U262" s="5">
        <v>254</v>
      </c>
      <c r="V262" s="8">
        <v>0</v>
      </c>
      <c r="W262" s="8">
        <v>0</v>
      </c>
      <c r="X262" s="8">
        <v>0</v>
      </c>
      <c r="Y262" s="8">
        <f t="shared" si="65"/>
        <v>0</v>
      </c>
      <c r="Z262" s="8">
        <f t="shared" si="66"/>
        <v>0</v>
      </c>
      <c r="AA262" s="3">
        <f t="shared" si="67"/>
        <v>0.04</v>
      </c>
      <c r="AB262">
        <f>SUMPRODUCT($U$9:U262,$X$9:X262)/SUM($X$9:X262)</f>
        <v>52.104686798720358</v>
      </c>
      <c r="AC262" s="10">
        <v>0.02</v>
      </c>
      <c r="AD262" s="8">
        <f t="shared" si="68"/>
        <v>0</v>
      </c>
      <c r="AF262" s="5">
        <v>254</v>
      </c>
      <c r="AG262" s="8">
        <f t="shared" si="69"/>
        <v>24012043.906299792</v>
      </c>
      <c r="AH262" s="8">
        <f t="shared" si="70"/>
        <v>193569.40590464527</v>
      </c>
      <c r="AI262" s="8">
        <f t="shared" si="71"/>
        <v>205331.67672754437</v>
      </c>
      <c r="AJ262" s="8">
        <f t="shared" si="72"/>
        <v>75684.513390007429</v>
      </c>
      <c r="AK262" s="12">
        <f>SUM($AJ$9:AJ262)/SUM($AG$9:AG262) * 12</f>
        <v>3.6964959039444356E-2</v>
      </c>
      <c r="AL262" s="9">
        <f>SUMPRODUCT($AF$9:AF262,$AH$9:AH262)/SUM($AH$9:AH262)</f>
        <v>80.813680182469682</v>
      </c>
      <c r="AM262" s="3">
        <f t="shared" si="73"/>
        <v>8.5511952888639199E-3</v>
      </c>
      <c r="AN262">
        <f t="shared" si="74"/>
        <v>3.151939655172414E-3</v>
      </c>
    </row>
    <row r="263" spans="10:40" x14ac:dyDescent="0.2">
      <c r="J263" s="5">
        <v>255</v>
      </c>
      <c r="K263" s="8">
        <f t="shared" si="75"/>
        <v>41732.776365945429</v>
      </c>
      <c r="L263" s="8">
        <f t="shared" si="76"/>
        <v>332.70066542854488</v>
      </c>
      <c r="M263" s="8">
        <f t="shared" si="77"/>
        <v>130.41492614357946</v>
      </c>
      <c r="N263" s="8">
        <f t="shared" si="78"/>
        <v>208663.88182972715</v>
      </c>
      <c r="O263" s="3">
        <f t="shared" si="64"/>
        <v>3.7499999999999999E-2</v>
      </c>
      <c r="P263" s="9">
        <f>SUMPRODUCT($J$9:J263,$L$9:L263,$R$9:R263)/SUMPRODUCT($L$9:L263,$R$9:R263)</f>
        <v>93.474225139871351</v>
      </c>
      <c r="Q263" s="3">
        <v>0.01</v>
      </c>
      <c r="R263">
        <f t="shared" si="80"/>
        <v>585</v>
      </c>
      <c r="S263" s="8">
        <f>N263-L263*(R262-R263)</f>
        <v>207000.37850258441</v>
      </c>
      <c r="T263" s="8"/>
      <c r="U263" s="5">
        <v>255</v>
      </c>
      <c r="V263" s="8">
        <v>0</v>
      </c>
      <c r="W263" s="8">
        <v>0</v>
      </c>
      <c r="X263" s="8">
        <v>0</v>
      </c>
      <c r="Y263" s="8">
        <f t="shared" si="65"/>
        <v>0</v>
      </c>
      <c r="Z263" s="8">
        <f t="shared" si="66"/>
        <v>0</v>
      </c>
      <c r="AA263" s="3">
        <f t="shared" si="67"/>
        <v>0.04</v>
      </c>
      <c r="AB263">
        <f>SUMPRODUCT($U$9:U263,$X$9:X263)/SUM($X$9:X263)</f>
        <v>52.104686798720358</v>
      </c>
      <c r="AC263" s="10">
        <v>0.02</v>
      </c>
      <c r="AD263" s="8">
        <f t="shared" si="68"/>
        <v>0</v>
      </c>
      <c r="AF263" s="5">
        <v>255</v>
      </c>
      <c r="AG263" s="8">
        <f t="shared" si="69"/>
        <v>23613142.823667601</v>
      </c>
      <c r="AH263" s="8">
        <f t="shared" si="70"/>
        <v>192500.39383001026</v>
      </c>
      <c r="AI263" s="8">
        <f t="shared" si="71"/>
        <v>203657.76025945731</v>
      </c>
      <c r="AJ263" s="8">
        <f t="shared" si="72"/>
        <v>74432.732813734823</v>
      </c>
      <c r="AK263" s="12">
        <f>SUM($AJ$9:AJ263)/SUM($AG$9:AG263) * 12</f>
        <v>3.6965252912147306E-2</v>
      </c>
      <c r="AL263" s="9">
        <f>SUMPRODUCT($AF$9:AF263,$AH$9:AH263)/SUM($AH$9:AH263)</f>
        <v>80.923611021149782</v>
      </c>
      <c r="AM263" s="3">
        <f t="shared" si="73"/>
        <v>8.6247629881495425E-3</v>
      </c>
      <c r="AN263">
        <f t="shared" si="74"/>
        <v>3.1521739130434779E-3</v>
      </c>
    </row>
    <row r="264" spans="10:40" x14ac:dyDescent="0.2">
      <c r="J264" s="5">
        <v>256</v>
      </c>
      <c r="K264" s="8">
        <f t="shared" si="75"/>
        <v>41400.075700516885</v>
      </c>
      <c r="L264" s="8">
        <f t="shared" si="76"/>
        <v>333.74035500800909</v>
      </c>
      <c r="M264" s="8">
        <f t="shared" si="77"/>
        <v>129.37523656411526</v>
      </c>
      <c r="N264" s="8">
        <f t="shared" si="78"/>
        <v>207000.37850258441</v>
      </c>
      <c r="O264" s="3">
        <f t="shared" si="64"/>
        <v>3.7499999999999999E-2</v>
      </c>
      <c r="P264" s="9">
        <f>SUMPRODUCT($J$9:J264,$L$9:L264,$R$9:R264)/SUMPRODUCT($L$9:L264,$R$9:R264)</f>
        <v>93.720810194920361</v>
      </c>
      <c r="Q264" s="3">
        <v>0.01</v>
      </c>
      <c r="R264">
        <f t="shared" si="80"/>
        <v>580</v>
      </c>
      <c r="S264" s="8">
        <f>N264-L264*(R263-R264)</f>
        <v>205331.67672754437</v>
      </c>
      <c r="T264" s="8"/>
      <c r="U264" s="5">
        <v>256</v>
      </c>
      <c r="V264" s="8">
        <v>0</v>
      </c>
      <c r="W264" s="8">
        <v>0</v>
      </c>
      <c r="X264" s="8">
        <v>0</v>
      </c>
      <c r="Y264" s="8">
        <f t="shared" si="65"/>
        <v>0</v>
      </c>
      <c r="Z264" s="8">
        <f t="shared" si="66"/>
        <v>0</v>
      </c>
      <c r="AA264" s="3">
        <f t="shared" si="67"/>
        <v>0.04</v>
      </c>
      <c r="AB264">
        <f>SUMPRODUCT($U$9:U264,$X$9:X264)/SUM($X$9:X264)</f>
        <v>52.104686798720358</v>
      </c>
      <c r="AC264" s="10">
        <v>0.02</v>
      </c>
      <c r="AD264" s="8">
        <f t="shared" si="68"/>
        <v>0</v>
      </c>
      <c r="AF264" s="5">
        <v>256</v>
      </c>
      <c r="AG264" s="8">
        <f t="shared" si="69"/>
        <v>23216984.669578135</v>
      </c>
      <c r="AH264" s="8">
        <f t="shared" si="70"/>
        <v>191422.81010367919</v>
      </c>
      <c r="AI264" s="8">
        <f t="shared" si="71"/>
        <v>201978.6128024075</v>
      </c>
      <c r="AJ264" s="8">
        <f t="shared" si="72"/>
        <v>73189.507593242466</v>
      </c>
      <c r="AK264" s="12">
        <f>SUM($AJ$9:AJ264)/SUM($AG$9:AG264) * 12</f>
        <v>3.6965542618509498E-2</v>
      </c>
      <c r="AL264" s="9">
        <f>SUMPRODUCT($AF$9:AF264,$AH$9:AH264)/SUM($AH$9:AH264)</f>
        <v>81.033416162479625</v>
      </c>
      <c r="AM264" s="3">
        <f t="shared" si="73"/>
        <v>8.6996057273133198E-3</v>
      </c>
      <c r="AN264">
        <f t="shared" si="74"/>
        <v>3.1524122807017538E-3</v>
      </c>
    </row>
    <row r="265" spans="10:40" x14ac:dyDescent="0.2">
      <c r="J265" s="5">
        <v>257</v>
      </c>
      <c r="K265" s="8">
        <f t="shared" si="75"/>
        <v>41066.335345508873</v>
      </c>
      <c r="L265" s="8">
        <f t="shared" si="76"/>
        <v>334.78329361740913</v>
      </c>
      <c r="M265" s="8">
        <f t="shared" si="77"/>
        <v>128.33229795471522</v>
      </c>
      <c r="N265" s="8">
        <f t="shared" si="78"/>
        <v>205331.67672754437</v>
      </c>
      <c r="O265" s="3">
        <f t="shared" si="64"/>
        <v>3.7499999999999999E-2</v>
      </c>
      <c r="P265" s="9">
        <f>SUMPRODUCT($J$9:J265,$L$9:L265,$R$9:R265)/SUMPRODUCT($L$9:L265,$R$9:R265)</f>
        <v>93.966799070208495</v>
      </c>
      <c r="Q265" s="3">
        <v>0.01</v>
      </c>
      <c r="R265">
        <f t="shared" si="80"/>
        <v>575</v>
      </c>
      <c r="S265" s="8">
        <f>N265-L265*(R264-R265)</f>
        <v>203657.76025945731</v>
      </c>
      <c r="T265" s="8"/>
      <c r="U265" s="5">
        <v>257</v>
      </c>
      <c r="V265" s="8">
        <v>0</v>
      </c>
      <c r="W265" s="8">
        <v>0</v>
      </c>
      <c r="X265" s="8">
        <v>0</v>
      </c>
      <c r="Y265" s="8">
        <f t="shared" si="65"/>
        <v>0</v>
      </c>
      <c r="Z265" s="8">
        <f t="shared" si="66"/>
        <v>0</v>
      </c>
      <c r="AA265" s="3">
        <f t="shared" si="67"/>
        <v>0.04</v>
      </c>
      <c r="AB265">
        <f>SUMPRODUCT($U$9:U265,$X$9:X265)/SUM($X$9:X265)</f>
        <v>52.104686798720358</v>
      </c>
      <c r="AC265" s="10">
        <v>0.02</v>
      </c>
      <c r="AD265" s="8">
        <f t="shared" si="68"/>
        <v>0</v>
      </c>
      <c r="AF265" s="5">
        <v>257</v>
      </c>
      <c r="AG265" s="8">
        <f t="shared" si="69"/>
        <v>22823583.246672049</v>
      </c>
      <c r="AH265" s="8">
        <f t="shared" si="70"/>
        <v>190336.61159240012</v>
      </c>
      <c r="AI265" s="8">
        <f t="shared" si="71"/>
        <v>200294.21800955443</v>
      </c>
      <c r="AJ265" s="8">
        <f t="shared" si="72"/>
        <v>71954.880810857678</v>
      </c>
      <c r="AK265" s="12">
        <f>SUM($AJ$9:AJ265)/SUM($AG$9:AG265) * 12</f>
        <v>3.6965828186129555E-2</v>
      </c>
      <c r="AL265" s="9">
        <f>SUMPRODUCT($AF$9:AF265,$AH$9:AH265)/SUM($AH$9:AH265)</f>
        <v>81.143084987671315</v>
      </c>
      <c r="AM265" s="3">
        <f t="shared" si="73"/>
        <v>8.7757568934211817E-3</v>
      </c>
      <c r="AN265">
        <f t="shared" si="74"/>
        <v>3.1526548672566371E-3</v>
      </c>
    </row>
    <row r="266" spans="10:40" x14ac:dyDescent="0.2">
      <c r="J266" s="5">
        <v>258</v>
      </c>
      <c r="K266" s="8">
        <f t="shared" si="75"/>
        <v>40731.552051891464</v>
      </c>
      <c r="L266" s="8">
        <f t="shared" si="76"/>
        <v>335.82949140996351</v>
      </c>
      <c r="M266" s="8">
        <f t="shared" si="77"/>
        <v>127.28610016216082</v>
      </c>
      <c r="N266" s="8">
        <f t="shared" si="78"/>
        <v>203657.76025945731</v>
      </c>
      <c r="O266" s="3">
        <f t="shared" ref="O266:O329" si="81">$K$4</f>
        <v>3.7499999999999999E-2</v>
      </c>
      <c r="P266" s="9">
        <f>SUMPRODUCT($J$9:J266,$L$9:L266,$R$9:R266)/SUMPRODUCT($L$9:L266,$R$9:R266)</f>
        <v>94.212172942357853</v>
      </c>
      <c r="Q266" s="3">
        <v>0.01</v>
      </c>
      <c r="R266">
        <f t="shared" si="80"/>
        <v>570</v>
      </c>
      <c r="S266" s="8">
        <f>N266-L266*(R265-R266)</f>
        <v>201978.6128024075</v>
      </c>
      <c r="T266" s="8"/>
      <c r="U266" s="5">
        <v>258</v>
      </c>
      <c r="V266" s="8">
        <v>0</v>
      </c>
      <c r="W266" s="8">
        <v>0</v>
      </c>
      <c r="X266" s="8">
        <v>0</v>
      </c>
      <c r="Y266" s="8">
        <f t="shared" ref="Y266:Y329" si="82">V266*2/100</f>
        <v>0</v>
      </c>
      <c r="Z266" s="8">
        <f t="shared" ref="Z266:Z329" si="83">V266*$V$4/12</f>
        <v>0</v>
      </c>
      <c r="AA266" s="3">
        <f t="shared" ref="AA266:AA329" si="84">$V$4</f>
        <v>0.04</v>
      </c>
      <c r="AB266">
        <f>SUMPRODUCT($U$9:U266,$X$9:X266)/SUM($X$9:X266)</f>
        <v>52.104686798720358</v>
      </c>
      <c r="AC266" s="10">
        <v>0.02</v>
      </c>
      <c r="AD266" s="8">
        <f t="shared" ref="AD266:AD329" si="85">(Y266-X266)</f>
        <v>0</v>
      </c>
      <c r="AF266" s="5">
        <v>258</v>
      </c>
      <c r="AG266" s="8">
        <f t="shared" ref="AG266:AG329" si="86">B268+K268*R268+V272*$V$7</f>
        <v>22432952.417070094</v>
      </c>
      <c r="AH266" s="8">
        <f t="shared" ref="AH266:AH329" si="87">C268+L268*R268+W272*$V$7</f>
        <v>189241.75497704558</v>
      </c>
      <c r="AI266" s="8">
        <f t="shared" ref="AI266:AI329" si="88">S268+AD272*$V$7</f>
        <v>198604.55948297368</v>
      </c>
      <c r="AJ266" s="8">
        <f t="shared" ref="AJ266:AJ329" si="89">E268+M268*R267+Z272*$V$7</f>
        <v>70728.895734623904</v>
      </c>
      <c r="AK266" s="12">
        <f>SUM($AJ$9:AJ266)/SUM($AG$9:AG266) * 12</f>
        <v>3.6966109642480621E-2</v>
      </c>
      <c r="AL266" s="9">
        <f>SUMPRODUCT($AF$9:AF266,$AH$9:AH266)/SUM($AH$9:AH266)</f>
        <v>81.252606804307561</v>
      </c>
      <c r="AM266" s="3">
        <f t="shared" ref="AM266:AM329" si="90">AI266/AG266</f>
        <v>8.8532510474121917E-3</v>
      </c>
      <c r="AN266">
        <f t="shared" ref="AN266:AN329" si="91">AJ266/AG266</f>
        <v>3.1529017857142858E-3</v>
      </c>
    </row>
    <row r="267" spans="10:40" x14ac:dyDescent="0.2">
      <c r="J267" s="5">
        <v>259</v>
      </c>
      <c r="K267" s="8">
        <f t="shared" ref="K267:K330" si="92">K266-L266</f>
        <v>40395.722560481503</v>
      </c>
      <c r="L267" s="8">
        <f t="shared" ref="L267:L330" si="93">$K$6-M267</f>
        <v>336.87895857061966</v>
      </c>
      <c r="M267" s="8">
        <f t="shared" ref="M267:M330" si="94">K267*$K$4/12</f>
        <v>126.23663300150469</v>
      </c>
      <c r="N267" s="8">
        <f t="shared" ref="N267:N330" si="95">(R266-R267)*K267</f>
        <v>201978.61280240753</v>
      </c>
      <c r="O267" s="3">
        <f t="shared" si="81"/>
        <v>3.7499999999999999E-2</v>
      </c>
      <c r="P267" s="9">
        <f>SUMPRODUCT($J$9:J267,$L$9:L267,$R$9:R267)/SUMPRODUCT($L$9:L267,$R$9:R267)</f>
        <v>94.456912879437638</v>
      </c>
      <c r="Q267" s="3">
        <v>0.01</v>
      </c>
      <c r="R267">
        <f t="shared" si="80"/>
        <v>565</v>
      </c>
      <c r="S267" s="8">
        <f>N267-L267*(R266-R267)</f>
        <v>200294.21800955443</v>
      </c>
      <c r="T267" s="8"/>
      <c r="U267" s="5">
        <v>259</v>
      </c>
      <c r="V267" s="8">
        <v>0</v>
      </c>
      <c r="W267" s="8">
        <v>0</v>
      </c>
      <c r="X267" s="8">
        <v>0</v>
      </c>
      <c r="Y267" s="8">
        <f t="shared" si="82"/>
        <v>0</v>
      </c>
      <c r="Z267" s="8">
        <f t="shared" si="83"/>
        <v>0</v>
      </c>
      <c r="AA267" s="3">
        <f t="shared" si="84"/>
        <v>0.04</v>
      </c>
      <c r="AB267">
        <f>SUMPRODUCT($U$9:U267,$X$9:X267)/SUM($X$9:X267)</f>
        <v>52.104686798720358</v>
      </c>
      <c r="AC267" s="10">
        <v>0.02</v>
      </c>
      <c r="AD267" s="8">
        <f t="shared" si="85"/>
        <v>0</v>
      </c>
      <c r="AF267" s="5">
        <v>259</v>
      </c>
      <c r="AG267" s="8">
        <f t="shared" si="86"/>
        <v>22045106.102610078</v>
      </c>
      <c r="AH267" s="8">
        <f t="shared" si="87"/>
        <v>188138.19675187251</v>
      </c>
      <c r="AI267" s="8">
        <f t="shared" si="88"/>
        <v>196909.62077349736</v>
      </c>
      <c r="AJ267" s="8">
        <f t="shared" si="89"/>
        <v>69511.595819040784</v>
      </c>
      <c r="AK267" s="12">
        <f>SUM($AJ$9:AJ267)/SUM($AG$9:AG267) * 12</f>
        <v>3.696638701491383E-2</v>
      </c>
      <c r="AL267" s="9">
        <f>SUMPRODUCT($AF$9:AF267,$AH$9:AH267)/SUM($AH$9:AH267)</f>
        <v>81.361970845551824</v>
      </c>
      <c r="AM267" s="3">
        <f t="shared" si="90"/>
        <v>8.9321239760412775E-3</v>
      </c>
      <c r="AN267">
        <f t="shared" si="91"/>
        <v>3.153153153153153E-3</v>
      </c>
    </row>
    <row r="268" spans="10:40" x14ac:dyDescent="0.2">
      <c r="J268" s="5">
        <v>260</v>
      </c>
      <c r="K268" s="8">
        <f t="shared" si="92"/>
        <v>40058.843601910885</v>
      </c>
      <c r="L268" s="8">
        <f t="shared" si="93"/>
        <v>337.93170531615283</v>
      </c>
      <c r="M268" s="8">
        <f t="shared" si="94"/>
        <v>125.18388625597152</v>
      </c>
      <c r="N268" s="8">
        <f t="shared" si="95"/>
        <v>200294.21800955443</v>
      </c>
      <c r="O268" s="3">
        <f t="shared" si="81"/>
        <v>3.7499999999999999E-2</v>
      </c>
      <c r="P268" s="9">
        <f>SUMPRODUCT($J$9:J268,$L$9:L268,$R$9:R268)/SUMPRODUCT($L$9:L268,$R$9:R268)</f>
        <v>94.700999838587322</v>
      </c>
      <c r="Q268" s="3">
        <v>0.01</v>
      </c>
      <c r="R268">
        <f t="shared" si="80"/>
        <v>560</v>
      </c>
      <c r="S268" s="8">
        <f>N268-L268*(R267-R268)</f>
        <v>198604.55948297368</v>
      </c>
      <c r="T268" s="8"/>
      <c r="U268" s="5">
        <v>260</v>
      </c>
      <c r="V268" s="8">
        <v>0</v>
      </c>
      <c r="W268" s="8">
        <v>0</v>
      </c>
      <c r="X268" s="8">
        <v>0</v>
      </c>
      <c r="Y268" s="8">
        <f t="shared" si="82"/>
        <v>0</v>
      </c>
      <c r="Z268" s="8">
        <f t="shared" si="83"/>
        <v>0</v>
      </c>
      <c r="AA268" s="3">
        <f t="shared" si="84"/>
        <v>0.04</v>
      </c>
      <c r="AB268">
        <f>SUMPRODUCT($U$9:U268,$X$9:X268)/SUM($X$9:X268)</f>
        <v>52.104686798720358</v>
      </c>
      <c r="AC268" s="10">
        <v>0.02</v>
      </c>
      <c r="AD268" s="8">
        <f t="shared" si="85"/>
        <v>0</v>
      </c>
      <c r="AF268" s="5">
        <v>260</v>
      </c>
      <c r="AG268" s="8">
        <f t="shared" si="86"/>
        <v>21660058.285084706</v>
      </c>
      <c r="AH268" s="8">
        <f t="shared" si="87"/>
        <v>187025.89322377869</v>
      </c>
      <c r="AI268" s="8">
        <f t="shared" si="88"/>
        <v>195209.3853805539</v>
      </c>
      <c r="AJ268" s="8">
        <f t="shared" si="89"/>
        <v>68303.024705806878</v>
      </c>
      <c r="AK268" s="12">
        <f>SUM($AJ$9:AJ268)/SUM($AG$9:AG268) * 12</f>
        <v>3.6966660330661885E-2</v>
      </c>
      <c r="AL268" s="9">
        <f>SUMPRODUCT($AF$9:AF268,$AH$9:AH268)/SUM($AH$9:AH268)</f>
        <v>81.47116626934816</v>
      </c>
      <c r="AM268" s="3">
        <f t="shared" si="90"/>
        <v>9.0124127465980412E-3</v>
      </c>
      <c r="AN268">
        <f t="shared" si="91"/>
        <v>3.1534090909090904E-3</v>
      </c>
    </row>
    <row r="269" spans="10:40" x14ac:dyDescent="0.2">
      <c r="J269" s="5">
        <v>261</v>
      </c>
      <c r="K269" s="8">
        <f t="shared" si="92"/>
        <v>39720.911896594735</v>
      </c>
      <c r="L269" s="8">
        <f t="shared" si="93"/>
        <v>338.9877418952658</v>
      </c>
      <c r="M269" s="8">
        <f t="shared" si="94"/>
        <v>124.12784967685855</v>
      </c>
      <c r="N269" s="8">
        <f t="shared" si="95"/>
        <v>198604.55948297368</v>
      </c>
      <c r="O269" s="3">
        <f t="shared" si="81"/>
        <v>3.7499999999999999E-2</v>
      </c>
      <c r="P269" s="9">
        <f>SUMPRODUCT($J$9:J269,$L$9:L269,$R$9:R269)/SUMPRODUCT($L$9:L269,$R$9:R269)</f>
        <v>94.944414663612008</v>
      </c>
      <c r="Q269" s="3">
        <v>0.01</v>
      </c>
      <c r="R269">
        <f t="shared" si="80"/>
        <v>555</v>
      </c>
      <c r="S269" s="8">
        <f>N269-L269*(R268-R269)</f>
        <v>196909.62077349736</v>
      </c>
      <c r="T269" s="8"/>
      <c r="U269" s="5">
        <v>261</v>
      </c>
      <c r="V269" s="8">
        <v>0</v>
      </c>
      <c r="W269" s="8">
        <v>0</v>
      </c>
      <c r="X269" s="8">
        <v>0</v>
      </c>
      <c r="Y269" s="8">
        <f t="shared" si="82"/>
        <v>0</v>
      </c>
      <c r="Z269" s="8">
        <f t="shared" si="83"/>
        <v>0</v>
      </c>
      <c r="AA269" s="3">
        <f t="shared" si="84"/>
        <v>0.04</v>
      </c>
      <c r="AB269">
        <f>SUMPRODUCT($U$9:U269,$X$9:X269)/SUM($X$9:X269)</f>
        <v>52.104686798720358</v>
      </c>
      <c r="AC269" s="10">
        <v>0.02</v>
      </c>
      <c r="AD269" s="8">
        <f t="shared" si="85"/>
        <v>0</v>
      </c>
      <c r="AF269" s="5">
        <v>261</v>
      </c>
      <c r="AG269" s="8">
        <f t="shared" si="86"/>
        <v>21277823.006480377</v>
      </c>
      <c r="AH269" s="8">
        <f t="shared" si="87"/>
        <v>185904.80051155659</v>
      </c>
      <c r="AI269" s="8">
        <f t="shared" si="88"/>
        <v>193503.83675200751</v>
      </c>
      <c r="AJ269" s="8">
        <f t="shared" si="89"/>
        <v>67103.226224565398</v>
      </c>
      <c r="AK269" s="12">
        <f>SUM($AJ$9:AJ269)/SUM($AG$9:AG269) * 12</f>
        <v>3.6966929616842559E-2</v>
      </c>
      <c r="AL269" s="9">
        <f>SUMPRODUCT($AF$9:AF269,$AH$9:AH269)/SUM($AH$9:AH269)</f>
        <v>81.580182157610238</v>
      </c>
      <c r="AM269" s="3">
        <f t="shared" si="90"/>
        <v>9.0941557645758189E-3</v>
      </c>
      <c r="AN269">
        <f t="shared" si="91"/>
        <v>3.1536697247706415E-3</v>
      </c>
    </row>
    <row r="270" spans="10:40" x14ac:dyDescent="0.2">
      <c r="J270" s="5">
        <v>262</v>
      </c>
      <c r="K270" s="8">
        <f t="shared" si="92"/>
        <v>39381.924154699467</v>
      </c>
      <c r="L270" s="8">
        <f t="shared" si="93"/>
        <v>340.04707858868852</v>
      </c>
      <c r="M270" s="8">
        <f t="shared" si="94"/>
        <v>123.06851298343582</v>
      </c>
      <c r="N270" s="8">
        <f t="shared" si="95"/>
        <v>196909.62077349733</v>
      </c>
      <c r="O270" s="3">
        <f t="shared" si="81"/>
        <v>3.7499999999999999E-2</v>
      </c>
      <c r="P270" s="9">
        <f>SUMPRODUCT($J$9:J270,$L$9:L270,$R$9:R270)/SUMPRODUCT($L$9:L270,$R$9:R270)</f>
        <v>95.187138082549438</v>
      </c>
      <c r="Q270" s="3">
        <v>0.01</v>
      </c>
      <c r="R270">
        <f t="shared" si="80"/>
        <v>550</v>
      </c>
      <c r="S270" s="8">
        <f>N270-L270*(R269-R270)</f>
        <v>195209.3853805539</v>
      </c>
      <c r="T270" s="8"/>
      <c r="U270" s="5">
        <v>262</v>
      </c>
      <c r="V270" s="8">
        <v>0</v>
      </c>
      <c r="W270" s="8">
        <v>0</v>
      </c>
      <c r="X270" s="8">
        <v>0</v>
      </c>
      <c r="Y270" s="8">
        <f t="shared" si="82"/>
        <v>0</v>
      </c>
      <c r="Z270" s="8">
        <f t="shared" si="83"/>
        <v>0</v>
      </c>
      <c r="AA270" s="3">
        <f t="shared" si="84"/>
        <v>0.04</v>
      </c>
      <c r="AB270">
        <f>SUMPRODUCT($U$9:U270,$X$9:X270)/SUM($X$9:X270)</f>
        <v>52.104686798720358</v>
      </c>
      <c r="AC270" s="10">
        <v>0.02</v>
      </c>
      <c r="AD270" s="8">
        <f t="shared" si="85"/>
        <v>0</v>
      </c>
      <c r="AF270" s="5">
        <v>262</v>
      </c>
      <c r="AG270" s="8">
        <f t="shared" si="86"/>
        <v>20898414.369216811</v>
      </c>
      <c r="AH270" s="8">
        <f t="shared" si="87"/>
        <v>184774.87454514459</v>
      </c>
      <c r="AI270" s="8">
        <f t="shared" si="88"/>
        <v>191792.95828399691</v>
      </c>
      <c r="AJ270" s="8">
        <f t="shared" si="89"/>
        <v>65912.244393652567</v>
      </c>
      <c r="AK270" s="12">
        <f>SUM($AJ$9:AJ270)/SUM($AG$9:AG270) * 12</f>
        <v>3.6967194900462137E-2</v>
      </c>
      <c r="AL270" s="9">
        <f>SUMPRODUCT($AF$9:AF270,$AH$9:AH270)/SUM($AH$9:AH270)</f>
        <v>81.68900751539951</v>
      </c>
      <c r="AM270" s="3">
        <f t="shared" si="90"/>
        <v>9.1773928344777364E-3</v>
      </c>
      <c r="AN270">
        <f t="shared" si="91"/>
        <v>3.1539351851851858E-3</v>
      </c>
    </row>
    <row r="271" spans="10:40" x14ac:dyDescent="0.2">
      <c r="J271" s="5">
        <v>263</v>
      </c>
      <c r="K271" s="8">
        <f t="shared" si="92"/>
        <v>39041.877076110781</v>
      </c>
      <c r="L271" s="8">
        <f t="shared" si="93"/>
        <v>341.10972570927817</v>
      </c>
      <c r="M271" s="8">
        <f t="shared" si="94"/>
        <v>122.00586586284618</v>
      </c>
      <c r="N271" s="8">
        <f t="shared" si="95"/>
        <v>195209.3853805539</v>
      </c>
      <c r="O271" s="3">
        <f t="shared" si="81"/>
        <v>3.7499999999999999E-2</v>
      </c>
      <c r="P271" s="9">
        <f>SUMPRODUCT($J$9:J271,$L$9:L271,$R$9:R271)/SUMPRODUCT($L$9:L271,$R$9:R271)</f>
        <v>95.429150705208144</v>
      </c>
      <c r="Q271" s="3">
        <v>0.01</v>
      </c>
      <c r="R271">
        <f t="shared" si="80"/>
        <v>545</v>
      </c>
      <c r="S271" s="8">
        <f>N271-L271*(R270-R271)</f>
        <v>193503.83675200751</v>
      </c>
      <c r="T271" s="8"/>
      <c r="U271" s="5">
        <v>263</v>
      </c>
      <c r="V271" s="8">
        <v>0</v>
      </c>
      <c r="W271" s="8">
        <v>0</v>
      </c>
      <c r="X271" s="8">
        <v>0</v>
      </c>
      <c r="Y271" s="8">
        <f t="shared" si="82"/>
        <v>0</v>
      </c>
      <c r="Z271" s="8">
        <f t="shared" si="83"/>
        <v>0</v>
      </c>
      <c r="AA271" s="3">
        <f t="shared" si="84"/>
        <v>0.04</v>
      </c>
      <c r="AB271">
        <f>SUMPRODUCT($U$9:U271,$X$9:X271)/SUM($X$9:X271)</f>
        <v>52.104686798720358</v>
      </c>
      <c r="AC271" s="10">
        <v>0.02</v>
      </c>
      <c r="AD271" s="8">
        <f t="shared" si="85"/>
        <v>0</v>
      </c>
      <c r="AF271" s="5">
        <v>263</v>
      </c>
      <c r="AG271" s="8">
        <f t="shared" si="86"/>
        <v>20521846.536387671</v>
      </c>
      <c r="AH271" s="8">
        <f t="shared" si="87"/>
        <v>183636.07106487505</v>
      </c>
      <c r="AI271" s="8">
        <f t="shared" si="88"/>
        <v>190076.73332077378</v>
      </c>
      <c r="AJ271" s="8">
        <f t="shared" si="89"/>
        <v>64730.123420848955</v>
      </c>
      <c r="AK271" s="12">
        <f>SUM($AJ$9:AJ271)/SUM($AG$9:AG271) * 12</f>
        <v>3.6967456208418931E-2</v>
      </c>
      <c r="AL271" s="9">
        <f>SUMPRODUCT($AF$9:AF271,$AH$9:AH271)/SUM($AH$9:AH271)</f>
        <v>81.797631270092424</v>
      </c>
      <c r="AM271" s="3">
        <f t="shared" si="90"/>
        <v>9.2621652239599957E-3</v>
      </c>
      <c r="AN271">
        <f t="shared" si="91"/>
        <v>3.1542056074766352E-3</v>
      </c>
    </row>
    <row r="272" spans="10:40" x14ac:dyDescent="0.2">
      <c r="J272" s="5">
        <v>264</v>
      </c>
      <c r="K272" s="8">
        <f t="shared" si="92"/>
        <v>38700.767350401504</v>
      </c>
      <c r="L272" s="8">
        <f t="shared" si="93"/>
        <v>342.17569360211962</v>
      </c>
      <c r="M272" s="8">
        <f t="shared" si="94"/>
        <v>120.93989797000471</v>
      </c>
      <c r="N272" s="8">
        <f t="shared" si="95"/>
        <v>193503.83675200751</v>
      </c>
      <c r="O272" s="3">
        <f t="shared" si="81"/>
        <v>3.7499999999999999E-2</v>
      </c>
      <c r="P272" s="9">
        <f>SUMPRODUCT($J$9:J272,$L$9:L272,$R$9:R272)/SUMPRODUCT($L$9:L272,$R$9:R272)</f>
        <v>95.670433020675588</v>
      </c>
      <c r="Q272" s="3">
        <v>0.01</v>
      </c>
      <c r="R272">
        <f t="shared" si="80"/>
        <v>540</v>
      </c>
      <c r="S272" s="8">
        <f>N272-L272*(R271-R272)</f>
        <v>191792.95828399691</v>
      </c>
      <c r="T272" s="8"/>
      <c r="U272" s="5">
        <v>264</v>
      </c>
      <c r="V272" s="8">
        <v>0</v>
      </c>
      <c r="W272" s="8">
        <v>0</v>
      </c>
      <c r="X272" s="8">
        <v>0</v>
      </c>
      <c r="Y272" s="8">
        <f t="shared" si="82"/>
        <v>0</v>
      </c>
      <c r="Z272" s="8">
        <f t="shared" si="83"/>
        <v>0</v>
      </c>
      <c r="AA272" s="3">
        <f t="shared" si="84"/>
        <v>0.04</v>
      </c>
      <c r="AB272">
        <f>SUMPRODUCT($U$9:U272,$X$9:X272)/SUM($X$9:X272)</f>
        <v>52.104686798720358</v>
      </c>
      <c r="AC272" s="10">
        <v>0.02</v>
      </c>
      <c r="AD272" s="8">
        <f t="shared" si="85"/>
        <v>0</v>
      </c>
      <c r="AF272" s="5">
        <v>264</v>
      </c>
      <c r="AG272" s="8">
        <f t="shared" si="86"/>
        <v>20148133.73200202</v>
      </c>
      <c r="AH272" s="8">
        <f t="shared" si="87"/>
        <v>182488.3456207196</v>
      </c>
      <c r="AI272" s="8">
        <f t="shared" si="88"/>
        <v>188355.14515454057</v>
      </c>
      <c r="AJ272" s="8">
        <f t="shared" si="89"/>
        <v>63556.90770413373</v>
      </c>
      <c r="AK272" s="12">
        <f>SUM($AJ$9:AJ272)/SUM($AG$9:AG272) * 12</f>
        <v>3.6967713567506666E-2</v>
      </c>
      <c r="AL272" s="9">
        <f>SUMPRODUCT($AF$9:AF272,$AH$9:AH272)/SUM($AH$9:AH272)</f>
        <v>81.906042270536418</v>
      </c>
      <c r="AM272" s="3">
        <f t="shared" si="90"/>
        <v>9.3485157315274913E-3</v>
      </c>
      <c r="AN272">
        <f t="shared" si="91"/>
        <v>3.1544811320754719E-3</v>
      </c>
    </row>
    <row r="273" spans="10:40" x14ac:dyDescent="0.2">
      <c r="J273" s="5">
        <v>265</v>
      </c>
      <c r="K273" s="8">
        <f t="shared" si="92"/>
        <v>38358.591656799385</v>
      </c>
      <c r="L273" s="8">
        <f t="shared" si="93"/>
        <v>343.24499264462628</v>
      </c>
      <c r="M273" s="8">
        <f t="shared" si="94"/>
        <v>119.87059892749807</v>
      </c>
      <c r="N273" s="8">
        <f t="shared" si="95"/>
        <v>191792.95828399691</v>
      </c>
      <c r="O273" s="3">
        <f t="shared" si="81"/>
        <v>3.7499999999999999E-2</v>
      </c>
      <c r="P273" s="9">
        <f>SUMPRODUCT($J$9:J273,$L$9:L273,$R$9:R273)/SUMPRODUCT($L$9:L273,$R$9:R273)</f>
        <v>95.910965394796108</v>
      </c>
      <c r="Q273" s="3">
        <v>0.01</v>
      </c>
      <c r="R273">
        <f t="shared" si="80"/>
        <v>535</v>
      </c>
      <c r="S273" s="8">
        <f>N273-L273*(R272-R273)</f>
        <v>190076.73332077378</v>
      </c>
      <c r="T273" s="8"/>
      <c r="U273" s="5">
        <v>265</v>
      </c>
      <c r="V273" s="8">
        <v>0</v>
      </c>
      <c r="W273" s="8">
        <v>0</v>
      </c>
      <c r="X273" s="8">
        <v>0</v>
      </c>
      <c r="Y273" s="8">
        <f t="shared" si="82"/>
        <v>0</v>
      </c>
      <c r="Z273" s="8">
        <f t="shared" si="83"/>
        <v>0</v>
      </c>
      <c r="AA273" s="3">
        <f t="shared" si="84"/>
        <v>0.04</v>
      </c>
      <c r="AB273">
        <f>SUMPRODUCT($U$9:U273,$X$9:X273)/SUM($X$9:X273)</f>
        <v>52.104686798720358</v>
      </c>
      <c r="AC273" s="10">
        <v>0.02</v>
      </c>
      <c r="AD273" s="8">
        <f t="shared" si="85"/>
        <v>0</v>
      </c>
      <c r="AF273" s="5">
        <v>265</v>
      </c>
      <c r="AG273" s="8">
        <f t="shared" si="86"/>
        <v>19777290.241226763</v>
      </c>
      <c r="AH273" s="8">
        <f t="shared" si="87"/>
        <v>181331.65357153164</v>
      </c>
      <c r="AI273" s="8">
        <f t="shared" si="88"/>
        <v>186628.17702528791</v>
      </c>
      <c r="AJ273" s="8">
        <f t="shared" si="89"/>
        <v>62392.641832441564</v>
      </c>
      <c r="AK273" s="12">
        <f>SUM($AJ$9:AJ273)/SUM($AG$9:AG273) * 12</f>
        <v>3.6967967004417887E-2</v>
      </c>
      <c r="AL273" s="9">
        <f>SUMPRODUCT($AF$9:AF273,$AH$9:AH273)/SUM($AH$9:AH273)</f>
        <v>82.014229286194436</v>
      </c>
      <c r="AM273" s="3">
        <f t="shared" si="90"/>
        <v>9.4364887580125623E-3</v>
      </c>
      <c r="AN273">
        <f t="shared" si="91"/>
        <v>3.1547619047619046E-3</v>
      </c>
    </row>
    <row r="274" spans="10:40" x14ac:dyDescent="0.2">
      <c r="J274" s="5">
        <v>266</v>
      </c>
      <c r="K274" s="8">
        <f t="shared" si="92"/>
        <v>38015.346664154757</v>
      </c>
      <c r="L274" s="8">
        <f t="shared" si="93"/>
        <v>344.31763324664075</v>
      </c>
      <c r="M274" s="8">
        <f t="shared" si="94"/>
        <v>118.79795832548361</v>
      </c>
      <c r="N274" s="8">
        <f t="shared" si="95"/>
        <v>190076.73332077378</v>
      </c>
      <c r="O274" s="3">
        <f t="shared" si="81"/>
        <v>3.7499999999999999E-2</v>
      </c>
      <c r="P274" s="9">
        <f>SUMPRODUCT($J$9:J274,$L$9:L274,$R$9:R274)/SUMPRODUCT($L$9:L274,$R$9:R274)</f>
        <v>96.15072806761755</v>
      </c>
      <c r="Q274" s="3">
        <v>0.01</v>
      </c>
      <c r="R274">
        <f t="shared" si="80"/>
        <v>530</v>
      </c>
      <c r="S274" s="8">
        <f>N274-L274*(R273-R274)</f>
        <v>188355.14515454057</v>
      </c>
      <c r="T274" s="8"/>
      <c r="U274" s="5">
        <v>266</v>
      </c>
      <c r="V274" s="8">
        <v>0</v>
      </c>
      <c r="W274" s="8">
        <v>0</v>
      </c>
      <c r="X274" s="8">
        <v>0</v>
      </c>
      <c r="Y274" s="8">
        <f t="shared" si="82"/>
        <v>0</v>
      </c>
      <c r="Z274" s="8">
        <f t="shared" si="83"/>
        <v>0</v>
      </c>
      <c r="AA274" s="3">
        <f t="shared" si="84"/>
        <v>0.04</v>
      </c>
      <c r="AB274">
        <f>SUMPRODUCT($U$9:U274,$X$9:X274)/SUM($X$9:X274)</f>
        <v>52.104686798720358</v>
      </c>
      <c r="AC274" s="10">
        <v>0.02</v>
      </c>
      <c r="AD274" s="8">
        <f t="shared" si="85"/>
        <v>0</v>
      </c>
      <c r="AF274" s="5">
        <v>266</v>
      </c>
      <c r="AG274" s="8">
        <f t="shared" si="86"/>
        <v>19409330.410629943</v>
      </c>
      <c r="AH274" s="8">
        <f t="shared" si="87"/>
        <v>180165.9500842861</v>
      </c>
      <c r="AI274" s="8">
        <f t="shared" si="88"/>
        <v>184895.81212063131</v>
      </c>
      <c r="AJ274" s="8">
        <f t="shared" si="89"/>
        <v>61237.370586422599</v>
      </c>
      <c r="AK274" s="12">
        <f>SUM($AJ$9:AJ274)/SUM($AG$9:AG274) * 12</f>
        <v>3.6968216545747355E-2</v>
      </c>
      <c r="AL274" s="9">
        <f>SUMPRODUCT($AF$9:AF274,$AH$9:AH274)/SUM($AH$9:AH274)</f>
        <v>82.122181006278083</v>
      </c>
      <c r="AM274" s="3">
        <f t="shared" si="90"/>
        <v>9.5261303820851594E-3</v>
      </c>
      <c r="AN274">
        <f t="shared" si="91"/>
        <v>3.155048076923077E-3</v>
      </c>
    </row>
    <row r="275" spans="10:40" x14ac:dyDescent="0.2">
      <c r="J275" s="5">
        <v>267</v>
      </c>
      <c r="K275" s="8">
        <f t="shared" si="92"/>
        <v>37671.029030908117</v>
      </c>
      <c r="L275" s="8">
        <f t="shared" si="93"/>
        <v>345.39362585053647</v>
      </c>
      <c r="M275" s="8">
        <f t="shared" si="94"/>
        <v>117.72196572158786</v>
      </c>
      <c r="N275" s="8">
        <f t="shared" si="95"/>
        <v>188355.1451545406</v>
      </c>
      <c r="O275" s="3">
        <f t="shared" si="81"/>
        <v>3.7499999999999999E-2</v>
      </c>
      <c r="P275" s="9">
        <f>SUMPRODUCT($J$9:J275,$L$9:L275,$R$9:R275)/SUMPRODUCT($L$9:L275,$R$9:R275)</f>
        <v>96.389701150805962</v>
      </c>
      <c r="Q275" s="3">
        <v>0.01</v>
      </c>
      <c r="R275">
        <f t="shared" si="80"/>
        <v>525</v>
      </c>
      <c r="S275" s="8">
        <f>N275-L275*(R274-R275)</f>
        <v>186628.17702528791</v>
      </c>
      <c r="T275" s="8"/>
      <c r="U275" s="5">
        <v>267</v>
      </c>
      <c r="V275" s="8">
        <v>0</v>
      </c>
      <c r="W275" s="8">
        <v>0</v>
      </c>
      <c r="X275" s="8">
        <v>0</v>
      </c>
      <c r="Y275" s="8">
        <f t="shared" si="82"/>
        <v>0</v>
      </c>
      <c r="Z275" s="8">
        <f t="shared" si="83"/>
        <v>0</v>
      </c>
      <c r="AA275" s="3">
        <f t="shared" si="84"/>
        <v>0.04</v>
      </c>
      <c r="AB275">
        <f>SUMPRODUCT($U$9:U275,$X$9:X275)/SUM($X$9:X275)</f>
        <v>52.104686798720358</v>
      </c>
      <c r="AC275" s="10">
        <v>0.02</v>
      </c>
      <c r="AD275" s="8">
        <f t="shared" si="85"/>
        <v>0</v>
      </c>
      <c r="AF275" s="5">
        <v>267</v>
      </c>
      <c r="AG275" s="8">
        <f t="shared" si="86"/>
        <v>19044268.648425024</v>
      </c>
      <c r="AH275" s="8">
        <f t="shared" si="87"/>
        <v>178991.19013331583</v>
      </c>
      <c r="AI275" s="8">
        <f t="shared" si="88"/>
        <v>183158.03357564766</v>
      </c>
      <c r="AJ275" s="8">
        <f t="shared" si="89"/>
        <v>60091.138939205179</v>
      </c>
      <c r="AK275" s="12">
        <f>SUM($AJ$9:AJ275)/SUM($AG$9:AG275) * 12</f>
        <v>3.6968462217995421E-2</v>
      </c>
      <c r="AL275" s="9">
        <f>SUMPRODUCT($AF$9:AF275,$AH$9:AH275)/SUM($AH$9:AH275)</f>
        <v>82.229886038868955</v>
      </c>
      <c r="AM275" s="3">
        <f t="shared" si="90"/>
        <v>9.6174884400612032E-3</v>
      </c>
      <c r="AN275">
        <f t="shared" si="91"/>
        <v>3.155339805825243E-3</v>
      </c>
    </row>
    <row r="276" spans="10:40" x14ac:dyDescent="0.2">
      <c r="J276" s="5">
        <v>268</v>
      </c>
      <c r="K276" s="8">
        <f t="shared" si="92"/>
        <v>37325.635405057583</v>
      </c>
      <c r="L276" s="8">
        <f t="shared" si="93"/>
        <v>346.4729809313194</v>
      </c>
      <c r="M276" s="8">
        <f t="shared" si="94"/>
        <v>116.64261064080495</v>
      </c>
      <c r="N276" s="8">
        <f t="shared" si="95"/>
        <v>186628.17702528791</v>
      </c>
      <c r="O276" s="3">
        <f t="shared" si="81"/>
        <v>3.7499999999999999E-2</v>
      </c>
      <c r="P276" s="9">
        <f>SUMPRODUCT($J$9:J276,$L$9:L276,$R$9:R276)/SUMPRODUCT($L$9:L276,$R$9:R276)</f>
        <v>96.627864625027641</v>
      </c>
      <c r="Q276" s="3">
        <v>0.01</v>
      </c>
      <c r="R276">
        <f t="shared" si="80"/>
        <v>520</v>
      </c>
      <c r="S276" s="8">
        <f>N276-L276*(R275-R276)</f>
        <v>184895.81212063131</v>
      </c>
      <c r="T276" s="8"/>
      <c r="U276" s="5">
        <v>268</v>
      </c>
      <c r="V276" s="8">
        <v>0</v>
      </c>
      <c r="W276" s="8">
        <v>0</v>
      </c>
      <c r="X276" s="8">
        <v>0</v>
      </c>
      <c r="Y276" s="8">
        <f t="shared" si="82"/>
        <v>0</v>
      </c>
      <c r="Z276" s="8">
        <f t="shared" si="83"/>
        <v>0</v>
      </c>
      <c r="AA276" s="3">
        <f t="shared" si="84"/>
        <v>0.04</v>
      </c>
      <c r="AB276">
        <f>SUMPRODUCT($U$9:U276,$X$9:X276)/SUM($X$9:X276)</f>
        <v>52.104686798720358</v>
      </c>
      <c r="AC276" s="10">
        <v>0.02</v>
      </c>
      <c r="AD276" s="8">
        <f t="shared" si="85"/>
        <v>0</v>
      </c>
      <c r="AF276" s="5">
        <v>268</v>
      </c>
      <c r="AG276" s="8">
        <f t="shared" si="86"/>
        <v>18682119.424716059</v>
      </c>
      <c r="AH276" s="8">
        <f t="shared" si="87"/>
        <v>177807.32849954572</v>
      </c>
      <c r="AI276" s="8">
        <f t="shared" si="88"/>
        <v>181414.8244727109</v>
      </c>
      <c r="AJ276" s="8">
        <f t="shared" si="89"/>
        <v>58953.992057161588</v>
      </c>
      <c r="AK276" s="12">
        <f>SUM($AJ$9:AJ276)/SUM($AG$9:AG276) * 12</f>
        <v>3.696870404757132E-2</v>
      </c>
      <c r="AL276" s="9">
        <f>SUMPRODUCT($AF$9:AF276,$AH$9:AH276)/SUM($AH$9:AH276)</f>
        <v>82.337332910028152</v>
      </c>
      <c r="AM276" s="3">
        <f t="shared" si="90"/>
        <v>9.7106126102963902E-3</v>
      </c>
      <c r="AN276">
        <f t="shared" si="91"/>
        <v>3.1556372549019608E-3</v>
      </c>
    </row>
    <row r="277" spans="10:40" x14ac:dyDescent="0.2">
      <c r="J277" s="5">
        <v>269</v>
      </c>
      <c r="K277" s="8">
        <f t="shared" si="92"/>
        <v>36979.162424126262</v>
      </c>
      <c r="L277" s="8">
        <f t="shared" si="93"/>
        <v>347.55570899672978</v>
      </c>
      <c r="M277" s="8">
        <f t="shared" si="94"/>
        <v>115.55988257539457</v>
      </c>
      <c r="N277" s="8">
        <f t="shared" si="95"/>
        <v>184895.81212063131</v>
      </c>
      <c r="O277" s="3">
        <f t="shared" si="81"/>
        <v>3.7499999999999999E-2</v>
      </c>
      <c r="P277" s="9">
        <f>SUMPRODUCT($J$9:J277,$L$9:L277,$R$9:R277)/SUMPRODUCT($L$9:L277,$R$9:R277)</f>
        <v>96.865198337297755</v>
      </c>
      <c r="Q277" s="3">
        <v>0.01</v>
      </c>
      <c r="R277">
        <f t="shared" si="80"/>
        <v>515</v>
      </c>
      <c r="S277" s="8">
        <f>N277-L277*(R276-R277)</f>
        <v>183158.03357564766</v>
      </c>
      <c r="T277" s="8"/>
      <c r="U277" s="5">
        <v>269</v>
      </c>
      <c r="V277" s="8">
        <v>0</v>
      </c>
      <c r="W277" s="8">
        <v>0</v>
      </c>
      <c r="X277" s="8">
        <v>0</v>
      </c>
      <c r="Y277" s="8">
        <f t="shared" si="82"/>
        <v>0</v>
      </c>
      <c r="Z277" s="8">
        <f t="shared" si="83"/>
        <v>0</v>
      </c>
      <c r="AA277" s="3">
        <f t="shared" si="84"/>
        <v>0.04</v>
      </c>
      <c r="AB277">
        <f>SUMPRODUCT($U$9:U277,$X$9:X277)/SUM($X$9:X277)</f>
        <v>52.104686798720358</v>
      </c>
      <c r="AC277" s="10">
        <v>0.02</v>
      </c>
      <c r="AD277" s="8">
        <f t="shared" si="85"/>
        <v>0</v>
      </c>
      <c r="AF277" s="5">
        <v>269</v>
      </c>
      <c r="AG277" s="8">
        <f t="shared" si="86"/>
        <v>18322897.271743804</v>
      </c>
      <c r="AH277" s="8">
        <f t="shared" si="87"/>
        <v>176614.3197697234</v>
      </c>
      <c r="AI277" s="8">
        <f t="shared" si="88"/>
        <v>179666.16784132752</v>
      </c>
      <c r="AJ277" s="8">
        <f t="shared" si="89"/>
        <v>57825.975300676604</v>
      </c>
      <c r="AK277" s="12">
        <f>SUM($AJ$9:AJ277)/SUM($AG$9:AG277) * 12</f>
        <v>3.6968942060796497E-2</v>
      </c>
      <c r="AL277" s="9">
        <f>SUMPRODUCT($AF$9:AF277,$AH$9:AH277)/SUM($AH$9:AH277)</f>
        <v>82.444510062893571</v>
      </c>
      <c r="AM277" s="3">
        <f t="shared" si="90"/>
        <v>9.8055545024746272E-3</v>
      </c>
      <c r="AN277">
        <f t="shared" si="91"/>
        <v>3.1559405940594057E-3</v>
      </c>
    </row>
    <row r="278" spans="10:40" x14ac:dyDescent="0.2">
      <c r="J278" s="5">
        <v>270</v>
      </c>
      <c r="K278" s="8">
        <f t="shared" si="92"/>
        <v>36631.606715129528</v>
      </c>
      <c r="L278" s="8">
        <f t="shared" si="93"/>
        <v>348.64182058734457</v>
      </c>
      <c r="M278" s="8">
        <f t="shared" si="94"/>
        <v>114.47377098477978</v>
      </c>
      <c r="N278" s="8">
        <f t="shared" si="95"/>
        <v>183158.03357564763</v>
      </c>
      <c r="O278" s="3">
        <f t="shared" si="81"/>
        <v>3.7499999999999999E-2</v>
      </c>
      <c r="P278" s="9">
        <f>SUMPRODUCT($J$9:J278,$L$9:L278,$R$9:R278)/SUMPRODUCT($L$9:L278,$R$9:R278)</f>
        <v>97.101681998294609</v>
      </c>
      <c r="Q278" s="3">
        <v>0.01</v>
      </c>
      <c r="R278">
        <f t="shared" si="80"/>
        <v>510</v>
      </c>
      <c r="S278" s="8">
        <f>N278-L278*(R277-R278)</f>
        <v>181414.8244727109</v>
      </c>
      <c r="T278" s="8"/>
      <c r="U278" s="5">
        <v>270</v>
      </c>
      <c r="V278" s="8">
        <v>0</v>
      </c>
      <c r="W278" s="8">
        <v>0</v>
      </c>
      <c r="X278" s="8">
        <v>0</v>
      </c>
      <c r="Y278" s="8">
        <f t="shared" si="82"/>
        <v>0</v>
      </c>
      <c r="Z278" s="8">
        <f t="shared" si="83"/>
        <v>0</v>
      </c>
      <c r="AA278" s="3">
        <f t="shared" si="84"/>
        <v>0.04</v>
      </c>
      <c r="AB278">
        <f>SUMPRODUCT($U$9:U278,$X$9:X278)/SUM($X$9:X278)</f>
        <v>52.104686798720358</v>
      </c>
      <c r="AC278" s="10">
        <v>0.02</v>
      </c>
      <c r="AD278" s="8">
        <f t="shared" si="85"/>
        <v>0</v>
      </c>
      <c r="AF278" s="5">
        <v>270</v>
      </c>
      <c r="AG278" s="8">
        <f t="shared" si="86"/>
        <v>17966616.784132756</v>
      </c>
      <c r="AH278" s="8">
        <f t="shared" si="87"/>
        <v>175412.1183356473</v>
      </c>
      <c r="AI278" s="8">
        <f t="shared" si="88"/>
        <v>177912.04665797108</v>
      </c>
      <c r="AJ278" s="8">
        <f t="shared" si="89"/>
        <v>56707.134224919006</v>
      </c>
      <c r="AK278" s="12">
        <f>SUM($AJ$9:AJ278)/SUM($AG$9:AG278) * 12</f>
        <v>3.6969176283907952E-2</v>
      </c>
      <c r="AL278" s="9">
        <f>SUMPRODUCT($AF$9:AF278,$AH$9:AH278)/SUM($AH$9:AH278)</f>
        <v>82.551405856765129</v>
      </c>
      <c r="AM278" s="3">
        <f t="shared" si="90"/>
        <v>9.9023677521242817E-3</v>
      </c>
      <c r="AN278">
        <f t="shared" si="91"/>
        <v>3.1562499999999998E-3</v>
      </c>
    </row>
    <row r="279" spans="10:40" x14ac:dyDescent="0.2">
      <c r="J279" s="5">
        <v>271</v>
      </c>
      <c r="K279" s="8">
        <f t="shared" si="92"/>
        <v>36282.964894542187</v>
      </c>
      <c r="L279" s="8">
        <f t="shared" si="93"/>
        <v>349.73132627668002</v>
      </c>
      <c r="M279" s="8">
        <f t="shared" si="94"/>
        <v>113.38426529544432</v>
      </c>
      <c r="N279" s="8">
        <f t="shared" si="95"/>
        <v>181414.82447271093</v>
      </c>
      <c r="O279" s="3">
        <f t="shared" si="81"/>
        <v>3.7499999999999999E-2</v>
      </c>
      <c r="P279" s="9">
        <f>SUMPRODUCT($J$9:J279,$L$9:L279,$R$9:R279)/SUMPRODUCT($L$9:L279,$R$9:R279)</f>
        <v>97.337295179639028</v>
      </c>
      <c r="Q279" s="3">
        <v>0.01</v>
      </c>
      <c r="R279">
        <f t="shared" si="80"/>
        <v>505</v>
      </c>
      <c r="S279" s="8">
        <f>N279-L279*(R278-R279)</f>
        <v>179666.16784132752</v>
      </c>
      <c r="T279" s="8"/>
      <c r="U279" s="5">
        <v>271</v>
      </c>
      <c r="V279" s="8">
        <v>0</v>
      </c>
      <c r="W279" s="8">
        <v>0</v>
      </c>
      <c r="X279" s="8">
        <v>0</v>
      </c>
      <c r="Y279" s="8">
        <f t="shared" si="82"/>
        <v>0</v>
      </c>
      <c r="Z279" s="8">
        <f t="shared" si="83"/>
        <v>0</v>
      </c>
      <c r="AA279" s="3">
        <f t="shared" si="84"/>
        <v>0.04</v>
      </c>
      <c r="AB279">
        <f>SUMPRODUCT($U$9:U279,$X$9:X279)/SUM($X$9:X279)</f>
        <v>52.104686798720358</v>
      </c>
      <c r="AC279" s="10">
        <v>0.02</v>
      </c>
      <c r="AD279" s="8">
        <f t="shared" si="85"/>
        <v>0</v>
      </c>
      <c r="AF279" s="5">
        <v>271</v>
      </c>
      <c r="AG279" s="8">
        <f t="shared" si="86"/>
        <v>17613292.619139135</v>
      </c>
      <c r="AH279" s="8">
        <f t="shared" si="87"/>
        <v>174200.67839339175</v>
      </c>
      <c r="AI279" s="8">
        <f t="shared" si="88"/>
        <v>176152.44384591663</v>
      </c>
      <c r="AJ279" s="8">
        <f t="shared" si="89"/>
        <v>55597.514580615956</v>
      </c>
      <c r="AK279" s="12">
        <f>SUM($AJ$9:AJ279)/SUM($AG$9:AG279) * 12</f>
        <v>3.6969406743061428E-2</v>
      </c>
      <c r="AL279" s="9">
        <f>SUMPRODUCT($AF$9:AF279,$AH$9:AH279)/SUM($AH$9:AH279)</f>
        <v>82.658008566177401</v>
      </c>
      <c r="AM279" s="3">
        <f t="shared" si="90"/>
        <v>1.0001108120721509E-2</v>
      </c>
      <c r="AN279">
        <f t="shared" si="91"/>
        <v>3.1565656565656565E-3</v>
      </c>
    </row>
    <row r="280" spans="10:40" x14ac:dyDescent="0.2">
      <c r="J280" s="5">
        <v>272</v>
      </c>
      <c r="K280" s="8">
        <f t="shared" si="92"/>
        <v>35933.23356826551</v>
      </c>
      <c r="L280" s="8">
        <f t="shared" si="93"/>
        <v>350.82423667129461</v>
      </c>
      <c r="M280" s="8">
        <f t="shared" si="94"/>
        <v>112.29135490082972</v>
      </c>
      <c r="N280" s="8">
        <f t="shared" si="95"/>
        <v>179666.16784132755</v>
      </c>
      <c r="O280" s="3">
        <f t="shared" si="81"/>
        <v>3.7499999999999999E-2</v>
      </c>
      <c r="P280" s="9">
        <f>SUMPRODUCT($J$9:J280,$L$9:L280,$R$9:R280)/SUMPRODUCT($L$9:L280,$R$9:R280)</f>
        <v>97.572017311137728</v>
      </c>
      <c r="Q280" s="3">
        <v>0.01</v>
      </c>
      <c r="R280">
        <f t="shared" si="80"/>
        <v>500</v>
      </c>
      <c r="S280" s="8">
        <f>N280-L280*(R279-R280)</f>
        <v>177912.04665797108</v>
      </c>
      <c r="T280" s="8"/>
      <c r="U280" s="5">
        <v>272</v>
      </c>
      <c r="V280" s="8">
        <v>0</v>
      </c>
      <c r="W280" s="8">
        <v>0</v>
      </c>
      <c r="X280" s="8">
        <v>0</v>
      </c>
      <c r="Y280" s="8">
        <f t="shared" si="82"/>
        <v>0</v>
      </c>
      <c r="Z280" s="8">
        <f t="shared" si="83"/>
        <v>0</v>
      </c>
      <c r="AA280" s="3">
        <f t="shared" si="84"/>
        <v>0.04</v>
      </c>
      <c r="AB280">
        <f>SUMPRODUCT($U$9:U280,$X$9:X280)/SUM($X$9:X280)</f>
        <v>52.104686798720358</v>
      </c>
      <c r="AC280" s="10">
        <v>0.02</v>
      </c>
      <c r="AD280" s="8">
        <f t="shared" si="85"/>
        <v>0</v>
      </c>
      <c r="AF280" s="5">
        <v>272</v>
      </c>
      <c r="AG280" s="8">
        <f t="shared" si="86"/>
        <v>17298169.985669009</v>
      </c>
      <c r="AH280" s="8">
        <f t="shared" si="87"/>
        <v>173332.9742566974</v>
      </c>
      <c r="AI280" s="8">
        <f t="shared" si="88"/>
        <v>139509.87382005958</v>
      </c>
      <c r="AJ280" s="8">
        <f t="shared" si="89"/>
        <v>54497.16231483045</v>
      </c>
      <c r="AK280" s="12">
        <f>SUM($AJ$9:AJ280)/SUM($AG$9:AG280) * 12</f>
        <v>3.696961473367015E-2</v>
      </c>
      <c r="AL280" s="9">
        <f>SUMPRODUCT($AF$9:AF280,$AH$9:AH280)/SUM($AH$9:AH280)</f>
        <v>82.764523192236751</v>
      </c>
      <c r="AM280" s="3">
        <f t="shared" si="90"/>
        <v>8.0650076820634291E-3</v>
      </c>
      <c r="AN280">
        <f t="shared" si="91"/>
        <v>3.1504582484725052E-3</v>
      </c>
    </row>
    <row r="281" spans="10:40" x14ac:dyDescent="0.2">
      <c r="J281" s="5">
        <v>273</v>
      </c>
      <c r="K281" s="8">
        <f t="shared" si="92"/>
        <v>35582.409331594215</v>
      </c>
      <c r="L281" s="8">
        <f t="shared" si="93"/>
        <v>351.92056241089244</v>
      </c>
      <c r="M281" s="8">
        <f t="shared" si="94"/>
        <v>111.19502916123191</v>
      </c>
      <c r="N281" s="8">
        <f t="shared" si="95"/>
        <v>177912.04665797108</v>
      </c>
      <c r="O281" s="3">
        <f t="shared" si="81"/>
        <v>3.7499999999999999E-2</v>
      </c>
      <c r="P281" s="9">
        <f>SUMPRODUCT($J$9:J281,$L$9:L281,$R$9:R281)/SUMPRODUCT($L$9:L281,$R$9:R281)</f>
        <v>97.805827677990038</v>
      </c>
      <c r="Q281" s="3">
        <v>0.01</v>
      </c>
      <c r="R281">
        <f t="shared" si="80"/>
        <v>495</v>
      </c>
      <c r="S281" s="8">
        <f>N281-L281*(R280-R281)</f>
        <v>176152.44384591663</v>
      </c>
      <c r="T281" s="8"/>
      <c r="U281" s="5">
        <v>273</v>
      </c>
      <c r="V281" s="8">
        <v>0</v>
      </c>
      <c r="W281" s="8">
        <v>0</v>
      </c>
      <c r="X281" s="8">
        <v>0</v>
      </c>
      <c r="Y281" s="8">
        <f t="shared" si="82"/>
        <v>0</v>
      </c>
      <c r="Z281" s="8">
        <f t="shared" si="83"/>
        <v>0</v>
      </c>
      <c r="AA281" s="3">
        <f t="shared" si="84"/>
        <v>0.04</v>
      </c>
      <c r="AB281">
        <f>SUMPRODUCT($U$9:U281,$X$9:X281)/SUM($X$9:X281)</f>
        <v>52.104686798720358</v>
      </c>
      <c r="AC281" s="10">
        <v>0.02</v>
      </c>
      <c r="AD281" s="8">
        <f t="shared" si="85"/>
        <v>0</v>
      </c>
      <c r="AF281" s="5">
        <v>273</v>
      </c>
      <c r="AG281" s="8">
        <f t="shared" si="86"/>
        <v>16985327.137592256</v>
      </c>
      <c r="AH281" s="8">
        <f t="shared" si="87"/>
        <v>172458.14579064876</v>
      </c>
      <c r="AI281" s="8">
        <f t="shared" si="88"/>
        <v>138093.37980945877</v>
      </c>
      <c r="AJ281" s="8">
        <f t="shared" si="89"/>
        <v>53515.115660663483</v>
      </c>
      <c r="AK281" s="12">
        <f>SUM($AJ$9:AJ281)/SUM($AG$9:AG281) * 12</f>
        <v>3.6969819474807271E-2</v>
      </c>
      <c r="AL281" s="9">
        <f>SUMPRODUCT($AF$9:AF281,$AH$9:AH281)/SUM($AH$9:AH281)</f>
        <v>82.87094076007601</v>
      </c>
      <c r="AM281" s="3">
        <f t="shared" si="90"/>
        <v>8.130157205146071E-3</v>
      </c>
      <c r="AN281">
        <f t="shared" si="91"/>
        <v>3.1506673511293632E-3</v>
      </c>
    </row>
    <row r="282" spans="10:40" x14ac:dyDescent="0.2">
      <c r="J282" s="5">
        <v>274</v>
      </c>
      <c r="K282" s="8">
        <f t="shared" si="92"/>
        <v>35230.488769183321</v>
      </c>
      <c r="L282" s="8">
        <f t="shared" si="93"/>
        <v>353.02031416842647</v>
      </c>
      <c r="M282" s="8">
        <f t="shared" si="94"/>
        <v>110.09527740369788</v>
      </c>
      <c r="N282" s="8">
        <f t="shared" si="95"/>
        <v>140921.95507673328</v>
      </c>
      <c r="O282" s="3">
        <f t="shared" si="81"/>
        <v>3.7499999999999999E-2</v>
      </c>
      <c r="P282" s="9">
        <f>SUMPRODUCT($J$9:J282,$L$9:L282,$R$9:R282)/SUMPRODUCT($L$9:L282,$R$9:R282)</f>
        <v>98.039180049213527</v>
      </c>
      <c r="Q282" s="3">
        <v>0.01</v>
      </c>
      <c r="R282">
        <f t="shared" si="80"/>
        <v>491</v>
      </c>
      <c r="S282" s="8">
        <f>N282-L282*(R281-R282)</f>
        <v>139509.87382005958</v>
      </c>
      <c r="T282" s="8"/>
      <c r="U282" s="5">
        <v>274</v>
      </c>
      <c r="V282" s="8">
        <v>0</v>
      </c>
      <c r="W282" s="8">
        <v>0</v>
      </c>
      <c r="X282" s="8">
        <v>0</v>
      </c>
      <c r="Y282" s="8">
        <f t="shared" si="82"/>
        <v>0</v>
      </c>
      <c r="Z282" s="8">
        <f t="shared" si="83"/>
        <v>0</v>
      </c>
      <c r="AA282" s="3">
        <f t="shared" si="84"/>
        <v>0.04</v>
      </c>
      <c r="AB282">
        <f>SUMPRODUCT($U$9:U282,$X$9:X282)/SUM($X$9:X282)</f>
        <v>52.104686798720358</v>
      </c>
      <c r="AC282" s="10">
        <v>0.02</v>
      </c>
      <c r="AD282" s="8">
        <f t="shared" si="85"/>
        <v>0</v>
      </c>
      <c r="AF282" s="5">
        <v>274</v>
      </c>
      <c r="AG282" s="8">
        <f t="shared" si="86"/>
        <v>16674775.611992147</v>
      </c>
      <c r="AH282" s="8">
        <f t="shared" si="87"/>
        <v>171576.15694186059</v>
      </c>
      <c r="AI282" s="8">
        <f t="shared" si="88"/>
        <v>136672.45925507482</v>
      </c>
      <c r="AJ282" s="8">
        <f t="shared" si="89"/>
        <v>52540.215599380012</v>
      </c>
      <c r="AK282" s="12">
        <f>SUM($AJ$9:AJ282)/SUM($AG$9:AG282) * 12</f>
        <v>3.6970020986691478E-2</v>
      </c>
      <c r="AL282" s="9">
        <f>SUMPRODUCT($AF$9:AF282,$AH$9:AH282)/SUM($AH$9:AH282)</f>
        <v>82.977252231518264</v>
      </c>
      <c r="AM282" s="3">
        <f t="shared" si="90"/>
        <v>8.1963597253316475E-3</v>
      </c>
      <c r="AN282">
        <f t="shared" si="91"/>
        <v>3.1508799171842648E-3</v>
      </c>
    </row>
    <row r="283" spans="10:40" x14ac:dyDescent="0.2">
      <c r="J283" s="5">
        <v>275</v>
      </c>
      <c r="K283" s="8">
        <f t="shared" si="92"/>
        <v>34877.468455014896</v>
      </c>
      <c r="L283" s="8">
        <f t="shared" si="93"/>
        <v>354.12350265020279</v>
      </c>
      <c r="M283" s="8">
        <f t="shared" si="94"/>
        <v>108.99208892192155</v>
      </c>
      <c r="N283" s="8">
        <f t="shared" si="95"/>
        <v>139509.87382005958</v>
      </c>
      <c r="O283" s="3">
        <f t="shared" si="81"/>
        <v>3.7499999999999999E-2</v>
      </c>
      <c r="P283" s="9">
        <f>SUMPRODUCT($J$9:J283,$L$9:L283,$R$9:R283)/SUMPRODUCT($L$9:L283,$R$9:R283)</f>
        <v>98.272058027254886</v>
      </c>
      <c r="Q283" s="3">
        <v>0.01</v>
      </c>
      <c r="R283">
        <f t="shared" si="80"/>
        <v>487</v>
      </c>
      <c r="S283" s="8">
        <f>N283-L283*(R282-R283)</f>
        <v>138093.37980945877</v>
      </c>
      <c r="T283" s="8"/>
      <c r="U283" s="5">
        <v>275</v>
      </c>
      <c r="V283" s="8">
        <v>0</v>
      </c>
      <c r="W283" s="8">
        <v>0</v>
      </c>
      <c r="X283" s="8">
        <v>0</v>
      </c>
      <c r="Y283" s="8">
        <f t="shared" si="82"/>
        <v>0</v>
      </c>
      <c r="Z283" s="8">
        <f t="shared" si="83"/>
        <v>0</v>
      </c>
      <c r="AA283" s="3">
        <f t="shared" si="84"/>
        <v>0.04</v>
      </c>
      <c r="AB283">
        <f>SUMPRODUCT($U$9:U283,$X$9:X283)/SUM($X$9:X283)</f>
        <v>52.104686798720358</v>
      </c>
      <c r="AC283" s="10">
        <v>0.02</v>
      </c>
      <c r="AD283" s="8">
        <f t="shared" si="85"/>
        <v>0</v>
      </c>
      <c r="AF283" s="5">
        <v>275</v>
      </c>
      <c r="AG283" s="8">
        <f t="shared" si="86"/>
        <v>16366526.995795209</v>
      </c>
      <c r="AH283" s="8">
        <f t="shared" si="87"/>
        <v>170686.97150118754</v>
      </c>
      <c r="AI283" s="8">
        <f t="shared" si="88"/>
        <v>135247.09832395843</v>
      </c>
      <c r="AJ283" s="8">
        <f t="shared" si="89"/>
        <v>51572.498297032136</v>
      </c>
      <c r="AK283" s="12">
        <f>SUM($AJ$9:AJ283)/SUM($AG$9:AG283) * 12</f>
        <v>3.6970219289489466E-2</v>
      </c>
      <c r="AL283" s="9">
        <f>SUMPRODUCT($AF$9:AF283,$AH$9:AH283)/SUM($AH$9:AH283)</f>
        <v>83.083448504470979</v>
      </c>
      <c r="AM283" s="3">
        <f t="shared" si="90"/>
        <v>8.2636406831275398E-3</v>
      </c>
      <c r="AN283">
        <f t="shared" si="91"/>
        <v>3.1510960334029227E-3</v>
      </c>
    </row>
    <row r="284" spans="10:40" x14ac:dyDescent="0.2">
      <c r="J284" s="5">
        <v>276</v>
      </c>
      <c r="K284" s="8">
        <f t="shared" si="92"/>
        <v>34523.344952364692</v>
      </c>
      <c r="L284" s="8">
        <f t="shared" si="93"/>
        <v>355.23013859598467</v>
      </c>
      <c r="M284" s="8">
        <f t="shared" si="94"/>
        <v>107.88545297613966</v>
      </c>
      <c r="N284" s="8">
        <f t="shared" si="95"/>
        <v>138093.37980945877</v>
      </c>
      <c r="O284" s="3">
        <f t="shared" si="81"/>
        <v>3.7499999999999999E-2</v>
      </c>
      <c r="P284" s="9">
        <f>SUMPRODUCT($J$9:J284,$L$9:L284,$R$9:R284)/SUMPRODUCT($L$9:L284,$R$9:R284)</f>
        <v>98.504445120983803</v>
      </c>
      <c r="Q284" s="3">
        <v>0.01</v>
      </c>
      <c r="R284">
        <f t="shared" si="80"/>
        <v>483</v>
      </c>
      <c r="S284" s="8">
        <f>N284-L284*(R283-R284)</f>
        <v>136672.45925507482</v>
      </c>
      <c r="T284" s="8"/>
      <c r="U284" s="5">
        <v>276</v>
      </c>
      <c r="V284" s="8">
        <v>0</v>
      </c>
      <c r="W284" s="8">
        <v>0</v>
      </c>
      <c r="X284" s="8">
        <v>0</v>
      </c>
      <c r="Y284" s="8">
        <f t="shared" si="82"/>
        <v>0</v>
      </c>
      <c r="Z284" s="8">
        <f t="shared" si="83"/>
        <v>0</v>
      </c>
      <c r="AA284" s="3">
        <f t="shared" si="84"/>
        <v>0.04</v>
      </c>
      <c r="AB284">
        <f>SUMPRODUCT($U$9:U284,$X$9:X284)/SUM($X$9:X284)</f>
        <v>52.104686798720358</v>
      </c>
      <c r="AC284" s="10">
        <v>0.02</v>
      </c>
      <c r="AD284" s="8">
        <f t="shared" si="85"/>
        <v>0</v>
      </c>
      <c r="AF284" s="5">
        <v>276</v>
      </c>
      <c r="AG284" s="8">
        <f t="shared" si="86"/>
        <v>16060592.925970064</v>
      </c>
      <c r="AH284" s="8">
        <f t="shared" si="87"/>
        <v>169790.55310310263</v>
      </c>
      <c r="AI284" s="8">
        <f t="shared" si="88"/>
        <v>133817.28313993229</v>
      </c>
      <c r="AJ284" s="8">
        <f t="shared" si="89"/>
        <v>50612.000075918811</v>
      </c>
      <c r="AK284" s="12">
        <f>SUM($AJ$9:AJ284)/SUM($AG$9:AG284) * 12</f>
        <v>3.6970414403318115E-2</v>
      </c>
      <c r="AL284" s="9">
        <f>SUMPRODUCT($AF$9:AF284,$AH$9:AH284)/SUM($AH$9:AH284)</f>
        <v>83.189520412312362</v>
      </c>
      <c r="AM284" s="3">
        <f t="shared" si="90"/>
        <v>8.3320263303323649E-3</v>
      </c>
      <c r="AN284">
        <f t="shared" si="91"/>
        <v>3.1513157894736835E-3</v>
      </c>
    </row>
    <row r="285" spans="10:40" x14ac:dyDescent="0.2">
      <c r="J285" s="5">
        <v>277</v>
      </c>
      <c r="K285" s="8">
        <f t="shared" si="92"/>
        <v>34168.114813768705</v>
      </c>
      <c r="L285" s="8">
        <f t="shared" si="93"/>
        <v>356.34023277909716</v>
      </c>
      <c r="M285" s="8">
        <f t="shared" si="94"/>
        <v>106.77535879302719</v>
      </c>
      <c r="N285" s="8">
        <f t="shared" si="95"/>
        <v>136672.45925507482</v>
      </c>
      <c r="O285" s="3">
        <f t="shared" si="81"/>
        <v>3.7499999999999999E-2</v>
      </c>
      <c r="P285" s="9">
        <f>SUMPRODUCT($J$9:J285,$L$9:L285,$R$9:R285)/SUMPRODUCT($L$9:L285,$R$9:R285)</f>
        <v>98.736324743951968</v>
      </c>
      <c r="Q285" s="3">
        <v>0.01</v>
      </c>
      <c r="R285">
        <f t="shared" si="80"/>
        <v>479</v>
      </c>
      <c r="S285" s="8">
        <f>N285-L285*(R284-R285)</f>
        <v>135247.09832395843</v>
      </c>
      <c r="T285" s="8"/>
      <c r="U285" s="5">
        <v>277</v>
      </c>
      <c r="V285" s="8">
        <v>0</v>
      </c>
      <c r="W285" s="8">
        <v>0</v>
      </c>
      <c r="X285" s="8">
        <v>0</v>
      </c>
      <c r="Y285" s="8">
        <f t="shared" si="82"/>
        <v>0</v>
      </c>
      <c r="Z285" s="8">
        <f t="shared" si="83"/>
        <v>0</v>
      </c>
      <c r="AA285" s="3">
        <f t="shared" si="84"/>
        <v>0.04</v>
      </c>
      <c r="AB285">
        <f>SUMPRODUCT($U$9:U285,$X$9:X285)/SUM($X$9:X285)</f>
        <v>52.104686798720358</v>
      </c>
      <c r="AC285" s="10">
        <v>0.02</v>
      </c>
      <c r="AD285" s="8">
        <f t="shared" si="85"/>
        <v>0</v>
      </c>
      <c r="AF285" s="5">
        <v>277</v>
      </c>
      <c r="AG285" s="8">
        <f t="shared" si="86"/>
        <v>15756985.089727027</v>
      </c>
      <c r="AH285" s="8">
        <f t="shared" si="87"/>
        <v>168886.86522507362</v>
      </c>
      <c r="AI285" s="8">
        <f t="shared" si="88"/>
        <v>132382.99978345609</v>
      </c>
      <c r="AJ285" s="8">
        <f t="shared" si="89"/>
        <v>49658.757415209242</v>
      </c>
      <c r="AK285" s="12">
        <f>SUM($AJ$9:AJ285)/SUM($AG$9:AG285) * 12</f>
        <v>3.697060634824674E-2</v>
      </c>
      <c r="AL285" s="9">
        <f>SUMPRODUCT($AF$9:AF285,$AH$9:AH285)/SUM($AH$9:AH285)</f>
        <v>83.295458723269974</v>
      </c>
      <c r="AM285" s="3">
        <f t="shared" si="90"/>
        <v>8.4015437616784261E-3</v>
      </c>
      <c r="AN285">
        <f t="shared" si="91"/>
        <v>3.1515392781316346E-3</v>
      </c>
    </row>
    <row r="286" spans="10:40" x14ac:dyDescent="0.2">
      <c r="J286" s="5">
        <v>278</v>
      </c>
      <c r="K286" s="8">
        <f t="shared" si="92"/>
        <v>33811.774580989608</v>
      </c>
      <c r="L286" s="8">
        <f t="shared" si="93"/>
        <v>357.45379600653183</v>
      </c>
      <c r="M286" s="8">
        <f t="shared" si="94"/>
        <v>105.66179556559251</v>
      </c>
      <c r="N286" s="8">
        <f t="shared" si="95"/>
        <v>135247.09832395843</v>
      </c>
      <c r="O286" s="3">
        <f t="shared" si="81"/>
        <v>3.7499999999999999E-2</v>
      </c>
      <c r="P286" s="9">
        <f>SUMPRODUCT($J$9:J286,$L$9:L286,$R$9:R286)/SUMPRODUCT($L$9:L286,$R$9:R286)</f>
        <v>98.967680212631223</v>
      </c>
      <c r="Q286" s="3">
        <v>0.01</v>
      </c>
      <c r="R286">
        <f t="shared" si="80"/>
        <v>475</v>
      </c>
      <c r="S286" s="8">
        <f>N286-L286*(R285-R286)</f>
        <v>133817.28313993229</v>
      </c>
      <c r="T286" s="8"/>
      <c r="U286" s="5">
        <v>278</v>
      </c>
      <c r="V286" s="8">
        <v>0</v>
      </c>
      <c r="W286" s="8">
        <v>0</v>
      </c>
      <c r="X286" s="8">
        <v>0</v>
      </c>
      <c r="Y286" s="8">
        <f t="shared" si="82"/>
        <v>0</v>
      </c>
      <c r="Z286" s="8">
        <f t="shared" si="83"/>
        <v>0</v>
      </c>
      <c r="AA286" s="3">
        <f t="shared" si="84"/>
        <v>0.04</v>
      </c>
      <c r="AB286">
        <f>SUMPRODUCT($U$9:U286,$X$9:X286)/SUM($X$9:X286)</f>
        <v>52.104686798720358</v>
      </c>
      <c r="AC286" s="10">
        <v>0.02</v>
      </c>
      <c r="AD286" s="8">
        <f t="shared" si="85"/>
        <v>0</v>
      </c>
      <c r="AF286" s="5">
        <v>278</v>
      </c>
      <c r="AG286" s="8">
        <f t="shared" si="86"/>
        <v>15455715.224718498</v>
      </c>
      <c r="AH286" s="8">
        <f t="shared" si="87"/>
        <v>167975.87118693677</v>
      </c>
      <c r="AI286" s="8">
        <f t="shared" si="88"/>
        <v>130944.23429149089</v>
      </c>
      <c r="AJ286" s="8">
        <f t="shared" si="89"/>
        <v>48712.806951568607</v>
      </c>
      <c r="AK286" s="12">
        <f>SUM($AJ$9:AJ286)/SUM($AG$9:AG286) * 12</f>
        <v>3.6970795144299254E-2</v>
      </c>
      <c r="AL286" s="9">
        <f>SUMPRODUCT($AF$9:AF286,$AH$9:AH286)/SUM($AH$9:AH286)</f>
        <v>83.401254139791391</v>
      </c>
      <c r="AM286" s="3">
        <f t="shared" si="90"/>
        <v>8.4722209478905464E-3</v>
      </c>
      <c r="AN286">
        <f t="shared" si="91"/>
        <v>3.1517665952890792E-3</v>
      </c>
    </row>
    <row r="287" spans="10:40" x14ac:dyDescent="0.2">
      <c r="J287" s="5">
        <v>279</v>
      </c>
      <c r="K287" s="8">
        <f t="shared" si="92"/>
        <v>33454.320784983072</v>
      </c>
      <c r="L287" s="8">
        <f t="shared" si="93"/>
        <v>358.57083911905227</v>
      </c>
      <c r="M287" s="8">
        <f t="shared" si="94"/>
        <v>104.54475245307209</v>
      </c>
      <c r="N287" s="8">
        <f t="shared" si="95"/>
        <v>133817.28313993229</v>
      </c>
      <c r="O287" s="3">
        <f t="shared" si="81"/>
        <v>3.7499999999999999E-2</v>
      </c>
      <c r="P287" s="9">
        <f>SUMPRODUCT($J$9:J287,$L$9:L287,$R$9:R287)/SUMPRODUCT($L$9:L287,$R$9:R287)</f>
        <v>99.198494744629926</v>
      </c>
      <c r="Q287" s="3">
        <v>0.01</v>
      </c>
      <c r="R287">
        <f t="shared" si="80"/>
        <v>471</v>
      </c>
      <c r="S287" s="8">
        <f>N287-L287*(R286-R287)</f>
        <v>132382.99978345609</v>
      </c>
      <c r="T287" s="8"/>
      <c r="U287" s="5">
        <v>279</v>
      </c>
      <c r="V287" s="8">
        <v>0</v>
      </c>
      <c r="W287" s="8">
        <v>0</v>
      </c>
      <c r="X287" s="8">
        <v>0</v>
      </c>
      <c r="Y287" s="8">
        <f t="shared" si="82"/>
        <v>0</v>
      </c>
      <c r="Z287" s="8">
        <f t="shared" si="83"/>
        <v>0</v>
      </c>
      <c r="AA287" s="3">
        <f t="shared" si="84"/>
        <v>0.04</v>
      </c>
      <c r="AB287">
        <f>SUMPRODUCT($U$9:U287,$X$9:X287)/SUM($X$9:X287)</f>
        <v>52.104686798720358</v>
      </c>
      <c r="AC287" s="10">
        <v>0.02</v>
      </c>
      <c r="AD287" s="8">
        <f t="shared" si="85"/>
        <v>0</v>
      </c>
      <c r="AF287" s="5">
        <v>279</v>
      </c>
      <c r="AG287" s="8">
        <f t="shared" si="86"/>
        <v>15156795.119240072</v>
      </c>
      <c r="AH287" s="8">
        <f t="shared" si="87"/>
        <v>167057.53415026836</v>
      </c>
      <c r="AI287" s="8">
        <f t="shared" si="88"/>
        <v>129500.97265736331</v>
      </c>
      <c r="AJ287" s="8">
        <f t="shared" si="89"/>
        <v>47774.185479786131</v>
      </c>
      <c r="AK287" s="12">
        <f>SUM($AJ$9:AJ287)/SUM($AG$9:AG287) * 12</f>
        <v>3.6970980811456354E-2</v>
      </c>
      <c r="AL287" s="9">
        <f>SUMPRODUCT($AF$9:AF287,$AH$9:AH287)/SUM($AH$9:AH287)</f>
        <v>83.506897297906747</v>
      </c>
      <c r="AM287" s="3">
        <f t="shared" si="90"/>
        <v>8.5440867702285209E-3</v>
      </c>
      <c r="AN287">
        <f t="shared" si="91"/>
        <v>3.1519978401727861E-3</v>
      </c>
    </row>
    <row r="288" spans="10:40" x14ac:dyDescent="0.2">
      <c r="J288" s="5">
        <v>280</v>
      </c>
      <c r="K288" s="8">
        <f t="shared" si="92"/>
        <v>33095.749945864023</v>
      </c>
      <c r="L288" s="8">
        <f t="shared" si="93"/>
        <v>359.69137299129926</v>
      </c>
      <c r="M288" s="8">
        <f t="shared" si="94"/>
        <v>103.42421858082507</v>
      </c>
      <c r="N288" s="8">
        <f t="shared" si="95"/>
        <v>132382.99978345609</v>
      </c>
      <c r="O288" s="3">
        <f t="shared" si="81"/>
        <v>3.7499999999999999E-2</v>
      </c>
      <c r="P288" s="9">
        <f>SUMPRODUCT($J$9:J288,$L$9:L288,$R$9:R288)/SUMPRODUCT($L$9:L288,$R$9:R288)</f>
        <v>99.428751456887483</v>
      </c>
      <c r="Q288" s="3">
        <v>0.01</v>
      </c>
      <c r="R288">
        <f t="shared" si="80"/>
        <v>467</v>
      </c>
      <c r="S288" s="8">
        <f>N288-L288*(R287-R288)</f>
        <v>130944.23429149089</v>
      </c>
      <c r="T288" s="8"/>
      <c r="U288" s="5">
        <v>280</v>
      </c>
      <c r="V288" s="8">
        <v>0</v>
      </c>
      <c r="W288" s="8">
        <v>0</v>
      </c>
      <c r="X288" s="8">
        <v>0</v>
      </c>
      <c r="Y288" s="8">
        <f t="shared" si="82"/>
        <v>0</v>
      </c>
      <c r="Z288" s="8">
        <f t="shared" si="83"/>
        <v>0</v>
      </c>
      <c r="AA288" s="3">
        <f t="shared" si="84"/>
        <v>0.04</v>
      </c>
      <c r="AB288">
        <f>SUMPRODUCT($U$9:U288,$X$9:X288)/SUM($X$9:X288)</f>
        <v>52.104686798720358</v>
      </c>
      <c r="AC288" s="10">
        <v>0.02</v>
      </c>
      <c r="AD288" s="8">
        <f t="shared" si="85"/>
        <v>0</v>
      </c>
      <c r="AF288" s="5">
        <v>280</v>
      </c>
      <c r="AG288" s="8">
        <f t="shared" si="86"/>
        <v>14860236.612432439</v>
      </c>
      <c r="AH288" s="8">
        <f t="shared" si="87"/>
        <v>166131.8171177537</v>
      </c>
      <c r="AI288" s="8">
        <f t="shared" si="88"/>
        <v>128053.20083062907</v>
      </c>
      <c r="AJ288" s="8">
        <f t="shared" si="89"/>
        <v>46842.929953405634</v>
      </c>
      <c r="AK288" s="12">
        <f>SUM($AJ$9:AJ288)/SUM($AG$9:AG288) * 12</f>
        <v>3.6971163369657709E-2</v>
      </c>
      <c r="AL288" s="9">
        <f>SUMPRODUCT($AF$9:AF288,$AH$9:AH288)/SUM($AH$9:AH288)</f>
        <v>83.612378766583319</v>
      </c>
      <c r="AM288" s="3">
        <f t="shared" si="90"/>
        <v>8.6171710565830836E-3</v>
      </c>
      <c r="AN288">
        <f t="shared" si="91"/>
        <v>3.1522331154684095E-3</v>
      </c>
    </row>
    <row r="289" spans="10:40" x14ac:dyDescent="0.2">
      <c r="J289" s="5">
        <v>281</v>
      </c>
      <c r="K289" s="8">
        <f t="shared" si="92"/>
        <v>32736.058572872724</v>
      </c>
      <c r="L289" s="8">
        <f t="shared" si="93"/>
        <v>360.81540853189711</v>
      </c>
      <c r="M289" s="8">
        <f t="shared" si="94"/>
        <v>102.30018304022725</v>
      </c>
      <c r="N289" s="8">
        <f t="shared" si="95"/>
        <v>130944.23429149089</v>
      </c>
      <c r="O289" s="3">
        <f t="shared" si="81"/>
        <v>3.7499999999999999E-2</v>
      </c>
      <c r="P289" s="9">
        <f>SUMPRODUCT($J$9:J289,$L$9:L289,$R$9:R289)/SUMPRODUCT($L$9:L289,$R$9:R289)</f>
        <v>99.658433363846314</v>
      </c>
      <c r="Q289" s="3">
        <v>0.01</v>
      </c>
      <c r="R289">
        <f t="shared" si="80"/>
        <v>463</v>
      </c>
      <c r="S289" s="8">
        <f>N289-L289*(R288-R289)</f>
        <v>129500.97265736331</v>
      </c>
      <c r="T289" s="8"/>
      <c r="U289" s="5">
        <v>281</v>
      </c>
      <c r="V289" s="8">
        <v>0</v>
      </c>
      <c r="W289" s="8">
        <v>0</v>
      </c>
      <c r="X289" s="8">
        <v>0</v>
      </c>
      <c r="Y289" s="8">
        <f t="shared" si="82"/>
        <v>0</v>
      </c>
      <c r="Z289" s="8">
        <f t="shared" si="83"/>
        <v>0</v>
      </c>
      <c r="AA289" s="3">
        <f t="shared" si="84"/>
        <v>0.04</v>
      </c>
      <c r="AB289">
        <f>SUMPRODUCT($U$9:U289,$X$9:X289)/SUM($X$9:X289)</f>
        <v>52.104686798720358</v>
      </c>
      <c r="AC289" s="10">
        <v>0.02</v>
      </c>
      <c r="AD289" s="8">
        <f t="shared" si="85"/>
        <v>0</v>
      </c>
      <c r="AF289" s="5">
        <v>281</v>
      </c>
      <c r="AG289" s="8">
        <f t="shared" si="86"/>
        <v>14566051.594484055</v>
      </c>
      <c r="AH289" s="8">
        <f t="shared" si="87"/>
        <v>165198.6829325539</v>
      </c>
      <c r="AI289" s="8">
        <f t="shared" si="88"/>
        <v>126600.90471693629</v>
      </c>
      <c r="AJ289" s="8">
        <f t="shared" si="89"/>
        <v>45919.077485358393</v>
      </c>
      <c r="AK289" s="12">
        <f>SUM($AJ$9:AJ289)/SUM($AG$9:AG289) * 12</f>
        <v>3.6971342838804072E-2</v>
      </c>
      <c r="AL289" s="9">
        <f>SUMPRODUCT($AF$9:AF289,$AH$9:AH289)/SUM($AH$9:AH289)</f>
        <v>83.717689047071588</v>
      </c>
      <c r="AM289" s="3">
        <f t="shared" si="90"/>
        <v>8.6915046191981191E-3</v>
      </c>
      <c r="AN289">
        <f t="shared" si="91"/>
        <v>3.1524725274725278E-3</v>
      </c>
    </row>
    <row r="290" spans="10:40" x14ac:dyDescent="0.2">
      <c r="J290" s="5">
        <v>282</v>
      </c>
      <c r="K290" s="8">
        <f t="shared" si="92"/>
        <v>32375.243164340827</v>
      </c>
      <c r="L290" s="8">
        <f t="shared" si="93"/>
        <v>361.94295668355926</v>
      </c>
      <c r="M290" s="8">
        <f t="shared" si="94"/>
        <v>101.17263488856509</v>
      </c>
      <c r="N290" s="8">
        <f t="shared" si="95"/>
        <v>129500.97265736331</v>
      </c>
      <c r="O290" s="3">
        <f t="shared" si="81"/>
        <v>3.7499999999999999E-2</v>
      </c>
      <c r="P290" s="9">
        <f>SUMPRODUCT($J$9:J290,$L$9:L290,$R$9:R290)/SUMPRODUCT($L$9:L290,$R$9:R290)</f>
        <v>99.887523375601006</v>
      </c>
      <c r="Q290" s="3">
        <v>0.01</v>
      </c>
      <c r="R290">
        <f t="shared" si="80"/>
        <v>459</v>
      </c>
      <c r="S290" s="8">
        <f>N290-L290*(R289-R290)</f>
        <v>128053.20083062907</v>
      </c>
      <c r="T290" s="8"/>
      <c r="U290" s="5">
        <v>282</v>
      </c>
      <c r="V290" s="8">
        <v>0</v>
      </c>
      <c r="W290" s="8">
        <v>0</v>
      </c>
      <c r="X290" s="8">
        <v>0</v>
      </c>
      <c r="Y290" s="8">
        <f t="shared" si="82"/>
        <v>0</v>
      </c>
      <c r="Z290" s="8">
        <f t="shared" si="83"/>
        <v>0</v>
      </c>
      <c r="AA290" s="3">
        <f t="shared" si="84"/>
        <v>0.04</v>
      </c>
      <c r="AB290">
        <f>SUMPRODUCT($U$9:U290,$X$9:X290)/SUM($X$9:X290)</f>
        <v>52.104686798720358</v>
      </c>
      <c r="AC290" s="10">
        <v>0.02</v>
      </c>
      <c r="AD290" s="8">
        <f t="shared" si="85"/>
        <v>0</v>
      </c>
      <c r="AF290" s="5">
        <v>282</v>
      </c>
      <c r="AG290" s="8">
        <f t="shared" si="86"/>
        <v>14274252.006834567</v>
      </c>
      <c r="AH290" s="8">
        <f t="shared" si="87"/>
        <v>164258.09427767005</v>
      </c>
      <c r="AI290" s="8">
        <f t="shared" si="88"/>
        <v>125144.07017788822</v>
      </c>
      <c r="AJ290" s="8">
        <f t="shared" si="89"/>
        <v>45002.665348598443</v>
      </c>
      <c r="AK290" s="12">
        <f>SUM($AJ$9:AJ290)/SUM($AG$9:AG290) * 12</f>
        <v>3.6971519238759507E-2</v>
      </c>
      <c r="AL290" s="9">
        <f>SUMPRODUCT($AF$9:AF290,$AH$9:AH290)/SUM($AH$9:AH290)</f>
        <v>83.822818572243079</v>
      </c>
      <c r="AM290" s="3">
        <f t="shared" si="90"/>
        <v>8.7671192940946222E-3</v>
      </c>
      <c r="AN290">
        <f t="shared" si="91"/>
        <v>3.1527161862527713E-3</v>
      </c>
    </row>
    <row r="291" spans="10:40" x14ac:dyDescent="0.2">
      <c r="J291" s="5">
        <v>283</v>
      </c>
      <c r="K291" s="8">
        <f t="shared" si="92"/>
        <v>32013.300207657267</v>
      </c>
      <c r="L291" s="8">
        <f t="shared" si="93"/>
        <v>363.07402842319539</v>
      </c>
      <c r="M291" s="8">
        <f t="shared" si="94"/>
        <v>100.04156314892896</v>
      </c>
      <c r="N291" s="8">
        <f t="shared" si="95"/>
        <v>128053.20083062907</v>
      </c>
      <c r="O291" s="3">
        <f t="shared" si="81"/>
        <v>3.7499999999999999E-2</v>
      </c>
      <c r="P291" s="9">
        <f>SUMPRODUCT($J$9:J291,$L$9:L291,$R$9:R291)/SUMPRODUCT($L$9:L291,$R$9:R291)</f>
        <v>100.11600429602396</v>
      </c>
      <c r="Q291" s="3">
        <v>0.01</v>
      </c>
      <c r="R291">
        <f t="shared" si="80"/>
        <v>455</v>
      </c>
      <c r="S291" s="8">
        <f>N291-L291*(R290-R291)</f>
        <v>126600.90471693629</v>
      </c>
      <c r="T291" s="8"/>
      <c r="U291" s="5">
        <v>283</v>
      </c>
      <c r="V291" s="8">
        <v>0</v>
      </c>
      <c r="W291" s="8">
        <v>0</v>
      </c>
      <c r="X291" s="8">
        <v>0</v>
      </c>
      <c r="Y291" s="8">
        <f t="shared" si="82"/>
        <v>0</v>
      </c>
      <c r="Z291" s="8">
        <f t="shared" si="83"/>
        <v>0</v>
      </c>
      <c r="AA291" s="3">
        <f t="shared" si="84"/>
        <v>0.04</v>
      </c>
      <c r="AB291">
        <f>SUMPRODUCT($U$9:U291,$X$9:X291)/SUM($X$9:X291)</f>
        <v>52.104686798720358</v>
      </c>
      <c r="AC291" s="10">
        <v>0.02</v>
      </c>
      <c r="AD291" s="8">
        <f t="shared" si="85"/>
        <v>0</v>
      </c>
      <c r="AF291" s="5">
        <v>283</v>
      </c>
      <c r="AG291" s="8">
        <f t="shared" si="86"/>
        <v>13984849.842379009</v>
      </c>
      <c r="AH291" s="8">
        <f t="shared" si="87"/>
        <v>163310.01367530518</v>
      </c>
      <c r="AI291" s="8">
        <f t="shared" si="88"/>
        <v>123682.68303090562</v>
      </c>
      <c r="AJ291" s="8">
        <f t="shared" si="89"/>
        <v>44093.730976740299</v>
      </c>
      <c r="AK291" s="12">
        <f>SUM($AJ$9:AJ291)/SUM($AG$9:AG291) * 12</f>
        <v>3.6971692589353448E-2</v>
      </c>
      <c r="AL291" s="9">
        <f>SUMPRODUCT($AF$9:AF291,$AH$9:AH291)/SUM($AH$9:AH291)</f>
        <v>83.927757705919674</v>
      </c>
      <c r="AM291" s="3">
        <f t="shared" si="90"/>
        <v>8.84404798227462E-3</v>
      </c>
      <c r="AN291">
        <f t="shared" si="91"/>
        <v>3.1529642058165542E-3</v>
      </c>
    </row>
    <row r="292" spans="10:40" x14ac:dyDescent="0.2">
      <c r="J292" s="5">
        <v>284</v>
      </c>
      <c r="K292" s="8">
        <f t="shared" si="92"/>
        <v>31650.226179234072</v>
      </c>
      <c r="L292" s="8">
        <f t="shared" si="93"/>
        <v>364.20863476201788</v>
      </c>
      <c r="M292" s="8">
        <f t="shared" si="94"/>
        <v>98.906956810106465</v>
      </c>
      <c r="N292" s="8">
        <f t="shared" si="95"/>
        <v>126600.90471693629</v>
      </c>
      <c r="O292" s="3">
        <f t="shared" si="81"/>
        <v>3.7499999999999999E-2</v>
      </c>
      <c r="P292" s="9">
        <f>SUMPRODUCT($J$9:J292,$L$9:L292,$R$9:R292)/SUMPRODUCT($L$9:L292,$R$9:R292)</f>
        <v>100.34385882086737</v>
      </c>
      <c r="Q292" s="3">
        <v>0.01</v>
      </c>
      <c r="R292">
        <f t="shared" si="80"/>
        <v>451</v>
      </c>
      <c r="S292" s="8">
        <f>N292-L292*(R291-R292)</f>
        <v>125144.07017788822</v>
      </c>
      <c r="T292" s="8"/>
      <c r="U292" s="5">
        <v>284</v>
      </c>
      <c r="V292" s="8">
        <v>0</v>
      </c>
      <c r="W292" s="8">
        <v>0</v>
      </c>
      <c r="X292" s="8">
        <v>0</v>
      </c>
      <c r="Y292" s="8">
        <f t="shared" si="82"/>
        <v>0</v>
      </c>
      <c r="Z292" s="8">
        <f t="shared" si="83"/>
        <v>0</v>
      </c>
      <c r="AA292" s="3">
        <f t="shared" si="84"/>
        <v>0.04</v>
      </c>
      <c r="AB292">
        <f>SUMPRODUCT($U$9:U292,$X$9:X292)/SUM($X$9:X292)</f>
        <v>52.104686798720358</v>
      </c>
      <c r="AC292" s="10">
        <v>0.02</v>
      </c>
      <c r="AD292" s="8">
        <f t="shared" si="85"/>
        <v>0</v>
      </c>
      <c r="AF292" s="5">
        <v>284</v>
      </c>
      <c r="AG292" s="8">
        <f t="shared" si="86"/>
        <v>13697857.145672798</v>
      </c>
      <c r="AH292" s="8">
        <f t="shared" si="87"/>
        <v>162354.4034862236</v>
      </c>
      <c r="AI292" s="8">
        <f t="shared" si="88"/>
        <v>122216.72904908871</v>
      </c>
      <c r="AJ292" s="8">
        <f t="shared" si="89"/>
        <v>43192.311964699067</v>
      </c>
      <c r="AK292" s="12">
        <f>SUM($AJ$9:AJ292)/SUM($AG$9:AG292) * 12</f>
        <v>3.6971862910382874E-2</v>
      </c>
      <c r="AL292" s="9">
        <f>SUMPRODUCT($AF$9:AF292,$AH$9:AH292)/SUM($AH$9:AH292)</f>
        <v>84.032496742194198</v>
      </c>
      <c r="AM292" s="3">
        <f t="shared" si="90"/>
        <v>8.9223246927857911E-3</v>
      </c>
      <c r="AN292">
        <f t="shared" si="91"/>
        <v>3.1532167042889387E-3</v>
      </c>
    </row>
    <row r="293" spans="10:40" x14ac:dyDescent="0.2">
      <c r="J293" s="5">
        <v>285</v>
      </c>
      <c r="K293" s="8">
        <f t="shared" si="92"/>
        <v>31286.017544472055</v>
      </c>
      <c r="L293" s="8">
        <f t="shared" si="93"/>
        <v>365.34678674564918</v>
      </c>
      <c r="M293" s="8">
        <f t="shared" si="94"/>
        <v>97.768804826475161</v>
      </c>
      <c r="N293" s="8">
        <f t="shared" si="95"/>
        <v>125144.07017788822</v>
      </c>
      <c r="O293" s="3">
        <f t="shared" si="81"/>
        <v>3.7499999999999999E-2</v>
      </c>
      <c r="P293" s="9">
        <f>SUMPRODUCT($J$9:J293,$L$9:L293,$R$9:R293)/SUMPRODUCT($L$9:L293,$R$9:R293)</f>
        <v>100.57106953584059</v>
      </c>
      <c r="Q293" s="3">
        <v>0.01</v>
      </c>
      <c r="R293">
        <f t="shared" si="80"/>
        <v>447</v>
      </c>
      <c r="S293" s="8">
        <f>N293-L293*(R292-R293)</f>
        <v>123682.68303090562</v>
      </c>
      <c r="T293" s="8"/>
      <c r="U293" s="5">
        <v>285</v>
      </c>
      <c r="V293" s="8">
        <v>0</v>
      </c>
      <c r="W293" s="8">
        <v>0</v>
      </c>
      <c r="X293" s="8">
        <v>0</v>
      </c>
      <c r="Y293" s="8">
        <f t="shared" si="82"/>
        <v>0</v>
      </c>
      <c r="Z293" s="8">
        <f t="shared" si="83"/>
        <v>0</v>
      </c>
      <c r="AA293" s="3">
        <f t="shared" si="84"/>
        <v>0.04</v>
      </c>
      <c r="AB293">
        <f>SUMPRODUCT($U$9:U293,$X$9:X293)/SUM($X$9:X293)</f>
        <v>52.104686798720358</v>
      </c>
      <c r="AC293" s="10">
        <v>0.02</v>
      </c>
      <c r="AD293" s="8">
        <f t="shared" si="85"/>
        <v>0</v>
      </c>
      <c r="AF293" s="5">
        <v>285</v>
      </c>
      <c r="AG293" s="8">
        <f t="shared" si="86"/>
        <v>13413286.013137486</v>
      </c>
      <c r="AH293" s="8">
        <f t="shared" si="87"/>
        <v>161391.22590910795</v>
      </c>
      <c r="AI293" s="8">
        <f t="shared" si="88"/>
        <v>120746.19396107862</v>
      </c>
      <c r="AJ293" s="8">
        <f t="shared" si="89"/>
        <v>42298.44606933304</v>
      </c>
      <c r="AK293" s="12">
        <f>SUM($AJ$9:AJ293)/SUM($AG$9:AG293) * 12</f>
        <v>3.6972030221614417E-2</v>
      </c>
      <c r="AL293" s="9">
        <f>SUMPRODUCT($AF$9:AF293,$AH$9:AH293)/SUM($AH$9:AH293)</f>
        <v>84.137025904742316</v>
      </c>
      <c r="AM293" s="3">
        <f t="shared" si="90"/>
        <v>9.0019845877300445E-3</v>
      </c>
      <c r="AN293">
        <f t="shared" si="91"/>
        <v>3.1534738041002273E-3</v>
      </c>
    </row>
    <row r="294" spans="10:40" x14ac:dyDescent="0.2">
      <c r="J294" s="5">
        <v>286</v>
      </c>
      <c r="K294" s="8">
        <f t="shared" si="92"/>
        <v>30920.670757726406</v>
      </c>
      <c r="L294" s="8">
        <f t="shared" si="93"/>
        <v>366.48849545422934</v>
      </c>
      <c r="M294" s="8">
        <f t="shared" si="94"/>
        <v>96.627096117895007</v>
      </c>
      <c r="N294" s="8">
        <f t="shared" si="95"/>
        <v>123682.68303090562</v>
      </c>
      <c r="O294" s="3">
        <f t="shared" si="81"/>
        <v>3.7499999999999999E-2</v>
      </c>
      <c r="P294" s="9">
        <f>SUMPRODUCT($J$9:J294,$L$9:L294,$R$9:R294)/SUMPRODUCT($L$9:L294,$R$9:R294)</f>
        <v>100.79761891466291</v>
      </c>
      <c r="Q294" s="3">
        <v>0.01</v>
      </c>
      <c r="R294">
        <f t="shared" si="80"/>
        <v>443</v>
      </c>
      <c r="S294" s="8">
        <f>N294-L294*(R293-R294)</f>
        <v>122216.72904908871</v>
      </c>
      <c r="T294" s="8"/>
      <c r="U294" s="5">
        <v>286</v>
      </c>
      <c r="V294" s="8">
        <v>0</v>
      </c>
      <c r="W294" s="8">
        <v>0</v>
      </c>
      <c r="X294" s="8">
        <v>0</v>
      </c>
      <c r="Y294" s="8">
        <f t="shared" si="82"/>
        <v>0</v>
      </c>
      <c r="Z294" s="8">
        <f t="shared" si="83"/>
        <v>0</v>
      </c>
      <c r="AA294" s="3">
        <f t="shared" si="84"/>
        <v>0.04</v>
      </c>
      <c r="AB294">
        <f>SUMPRODUCT($U$9:U294,$X$9:X294)/SUM($X$9:X294)</f>
        <v>52.104686798720358</v>
      </c>
      <c r="AC294" s="10">
        <v>0.02</v>
      </c>
      <c r="AD294" s="8">
        <f t="shared" si="85"/>
        <v>0</v>
      </c>
      <c r="AF294" s="5">
        <v>286</v>
      </c>
      <c r="AG294" s="8">
        <f t="shared" si="86"/>
        <v>13131148.593267299</v>
      </c>
      <c r="AH294" s="8">
        <f t="shared" si="87"/>
        <v>160420.44297991379</v>
      </c>
      <c r="AI294" s="8">
        <f t="shared" si="88"/>
        <v>119271.06345091849</v>
      </c>
      <c r="AJ294" s="8">
        <f t="shared" si="89"/>
        <v>41412.17121008868</v>
      </c>
      <c r="AK294" s="12">
        <f>SUM($AJ$9:AJ294)/SUM($AG$9:AG294) * 12</f>
        <v>3.6972194542786496E-2</v>
      </c>
      <c r="AL294" s="9">
        <f>SUMPRODUCT($AF$9:AF294,$AH$9:AH294)/SUM($AH$9:AH294)</f>
        <v>84.241335346125567</v>
      </c>
      <c r="AM294" s="3">
        <f t="shared" si="90"/>
        <v>9.0830640293014468E-3</v>
      </c>
      <c r="AN294">
        <f t="shared" si="91"/>
        <v>3.153735632183908E-3</v>
      </c>
    </row>
    <row r="295" spans="10:40" x14ac:dyDescent="0.2">
      <c r="J295" s="5">
        <v>287</v>
      </c>
      <c r="K295" s="8">
        <f t="shared" si="92"/>
        <v>30554.182262272177</v>
      </c>
      <c r="L295" s="8">
        <f t="shared" si="93"/>
        <v>367.63377200252381</v>
      </c>
      <c r="M295" s="8">
        <f t="shared" si="94"/>
        <v>95.481819569600546</v>
      </c>
      <c r="N295" s="8">
        <f t="shared" si="95"/>
        <v>122216.72904908871</v>
      </c>
      <c r="O295" s="3">
        <f t="shared" si="81"/>
        <v>3.7499999999999999E-2</v>
      </c>
      <c r="P295" s="9">
        <f>SUMPRODUCT($J$9:J295,$L$9:L295,$R$9:R295)/SUMPRODUCT($L$9:L295,$R$9:R295)</f>
        <v>101.02348931709076</v>
      </c>
      <c r="Q295" s="3">
        <v>0.01</v>
      </c>
      <c r="R295">
        <f t="shared" si="80"/>
        <v>439</v>
      </c>
      <c r="S295" s="8">
        <f>N295-L295*(R294-R295)</f>
        <v>120746.19396107862</v>
      </c>
      <c r="T295" s="8"/>
      <c r="U295" s="5">
        <v>287</v>
      </c>
      <c r="V295" s="8">
        <v>0</v>
      </c>
      <c r="W295" s="8">
        <v>0</v>
      </c>
      <c r="X295" s="8">
        <v>0</v>
      </c>
      <c r="Y295" s="8">
        <f t="shared" si="82"/>
        <v>0</v>
      </c>
      <c r="Z295" s="8">
        <f t="shared" si="83"/>
        <v>0</v>
      </c>
      <c r="AA295" s="3">
        <f t="shared" si="84"/>
        <v>0.04</v>
      </c>
      <c r="AB295">
        <f>SUMPRODUCT($U$9:U295,$X$9:X295)/SUM($X$9:X295)</f>
        <v>52.104686798720358</v>
      </c>
      <c r="AC295" s="10">
        <v>0.02</v>
      </c>
      <c r="AD295" s="8">
        <f t="shared" si="85"/>
        <v>0</v>
      </c>
      <c r="AF295" s="5">
        <v>287</v>
      </c>
      <c r="AG295" s="8">
        <f t="shared" si="86"/>
        <v>12851457.086836467</v>
      </c>
      <c r="AH295" s="8">
        <f t="shared" si="87"/>
        <v>159442.01657122161</v>
      </c>
      <c r="AI295" s="8">
        <f t="shared" si="88"/>
        <v>117791.32315791411</v>
      </c>
      <c r="AJ295" s="8">
        <f t="shared" si="89"/>
        <v>40533.525469648084</v>
      </c>
      <c r="AK295" s="12">
        <f>SUM($AJ$9:AJ295)/SUM($AG$9:AG295) * 12</f>
        <v>3.6972355893611364E-2</v>
      </c>
      <c r="AL295" s="9">
        <f>SUMPRODUCT($AF$9:AF295,$AH$9:AH295)/SUM($AH$9:AH295)</f>
        <v>84.34541514708522</v>
      </c>
      <c r="AM295" s="3">
        <f t="shared" si="90"/>
        <v>9.1656006289408069E-3</v>
      </c>
      <c r="AN295">
        <f t="shared" si="91"/>
        <v>3.1540023201856154E-3</v>
      </c>
    </row>
    <row r="296" spans="10:40" x14ac:dyDescent="0.2">
      <c r="J296" s="5">
        <v>288</v>
      </c>
      <c r="K296" s="8">
        <f t="shared" si="92"/>
        <v>30186.548490269655</v>
      </c>
      <c r="L296" s="8">
        <f t="shared" si="93"/>
        <v>368.78262754003168</v>
      </c>
      <c r="M296" s="8">
        <f t="shared" si="94"/>
        <v>94.332964032092661</v>
      </c>
      <c r="N296" s="8">
        <f t="shared" si="95"/>
        <v>120746.19396107862</v>
      </c>
      <c r="O296" s="3">
        <f t="shared" si="81"/>
        <v>3.7499999999999999E-2</v>
      </c>
      <c r="P296" s="9">
        <f>SUMPRODUCT($J$9:J296,$L$9:L296,$R$9:R296)/SUMPRODUCT($L$9:L296,$R$9:R296)</f>
        <v>101.24866298691929</v>
      </c>
      <c r="Q296" s="3">
        <v>0.01</v>
      </c>
      <c r="R296">
        <f t="shared" si="80"/>
        <v>435</v>
      </c>
      <c r="S296" s="8">
        <f>N296-L296*(R295-R296)</f>
        <v>119271.06345091849</v>
      </c>
      <c r="T296" s="8"/>
      <c r="U296" s="5">
        <v>288</v>
      </c>
      <c r="V296" s="8">
        <v>0</v>
      </c>
      <c r="W296" s="8">
        <v>0</v>
      </c>
      <c r="X296" s="8">
        <v>0</v>
      </c>
      <c r="Y296" s="8">
        <f t="shared" si="82"/>
        <v>0</v>
      </c>
      <c r="Z296" s="8">
        <f t="shared" si="83"/>
        <v>0</v>
      </c>
      <c r="AA296" s="3">
        <f t="shared" si="84"/>
        <v>0.04</v>
      </c>
      <c r="AB296">
        <f>SUMPRODUCT($U$9:U296,$X$9:X296)/SUM($X$9:X296)</f>
        <v>52.104686798720358</v>
      </c>
      <c r="AC296" s="10">
        <v>0.02</v>
      </c>
      <c r="AD296" s="8">
        <f t="shared" si="85"/>
        <v>0</v>
      </c>
      <c r="AF296" s="5">
        <v>288</v>
      </c>
      <c r="AG296" s="8">
        <f t="shared" si="86"/>
        <v>12574223.747107333</v>
      </c>
      <c r="AH296" s="8">
        <f t="shared" si="87"/>
        <v>158455.90839158668</v>
      </c>
      <c r="AI296" s="8">
        <f t="shared" si="88"/>
        <v>116306.95867649411</v>
      </c>
      <c r="AJ296" s="8">
        <f t="shared" si="89"/>
        <v>39662.547094578891</v>
      </c>
      <c r="AK296" s="12">
        <f>SUM($AJ$9:AJ296)/SUM($AG$9:AG296) * 12</f>
        <v>3.6972514293777257E-2</v>
      </c>
      <c r="AL296" s="9">
        <f>SUMPRODUCT($AF$9:AF296,$AH$9:AH296)/SUM($AH$9:AH296)</f>
        <v>84.44925531582723</v>
      </c>
      <c r="AM296" s="3">
        <f t="shared" si="90"/>
        <v>9.2496332986956916E-3</v>
      </c>
      <c r="AN296">
        <f t="shared" si="91"/>
        <v>3.1542740046838404E-3</v>
      </c>
    </row>
    <row r="297" spans="10:40" x14ac:dyDescent="0.2">
      <c r="J297" s="5">
        <v>289</v>
      </c>
      <c r="K297" s="8">
        <f t="shared" si="92"/>
        <v>29817.765862729622</v>
      </c>
      <c r="L297" s="8">
        <f t="shared" si="93"/>
        <v>369.93507325109425</v>
      </c>
      <c r="M297" s="8">
        <f t="shared" si="94"/>
        <v>93.180518321030078</v>
      </c>
      <c r="N297" s="8">
        <f t="shared" si="95"/>
        <v>119271.06345091849</v>
      </c>
      <c r="O297" s="3">
        <f t="shared" si="81"/>
        <v>3.7499999999999999E-2</v>
      </c>
      <c r="P297" s="9">
        <f>SUMPRODUCT($J$9:J297,$L$9:L297,$R$9:R297)/SUMPRODUCT($L$9:L297,$R$9:R297)</f>
        <v>101.47312204995724</v>
      </c>
      <c r="Q297" s="3">
        <v>0.01</v>
      </c>
      <c r="R297">
        <f t="shared" si="80"/>
        <v>431</v>
      </c>
      <c r="S297" s="8">
        <f>N297-L297*(R296-R297)</f>
        <v>117791.32315791411</v>
      </c>
      <c r="T297" s="8"/>
      <c r="U297" s="5">
        <v>289</v>
      </c>
      <c r="V297" s="8">
        <v>0</v>
      </c>
      <c r="W297" s="8">
        <v>0</v>
      </c>
      <c r="X297" s="8">
        <v>0</v>
      </c>
      <c r="Y297" s="8">
        <f t="shared" si="82"/>
        <v>0</v>
      </c>
      <c r="Z297" s="8">
        <f t="shared" si="83"/>
        <v>0</v>
      </c>
      <c r="AA297" s="3">
        <f t="shared" si="84"/>
        <v>0.04</v>
      </c>
      <c r="AB297">
        <f>SUMPRODUCT($U$9:U297,$X$9:X297)/SUM($X$9:X297)</f>
        <v>52.104686798720358</v>
      </c>
      <c r="AC297" s="10">
        <v>0.02</v>
      </c>
      <c r="AD297" s="8">
        <f t="shared" si="85"/>
        <v>0</v>
      </c>
      <c r="AF297" s="5">
        <v>289</v>
      </c>
      <c r="AG297" s="8">
        <f t="shared" si="86"/>
        <v>12299460.880039252</v>
      </c>
      <c r="AH297" s="8">
        <f t="shared" si="87"/>
        <v>157462.07998488593</v>
      </c>
      <c r="AI297" s="8">
        <f t="shared" si="88"/>
        <v>114817.95555606965</v>
      </c>
      <c r="AJ297" s="8">
        <f t="shared" si="89"/>
        <v>38799.274495986705</v>
      </c>
      <c r="AK297" s="12">
        <f>SUM($AJ$9:AJ297)/SUM($AG$9:AG297) * 12</f>
        <v>3.6972669762950439E-2</v>
      </c>
      <c r="AL297" s="9">
        <f>SUMPRODUCT($AF$9:AF297,$AH$9:AH297)/SUM($AH$9:AH297)</f>
        <v>84.552845787297642</v>
      </c>
      <c r="AM297" s="3">
        <f t="shared" si="90"/>
        <v>9.335202304875596E-3</v>
      </c>
      <c r="AN297">
        <f t="shared" si="91"/>
        <v>3.1545508274231676E-3</v>
      </c>
    </row>
    <row r="298" spans="10:40" x14ac:dyDescent="0.2">
      <c r="J298" s="5">
        <v>290</v>
      </c>
      <c r="K298" s="8">
        <f t="shared" si="92"/>
        <v>29447.830789478528</v>
      </c>
      <c r="L298" s="8">
        <f t="shared" si="93"/>
        <v>371.09112035500397</v>
      </c>
      <c r="M298" s="8">
        <f t="shared" si="94"/>
        <v>92.024471217120393</v>
      </c>
      <c r="N298" s="8">
        <f t="shared" si="95"/>
        <v>117791.32315791411</v>
      </c>
      <c r="O298" s="3">
        <f t="shared" si="81"/>
        <v>3.7499999999999999E-2</v>
      </c>
      <c r="P298" s="9">
        <f>SUMPRODUCT($J$9:J298,$L$9:L298,$R$9:R298)/SUMPRODUCT($L$9:L298,$R$9:R298)</f>
        <v>101.69684851197519</v>
      </c>
      <c r="Q298" s="3">
        <v>0.01</v>
      </c>
      <c r="R298">
        <f t="shared" si="80"/>
        <v>427</v>
      </c>
      <c r="S298" s="8">
        <f>N298-L298*(R297-R298)</f>
        <v>116306.95867649411</v>
      </c>
      <c r="T298" s="8"/>
      <c r="U298" s="5">
        <v>290</v>
      </c>
      <c r="V298" s="8">
        <v>0</v>
      </c>
      <c r="W298" s="8">
        <v>0</v>
      </c>
      <c r="X298" s="8">
        <v>0</v>
      </c>
      <c r="Y298" s="8">
        <f t="shared" si="82"/>
        <v>0</v>
      </c>
      <c r="Z298" s="8">
        <f t="shared" si="83"/>
        <v>0</v>
      </c>
      <c r="AA298" s="3">
        <f t="shared" si="84"/>
        <v>0.04</v>
      </c>
      <c r="AB298">
        <f>SUMPRODUCT($U$9:U298,$X$9:X298)/SUM($X$9:X298)</f>
        <v>52.104686798720358</v>
      </c>
      <c r="AC298" s="10">
        <v>0.02</v>
      </c>
      <c r="AD298" s="8">
        <f t="shared" si="85"/>
        <v>0</v>
      </c>
      <c r="AF298" s="5">
        <v>290</v>
      </c>
      <c r="AG298" s="8">
        <f t="shared" si="86"/>
        <v>12027180.844498295</v>
      </c>
      <c r="AH298" s="8">
        <f t="shared" si="87"/>
        <v>156460.49272966292</v>
      </c>
      <c r="AI298" s="8">
        <f t="shared" si="88"/>
        <v>113324.29930089386</v>
      </c>
      <c r="AJ298" s="8">
        <f t="shared" si="89"/>
        <v>37943.74625016989</v>
      </c>
      <c r="AK298" s="12">
        <f>SUM($AJ$9:AJ298)/SUM($AG$9:AG298) * 12</f>
        <v>3.6972822320777303E-2</v>
      </c>
      <c r="AL298" s="9">
        <f>SUMPRODUCT($AF$9:AF298,$AH$9:AH298)/SUM($AH$9:AH298)</f>
        <v>84.656176422448823</v>
      </c>
      <c r="AM298" s="3">
        <f t="shared" si="90"/>
        <v>9.4223493240922582E-3</v>
      </c>
      <c r="AN298">
        <f t="shared" si="91"/>
        <v>3.154832935560859E-3</v>
      </c>
    </row>
    <row r="299" spans="10:40" x14ac:dyDescent="0.2">
      <c r="J299" s="5">
        <v>291</v>
      </c>
      <c r="K299" s="8">
        <f t="shared" si="92"/>
        <v>29076.739669123526</v>
      </c>
      <c r="L299" s="8">
        <f t="shared" si="93"/>
        <v>372.25078010611333</v>
      </c>
      <c r="M299" s="8">
        <f t="shared" si="94"/>
        <v>90.86481146601102</v>
      </c>
      <c r="N299" s="8">
        <f t="shared" si="95"/>
        <v>116306.95867649411</v>
      </c>
      <c r="O299" s="3">
        <f t="shared" si="81"/>
        <v>3.7499999999999999E-2</v>
      </c>
      <c r="P299" s="9">
        <f>SUMPRODUCT($J$9:J299,$L$9:L299,$R$9:R299)/SUMPRODUCT($L$9:L299,$R$9:R299)</f>
        <v>101.91982425662607</v>
      </c>
      <c r="Q299" s="3">
        <v>0.01</v>
      </c>
      <c r="R299">
        <f t="shared" si="80"/>
        <v>423</v>
      </c>
      <c r="S299" s="8">
        <f>N299-L299*(R298-R299)</f>
        <v>114817.95555606965</v>
      </c>
      <c r="T299" s="8"/>
      <c r="U299" s="5">
        <v>291</v>
      </c>
      <c r="V299" s="8">
        <v>0</v>
      </c>
      <c r="W299" s="8">
        <v>0</v>
      </c>
      <c r="X299" s="8">
        <v>0</v>
      </c>
      <c r="Y299" s="8">
        <f t="shared" si="82"/>
        <v>0</v>
      </c>
      <c r="Z299" s="8">
        <f t="shared" si="83"/>
        <v>0</v>
      </c>
      <c r="AA299" s="3">
        <f t="shared" si="84"/>
        <v>0.04</v>
      </c>
      <c r="AB299">
        <f>SUMPRODUCT($U$9:U299,$X$9:X299)/SUM($X$9:X299)</f>
        <v>52.104686798720358</v>
      </c>
      <c r="AC299" s="10">
        <v>0.02</v>
      </c>
      <c r="AD299" s="8">
        <f t="shared" si="85"/>
        <v>0</v>
      </c>
      <c r="AF299" s="5">
        <v>291</v>
      </c>
      <c r="AG299" s="8">
        <f t="shared" si="86"/>
        <v>11757396.052467739</v>
      </c>
      <c r="AH299" s="8">
        <f t="shared" si="87"/>
        <v>155451.10783846994</v>
      </c>
      <c r="AI299" s="8">
        <f t="shared" si="88"/>
        <v>111825.97536992066</v>
      </c>
      <c r="AJ299" s="8">
        <f t="shared" si="89"/>
        <v>37096.001099276975</v>
      </c>
      <c r="AK299" s="12">
        <f>SUM($AJ$9:AJ299)/SUM($AG$9:AG299) * 12</f>
        <v>3.6972971986886413E-2</v>
      </c>
      <c r="AL299" s="9">
        <f>SUMPRODUCT($AF$9:AF299,$AH$9:AH299)/SUM($AH$9:AH299)</f>
        <v>84.759237007495912</v>
      </c>
      <c r="AM299" s="3">
        <f t="shared" si="90"/>
        <v>9.5111175017745277E-3</v>
      </c>
      <c r="AN299">
        <f t="shared" si="91"/>
        <v>3.1551204819277104E-3</v>
      </c>
    </row>
    <row r="300" spans="10:40" x14ac:dyDescent="0.2">
      <c r="J300" s="5">
        <v>292</v>
      </c>
      <c r="K300" s="8">
        <f t="shared" si="92"/>
        <v>28704.488889017412</v>
      </c>
      <c r="L300" s="8">
        <f t="shared" si="93"/>
        <v>373.41406379394493</v>
      </c>
      <c r="M300" s="8">
        <f t="shared" si="94"/>
        <v>89.701527778179411</v>
      </c>
      <c r="N300" s="8">
        <f t="shared" si="95"/>
        <v>114817.95555606965</v>
      </c>
      <c r="O300" s="3">
        <f t="shared" si="81"/>
        <v>3.7499999999999999E-2</v>
      </c>
      <c r="P300" s="9">
        <f>SUMPRODUCT($J$9:J300,$L$9:L300,$R$9:R300)/SUMPRODUCT($L$9:L300,$R$9:R300)</f>
        <v>102.14203104333777</v>
      </c>
      <c r="Q300" s="3">
        <v>0.01</v>
      </c>
      <c r="R300">
        <f t="shared" si="80"/>
        <v>419</v>
      </c>
      <c r="S300" s="8">
        <f>N300-L300*(R299-R300)</f>
        <v>113324.29930089386</v>
      </c>
      <c r="T300" s="8"/>
      <c r="U300" s="5">
        <v>292</v>
      </c>
      <c r="V300" s="8">
        <v>0</v>
      </c>
      <c r="W300" s="8">
        <v>0</v>
      </c>
      <c r="X300" s="8">
        <v>0</v>
      </c>
      <c r="Y300" s="8">
        <f t="shared" si="82"/>
        <v>0</v>
      </c>
      <c r="Z300" s="8">
        <f t="shared" si="83"/>
        <v>0</v>
      </c>
      <c r="AA300" s="3">
        <f t="shared" si="84"/>
        <v>0.04</v>
      </c>
      <c r="AB300">
        <f>SUMPRODUCT($U$9:U300,$X$9:X300)/SUM($X$9:X300)</f>
        <v>52.104686798720358</v>
      </c>
      <c r="AC300" s="10">
        <v>0.02</v>
      </c>
      <c r="AD300" s="8">
        <f t="shared" si="85"/>
        <v>0</v>
      </c>
      <c r="AF300" s="5">
        <v>292</v>
      </c>
      <c r="AG300" s="8">
        <f t="shared" si="86"/>
        <v>11490118.969259348</v>
      </c>
      <c r="AH300" s="8">
        <f t="shared" si="87"/>
        <v>154433.88635720767</v>
      </c>
      <c r="AI300" s="8">
        <f t="shared" si="88"/>
        <v>110322.96917666317</v>
      </c>
      <c r="AJ300" s="8">
        <f t="shared" si="89"/>
        <v>36256.077951966465</v>
      </c>
      <c r="AK300" s="12">
        <f>SUM($AJ$9:AJ300)/SUM($AG$9:AG300) * 12</f>
        <v>3.6973118780890574E-2</v>
      </c>
      <c r="AL300" s="9">
        <f>SUMPRODUCT($AF$9:AF300,$AH$9:AH300)/SUM($AH$9:AH300)</f>
        <v>84.8620172531637</v>
      </c>
      <c r="AM300" s="3">
        <f t="shared" si="90"/>
        <v>9.6015515132455223E-3</v>
      </c>
      <c r="AN300">
        <f t="shared" si="91"/>
        <v>3.1554136253041363E-3</v>
      </c>
    </row>
    <row r="301" spans="10:40" x14ac:dyDescent="0.2">
      <c r="J301" s="5">
        <v>293</v>
      </c>
      <c r="K301" s="8">
        <f t="shared" si="92"/>
        <v>28331.074825223466</v>
      </c>
      <c r="L301" s="8">
        <f t="shared" si="93"/>
        <v>374.58098274330104</v>
      </c>
      <c r="M301" s="8">
        <f t="shared" si="94"/>
        <v>88.534608828823323</v>
      </c>
      <c r="N301" s="8">
        <f t="shared" si="95"/>
        <v>113324.29930089386</v>
      </c>
      <c r="O301" s="3">
        <f t="shared" si="81"/>
        <v>3.7499999999999999E-2</v>
      </c>
      <c r="P301" s="9">
        <f>SUMPRODUCT($J$9:J301,$L$9:L301,$R$9:R301)/SUMPRODUCT($L$9:L301,$R$9:R301)</f>
        <v>102.36345050517713</v>
      </c>
      <c r="Q301" s="3">
        <v>0.01</v>
      </c>
      <c r="R301">
        <f t="shared" si="80"/>
        <v>415</v>
      </c>
      <c r="S301" s="8">
        <f>N301-L301*(R300-R301)</f>
        <v>111825.97536992066</v>
      </c>
      <c r="T301" s="8"/>
      <c r="U301" s="5">
        <v>293</v>
      </c>
      <c r="V301" s="8">
        <v>0</v>
      </c>
      <c r="W301" s="8">
        <v>0</v>
      </c>
      <c r="X301" s="8">
        <v>0</v>
      </c>
      <c r="Y301" s="8">
        <f t="shared" si="82"/>
        <v>0</v>
      </c>
      <c r="Z301" s="8">
        <f t="shared" si="83"/>
        <v>0</v>
      </c>
      <c r="AA301" s="3">
        <f t="shared" si="84"/>
        <v>0.04</v>
      </c>
      <c r="AB301">
        <f>SUMPRODUCT($U$9:U301,$X$9:X301)/SUM($X$9:X301)</f>
        <v>52.104686798720358</v>
      </c>
      <c r="AC301" s="10">
        <v>0.02</v>
      </c>
      <c r="AD301" s="8">
        <f t="shared" si="85"/>
        <v>0</v>
      </c>
      <c r="AF301" s="5">
        <v>293</v>
      </c>
      <c r="AG301" s="8">
        <f t="shared" si="86"/>
        <v>11225362.113725478</v>
      </c>
      <c r="AH301" s="8">
        <f t="shared" si="87"/>
        <v>153408.78916446248</v>
      </c>
      <c r="AI301" s="8">
        <f t="shared" si="88"/>
        <v>108815.26608905174</v>
      </c>
      <c r="AJ301" s="8">
        <f t="shared" si="89"/>
        <v>35424.015884069187</v>
      </c>
      <c r="AK301" s="12">
        <f>SUM($AJ$9:AJ301)/SUM($AG$9:AG301) * 12</f>
        <v>3.6973262722388892E-2</v>
      </c>
      <c r="AL301" s="9">
        <f>SUMPRODUCT($AF$9:AF301,$AH$9:AH301)/SUM($AH$9:AH301)</f>
        <v>84.964506793923675</v>
      </c>
      <c r="AM301" s="3">
        <f t="shared" si="90"/>
        <v>9.6936976274467901E-3</v>
      </c>
      <c r="AN301">
        <f t="shared" si="91"/>
        <v>3.1557125307125305E-3</v>
      </c>
    </row>
    <row r="302" spans="10:40" x14ac:dyDescent="0.2">
      <c r="J302" s="5">
        <v>294</v>
      </c>
      <c r="K302" s="8">
        <f t="shared" si="92"/>
        <v>27956.493842480166</v>
      </c>
      <c r="L302" s="8">
        <f t="shared" si="93"/>
        <v>375.75154831437385</v>
      </c>
      <c r="M302" s="8">
        <f t="shared" si="94"/>
        <v>87.364043257750509</v>
      </c>
      <c r="N302" s="8">
        <f t="shared" si="95"/>
        <v>111825.97536992066</v>
      </c>
      <c r="O302" s="3">
        <f t="shared" si="81"/>
        <v>3.7499999999999999E-2</v>
      </c>
      <c r="P302" s="9">
        <f>SUMPRODUCT($J$9:J302,$L$9:L302,$R$9:R302)/SUMPRODUCT($L$9:L302,$R$9:R302)</f>
        <v>102.58406414668464</v>
      </c>
      <c r="Q302" s="3">
        <v>0.01</v>
      </c>
      <c r="R302">
        <f t="shared" si="80"/>
        <v>411</v>
      </c>
      <c r="S302" s="8">
        <f>N302-L302*(R301-R302)</f>
        <v>110322.96917666317</v>
      </c>
      <c r="T302" s="8"/>
      <c r="U302" s="5">
        <v>294</v>
      </c>
      <c r="V302" s="8">
        <v>0</v>
      </c>
      <c r="W302" s="8">
        <v>0</v>
      </c>
      <c r="X302" s="8">
        <v>0</v>
      </c>
      <c r="Y302" s="8">
        <f t="shared" si="82"/>
        <v>0</v>
      </c>
      <c r="Z302" s="8">
        <f t="shared" si="83"/>
        <v>0</v>
      </c>
      <c r="AA302" s="3">
        <f t="shared" si="84"/>
        <v>0.04</v>
      </c>
      <c r="AB302">
        <f>SUMPRODUCT($U$9:U302,$X$9:X302)/SUM($X$9:X302)</f>
        <v>52.104686798720358</v>
      </c>
      <c r="AC302" s="10">
        <v>0.02</v>
      </c>
      <c r="AD302" s="8">
        <f t="shared" si="85"/>
        <v>0</v>
      </c>
      <c r="AF302" s="5">
        <v>294</v>
      </c>
      <c r="AG302" s="8">
        <f t="shared" si="86"/>
        <v>10963138.058471963</v>
      </c>
      <c r="AH302" s="8">
        <f t="shared" si="87"/>
        <v>152375.77697084122</v>
      </c>
      <c r="AI302" s="8">
        <f t="shared" si="88"/>
        <v>107302.85142929154</v>
      </c>
      <c r="AJ302" s="8">
        <f t="shared" si="89"/>
        <v>34599.85413925317</v>
      </c>
      <c r="AK302" s="12">
        <f>SUM($AJ$9:AJ302)/SUM($AG$9:AG302) * 12</f>
        <v>3.6973403830968768E-2</v>
      </c>
      <c r="AL302" s="9">
        <f>SUMPRODUCT($AF$9:AF302,$AH$9:AH302)/SUM($AH$9:AH302)</f>
        <v>85.066695187220986</v>
      </c>
      <c r="AM302" s="3">
        <f t="shared" si="90"/>
        <v>9.7876037733896203E-3</v>
      </c>
      <c r="AN302">
        <f t="shared" si="91"/>
        <v>3.1560173697270473E-3</v>
      </c>
    </row>
    <row r="303" spans="10:40" x14ac:dyDescent="0.2">
      <c r="J303" s="5">
        <v>295</v>
      </c>
      <c r="K303" s="8">
        <f t="shared" si="92"/>
        <v>27580.742294165793</v>
      </c>
      <c r="L303" s="8">
        <f t="shared" si="93"/>
        <v>376.92577190285624</v>
      </c>
      <c r="M303" s="8">
        <f t="shared" si="94"/>
        <v>86.189819669268104</v>
      </c>
      <c r="N303" s="8">
        <f t="shared" si="95"/>
        <v>110322.96917666317</v>
      </c>
      <c r="O303" s="3">
        <f t="shared" si="81"/>
        <v>3.7499999999999999E-2</v>
      </c>
      <c r="P303" s="9">
        <f>SUMPRODUCT($J$9:J303,$L$9:L303,$R$9:R303)/SUMPRODUCT($L$9:L303,$R$9:R303)</f>
        <v>102.80385334167948</v>
      </c>
      <c r="Q303" s="3">
        <v>0.01</v>
      </c>
      <c r="R303">
        <f t="shared" si="80"/>
        <v>407</v>
      </c>
      <c r="S303" s="8">
        <f>N303-L303*(R302-R303)</f>
        <v>108815.26608905174</v>
      </c>
      <c r="T303" s="8"/>
      <c r="U303" s="5">
        <v>295</v>
      </c>
      <c r="V303" s="8">
        <v>0</v>
      </c>
      <c r="W303" s="8">
        <v>0</v>
      </c>
      <c r="X303" s="8">
        <v>0</v>
      </c>
      <c r="Y303" s="8">
        <f t="shared" si="82"/>
        <v>0</v>
      </c>
      <c r="Z303" s="8">
        <f t="shared" si="83"/>
        <v>0</v>
      </c>
      <c r="AA303" s="3">
        <f t="shared" si="84"/>
        <v>0.04</v>
      </c>
      <c r="AB303">
        <f>SUMPRODUCT($U$9:U303,$X$9:X303)/SUM($X$9:X303)</f>
        <v>52.104686798720358</v>
      </c>
      <c r="AC303" s="10">
        <v>0.02</v>
      </c>
      <c r="AD303" s="8">
        <f t="shared" si="85"/>
        <v>0</v>
      </c>
      <c r="AF303" s="5">
        <v>295</v>
      </c>
      <c r="AG303" s="8">
        <f t="shared" si="86"/>
        <v>10703459.430071831</v>
      </c>
      <c r="AH303" s="8">
        <f t="shared" si="87"/>
        <v>151334.81031830315</v>
      </c>
      <c r="AI303" s="8">
        <f t="shared" si="88"/>
        <v>105785.71047371958</v>
      </c>
      <c r="AJ303" s="8">
        <f t="shared" si="89"/>
        <v>33783.632129691003</v>
      </c>
      <c r="AK303" s="12">
        <f>SUM($AJ$9:AJ303)/SUM($AG$9:AG303) * 12</f>
        <v>3.6973542126208001E-2</v>
      </c>
      <c r="AL303" s="9">
        <f>SUMPRODUCT($AF$9:AF303,$AH$9:AH303)/SUM($AH$9:AH303)</f>
        <v>85.168571912691363</v>
      </c>
      <c r="AM303" s="3">
        <f t="shared" si="90"/>
        <v>9.8833196094068494E-3</v>
      </c>
      <c r="AN303">
        <f t="shared" si="91"/>
        <v>3.1563283208020047E-3</v>
      </c>
    </row>
    <row r="304" spans="10:40" x14ac:dyDescent="0.2">
      <c r="J304" s="5">
        <v>296</v>
      </c>
      <c r="K304" s="8">
        <f t="shared" si="92"/>
        <v>27203.816522262936</v>
      </c>
      <c r="L304" s="8">
        <f t="shared" si="93"/>
        <v>378.10366494005268</v>
      </c>
      <c r="M304" s="8">
        <f t="shared" si="94"/>
        <v>85.011926632071678</v>
      </c>
      <c r="N304" s="8">
        <f t="shared" si="95"/>
        <v>108815.26608905174</v>
      </c>
      <c r="O304" s="3">
        <f t="shared" si="81"/>
        <v>3.7499999999999999E-2</v>
      </c>
      <c r="P304" s="9">
        <f>SUMPRODUCT($J$9:J304,$L$9:L304,$R$9:R304)/SUMPRODUCT($L$9:L304,$R$9:R304)</f>
        <v>103.02279933103409</v>
      </c>
      <c r="Q304" s="3">
        <v>0.01</v>
      </c>
      <c r="R304">
        <f t="shared" si="80"/>
        <v>403</v>
      </c>
      <c r="S304" s="8">
        <f>N304-L304*(R303-R304)</f>
        <v>107302.85142929154</v>
      </c>
      <c r="T304" s="8"/>
      <c r="U304" s="5">
        <v>296</v>
      </c>
      <c r="V304" s="8">
        <v>0</v>
      </c>
      <c r="W304" s="8">
        <v>0</v>
      </c>
      <c r="X304" s="8">
        <v>0</v>
      </c>
      <c r="Y304" s="8">
        <f t="shared" si="82"/>
        <v>0</v>
      </c>
      <c r="Z304" s="8">
        <f t="shared" si="83"/>
        <v>0</v>
      </c>
      <c r="AA304" s="3">
        <f t="shared" si="84"/>
        <v>0.04</v>
      </c>
      <c r="AB304">
        <f>SUMPRODUCT($U$9:U304,$X$9:X304)/SUM($X$9:X304)</f>
        <v>52.104686798720358</v>
      </c>
      <c r="AC304" s="10">
        <v>0.02</v>
      </c>
      <c r="AD304" s="8">
        <f t="shared" si="85"/>
        <v>0</v>
      </c>
      <c r="AF304" s="5">
        <v>296</v>
      </c>
      <c r="AG304" s="8">
        <f t="shared" si="86"/>
        <v>10472785.336898237</v>
      </c>
      <c r="AH304" s="8">
        <f t="shared" si="87"/>
        <v>150666.32008475423</v>
      </c>
      <c r="AI304" s="8">
        <f>S306+AD310*$V$7</f>
        <v>78197.871339496094</v>
      </c>
      <c r="AJ304" s="8">
        <f t="shared" si="89"/>
        <v>32975.389436729776</v>
      </c>
      <c r="AK304" s="12">
        <f>SUM($AJ$9:AJ304)/SUM($AG$9:AG304) * 12</f>
        <v>3.6973663631382048E-2</v>
      </c>
      <c r="AL304" s="9">
        <f>SUMPRODUCT($AF$9:AF304,$AH$9:AH304)/SUM($AH$9:AH304)</f>
        <v>85.270383347108364</v>
      </c>
      <c r="AM304" s="3">
        <f t="shared" si="90"/>
        <v>7.4667692332034599E-3</v>
      </c>
      <c r="AN304">
        <f t="shared" si="91"/>
        <v>3.1486742424242428E-3</v>
      </c>
    </row>
    <row r="305" spans="10:40" x14ac:dyDescent="0.2">
      <c r="J305" s="5">
        <v>297</v>
      </c>
      <c r="K305" s="8">
        <f t="shared" si="92"/>
        <v>26825.712857322884</v>
      </c>
      <c r="L305" s="8">
        <f t="shared" si="93"/>
        <v>379.28523889299032</v>
      </c>
      <c r="M305" s="8">
        <f t="shared" si="94"/>
        <v>83.830352679134009</v>
      </c>
      <c r="N305" s="8">
        <f t="shared" si="95"/>
        <v>107302.85142929154</v>
      </c>
      <c r="O305" s="3">
        <f t="shared" si="81"/>
        <v>3.7499999999999999E-2</v>
      </c>
      <c r="P305" s="9">
        <f>SUMPRODUCT($J$9:J305,$L$9:L305,$R$9:R305)/SUMPRODUCT($L$9:L305,$R$9:R305)</f>
        <v>103.24088322041767</v>
      </c>
      <c r="Q305" s="3">
        <v>0.01</v>
      </c>
      <c r="R305">
        <f t="shared" si="80"/>
        <v>399</v>
      </c>
      <c r="S305" s="8">
        <f>N305-L305*(R304-R305)</f>
        <v>105785.71047371958</v>
      </c>
      <c r="T305" s="8"/>
      <c r="U305" s="5">
        <v>297</v>
      </c>
      <c r="V305" s="8">
        <v>0</v>
      </c>
      <c r="W305" s="8">
        <v>0</v>
      </c>
      <c r="X305" s="8">
        <v>0</v>
      </c>
      <c r="Y305" s="8">
        <f t="shared" si="82"/>
        <v>0</v>
      </c>
      <c r="Z305" s="8">
        <f t="shared" si="83"/>
        <v>0</v>
      </c>
      <c r="AA305" s="3">
        <f t="shared" si="84"/>
        <v>0.04</v>
      </c>
      <c r="AB305">
        <f>SUMPRODUCT($U$9:U305,$X$9:X305)/SUM($X$9:X305)</f>
        <v>52.104686798720358</v>
      </c>
      <c r="AC305" s="10">
        <v>0.02</v>
      </c>
      <c r="AD305" s="8">
        <f t="shared" si="85"/>
        <v>0</v>
      </c>
      <c r="AF305" s="5">
        <v>297</v>
      </c>
      <c r="AG305" s="8">
        <f t="shared" si="86"/>
        <v>10243921.145473989</v>
      </c>
      <c r="AH305" s="8">
        <f t="shared" si="87"/>
        <v>149992.17390823865</v>
      </c>
      <c r="AI305" s="8">
        <f t="shared" si="88"/>
        <v>77052.892912715644</v>
      </c>
      <c r="AJ305" s="8">
        <f t="shared" si="89"/>
        <v>32256.621927542139</v>
      </c>
      <c r="AK305" s="12">
        <f>SUM($AJ$9:AJ305)/SUM($AG$9:AG305) * 12</f>
        <v>3.6973782763975352E-2</v>
      </c>
      <c r="AL305" s="9">
        <f>SUMPRODUCT($AF$9:AF305,$AH$9:AH305)/SUM($AH$9:AH305)</f>
        <v>85.372122121443212</v>
      </c>
      <c r="AM305" s="3">
        <f t="shared" si="90"/>
        <v>7.5218162867994615E-3</v>
      </c>
      <c r="AN305">
        <f t="shared" si="91"/>
        <v>3.148854961832061E-3</v>
      </c>
    </row>
    <row r="306" spans="10:40" x14ac:dyDescent="0.2">
      <c r="J306" s="5">
        <v>298</v>
      </c>
      <c r="K306" s="8">
        <f t="shared" si="92"/>
        <v>26446.427618429894</v>
      </c>
      <c r="L306" s="8">
        <f t="shared" si="93"/>
        <v>380.47050526453091</v>
      </c>
      <c r="M306" s="8">
        <f t="shared" si="94"/>
        <v>82.645086307593417</v>
      </c>
      <c r="N306" s="8">
        <f>(R305-R306)*K306</f>
        <v>79339.282855289683</v>
      </c>
      <c r="O306" s="3">
        <f t="shared" si="81"/>
        <v>3.7499999999999999E-2</v>
      </c>
      <c r="P306" s="9">
        <f>SUMPRODUCT($J$9:J306,$L$9:L306,$R$9:R306)/SUMPRODUCT($L$9:L306,$R$9:R306)</f>
        <v>103.45863524360894</v>
      </c>
      <c r="Q306" s="3">
        <v>0.01</v>
      </c>
      <c r="R306">
        <f t="shared" si="80"/>
        <v>396</v>
      </c>
      <c r="S306" s="8">
        <f>N306-L306*(R305-R306)</f>
        <v>78197.871339496094</v>
      </c>
      <c r="T306" s="8"/>
      <c r="U306" s="5">
        <v>298</v>
      </c>
      <c r="V306" s="8">
        <v>0</v>
      </c>
      <c r="W306" s="8">
        <v>0</v>
      </c>
      <c r="X306" s="8">
        <v>0</v>
      </c>
      <c r="Y306" s="8">
        <f t="shared" si="82"/>
        <v>0</v>
      </c>
      <c r="Z306" s="8">
        <f t="shared" si="83"/>
        <v>0</v>
      </c>
      <c r="AA306" s="3">
        <f t="shared" si="84"/>
        <v>0.04</v>
      </c>
      <c r="AB306">
        <f>SUMPRODUCT($U$9:U306,$X$9:X306)/SUM($X$9:X306)</f>
        <v>52.104686798720358</v>
      </c>
      <c r="AC306" s="10">
        <v>0.02</v>
      </c>
      <c r="AD306" s="8">
        <f t="shared" si="85"/>
        <v>0</v>
      </c>
      <c r="AF306" s="5">
        <v>298</v>
      </c>
      <c r="AG306" s="8">
        <f t="shared" si="86"/>
        <v>10016876.078653034</v>
      </c>
      <c r="AH306" s="8">
        <f t="shared" si="87"/>
        <v>149312.34296733778</v>
      </c>
      <c r="AI306" s="8">
        <f t="shared" si="88"/>
        <v>75904.336428351511</v>
      </c>
      <c r="AJ306" s="8">
        <f t="shared" si="89"/>
        <v>31543.528036142965</v>
      </c>
      <c r="AK306" s="12">
        <f>SUM($AJ$9:AJ306)/SUM($AG$9:AG306) * 12</f>
        <v>3.6973899537982621E-2</v>
      </c>
      <c r="AL306" s="9">
        <f>SUMPRODUCT($AF$9:AF306,$AH$9:AH306)/SUM($AH$9:AH306)</f>
        <v>85.473780813341833</v>
      </c>
      <c r="AM306" s="3">
        <f t="shared" si="90"/>
        <v>7.5776455486068414E-3</v>
      </c>
      <c r="AN306">
        <f t="shared" si="91"/>
        <v>3.1490384615384614E-3</v>
      </c>
    </row>
    <row r="307" spans="10:40" x14ac:dyDescent="0.2">
      <c r="J307" s="5">
        <v>299</v>
      </c>
      <c r="K307" s="8">
        <f t="shared" si="92"/>
        <v>26065.957113165365</v>
      </c>
      <c r="L307" s="8">
        <f t="shared" si="93"/>
        <v>381.65947559348257</v>
      </c>
      <c r="M307" s="8">
        <f t="shared" si="94"/>
        <v>81.456115978641762</v>
      </c>
      <c r="N307" s="8">
        <f t="shared" si="95"/>
        <v>78197.871339496094</v>
      </c>
      <c r="O307" s="3">
        <f t="shared" si="81"/>
        <v>3.7499999999999999E-2</v>
      </c>
      <c r="P307" s="9">
        <f>SUMPRODUCT($J$9:J307,$L$9:L307,$R$9:R307)/SUMPRODUCT($L$9:L307,$R$9:R307)</f>
        <v>103.67604165023694</v>
      </c>
      <c r="Q307" s="3">
        <v>0.01</v>
      </c>
      <c r="R307">
        <f t="shared" si="80"/>
        <v>393</v>
      </c>
      <c r="S307" s="8">
        <f>N307-L307*(R306-R307)</f>
        <v>77052.892912715644</v>
      </c>
      <c r="T307" s="8"/>
      <c r="U307" s="5">
        <v>299</v>
      </c>
      <c r="V307" s="8">
        <v>0</v>
      </c>
      <c r="W307" s="8">
        <v>0</v>
      </c>
      <c r="X307" s="8">
        <v>0</v>
      </c>
      <c r="Y307" s="8">
        <f t="shared" si="82"/>
        <v>0</v>
      </c>
      <c r="Z307" s="8">
        <f t="shared" si="83"/>
        <v>0</v>
      </c>
      <c r="AA307" s="3">
        <f t="shared" si="84"/>
        <v>0.04</v>
      </c>
      <c r="AB307">
        <f>SUMPRODUCT($U$9:U307,$X$9:X307)/SUM($X$9:X307)</f>
        <v>52.104686798720358</v>
      </c>
      <c r="AC307" s="10">
        <v>0.02</v>
      </c>
      <c r="AD307" s="8">
        <f t="shared" si="85"/>
        <v>0</v>
      </c>
      <c r="AF307" s="5">
        <v>299</v>
      </c>
      <c r="AG307" s="8">
        <f t="shared" si="86"/>
        <v>9791659.3992573451</v>
      </c>
      <c r="AH307" s="8">
        <f t="shared" si="87"/>
        <v>148626.79831573291</v>
      </c>
      <c r="AI307" s="8">
        <f t="shared" si="88"/>
        <v>74752.190704973735</v>
      </c>
      <c r="AJ307" s="8">
        <f t="shared" si="89"/>
        <v>30836.136674017798</v>
      </c>
      <c r="AK307" s="12">
        <f>SUM($AJ$9:AJ307)/SUM($AG$9:AG307) * 12</f>
        <v>3.6974013967395886E-2</v>
      </c>
      <c r="AL307" s="9">
        <f>SUMPRODUCT($AF$9:AF307,$AH$9:AH307)/SUM($AH$9:AH307)</f>
        <v>85.575351946670821</v>
      </c>
      <c r="AM307" s="3">
        <f t="shared" si="90"/>
        <v>7.6342719509466762E-3</v>
      </c>
      <c r="AN307">
        <f t="shared" si="91"/>
        <v>3.1492248062015499E-3</v>
      </c>
    </row>
    <row r="308" spans="10:40" x14ac:dyDescent="0.2">
      <c r="J308" s="5">
        <v>300</v>
      </c>
      <c r="K308" s="8">
        <f t="shared" si="92"/>
        <v>25684.297637571883</v>
      </c>
      <c r="L308" s="8">
        <f t="shared" si="93"/>
        <v>382.85216145471225</v>
      </c>
      <c r="M308" s="8">
        <f t="shared" si="94"/>
        <v>80.263430117412128</v>
      </c>
      <c r="N308" s="8">
        <f t="shared" si="95"/>
        <v>77052.892912715644</v>
      </c>
      <c r="O308" s="3">
        <f t="shared" si="81"/>
        <v>3.7499999999999999E-2</v>
      </c>
      <c r="P308" s="9">
        <f>SUMPRODUCT($J$9:J308,$L$9:L308,$R$9:R308)/SUMPRODUCT($L$9:L308,$R$9:R308)</f>
        <v>103.89308860976243</v>
      </c>
      <c r="Q308" s="3">
        <v>0.01</v>
      </c>
      <c r="R308">
        <f t="shared" ref="R308:R368" si="96">R307-INT(R307*1/100)</f>
        <v>390</v>
      </c>
      <c r="S308" s="8">
        <f>N308-L308*(R307-R308)</f>
        <v>75904.336428351511</v>
      </c>
      <c r="T308" s="8"/>
      <c r="U308" s="5">
        <v>300</v>
      </c>
      <c r="V308" s="8">
        <v>0</v>
      </c>
      <c r="W308" s="8">
        <v>0</v>
      </c>
      <c r="X308" s="8">
        <v>0</v>
      </c>
      <c r="Y308" s="8">
        <f t="shared" si="82"/>
        <v>0</v>
      </c>
      <c r="Z308" s="8">
        <f t="shared" si="83"/>
        <v>0</v>
      </c>
      <c r="AA308" s="3">
        <f t="shared" si="84"/>
        <v>0.04</v>
      </c>
      <c r="AB308">
        <f>SUMPRODUCT($U$9:U308,$X$9:X308)/SUM($X$9:X308)</f>
        <v>52.104686798720358</v>
      </c>
      <c r="AC308" s="10">
        <v>0.02</v>
      </c>
      <c r="AD308" s="8">
        <f t="shared" si="85"/>
        <v>0</v>
      </c>
      <c r="AF308" s="5">
        <v>300</v>
      </c>
      <c r="AG308" s="8">
        <f t="shared" si="86"/>
        <v>9568280.410236638</v>
      </c>
      <c r="AH308" s="8">
        <f t="shared" si="87"/>
        <v>147935.51088170626</v>
      </c>
      <c r="AI308" s="8">
        <f t="shared" si="88"/>
        <v>73596.444526210398</v>
      </c>
      <c r="AJ308" s="8">
        <f t="shared" si="89"/>
        <v>30134.476877942532</v>
      </c>
      <c r="AK308" s="12">
        <f>SUM($AJ$9:AJ308)/SUM($AG$9:AG308) * 12</f>
        <v>3.6974126066205829E-2</v>
      </c>
      <c r="AL308" s="9">
        <f>SUMPRODUCT($AF$9:AF308,$AH$9:AH308)/SUM($AH$9:AH308)</f>
        <v>85.676827991057877</v>
      </c>
      <c r="AM308" s="3">
        <f t="shared" si="90"/>
        <v>7.6917106701297278E-3</v>
      </c>
      <c r="AN308">
        <f t="shared" si="91"/>
        <v>3.1494140624999997E-3</v>
      </c>
    </row>
    <row r="309" spans="10:40" x14ac:dyDescent="0.2">
      <c r="J309" s="5">
        <v>301</v>
      </c>
      <c r="K309" s="8">
        <f t="shared" si="92"/>
        <v>25301.445476117169</v>
      </c>
      <c r="L309" s="8">
        <f t="shared" si="93"/>
        <v>384.04857445925819</v>
      </c>
      <c r="M309" s="8">
        <f t="shared" si="94"/>
        <v>79.067017112866154</v>
      </c>
      <c r="N309" s="8">
        <f t="shared" si="95"/>
        <v>75904.336428351511</v>
      </c>
      <c r="O309" s="3">
        <f t="shared" si="81"/>
        <v>3.7499999999999999E-2</v>
      </c>
      <c r="P309" s="9">
        <f>SUMPRODUCT($J$9:J309,$L$9:L309,$R$9:R309)/SUMPRODUCT($L$9:L309,$R$9:R309)</f>
        <v>104.10976221027894</v>
      </c>
      <c r="Q309" s="3">
        <v>0.01</v>
      </c>
      <c r="R309">
        <f t="shared" si="96"/>
        <v>387</v>
      </c>
      <c r="S309" s="8">
        <f>N309-L309*(R308-R309)</f>
        <v>74752.190704973735</v>
      </c>
      <c r="T309" s="8"/>
      <c r="U309" s="5">
        <v>301</v>
      </c>
      <c r="V309" s="8">
        <v>0</v>
      </c>
      <c r="W309" s="8">
        <v>0</v>
      </c>
      <c r="X309" s="8">
        <v>0</v>
      </c>
      <c r="Y309" s="8">
        <f t="shared" si="82"/>
        <v>0</v>
      </c>
      <c r="Z309" s="8">
        <f t="shared" si="83"/>
        <v>0</v>
      </c>
      <c r="AA309" s="3">
        <f t="shared" si="84"/>
        <v>0.04</v>
      </c>
      <c r="AB309">
        <f>SUMPRODUCT($U$9:U309,$X$9:X309)/SUM($X$9:X309)</f>
        <v>52.104686798720358</v>
      </c>
      <c r="AC309" s="10">
        <v>0.02</v>
      </c>
      <c r="AD309" s="8">
        <f t="shared" si="85"/>
        <v>0</v>
      </c>
      <c r="AF309" s="5">
        <v>301</v>
      </c>
      <c r="AG309" s="8">
        <f t="shared" si="86"/>
        <v>9346748.4548287224</v>
      </c>
      <c r="AH309" s="8">
        <f t="shared" si="87"/>
        <v>147238.45146763962</v>
      </c>
      <c r="AI309" s="8">
        <f t="shared" si="88"/>
        <v>72437.08664063843</v>
      </c>
      <c r="AJ309" s="8">
        <f t="shared" si="89"/>
        <v>29438.577810484159</v>
      </c>
      <c r="AK309" s="12">
        <f>SUM($AJ$9:AJ309)/SUM($AG$9:AG309) * 12</f>
        <v>3.6974235848403023E-2</v>
      </c>
      <c r="AL309" s="9">
        <f>SUMPRODUCT($AF$9:AF309,$AH$9:AH309)/SUM($AH$9:AH309)</f>
        <v>85.778201361426952</v>
      </c>
      <c r="AM309" s="3">
        <f t="shared" si="90"/>
        <v>7.7499771167176259E-3</v>
      </c>
      <c r="AN309">
        <f t="shared" si="91"/>
        <v>3.1496062992125979E-3</v>
      </c>
    </row>
    <row r="310" spans="10:40" x14ac:dyDescent="0.2">
      <c r="J310" s="5">
        <v>302</v>
      </c>
      <c r="K310" s="8">
        <f t="shared" si="92"/>
        <v>24917.39690165791</v>
      </c>
      <c r="L310" s="8">
        <f t="shared" si="93"/>
        <v>385.2487262544434</v>
      </c>
      <c r="M310" s="8">
        <f t="shared" si="94"/>
        <v>77.866865317680961</v>
      </c>
      <c r="N310" s="8">
        <f t="shared" si="95"/>
        <v>74752.190704973735</v>
      </c>
      <c r="O310" s="3">
        <f t="shared" si="81"/>
        <v>3.7499999999999999E-2</v>
      </c>
      <c r="P310" s="9">
        <f>SUMPRODUCT($J$9:J310,$L$9:L310,$R$9:R310)/SUMPRODUCT($L$9:L310,$R$9:R310)</f>
        <v>104.32604845729873</v>
      </c>
      <c r="Q310" s="3">
        <v>0.01</v>
      </c>
      <c r="R310">
        <f t="shared" si="96"/>
        <v>384</v>
      </c>
      <c r="S310" s="8">
        <f>N310-L310*(R309-R310)</f>
        <v>73596.444526210398</v>
      </c>
      <c r="T310" s="8"/>
      <c r="U310" s="5">
        <v>302</v>
      </c>
      <c r="V310" s="8">
        <v>0</v>
      </c>
      <c r="W310" s="8">
        <v>0</v>
      </c>
      <c r="X310" s="8">
        <v>0</v>
      </c>
      <c r="Y310" s="8">
        <f t="shared" si="82"/>
        <v>0</v>
      </c>
      <c r="Z310" s="8">
        <f t="shared" si="83"/>
        <v>0</v>
      </c>
      <c r="AA310" s="3">
        <f t="shared" si="84"/>
        <v>0.04</v>
      </c>
      <c r="AB310">
        <f>SUMPRODUCT($U$9:U310,$X$9:X310)/SUM($X$9:X310)</f>
        <v>52.104686798720358</v>
      </c>
      <c r="AC310" s="10">
        <v>0.02</v>
      </c>
      <c r="AD310" s="8">
        <f t="shared" si="85"/>
        <v>0</v>
      </c>
      <c r="AF310" s="5">
        <v>302</v>
      </c>
      <c r="AG310" s="8">
        <f t="shared" si="86"/>
        <v>9127072.9167204443</v>
      </c>
      <c r="AH310" s="8">
        <f t="shared" si="87"/>
        <v>146535.59074951164</v>
      </c>
      <c r="AI310" s="8">
        <f t="shared" si="88"/>
        <v>71274.105761674073</v>
      </c>
      <c r="AJ310" s="8">
        <f t="shared" si="89"/>
        <v>28748.46876050338</v>
      </c>
      <c r="AK310" s="12">
        <f>SUM($AJ$9:AJ310)/SUM($AG$9:AG310) * 12</f>
        <v>3.6974343327979262E-2</v>
      </c>
      <c r="AL310" s="9">
        <f>SUMPRODUCT($AF$9:AF310,$AH$9:AH310)/SUM($AH$9:AH310)</f>
        <v>85.879464417527814</v>
      </c>
      <c r="AM310" s="3">
        <f t="shared" si="90"/>
        <v>7.8090869232678821E-3</v>
      </c>
      <c r="AN310">
        <f t="shared" si="91"/>
        <v>3.149801587301587E-3</v>
      </c>
    </row>
    <row r="311" spans="10:40" x14ac:dyDescent="0.2">
      <c r="J311" s="5">
        <v>303</v>
      </c>
      <c r="K311" s="8">
        <f t="shared" si="92"/>
        <v>24532.148175403468</v>
      </c>
      <c r="L311" s="8">
        <f t="shared" si="93"/>
        <v>386.45262852398849</v>
      </c>
      <c r="M311" s="8">
        <f t="shared" si="94"/>
        <v>76.662963048135836</v>
      </c>
      <c r="N311" s="8">
        <f t="shared" si="95"/>
        <v>73596.444526210398</v>
      </c>
      <c r="O311" s="3">
        <f t="shared" si="81"/>
        <v>3.7499999999999999E-2</v>
      </c>
      <c r="P311" s="9">
        <f>SUMPRODUCT($J$9:J311,$L$9:L311,$R$9:R311)/SUMPRODUCT($L$9:L311,$R$9:R311)</f>
        <v>104.54193327252317</v>
      </c>
      <c r="Q311" s="3">
        <v>0.01</v>
      </c>
      <c r="R311">
        <f t="shared" si="96"/>
        <v>381</v>
      </c>
      <c r="S311" s="8">
        <f>N311-L311*(R310-R311)</f>
        <v>72437.08664063843</v>
      </c>
      <c r="T311" s="8"/>
      <c r="U311" s="5">
        <v>303</v>
      </c>
      <c r="V311" s="8">
        <v>0</v>
      </c>
      <c r="W311" s="8">
        <v>0</v>
      </c>
      <c r="X311" s="8">
        <v>0</v>
      </c>
      <c r="Y311" s="8">
        <f t="shared" si="82"/>
        <v>0</v>
      </c>
      <c r="Z311" s="8">
        <f t="shared" si="83"/>
        <v>0</v>
      </c>
      <c r="AA311" s="3">
        <f t="shared" si="84"/>
        <v>0.04</v>
      </c>
      <c r="AB311">
        <f>SUMPRODUCT($U$9:U311,$X$9:X311)/SUM($X$9:X311)</f>
        <v>52.104686798720358</v>
      </c>
      <c r="AC311" s="10">
        <v>0.02</v>
      </c>
      <c r="AD311" s="8">
        <f t="shared" si="85"/>
        <v>0</v>
      </c>
      <c r="AF311" s="5">
        <v>303</v>
      </c>
      <c r="AG311" s="8">
        <f t="shared" si="86"/>
        <v>8909263.2202092577</v>
      </c>
      <c r="AH311" s="8">
        <f t="shared" si="87"/>
        <v>145826.89927639271</v>
      </c>
      <c r="AI311" s="8">
        <f t="shared" si="88"/>
        <v>70107.490567462912</v>
      </c>
      <c r="AJ311" s="8">
        <f t="shared" si="89"/>
        <v>28064.179143659159</v>
      </c>
      <c r="AK311" s="12">
        <f>SUM($AJ$9:AJ311)/SUM($AG$9:AG311) * 12</f>
        <v>3.697444851892874E-2</v>
      </c>
      <c r="AL311" s="9">
        <f>SUMPRODUCT($AF$9:AF311,$AH$9:AH311)/SUM($AH$9:AH311)</f>
        <v>85.980609463459984</v>
      </c>
      <c r="AM311" s="3">
        <f t="shared" si="90"/>
        <v>7.8690559291631577E-3</v>
      </c>
      <c r="AN311">
        <f t="shared" si="91"/>
        <v>3.1499999999999996E-3</v>
      </c>
    </row>
    <row r="312" spans="10:40" x14ac:dyDescent="0.2">
      <c r="J312" s="5">
        <v>304</v>
      </c>
      <c r="K312" s="8">
        <f t="shared" si="92"/>
        <v>24145.69554687948</v>
      </c>
      <c r="L312" s="8">
        <f t="shared" si="93"/>
        <v>387.660292988126</v>
      </c>
      <c r="M312" s="8">
        <f t="shared" si="94"/>
        <v>75.455298583998371</v>
      </c>
      <c r="N312" s="8">
        <f t="shared" si="95"/>
        <v>72437.086640638445</v>
      </c>
      <c r="O312" s="3">
        <f t="shared" si="81"/>
        <v>3.7499999999999999E-2</v>
      </c>
      <c r="P312" s="9">
        <f>SUMPRODUCT($J$9:J312,$L$9:L312,$R$9:R312)/SUMPRODUCT($L$9:L312,$R$9:R312)</f>
        <v>104.75740249259776</v>
      </c>
      <c r="Q312" s="3">
        <v>0.01</v>
      </c>
      <c r="R312">
        <f t="shared" si="96"/>
        <v>378</v>
      </c>
      <c r="S312" s="8">
        <f>N312-L312*(R311-R312)</f>
        <v>71274.105761674073</v>
      </c>
      <c r="T312" s="8"/>
      <c r="U312" s="5">
        <v>304</v>
      </c>
      <c r="V312" s="8">
        <v>0</v>
      </c>
      <c r="W312" s="8">
        <v>0</v>
      </c>
      <c r="X312" s="8">
        <v>0</v>
      </c>
      <c r="Y312" s="8">
        <f t="shared" si="82"/>
        <v>0</v>
      </c>
      <c r="Z312" s="8">
        <f t="shared" si="83"/>
        <v>0</v>
      </c>
      <c r="AA312" s="3">
        <f t="shared" si="84"/>
        <v>0.04</v>
      </c>
      <c r="AB312">
        <f>SUMPRODUCT($U$9:U312,$X$9:X312)/SUM($X$9:X312)</f>
        <v>52.104686798720358</v>
      </c>
      <c r="AC312" s="10">
        <v>0.02</v>
      </c>
      <c r="AD312" s="8">
        <f t="shared" si="85"/>
        <v>0</v>
      </c>
      <c r="AF312" s="5">
        <v>304</v>
      </c>
      <c r="AG312" s="8">
        <f t="shared" si="86"/>
        <v>8693328.8303654026</v>
      </c>
      <c r="AH312" s="8">
        <f t="shared" si="87"/>
        <v>145112.3474699384</v>
      </c>
      <c r="AI312" s="8">
        <f t="shared" si="88"/>
        <v>68937.22970076988</v>
      </c>
      <c r="AJ312" s="8">
        <f t="shared" si="89"/>
        <v>27385.738502915199</v>
      </c>
      <c r="AK312" s="12">
        <f>SUM($AJ$9:AJ312)/SUM($AG$9:AG312) * 12</f>
        <v>3.6974551435249386E-2</v>
      </c>
      <c r="AL312" s="9">
        <f>SUMPRODUCT($AF$9:AF312,$AH$9:AH312)/SUM($AH$9:AH312)</f>
        <v>86.081628747191033</v>
      </c>
      <c r="AM312" s="3">
        <f t="shared" si="90"/>
        <v>7.9299001620616576E-3</v>
      </c>
      <c r="AN312">
        <f t="shared" si="91"/>
        <v>3.1502016129032252E-3</v>
      </c>
    </row>
    <row r="313" spans="10:40" x14ac:dyDescent="0.2">
      <c r="J313" s="5">
        <v>305</v>
      </c>
      <c r="K313" s="8">
        <f t="shared" si="92"/>
        <v>23758.035253891354</v>
      </c>
      <c r="L313" s="8">
        <f t="shared" si="93"/>
        <v>388.87173140371385</v>
      </c>
      <c r="M313" s="8">
        <f t="shared" si="94"/>
        <v>74.243860168410478</v>
      </c>
      <c r="N313" s="8">
        <f t="shared" si="95"/>
        <v>71274.105761674058</v>
      </c>
      <c r="O313" s="3">
        <f t="shared" si="81"/>
        <v>3.7499999999999999E-2</v>
      </c>
      <c r="P313" s="9">
        <f>SUMPRODUCT($J$9:J313,$L$9:L313,$R$9:R313)/SUMPRODUCT($L$9:L313,$R$9:R313)</f>
        <v>104.97244186785086</v>
      </c>
      <c r="Q313" s="3">
        <v>0.01</v>
      </c>
      <c r="R313">
        <f t="shared" si="96"/>
        <v>375</v>
      </c>
      <c r="S313" s="8">
        <f>N313-L313*(R312-R313)</f>
        <v>70107.490567462912</v>
      </c>
      <c r="T313" s="8"/>
      <c r="U313" s="5">
        <v>305</v>
      </c>
      <c r="V313" s="8">
        <v>0</v>
      </c>
      <c r="W313" s="8">
        <v>0</v>
      </c>
      <c r="X313" s="8">
        <v>0</v>
      </c>
      <c r="Y313" s="8">
        <f t="shared" si="82"/>
        <v>0</v>
      </c>
      <c r="Z313" s="8">
        <f t="shared" si="83"/>
        <v>0</v>
      </c>
      <c r="AA313" s="3">
        <f t="shared" si="84"/>
        <v>0.04</v>
      </c>
      <c r="AB313">
        <f>SUMPRODUCT($U$9:U313,$X$9:X313)/SUM($X$9:X313)</f>
        <v>52.104686798720358</v>
      </c>
      <c r="AC313" s="10">
        <v>0.02</v>
      </c>
      <c r="AD313" s="8">
        <f t="shared" si="85"/>
        <v>0</v>
      </c>
      <c r="AF313" s="5">
        <v>305</v>
      </c>
      <c r="AG313" s="8">
        <f t="shared" si="86"/>
        <v>8479279.2531946935</v>
      </c>
      <c r="AH313" s="8">
        <f t="shared" si="87"/>
        <v>144391.90562388048</v>
      </c>
      <c r="AI313" s="8">
        <f t="shared" si="88"/>
        <v>67763.3117688684</v>
      </c>
      <c r="AJ313" s="8">
        <f t="shared" si="89"/>
        <v>26713.176509048324</v>
      </c>
      <c r="AK313" s="12">
        <f>SUM($AJ$9:AJ313)/SUM($AG$9:AG313) * 12</f>
        <v>3.697465209094411E-2</v>
      </c>
      <c r="AL313" s="9">
        <f>SUMPRODUCT($AF$9:AF313,$AH$9:AH313)/SUM($AH$9:AH313)</f>
        <v>86.1825144600692</v>
      </c>
      <c r="AM313" s="3">
        <f t="shared" si="90"/>
        <v>7.9916358154306071E-3</v>
      </c>
      <c r="AN313">
        <f t="shared" si="91"/>
        <v>3.1504065040650407E-3</v>
      </c>
    </row>
    <row r="314" spans="10:40" x14ac:dyDescent="0.2">
      <c r="J314" s="5">
        <v>306</v>
      </c>
      <c r="K314" s="8">
        <f t="shared" si="92"/>
        <v>23369.163522487641</v>
      </c>
      <c r="L314" s="8">
        <f t="shared" si="93"/>
        <v>390.08695556435049</v>
      </c>
      <c r="M314" s="8">
        <f t="shared" si="94"/>
        <v>73.028636007773869</v>
      </c>
      <c r="N314" s="8">
        <f t="shared" si="95"/>
        <v>70107.490567462926</v>
      </c>
      <c r="O314" s="3">
        <f t="shared" si="81"/>
        <v>3.7499999999999999E-2</v>
      </c>
      <c r="P314" s="9">
        <f>SUMPRODUCT($J$9:J314,$L$9:L314,$R$9:R314)/SUMPRODUCT($L$9:L314,$R$9:R314)</f>
        <v>105.1870370610164</v>
      </c>
      <c r="Q314" s="3">
        <v>0.01</v>
      </c>
      <c r="R314">
        <f t="shared" si="96"/>
        <v>372</v>
      </c>
      <c r="S314" s="8">
        <f>N314-L314*(R313-R314)</f>
        <v>68937.22970076988</v>
      </c>
      <c r="T314" s="8"/>
      <c r="U314" s="5">
        <v>306</v>
      </c>
      <c r="V314" s="8">
        <v>0</v>
      </c>
      <c r="W314" s="8">
        <v>0</v>
      </c>
      <c r="X314" s="8">
        <v>0</v>
      </c>
      <c r="Y314" s="8">
        <f t="shared" si="82"/>
        <v>0</v>
      </c>
      <c r="Z314" s="8">
        <f t="shared" si="83"/>
        <v>0</v>
      </c>
      <c r="AA314" s="3">
        <f t="shared" si="84"/>
        <v>0.04</v>
      </c>
      <c r="AB314">
        <f>SUMPRODUCT($U$9:U314,$X$9:X314)/SUM($X$9:X314)</f>
        <v>52.104686798720358</v>
      </c>
      <c r="AC314" s="10">
        <v>0.02</v>
      </c>
      <c r="AD314" s="8">
        <f t="shared" si="85"/>
        <v>0</v>
      </c>
      <c r="AF314" s="5">
        <v>306</v>
      </c>
      <c r="AG314" s="8">
        <f t="shared" si="86"/>
        <v>8267124.0358019443</v>
      </c>
      <c r="AH314" s="8">
        <f t="shared" si="87"/>
        <v>143665.54390351643</v>
      </c>
      <c r="AI314" s="8">
        <f t="shared" si="88"/>
        <v>66585.725343429745</v>
      </c>
      <c r="AJ314" s="8">
        <f t="shared" si="89"/>
        <v>26046.522961158793</v>
      </c>
      <c r="AK314" s="12">
        <f>SUM($AJ$9:AJ314)/SUM($AG$9:AG314) * 12</f>
        <v>3.6974750500022024E-2</v>
      </c>
      <c r="AL314" s="9">
        <f>SUMPRODUCT($AF$9:AF314,$AH$9:AH314)/SUM($AH$9:AH314)</f>
        <v>86.283258736330026</v>
      </c>
      <c r="AM314" s="3">
        <f t="shared" si="90"/>
        <v>8.0542792215371264E-3</v>
      </c>
      <c r="AN314">
        <f t="shared" si="91"/>
        <v>3.1506147540983609E-3</v>
      </c>
    </row>
    <row r="315" spans="10:40" x14ac:dyDescent="0.2">
      <c r="J315" s="5">
        <v>307</v>
      </c>
      <c r="K315" s="8">
        <f t="shared" si="92"/>
        <v>22979.07656692329</v>
      </c>
      <c r="L315" s="8">
        <f t="shared" si="93"/>
        <v>391.30597730048908</v>
      </c>
      <c r="M315" s="8">
        <f t="shared" si="94"/>
        <v>71.809614271635283</v>
      </c>
      <c r="N315" s="8">
        <f t="shared" si="95"/>
        <v>68937.229700769865</v>
      </c>
      <c r="O315" s="3">
        <f t="shared" si="81"/>
        <v>3.7499999999999999E-2</v>
      </c>
      <c r="P315" s="9">
        <f>SUMPRODUCT($J$9:J315,$L$9:L315,$R$9:R315)/SUMPRODUCT($L$9:L315,$R$9:R315)</f>
        <v>105.40117364593989</v>
      </c>
      <c r="Q315" s="3">
        <v>0.01</v>
      </c>
      <c r="R315">
        <f t="shared" si="96"/>
        <v>369</v>
      </c>
      <c r="S315" s="8">
        <f>N315-L315*(R314-R315)</f>
        <v>67763.3117688684</v>
      </c>
      <c r="T315" s="8"/>
      <c r="U315" s="5">
        <v>307</v>
      </c>
      <c r="V315" s="8">
        <v>0</v>
      </c>
      <c r="W315" s="8">
        <v>0</v>
      </c>
      <c r="X315" s="8">
        <v>0</v>
      </c>
      <c r="Y315" s="8">
        <f t="shared" si="82"/>
        <v>0</v>
      </c>
      <c r="Z315" s="8">
        <f t="shared" si="83"/>
        <v>0</v>
      </c>
      <c r="AA315" s="3">
        <f t="shared" si="84"/>
        <v>0.04</v>
      </c>
      <c r="AB315">
        <f>SUMPRODUCT($U$9:U315,$X$9:X315)/SUM($X$9:X315)</f>
        <v>52.104686798720358</v>
      </c>
      <c r="AC315" s="10">
        <v>0.02</v>
      </c>
      <c r="AD315" s="8">
        <f t="shared" si="85"/>
        <v>0</v>
      </c>
      <c r="AF315" s="5">
        <v>307</v>
      </c>
      <c r="AG315" s="8">
        <f t="shared" si="86"/>
        <v>8056872.7665549982</v>
      </c>
      <c r="AH315" s="8">
        <f t="shared" si="87"/>
        <v>142933.23234519677</v>
      </c>
      <c r="AI315" s="8">
        <f t="shared" si="88"/>
        <v>65404.45896041159</v>
      </c>
      <c r="AJ315" s="8">
        <f t="shared" si="89"/>
        <v>25385.807787182588</v>
      </c>
      <c r="AK315" s="12">
        <f>SUM($AJ$9:AJ315)/SUM($AG$9:AG315) * 12</f>
        <v>3.6974846676499723E-2</v>
      </c>
      <c r="AL315" s="9">
        <f>SUMPRODUCT($AF$9:AF315,$AH$9:AH315)/SUM($AH$9:AH315)</f>
        <v>86.383853652597224</v>
      </c>
      <c r="AM315" s="3">
        <f t="shared" si="90"/>
        <v>8.117846819166984E-3</v>
      </c>
      <c r="AN315">
        <f t="shared" si="91"/>
        <v>3.150826446280992E-3</v>
      </c>
    </row>
    <row r="316" spans="10:40" x14ac:dyDescent="0.2">
      <c r="J316" s="5">
        <v>308</v>
      </c>
      <c r="K316" s="8">
        <f t="shared" si="92"/>
        <v>22587.7705896228</v>
      </c>
      <c r="L316" s="8">
        <f t="shared" si="93"/>
        <v>392.52880847955311</v>
      </c>
      <c r="M316" s="8">
        <f t="shared" si="94"/>
        <v>70.586783092571252</v>
      </c>
      <c r="N316" s="8">
        <f t="shared" si="95"/>
        <v>67763.3117688684</v>
      </c>
      <c r="O316" s="3">
        <f t="shared" si="81"/>
        <v>3.7499999999999999E-2</v>
      </c>
      <c r="P316" s="9">
        <f>SUMPRODUCT($J$9:J316,$L$9:L316,$R$9:R316)/SUMPRODUCT($L$9:L316,$R$9:R316)</f>
        <v>105.61483710626791</v>
      </c>
      <c r="Q316" s="3">
        <v>0.01</v>
      </c>
      <c r="R316">
        <f t="shared" si="96"/>
        <v>366</v>
      </c>
      <c r="S316" s="8">
        <f>N316-L316*(R315-R316)</f>
        <v>66585.725343429745</v>
      </c>
      <c r="T316" s="8"/>
      <c r="U316" s="5">
        <v>308</v>
      </c>
      <c r="V316" s="8">
        <v>0</v>
      </c>
      <c r="W316" s="8">
        <v>0</v>
      </c>
      <c r="X316" s="8">
        <v>0</v>
      </c>
      <c r="Y316" s="8">
        <f t="shared" si="82"/>
        <v>0</v>
      </c>
      <c r="Z316" s="8">
        <f t="shared" si="83"/>
        <v>0</v>
      </c>
      <c r="AA316" s="3">
        <f t="shared" si="84"/>
        <v>0.04</v>
      </c>
      <c r="AB316">
        <f>SUMPRODUCT($U$9:U316,$X$9:X316)/SUM($X$9:X316)</f>
        <v>52.104686798720358</v>
      </c>
      <c r="AC316" s="10">
        <v>0.02</v>
      </c>
      <c r="AD316" s="8">
        <f t="shared" si="85"/>
        <v>0</v>
      </c>
      <c r="AF316" s="5">
        <v>308</v>
      </c>
      <c r="AG316" s="8">
        <f t="shared" si="86"/>
        <v>7848535.0752493907</v>
      </c>
      <c r="AH316" s="8">
        <f t="shared" si="87"/>
        <v>142194.94085581042</v>
      </c>
      <c r="AI316" s="8">
        <f t="shared" si="88"/>
        <v>64219.501119946501</v>
      </c>
      <c r="AJ316" s="8">
        <f t="shared" si="89"/>
        <v>24731.061044405633</v>
      </c>
      <c r="AK316" s="12">
        <f>SUM($AJ$9:AJ316)/SUM($AG$9:AG316) * 12</f>
        <v>3.6974940634402556E-2</v>
      </c>
      <c r="AL316" s="9">
        <f>SUMPRODUCT($AF$9:AF316,$AH$9:AH316)/SUM($AH$9:AH316)</f>
        <v>86.484291227377526</v>
      </c>
      <c r="AM316" s="3">
        <f t="shared" si="90"/>
        <v>8.1823551152194977E-3</v>
      </c>
      <c r="AN316">
        <f t="shared" si="91"/>
        <v>3.1510416666666666E-3</v>
      </c>
    </row>
    <row r="317" spans="10:40" x14ac:dyDescent="0.2">
      <c r="J317" s="5">
        <v>309</v>
      </c>
      <c r="K317" s="8">
        <f t="shared" si="92"/>
        <v>22195.241781143246</v>
      </c>
      <c r="L317" s="8">
        <f t="shared" si="93"/>
        <v>393.75546100605169</v>
      </c>
      <c r="M317" s="8">
        <f t="shared" si="94"/>
        <v>69.360130566072641</v>
      </c>
      <c r="N317" s="8">
        <f t="shared" si="95"/>
        <v>66585.725343429745</v>
      </c>
      <c r="O317" s="3">
        <f t="shared" si="81"/>
        <v>3.7499999999999999E-2</v>
      </c>
      <c r="P317" s="9">
        <f>SUMPRODUCT($J$9:J317,$L$9:L317,$R$9:R317)/SUMPRODUCT($L$9:L317,$R$9:R317)</f>
        <v>105.82801283412019</v>
      </c>
      <c r="Q317" s="3">
        <v>0.01</v>
      </c>
      <c r="R317">
        <f t="shared" si="96"/>
        <v>363</v>
      </c>
      <c r="S317" s="8">
        <f>N317-L317*(R316-R317)</f>
        <v>65404.45896041159</v>
      </c>
      <c r="T317" s="8"/>
      <c r="U317" s="5">
        <v>309</v>
      </c>
      <c r="V317" s="8">
        <v>0</v>
      </c>
      <c r="W317" s="8">
        <v>0</v>
      </c>
      <c r="X317" s="8">
        <v>0</v>
      </c>
      <c r="Y317" s="8">
        <f t="shared" si="82"/>
        <v>0</v>
      </c>
      <c r="Z317" s="8">
        <f t="shared" si="83"/>
        <v>0</v>
      </c>
      <c r="AA317" s="3">
        <f t="shared" si="84"/>
        <v>0.04</v>
      </c>
      <c r="AB317">
        <f>SUMPRODUCT($U$9:U317,$X$9:X317)/SUM($X$9:X317)</f>
        <v>52.104686798720358</v>
      </c>
      <c r="AC317" s="10">
        <v>0.02</v>
      </c>
      <c r="AD317" s="8">
        <f t="shared" si="85"/>
        <v>0</v>
      </c>
      <c r="AF317" s="5">
        <v>309</v>
      </c>
      <c r="AG317" s="8">
        <f t="shared" si="86"/>
        <v>7642120.6332736332</v>
      </c>
      <c r="AH317" s="8">
        <f t="shared" si="87"/>
        <v>141450.63921226829</v>
      </c>
      <c r="AI317" s="8">
        <f t="shared" si="88"/>
        <v>63030.840286229955</v>
      </c>
      <c r="AJ317" s="8">
        <f t="shared" si="89"/>
        <v>24082.312919979937</v>
      </c>
      <c r="AK317" s="12">
        <f>SUM($AJ$9:AJ317)/SUM($AG$9:AG317) * 12</f>
        <v>3.6975032387765866E-2</v>
      </c>
      <c r="AL317" s="9">
        <f>SUMPRODUCT($AF$9:AF317,$AH$9:AH317)/SUM($AH$9:AH317)</f>
        <v>86.584563420549443</v>
      </c>
      <c r="AM317" s="3">
        <f t="shared" si="90"/>
        <v>8.2478206391816168E-3</v>
      </c>
      <c r="AN317">
        <f t="shared" si="91"/>
        <v>3.1512605042016808E-3</v>
      </c>
    </row>
    <row r="318" spans="10:40" x14ac:dyDescent="0.2">
      <c r="J318" s="5">
        <v>310</v>
      </c>
      <c r="K318" s="8">
        <f t="shared" si="92"/>
        <v>21801.486320137195</v>
      </c>
      <c r="L318" s="8">
        <f t="shared" si="93"/>
        <v>394.98594682169562</v>
      </c>
      <c r="M318" s="8">
        <f t="shared" si="94"/>
        <v>68.129644750428739</v>
      </c>
      <c r="N318" s="8">
        <f t="shared" si="95"/>
        <v>65404.45896041159</v>
      </c>
      <c r="O318" s="3">
        <f t="shared" si="81"/>
        <v>3.7499999999999999E-2</v>
      </c>
      <c r="P318" s="9">
        <f>SUMPRODUCT($J$9:J318,$L$9:L318,$R$9:R318)/SUMPRODUCT($L$9:L318,$R$9:R318)</f>
        <v>106.04068612874441</v>
      </c>
      <c r="Q318" s="3">
        <v>0.01</v>
      </c>
      <c r="R318">
        <f t="shared" si="96"/>
        <v>360</v>
      </c>
      <c r="S318" s="8">
        <f>N318-L318*(R317-R318)</f>
        <v>64219.501119946501</v>
      </c>
      <c r="T318" s="8"/>
      <c r="U318" s="5">
        <v>310</v>
      </c>
      <c r="V318" s="8">
        <v>0</v>
      </c>
      <c r="W318" s="8">
        <v>0</v>
      </c>
      <c r="X318" s="8">
        <v>0</v>
      </c>
      <c r="Y318" s="8">
        <f t="shared" si="82"/>
        <v>0</v>
      </c>
      <c r="Z318" s="8">
        <f t="shared" si="83"/>
        <v>0</v>
      </c>
      <c r="AA318" s="3">
        <f t="shared" si="84"/>
        <v>0.04</v>
      </c>
      <c r="AB318">
        <f>SUMPRODUCT($U$9:U318,$X$9:X318)/SUM($X$9:X318)</f>
        <v>52.104686798720358</v>
      </c>
      <c r="AC318" s="10">
        <v>0.02</v>
      </c>
      <c r="AD318" s="8">
        <f t="shared" si="85"/>
        <v>0</v>
      </c>
      <c r="AF318" s="5">
        <v>310</v>
      </c>
      <c r="AG318" s="8">
        <f t="shared" si="86"/>
        <v>7437639.1537751341</v>
      </c>
      <c r="AH318" s="8">
        <f t="shared" si="87"/>
        <v>140700.29706098474</v>
      </c>
      <c r="AI318" s="8">
        <f t="shared" si="88"/>
        <v>61838.464887408052</v>
      </c>
      <c r="AJ318" s="8">
        <f t="shared" si="89"/>
        <v>23439.593731441764</v>
      </c>
      <c r="AK318" s="12">
        <f>SUM($AJ$9:AJ318)/SUM($AG$9:AG318) * 12</f>
        <v>3.6975121950636194E-2</v>
      </c>
      <c r="AL318" s="9">
        <f>SUMPRODUCT($AF$9:AF318,$AH$9:AH318)/SUM($AH$9:AH318)</f>
        <v>86.684662132845858</v>
      </c>
      <c r="AM318" s="3">
        <f t="shared" si="90"/>
        <v>8.3142598893118664E-3</v>
      </c>
      <c r="AN318">
        <f t="shared" si="91"/>
        <v>3.1514830508474578E-3</v>
      </c>
    </row>
    <row r="319" spans="10:40" x14ac:dyDescent="0.2">
      <c r="J319" s="5">
        <v>311</v>
      </c>
      <c r="K319" s="8">
        <f t="shared" si="92"/>
        <v>21406.500373315499</v>
      </c>
      <c r="L319" s="8">
        <f t="shared" si="93"/>
        <v>396.2202779055134</v>
      </c>
      <c r="M319" s="8">
        <f t="shared" si="94"/>
        <v>66.895313666610932</v>
      </c>
      <c r="N319" s="8">
        <f t="shared" si="95"/>
        <v>64219.501119946493</v>
      </c>
      <c r="O319" s="3">
        <f t="shared" si="81"/>
        <v>3.7499999999999999E-2</v>
      </c>
      <c r="P319" s="9">
        <f>SUMPRODUCT($J$9:J319,$L$9:L319,$R$9:R319)/SUMPRODUCT($L$9:L319,$R$9:R319)</f>
        <v>106.25284219515338</v>
      </c>
      <c r="Q319" s="3">
        <v>0.01</v>
      </c>
      <c r="R319">
        <f t="shared" si="96"/>
        <v>357</v>
      </c>
      <c r="S319" s="8">
        <f>N319-L319*(R318-R319)</f>
        <v>63030.840286229955</v>
      </c>
      <c r="T319" s="8"/>
      <c r="U319" s="5">
        <v>311</v>
      </c>
      <c r="V319" s="8">
        <v>0</v>
      </c>
      <c r="W319" s="8">
        <v>0</v>
      </c>
      <c r="X319" s="8">
        <v>0</v>
      </c>
      <c r="Y319" s="8">
        <f t="shared" si="82"/>
        <v>0</v>
      </c>
      <c r="Z319" s="8">
        <f t="shared" si="83"/>
        <v>0</v>
      </c>
      <c r="AA319" s="3">
        <f t="shared" si="84"/>
        <v>0.04</v>
      </c>
      <c r="AB319">
        <f>SUMPRODUCT($U$9:U319,$X$9:X319)/SUM($X$9:X319)</f>
        <v>52.104686798720358</v>
      </c>
      <c r="AC319" s="10">
        <v>0.02</v>
      </c>
      <c r="AD319" s="8">
        <f t="shared" si="85"/>
        <v>0</v>
      </c>
      <c r="AF319" s="5">
        <v>311</v>
      </c>
      <c r="AG319" s="8">
        <f t="shared" si="86"/>
        <v>7235100.3918267414</v>
      </c>
      <c r="AH319" s="8">
        <f t="shared" si="87"/>
        <v>139943.88391735707</v>
      </c>
      <c r="AI319" s="8">
        <f t="shared" si="88"/>
        <v>60642.36331546482</v>
      </c>
      <c r="AJ319" s="8">
        <f t="shared" si="89"/>
        <v>22802.933927231716</v>
      </c>
      <c r="AK319" s="12">
        <f>SUM($AJ$9:AJ319)/SUM($AG$9:AG319) * 12</f>
        <v>3.697520933707258E-2</v>
      </c>
      <c r="AL319" s="9">
        <f>SUMPRODUCT($AF$9:AF319,$AH$9:AH319)/SUM($AH$9:AH319)</f>
        <v>86.784579205330445</v>
      </c>
      <c r="AM319" s="3">
        <f t="shared" si="90"/>
        <v>8.3816892691593523E-3</v>
      </c>
      <c r="AN319">
        <f t="shared" si="91"/>
        <v>3.1517094017094014E-3</v>
      </c>
    </row>
    <row r="320" spans="10:40" x14ac:dyDescent="0.2">
      <c r="J320" s="5">
        <v>312</v>
      </c>
      <c r="K320" s="8">
        <f t="shared" si="92"/>
        <v>21010.280095409984</v>
      </c>
      <c r="L320" s="8">
        <f t="shared" si="93"/>
        <v>397.45846627396816</v>
      </c>
      <c r="M320" s="8">
        <f t="shared" si="94"/>
        <v>65.657125298156203</v>
      </c>
      <c r="N320" s="8">
        <f t="shared" si="95"/>
        <v>63030.840286229955</v>
      </c>
      <c r="O320" s="3">
        <f t="shared" si="81"/>
        <v>3.7499999999999999E-2</v>
      </c>
      <c r="P320" s="9">
        <f>SUMPRODUCT($J$9:J320,$L$9:L320,$R$9:R320)/SUMPRODUCT($L$9:L320,$R$9:R320)</f>
        <v>106.46446614274413</v>
      </c>
      <c r="Q320" s="3">
        <v>0.01</v>
      </c>
      <c r="R320">
        <f t="shared" si="96"/>
        <v>354</v>
      </c>
      <c r="S320" s="8">
        <f>N320-L320*(R319-R320)</f>
        <v>61838.464887408052</v>
      </c>
      <c r="T320" s="8"/>
      <c r="U320" s="5">
        <v>312</v>
      </c>
      <c r="V320" s="8">
        <v>0</v>
      </c>
      <c r="W320" s="8">
        <v>0</v>
      </c>
      <c r="X320" s="8">
        <v>0</v>
      </c>
      <c r="Y320" s="8">
        <f t="shared" si="82"/>
        <v>0</v>
      </c>
      <c r="Z320" s="8">
        <f t="shared" si="83"/>
        <v>0</v>
      </c>
      <c r="AA320" s="3">
        <f t="shared" si="84"/>
        <v>0.04</v>
      </c>
      <c r="AB320">
        <f>SUMPRODUCT($U$9:U320,$X$9:X320)/SUM($X$9:X320)</f>
        <v>52.104686798720358</v>
      </c>
      <c r="AC320" s="10">
        <v>0.02</v>
      </c>
      <c r="AD320" s="8">
        <f t="shared" si="85"/>
        <v>0</v>
      </c>
      <c r="AF320" s="5">
        <v>312</v>
      </c>
      <c r="AG320" s="8">
        <f t="shared" si="86"/>
        <v>7034514.1445939187</v>
      </c>
      <c r="AH320" s="8">
        <f t="shared" si="87"/>
        <v>139181.36916524329</v>
      </c>
      <c r="AI320" s="8">
        <f t="shared" si="88"/>
        <v>59442.523926109272</v>
      </c>
      <c r="AJ320" s="8">
        <f t="shared" si="89"/>
        <v>22172.364087216822</v>
      </c>
      <c r="AK320" s="12">
        <f>SUM($AJ$9:AJ320)/SUM($AG$9:AG320) * 12</f>
        <v>3.6975294561147787E-2</v>
      </c>
      <c r="AL320" s="9">
        <f>SUMPRODUCT($AF$9:AF320,$AH$9:AH320)/SUM($AH$9:AH320)</f>
        <v>86.884306418867766</v>
      </c>
      <c r="AM320" s="3">
        <f t="shared" si="90"/>
        <v>8.4501250127972712E-3</v>
      </c>
      <c r="AN320">
        <f t="shared" si="91"/>
        <v>3.1519396551724136E-3</v>
      </c>
    </row>
    <row r="321" spans="10:40" x14ac:dyDescent="0.2">
      <c r="J321" s="5">
        <v>313</v>
      </c>
      <c r="K321" s="8">
        <f t="shared" si="92"/>
        <v>20612.821629136015</v>
      </c>
      <c r="L321" s="8">
        <f t="shared" si="93"/>
        <v>398.7005239810743</v>
      </c>
      <c r="M321" s="8">
        <f t="shared" si="94"/>
        <v>64.415067591050047</v>
      </c>
      <c r="N321" s="8">
        <f t="shared" si="95"/>
        <v>61838.464887408045</v>
      </c>
      <c r="O321" s="3">
        <f t="shared" si="81"/>
        <v>3.7499999999999999E-2</v>
      </c>
      <c r="P321" s="9">
        <f>SUMPRODUCT($J$9:J321,$L$9:L321,$R$9:R321)/SUMPRODUCT($L$9:L321,$R$9:R321)</f>
        <v>106.67554298389859</v>
      </c>
      <c r="Q321" s="3">
        <v>0.01</v>
      </c>
      <c r="R321">
        <f t="shared" si="96"/>
        <v>351</v>
      </c>
      <c r="S321" s="8">
        <f>N321-L321*(R320-R321)</f>
        <v>60642.36331546482</v>
      </c>
      <c r="T321" s="8"/>
      <c r="U321" s="5">
        <v>313</v>
      </c>
      <c r="V321" s="8">
        <v>0</v>
      </c>
      <c r="W321" s="8">
        <v>0</v>
      </c>
      <c r="X321" s="8">
        <v>0</v>
      </c>
      <c r="Y321" s="8">
        <f t="shared" si="82"/>
        <v>0</v>
      </c>
      <c r="Z321" s="8">
        <f t="shared" si="83"/>
        <v>0</v>
      </c>
      <c r="AA321" s="3">
        <f t="shared" si="84"/>
        <v>0.04</v>
      </c>
      <c r="AB321">
        <f>SUMPRODUCT($U$9:U321,$X$9:X321)/SUM($X$9:X321)</f>
        <v>52.104686798720358</v>
      </c>
      <c r="AC321" s="10">
        <v>0.02</v>
      </c>
      <c r="AD321" s="8">
        <f t="shared" si="85"/>
        <v>0</v>
      </c>
      <c r="AF321" s="5">
        <v>313</v>
      </c>
      <c r="AG321" s="8">
        <f t="shared" si="86"/>
        <v>6835890.251502567</v>
      </c>
      <c r="AH321" s="8">
        <f t="shared" si="87"/>
        <v>138412.7220564374</v>
      </c>
      <c r="AI321" s="8">
        <f t="shared" si="88"/>
        <v>58238.935038661999</v>
      </c>
      <c r="AJ321" s="8">
        <f t="shared" si="89"/>
        <v>21547.914923214612</v>
      </c>
      <c r="AK321" s="12">
        <f>SUM($AJ$9:AJ321)/SUM($AG$9:AG321) * 12</f>
        <v>3.6975377636949525E-2</v>
      </c>
      <c r="AL321" s="9">
        <f>SUMPRODUCT($AF$9:AF321,$AH$9:AH321)/SUM($AH$9:AH321)</f>
        <v>86.983835493586824</v>
      </c>
      <c r="AM321" s="3">
        <f t="shared" si="90"/>
        <v>8.5195830968557099E-3</v>
      </c>
      <c r="AN321">
        <f t="shared" si="91"/>
        <v>3.1521739130434779E-3</v>
      </c>
    </row>
    <row r="322" spans="10:40" x14ac:dyDescent="0.2">
      <c r="J322" s="5">
        <v>314</v>
      </c>
      <c r="K322" s="8">
        <f t="shared" si="92"/>
        <v>20214.12110515494</v>
      </c>
      <c r="L322" s="8">
        <f t="shared" si="93"/>
        <v>399.94646311851517</v>
      </c>
      <c r="M322" s="8">
        <f t="shared" si="94"/>
        <v>63.169128453609183</v>
      </c>
      <c r="N322" s="8">
        <f t="shared" si="95"/>
        <v>60642.36331546482</v>
      </c>
      <c r="O322" s="3">
        <f t="shared" si="81"/>
        <v>3.7499999999999999E-2</v>
      </c>
      <c r="P322" s="9">
        <f>SUMPRODUCT($J$9:J322,$L$9:L322,$R$9:R322)/SUMPRODUCT($L$9:L322,$R$9:R322)</f>
        <v>106.88605763256582</v>
      </c>
      <c r="Q322" s="3">
        <v>0.01</v>
      </c>
      <c r="R322">
        <f t="shared" si="96"/>
        <v>348</v>
      </c>
      <c r="S322" s="8">
        <f>N322-L322*(R321-R322)</f>
        <v>59442.523926109272</v>
      </c>
      <c r="T322" s="8"/>
      <c r="U322" s="5">
        <v>314</v>
      </c>
      <c r="V322" s="8">
        <v>0</v>
      </c>
      <c r="W322" s="8">
        <v>0</v>
      </c>
      <c r="X322" s="8">
        <v>0</v>
      </c>
      <c r="Y322" s="8">
        <f t="shared" si="82"/>
        <v>0</v>
      </c>
      <c r="Z322" s="8">
        <f t="shared" si="83"/>
        <v>0</v>
      </c>
      <c r="AA322" s="3">
        <f t="shared" si="84"/>
        <v>0.04</v>
      </c>
      <c r="AB322">
        <f>SUMPRODUCT($U$9:U322,$X$9:X322)/SUM($X$9:X322)</f>
        <v>52.104686798720358</v>
      </c>
      <c r="AC322" s="10">
        <v>0.02</v>
      </c>
      <c r="AD322" s="8">
        <f t="shared" si="85"/>
        <v>0</v>
      </c>
      <c r="AF322" s="5">
        <v>314</v>
      </c>
      <c r="AG322" s="8">
        <f t="shared" si="86"/>
        <v>6639238.5944074672</v>
      </c>
      <c r="AH322" s="8">
        <f t="shared" si="87"/>
        <v>137637.91171014321</v>
      </c>
      <c r="AI322" s="8">
        <f t="shared" si="88"/>
        <v>57031.584935941435</v>
      </c>
      <c r="AJ322" s="8">
        <f t="shared" si="89"/>
        <v>20929.617279519152</v>
      </c>
      <c r="AK322" s="12">
        <f>SUM($AJ$9:AJ322)/SUM($AG$9:AG322) * 12</f>
        <v>3.6975458578581685E-2</v>
      </c>
      <c r="AL322" s="9">
        <f>SUMPRODUCT($AF$9:AF322,$AH$9:AH322)/SUM($AH$9:AH322)</f>
        <v>87.083158088338379</v>
      </c>
      <c r="AM322" s="3">
        <f t="shared" si="90"/>
        <v>8.5900791370838413E-3</v>
      </c>
      <c r="AN322">
        <f t="shared" si="91"/>
        <v>3.1524122807017542E-3</v>
      </c>
    </row>
    <row r="323" spans="10:40" x14ac:dyDescent="0.2">
      <c r="J323" s="5">
        <v>315</v>
      </c>
      <c r="K323" s="8">
        <f t="shared" si="92"/>
        <v>19814.174642036425</v>
      </c>
      <c r="L323" s="8">
        <f t="shared" si="93"/>
        <v>401.19629581576055</v>
      </c>
      <c r="M323" s="8">
        <f t="shared" si="94"/>
        <v>61.919295756363823</v>
      </c>
      <c r="N323" s="8">
        <f t="shared" si="95"/>
        <v>59442.523926109279</v>
      </c>
      <c r="O323" s="3">
        <f t="shared" si="81"/>
        <v>3.7499999999999999E-2</v>
      </c>
      <c r="P323" s="9">
        <f>SUMPRODUCT($J$9:J323,$L$9:L323,$R$9:R323)/SUMPRODUCT($L$9:L323,$R$9:R323)</f>
        <v>107.095994902825</v>
      </c>
      <c r="Q323" s="3">
        <v>0.01</v>
      </c>
      <c r="R323">
        <f t="shared" si="96"/>
        <v>345</v>
      </c>
      <c r="S323" s="8">
        <f>N323-L323*(R322-R323)</f>
        <v>58238.935038661999</v>
      </c>
      <c r="T323" s="8"/>
      <c r="U323" s="5">
        <v>315</v>
      </c>
      <c r="V323" s="8">
        <v>0</v>
      </c>
      <c r="W323" s="8">
        <v>0</v>
      </c>
      <c r="X323" s="8">
        <v>0</v>
      </c>
      <c r="Y323" s="8">
        <f t="shared" si="82"/>
        <v>0</v>
      </c>
      <c r="Z323" s="8">
        <f t="shared" si="83"/>
        <v>0</v>
      </c>
      <c r="AA323" s="3">
        <f t="shared" si="84"/>
        <v>0.04</v>
      </c>
      <c r="AB323">
        <f>SUMPRODUCT($U$9:U323,$X$9:X323)/SUM($X$9:X323)</f>
        <v>52.104686798720358</v>
      </c>
      <c r="AC323" s="10">
        <v>0.02</v>
      </c>
      <c r="AD323" s="8">
        <f t="shared" si="85"/>
        <v>0</v>
      </c>
      <c r="AF323" s="5">
        <v>315</v>
      </c>
      <c r="AG323" s="8">
        <f t="shared" si="86"/>
        <v>6444569.0977613833</v>
      </c>
      <c r="AH323" s="8">
        <f t="shared" si="87"/>
        <v>136856.90711244583</v>
      </c>
      <c r="AI323" s="8">
        <f t="shared" si="88"/>
        <v>55820.461864149889</v>
      </c>
      <c r="AJ323" s="8">
        <f t="shared" si="89"/>
        <v>20317.502133429138</v>
      </c>
      <c r="AK323" s="12">
        <f>SUM($AJ$9:AJ323)/SUM($AG$9:AG323) * 12</f>
        <v>3.6975537400165626E-2</v>
      </c>
      <c r="AL323" s="9">
        <f>SUMPRODUCT($AF$9:AF323,$AH$9:AH323)/SUM($AH$9:AH323)</f>
        <v>87.18226580014543</v>
      </c>
      <c r="AM323" s="3">
        <f t="shared" si="90"/>
        <v>8.6616282667432258E-3</v>
      </c>
      <c r="AN323">
        <f t="shared" si="91"/>
        <v>3.1526548672566367E-3</v>
      </c>
    </row>
    <row r="324" spans="10:40" x14ac:dyDescent="0.2">
      <c r="J324" s="5">
        <v>316</v>
      </c>
      <c r="K324" s="8">
        <f t="shared" si="92"/>
        <v>19412.978346220665</v>
      </c>
      <c r="L324" s="8">
        <f t="shared" si="93"/>
        <v>402.45003424018478</v>
      </c>
      <c r="M324" s="8">
        <f t="shared" si="94"/>
        <v>60.665557331939574</v>
      </c>
      <c r="N324" s="8">
        <f t="shared" si="95"/>
        <v>58238.935038661992</v>
      </c>
      <c r="O324" s="3">
        <f t="shared" si="81"/>
        <v>3.7499999999999999E-2</v>
      </c>
      <c r="P324" s="9">
        <f>SUMPRODUCT($J$9:J324,$L$9:L324,$R$9:R324)/SUMPRODUCT($L$9:L324,$R$9:R324)</f>
        <v>107.3053395074293</v>
      </c>
      <c r="Q324" s="3">
        <v>0.01</v>
      </c>
      <c r="R324">
        <f t="shared" si="96"/>
        <v>342</v>
      </c>
      <c r="S324" s="8">
        <f>N324-L324*(R323-R324)</f>
        <v>57031.584935941435</v>
      </c>
      <c r="T324" s="8"/>
      <c r="U324" s="5">
        <v>316</v>
      </c>
      <c r="V324" s="8">
        <v>0</v>
      </c>
      <c r="W324" s="8">
        <v>0</v>
      </c>
      <c r="X324" s="8">
        <v>0</v>
      </c>
      <c r="Y324" s="8">
        <f t="shared" si="82"/>
        <v>0</v>
      </c>
      <c r="Z324" s="8">
        <f t="shared" si="83"/>
        <v>0</v>
      </c>
      <c r="AA324" s="3">
        <f t="shared" si="84"/>
        <v>0.04</v>
      </c>
      <c r="AB324">
        <f>SUMPRODUCT($U$9:U324,$X$9:X324)/SUM($X$9:X324)</f>
        <v>52.104686798720358</v>
      </c>
      <c r="AC324" s="10">
        <v>0.02</v>
      </c>
      <c r="AD324" s="8">
        <f t="shared" si="85"/>
        <v>0</v>
      </c>
      <c r="AF324" s="5">
        <v>316</v>
      </c>
      <c r="AG324" s="8">
        <f t="shared" si="86"/>
        <v>6251891.7287847875</v>
      </c>
      <c r="AH324" s="8">
        <f t="shared" si="87"/>
        <v>136069.67711578132</v>
      </c>
      <c r="AI324" s="8">
        <f t="shared" si="88"/>
        <v>54605.554032758984</v>
      </c>
      <c r="AJ324" s="8">
        <f t="shared" si="89"/>
        <v>19711.600595777927</v>
      </c>
      <c r="AK324" s="12">
        <f>SUM($AJ$9:AJ324)/SUM($AG$9:AG324) * 12</f>
        <v>3.6975614115841327E-2</v>
      </c>
      <c r="AL324" s="9">
        <f>SUMPRODUCT($AF$9:AF324,$AH$9:AH324)/SUM($AH$9:AH324)</f>
        <v>87.281150163647112</v>
      </c>
      <c r="AM324" s="3">
        <f t="shared" si="90"/>
        <v>8.7342449936145886E-3</v>
      </c>
      <c r="AN324">
        <f t="shared" si="91"/>
        <v>3.1529017857142854E-3</v>
      </c>
    </row>
    <row r="325" spans="10:40" x14ac:dyDescent="0.2">
      <c r="J325" s="5">
        <v>317</v>
      </c>
      <c r="K325" s="8">
        <f t="shared" si="92"/>
        <v>19010.528311980481</v>
      </c>
      <c r="L325" s="8">
        <f t="shared" si="93"/>
        <v>403.70769059718532</v>
      </c>
      <c r="M325" s="8">
        <f t="shared" si="94"/>
        <v>59.407900974938997</v>
      </c>
      <c r="N325" s="8">
        <f t="shared" si="95"/>
        <v>57031.584935941442</v>
      </c>
      <c r="O325" s="3">
        <f t="shared" si="81"/>
        <v>3.7499999999999999E-2</v>
      </c>
      <c r="P325" s="9">
        <f>SUMPRODUCT($J$9:J325,$L$9:L325,$R$9:R325)/SUMPRODUCT($L$9:L325,$R$9:R325)</f>
        <v>107.51407605633003</v>
      </c>
      <c r="Q325" s="3">
        <v>0.01</v>
      </c>
      <c r="R325">
        <f t="shared" si="96"/>
        <v>339</v>
      </c>
      <c r="S325" s="8">
        <f>N325-L325*(R324-R325)</f>
        <v>55820.461864149889</v>
      </c>
      <c r="T325" s="8"/>
      <c r="U325" s="5">
        <v>317</v>
      </c>
      <c r="V325" s="8">
        <v>0</v>
      </c>
      <c r="W325" s="8">
        <v>0</v>
      </c>
      <c r="X325" s="8">
        <v>0</v>
      </c>
      <c r="Y325" s="8">
        <f t="shared" si="82"/>
        <v>0</v>
      </c>
      <c r="Z325" s="8">
        <f t="shared" si="83"/>
        <v>0</v>
      </c>
      <c r="AA325" s="3">
        <f t="shared" si="84"/>
        <v>0.04</v>
      </c>
      <c r="AB325">
        <f>SUMPRODUCT($U$9:U325,$X$9:X325)/SUM($X$9:X325)</f>
        <v>52.104686798720358</v>
      </c>
      <c r="AC325" s="10">
        <v>0.02</v>
      </c>
      <c r="AD325" s="8">
        <f t="shared" si="85"/>
        <v>0</v>
      </c>
      <c r="AF325" s="5">
        <v>317</v>
      </c>
      <c r="AG325" s="8">
        <f t="shared" si="86"/>
        <v>6061216.4976362474</v>
      </c>
      <c r="AH325" s="8">
        <f t="shared" si="87"/>
        <v>135276.19043840413</v>
      </c>
      <c r="AI325" s="8">
        <f t="shared" si="88"/>
        <v>53386.849614394981</v>
      </c>
      <c r="AJ325" s="8">
        <f t="shared" si="89"/>
        <v>19111.943911465642</v>
      </c>
      <c r="AK325" s="12">
        <f>SUM($AJ$9:AJ325)/SUM($AG$9:AG325) * 12</f>
        <v>3.6975688739768676E-2</v>
      </c>
      <c r="AL325" s="9">
        <f>SUMPRODUCT($AF$9:AF325,$AH$9:AH325)/SUM($AH$9:AH325)</f>
        <v>87.379802650535964</v>
      </c>
      <c r="AM325" s="3">
        <f t="shared" si="90"/>
        <v>8.8079430317684216E-3</v>
      </c>
      <c r="AN325">
        <f t="shared" si="91"/>
        <v>3.1531531531531526E-3</v>
      </c>
    </row>
    <row r="326" spans="10:40" x14ac:dyDescent="0.2">
      <c r="J326" s="5">
        <v>318</v>
      </c>
      <c r="K326" s="8">
        <f t="shared" si="92"/>
        <v>18606.820621383296</v>
      </c>
      <c r="L326" s="8">
        <f t="shared" si="93"/>
        <v>404.96927713030152</v>
      </c>
      <c r="M326" s="8">
        <f t="shared" si="94"/>
        <v>58.146314441822796</v>
      </c>
      <c r="N326" s="8">
        <f t="shared" si="95"/>
        <v>55820.461864149889</v>
      </c>
      <c r="O326" s="3">
        <f t="shared" si="81"/>
        <v>3.7499999999999999E-2</v>
      </c>
      <c r="P326" s="9">
        <f>SUMPRODUCT($J$9:J326,$L$9:L326,$R$9:R326)/SUMPRODUCT($L$9:L326,$R$9:R326)</f>
        <v>107.72218905518079</v>
      </c>
      <c r="Q326" s="3">
        <v>0.01</v>
      </c>
      <c r="R326">
        <f t="shared" si="96"/>
        <v>336</v>
      </c>
      <c r="S326" s="8">
        <f>N326-L326*(R325-R326)</f>
        <v>54605.554032758984</v>
      </c>
      <c r="T326" s="8"/>
      <c r="U326" s="5">
        <v>318</v>
      </c>
      <c r="V326" s="8">
        <v>0</v>
      </c>
      <c r="W326" s="8">
        <v>0</v>
      </c>
      <c r="X326" s="8">
        <v>0</v>
      </c>
      <c r="Y326" s="8">
        <f t="shared" si="82"/>
        <v>0</v>
      </c>
      <c r="Z326" s="8">
        <f t="shared" si="83"/>
        <v>0</v>
      </c>
      <c r="AA326" s="3">
        <f t="shared" si="84"/>
        <v>0.04</v>
      </c>
      <c r="AB326">
        <f>SUMPRODUCT($U$9:U326,$X$9:X326)/SUM($X$9:X326)</f>
        <v>52.104686798720358</v>
      </c>
      <c r="AC326" s="10">
        <v>0.02</v>
      </c>
      <c r="AD326" s="8">
        <f t="shared" si="85"/>
        <v>0</v>
      </c>
      <c r="AF326" s="5">
        <v>318</v>
      </c>
      <c r="AG326" s="8">
        <f t="shared" si="86"/>
        <v>5872553.4575834479</v>
      </c>
      <c r="AH326" s="8">
        <f t="shared" si="87"/>
        <v>134476.41566385276</v>
      </c>
      <c r="AI326" s="8">
        <f t="shared" si="88"/>
        <v>52164.336744723594</v>
      </c>
      <c r="AJ326" s="8">
        <f t="shared" si="89"/>
        <v>18518.56345999326</v>
      </c>
      <c r="AK326" s="12">
        <f>SUM($AJ$9:AJ326)/SUM($AG$9:AG326) * 12</f>
        <v>3.6975761286128679E-2</v>
      </c>
      <c r="AL326" s="9">
        <f>SUMPRODUCT($AF$9:AF326,$AH$9:AH326)/SUM($AH$9:AH326)</f>
        <v>87.478214668988031</v>
      </c>
      <c r="AM326" s="3">
        <f t="shared" si="90"/>
        <v>8.882735103477318E-3</v>
      </c>
      <c r="AN326">
        <f t="shared" si="91"/>
        <v>3.1534090909090913E-3</v>
      </c>
    </row>
    <row r="327" spans="10:40" x14ac:dyDescent="0.2">
      <c r="J327" s="5">
        <v>319</v>
      </c>
      <c r="K327" s="8">
        <f t="shared" si="92"/>
        <v>18201.851344252995</v>
      </c>
      <c r="L327" s="8">
        <f t="shared" si="93"/>
        <v>406.23480612133375</v>
      </c>
      <c r="M327" s="8">
        <f t="shared" si="94"/>
        <v>56.880785450790604</v>
      </c>
      <c r="N327" s="8">
        <f t="shared" si="95"/>
        <v>54605.554032758984</v>
      </c>
      <c r="O327" s="3">
        <f t="shared" si="81"/>
        <v>3.7499999999999999E-2</v>
      </c>
      <c r="P327" s="9">
        <f>SUMPRODUCT($J$9:J327,$L$9:L327,$R$9:R327)/SUMPRODUCT($L$9:L327,$R$9:R327)</f>
        <v>107.92966290382117</v>
      </c>
      <c r="Q327" s="3">
        <v>0.01</v>
      </c>
      <c r="R327">
        <f t="shared" si="96"/>
        <v>333</v>
      </c>
      <c r="S327" s="8">
        <f>N327-L327*(R326-R327)</f>
        <v>53386.849614394981</v>
      </c>
      <c r="T327" s="8"/>
      <c r="U327" s="5">
        <v>319</v>
      </c>
      <c r="V327" s="8">
        <v>0</v>
      </c>
      <c r="W327" s="8">
        <v>0</v>
      </c>
      <c r="X327" s="8">
        <v>0</v>
      </c>
      <c r="Y327" s="8">
        <f t="shared" si="82"/>
        <v>0</v>
      </c>
      <c r="Z327" s="8">
        <f t="shared" si="83"/>
        <v>0</v>
      </c>
      <c r="AA327" s="3">
        <f t="shared" si="84"/>
        <v>0.04</v>
      </c>
      <c r="AB327">
        <f>SUMPRODUCT($U$9:U327,$X$9:X327)/SUM($X$9:X327)</f>
        <v>52.104686798720358</v>
      </c>
      <c r="AC327" s="10">
        <v>0.02</v>
      </c>
      <c r="AD327" s="8">
        <f t="shared" si="85"/>
        <v>0</v>
      </c>
      <c r="AF327" s="5">
        <v>319</v>
      </c>
      <c r="AG327" s="8">
        <f t="shared" si="86"/>
        <v>5685912.7051748717</v>
      </c>
      <c r="AH327" s="8">
        <f t="shared" si="87"/>
        <v>133670.32124041318</v>
      </c>
      <c r="AI327" s="8">
        <f t="shared" si="88"/>
        <v>50938.003522334482</v>
      </c>
      <c r="AJ327" s="8">
        <f t="shared" si="89"/>
        <v>17931.490755998737</v>
      </c>
      <c r="AK327" s="12">
        <f>SUM($AJ$9:AJ327)/SUM($AG$9:AG327) * 12</f>
        <v>3.6975831769124688E-2</v>
      </c>
      <c r="AL327" s="9">
        <f>SUMPRODUCT($AF$9:AF327,$AH$9:AH327)/SUM($AH$9:AH327)</f>
        <v>87.576377563086339</v>
      </c>
      <c r="AM327" s="3">
        <f t="shared" si="90"/>
        <v>8.9586327056999492E-3</v>
      </c>
      <c r="AN327">
        <f t="shared" si="91"/>
        <v>3.1536697247706424E-3</v>
      </c>
    </row>
    <row r="328" spans="10:40" x14ac:dyDescent="0.2">
      <c r="J328" s="5">
        <v>320</v>
      </c>
      <c r="K328" s="8">
        <f t="shared" si="92"/>
        <v>17795.61653813166</v>
      </c>
      <c r="L328" s="8">
        <f t="shared" si="93"/>
        <v>407.50428989046293</v>
      </c>
      <c r="M328" s="8">
        <f t="shared" si="94"/>
        <v>55.611301681661438</v>
      </c>
      <c r="N328" s="8">
        <f t="shared" si="95"/>
        <v>53386.849614394981</v>
      </c>
      <c r="O328" s="3">
        <f t="shared" si="81"/>
        <v>3.7499999999999999E-2</v>
      </c>
      <c r="P328" s="9">
        <f>SUMPRODUCT($J$9:J328,$L$9:L328,$R$9:R328)/SUMPRODUCT($L$9:L328,$R$9:R328)</f>
        <v>108.13648189473983</v>
      </c>
      <c r="Q328" s="3">
        <v>0.01</v>
      </c>
      <c r="R328">
        <f t="shared" si="96"/>
        <v>330</v>
      </c>
      <c r="S328" s="8">
        <f>N328-L328*(R327-R328)</f>
        <v>52164.336744723594</v>
      </c>
      <c r="T328" s="8"/>
      <c r="U328" s="5">
        <v>320</v>
      </c>
      <c r="V328" s="8">
        <v>0</v>
      </c>
      <c r="W328" s="8">
        <v>0</v>
      </c>
      <c r="X328" s="8">
        <v>0</v>
      </c>
      <c r="Y328" s="8">
        <f t="shared" si="82"/>
        <v>0</v>
      </c>
      <c r="Z328" s="8">
        <f t="shared" si="83"/>
        <v>0</v>
      </c>
      <c r="AA328" s="3">
        <f t="shared" si="84"/>
        <v>0.04</v>
      </c>
      <c r="AB328">
        <f>SUMPRODUCT($U$9:U328,$X$9:X328)/SUM($X$9:X328)</f>
        <v>52.104686798720358</v>
      </c>
      <c r="AC328" s="10">
        <v>0.02</v>
      </c>
      <c r="AD328" s="8">
        <f t="shared" si="85"/>
        <v>0</v>
      </c>
      <c r="AF328" s="5">
        <v>320</v>
      </c>
      <c r="AG328" s="8">
        <f t="shared" si="86"/>
        <v>5501304.380412125</v>
      </c>
      <c r="AH328" s="8">
        <f t="shared" si="87"/>
        <v>132857.87548058038</v>
      </c>
      <c r="AI328" s="8">
        <f t="shared" si="88"/>
        <v>49707.838008625411</v>
      </c>
      <c r="AJ328" s="8">
        <f t="shared" si="89"/>
        <v>17350.757449795183</v>
      </c>
      <c r="AK328" s="12">
        <f>SUM($AJ$9:AJ328)/SUM($AG$9:AG328) * 12</f>
        <v>3.6975900202983587E-2</v>
      </c>
      <c r="AL328" s="9">
        <f>SUMPRODUCT($AF$9:AF328,$AH$9:AH328)/SUM($AH$9:AH328)</f>
        <v>87.67428261223705</v>
      </c>
      <c r="AM328" s="3">
        <f t="shared" si="90"/>
        <v>9.0356458343978409E-3</v>
      </c>
      <c r="AN328">
        <f t="shared" si="91"/>
        <v>3.1539351851851845E-3</v>
      </c>
    </row>
    <row r="329" spans="10:40" x14ac:dyDescent="0.2">
      <c r="J329" s="5">
        <v>321</v>
      </c>
      <c r="K329" s="8">
        <f t="shared" si="92"/>
        <v>17388.112248241199</v>
      </c>
      <c r="L329" s="8">
        <f t="shared" si="93"/>
        <v>408.77774079637061</v>
      </c>
      <c r="M329" s="8">
        <f t="shared" si="94"/>
        <v>54.337850775753743</v>
      </c>
      <c r="N329" s="8">
        <f t="shared" si="95"/>
        <v>52164.336744723594</v>
      </c>
      <c r="O329" s="3">
        <f t="shared" si="81"/>
        <v>3.7499999999999999E-2</v>
      </c>
      <c r="P329" s="9">
        <f>SUMPRODUCT($J$9:J329,$L$9:L329,$R$9:R329)/SUMPRODUCT($L$9:L329,$R$9:R329)</f>
        <v>108.34263021151649</v>
      </c>
      <c r="Q329" s="3">
        <v>0.01</v>
      </c>
      <c r="R329">
        <f t="shared" si="96"/>
        <v>327</v>
      </c>
      <c r="S329" s="8">
        <f>N329-L329*(R328-R329)</f>
        <v>50938.003522334482</v>
      </c>
      <c r="T329" s="8"/>
      <c r="U329" s="5">
        <v>321</v>
      </c>
      <c r="V329" s="8">
        <v>0</v>
      </c>
      <c r="W329" s="8">
        <v>0</v>
      </c>
      <c r="X329" s="8">
        <v>0</v>
      </c>
      <c r="Y329" s="8">
        <f t="shared" si="82"/>
        <v>0</v>
      </c>
      <c r="Z329" s="8">
        <f t="shared" si="83"/>
        <v>0</v>
      </c>
      <c r="AA329" s="3">
        <f t="shared" si="84"/>
        <v>0.04</v>
      </c>
      <c r="AB329">
        <f>SUMPRODUCT($U$9:U329,$X$9:X329)/SUM($X$9:X329)</f>
        <v>52.104686798720358</v>
      </c>
      <c r="AC329" s="10">
        <v>0.02</v>
      </c>
      <c r="AD329" s="8">
        <f t="shared" si="85"/>
        <v>0</v>
      </c>
      <c r="AF329" s="5">
        <v>321</v>
      </c>
      <c r="AG329" s="8">
        <f t="shared" si="86"/>
        <v>5318738.6669229185</v>
      </c>
      <c r="AH329" s="8">
        <f t="shared" si="87"/>
        <v>132039.0465605178</v>
      </c>
      <c r="AI329" s="8">
        <f t="shared" si="88"/>
        <v>48473.82822768599</v>
      </c>
      <c r="AJ329" s="8">
        <f t="shared" si="89"/>
        <v>16776.395327911079</v>
      </c>
      <c r="AK329" s="12">
        <f>SUM($AJ$9:AJ329)/SUM($AG$9:AG329) * 12</f>
        <v>3.6975966601957073E-2</v>
      </c>
      <c r="AL329" s="9">
        <f>SUMPRODUCT($AF$9:AF329,$AH$9:AH329)/SUM($AH$9:AH329)</f>
        <v>87.771921030578667</v>
      </c>
      <c r="AM329" s="3">
        <f t="shared" si="90"/>
        <v>9.1137826584982116E-3</v>
      </c>
      <c r="AN329">
        <f t="shared" si="91"/>
        <v>3.1542056074766365E-3</v>
      </c>
    </row>
    <row r="330" spans="10:40" x14ac:dyDescent="0.2">
      <c r="J330" s="5">
        <v>322</v>
      </c>
      <c r="K330" s="8">
        <f t="shared" si="92"/>
        <v>16979.33450744483</v>
      </c>
      <c r="L330" s="8">
        <f t="shared" si="93"/>
        <v>410.05517123635923</v>
      </c>
      <c r="M330" s="8">
        <f t="shared" si="94"/>
        <v>53.060420335765087</v>
      </c>
      <c r="N330" s="8">
        <f t="shared" si="95"/>
        <v>50938.003522334489</v>
      </c>
      <c r="O330" s="3">
        <f t="shared" ref="O330:O368" si="97">$K$4</f>
        <v>3.7499999999999999E-2</v>
      </c>
      <c r="P330" s="9">
        <f>SUMPRODUCT($J$9:J330,$L$9:L330,$R$9:R330)/SUMPRODUCT($L$9:L330,$R$9:R330)</f>
        <v>108.54809192724241</v>
      </c>
      <c r="Q330" s="3">
        <v>0.01</v>
      </c>
      <c r="R330">
        <f t="shared" si="96"/>
        <v>324</v>
      </c>
      <c r="S330" s="8">
        <f>N330-L330*(R329-R330)</f>
        <v>49707.838008625411</v>
      </c>
      <c r="T330" s="8"/>
      <c r="U330" s="5">
        <v>322</v>
      </c>
      <c r="V330" s="8">
        <v>0</v>
      </c>
      <c r="W330" s="8">
        <v>0</v>
      </c>
      <c r="X330" s="8">
        <v>0</v>
      </c>
      <c r="Y330" s="8">
        <f t="shared" ref="Y330:Y368" si="98">V330*2/100</f>
        <v>0</v>
      </c>
      <c r="Z330" s="8">
        <f t="shared" ref="Z330:Z368" si="99">V330*$V$4/12</f>
        <v>0</v>
      </c>
      <c r="AA330" s="3">
        <f t="shared" ref="AA330:AA368" si="100">$V$4</f>
        <v>0.04</v>
      </c>
      <c r="AB330">
        <f>SUMPRODUCT($U$9:U330,$X$9:X330)/SUM($X$9:X330)</f>
        <v>52.104686798720358</v>
      </c>
      <c r="AC330" s="10">
        <v>0.02</v>
      </c>
      <c r="AD330" s="8">
        <f t="shared" ref="AD330:AD368" si="101">(Y330-X330)</f>
        <v>0</v>
      </c>
      <c r="AF330" s="5">
        <v>322</v>
      </c>
      <c r="AG330" s="8">
        <f t="shared" ref="AG330:AG368" si="102">B332+K332*R332+V336*$V$7</f>
        <v>5138225.7921347152</v>
      </c>
      <c r="AH330" s="8">
        <f t="shared" ref="AH330:AH368" si="103">C332+L332*R332+W336*$V$7</f>
        <v>131213.80251951457</v>
      </c>
      <c r="AI330" s="8">
        <f t="shared" ref="AI330:AI368" si="104">S332+AD336*$V$7</f>
        <v>47235.96216618114</v>
      </c>
      <c r="AJ330" s="8">
        <f t="shared" ref="AJ330:AJ368" si="105">E332+M332*R331+Z336*$V$7</f>
        <v>16208.436313632503</v>
      </c>
      <c r="AK330" s="12">
        <f>SUM($AJ$9:AJ330)/SUM($AG$9:AG330) * 12</f>
        <v>3.6976030980322823E-2</v>
      </c>
      <c r="AL330" s="9">
        <f>SUMPRODUCT($AF$9:AF330,$AH$9:AH330)/SUM($AH$9:AH330)</f>
        <v>87.869283966383847</v>
      </c>
      <c r="AM330" s="3">
        <f t="shared" ref="AM330:AM366" si="106">AI330/AG330</f>
        <v>9.1930491335135735E-3</v>
      </c>
      <c r="AN330">
        <f t="shared" ref="AN330:AN366" si="107">AJ330/AG330</f>
        <v>3.1544811320754714E-3</v>
      </c>
    </row>
    <row r="331" spans="10:40" x14ac:dyDescent="0.2">
      <c r="J331" s="5">
        <v>323</v>
      </c>
      <c r="K331" s="8">
        <f t="shared" ref="K331:K368" si="108">K330-L330</f>
        <v>16569.27933620847</v>
      </c>
      <c r="L331" s="8">
        <f t="shared" ref="L331:L368" si="109">$K$6-M331</f>
        <v>411.33659364647286</v>
      </c>
      <c r="M331" s="8">
        <f t="shared" ref="M331:M368" si="110">K331*$K$4/12</f>
        <v>51.778997925651474</v>
      </c>
      <c r="N331" s="8">
        <f t="shared" ref="N331:N368" si="111">(R330-R331)*K331</f>
        <v>49707.838008625411</v>
      </c>
      <c r="O331" s="3">
        <f t="shared" si="97"/>
        <v>3.7499999999999999E-2</v>
      </c>
      <c r="P331" s="9">
        <f>SUMPRODUCT($J$9:J331,$L$9:L331,$R$9:R331)/SUMPRODUCT($L$9:L331,$R$9:R331)</f>
        <v>108.75285100291899</v>
      </c>
      <c r="Q331" s="3">
        <v>0.01</v>
      </c>
      <c r="R331">
        <f t="shared" si="96"/>
        <v>321</v>
      </c>
      <c r="S331" s="8">
        <f>N331-L331*(R330-R331)</f>
        <v>48473.82822768599</v>
      </c>
      <c r="T331" s="8"/>
      <c r="U331" s="5">
        <v>323</v>
      </c>
      <c r="V331" s="8">
        <v>0</v>
      </c>
      <c r="W331" s="8">
        <v>0</v>
      </c>
      <c r="X331" s="8">
        <v>0</v>
      </c>
      <c r="Y331" s="8">
        <f t="shared" si="98"/>
        <v>0</v>
      </c>
      <c r="Z331" s="8">
        <f t="shared" si="99"/>
        <v>0</v>
      </c>
      <c r="AA331" s="3">
        <f t="shared" si="100"/>
        <v>0.04</v>
      </c>
      <c r="AB331">
        <f>SUMPRODUCT($U$9:U331,$X$9:X331)/SUM($X$9:X331)</f>
        <v>52.104686798720358</v>
      </c>
      <c r="AC331" s="10">
        <v>0.02</v>
      </c>
      <c r="AD331" s="8">
        <f t="shared" si="101"/>
        <v>0</v>
      </c>
      <c r="AF331" s="5">
        <v>323</v>
      </c>
      <c r="AG331" s="8">
        <f t="shared" si="102"/>
        <v>4959776.0274490193</v>
      </c>
      <c r="AH331" s="8">
        <f t="shared" si="103"/>
        <v>130382.11125944098</v>
      </c>
      <c r="AI331" s="8">
        <f t="shared" si="104"/>
        <v>45994.227773234081</v>
      </c>
      <c r="AJ331" s="8">
        <f t="shared" si="105"/>
        <v>15646.912467547501</v>
      </c>
      <c r="AK331" s="12">
        <f>SUM($AJ$9:AJ331)/SUM($AG$9:AG331) * 12</f>
        <v>3.6976093352385747E-2</v>
      </c>
      <c r="AL331" s="9">
        <f>SUMPRODUCT($AF$9:AF331,$AH$9:AH331)/SUM($AH$9:AH331)</f>
        <v>87.966362501453887</v>
      </c>
      <c r="AM331" s="3">
        <f t="shared" si="106"/>
        <v>9.2734485425726917E-3</v>
      </c>
      <c r="AN331">
        <f t="shared" si="107"/>
        <v>3.154761904761905E-3</v>
      </c>
    </row>
    <row r="332" spans="10:40" x14ac:dyDescent="0.2">
      <c r="J332" s="5">
        <v>324</v>
      </c>
      <c r="K332" s="8">
        <f t="shared" si="108"/>
        <v>16157.942742561998</v>
      </c>
      <c r="L332" s="8">
        <f t="shared" si="109"/>
        <v>412.62202050161812</v>
      </c>
      <c r="M332" s="8">
        <f t="shared" si="110"/>
        <v>50.493571070506242</v>
      </c>
      <c r="N332" s="8">
        <f t="shared" si="111"/>
        <v>48473.828227685997</v>
      </c>
      <c r="O332" s="3">
        <f t="shared" si="97"/>
        <v>3.7499999999999999E-2</v>
      </c>
      <c r="P332" s="9">
        <f>SUMPRODUCT($J$9:J332,$L$9:L332,$R$9:R332)/SUMPRODUCT($L$9:L332,$R$9:R332)</f>
        <v>108.95689128583417</v>
      </c>
      <c r="Q332" s="3">
        <v>0.01</v>
      </c>
      <c r="R332">
        <f t="shared" si="96"/>
        <v>318</v>
      </c>
      <c r="S332" s="8">
        <f>N332-L332*(R331-R332)</f>
        <v>47235.96216618114</v>
      </c>
      <c r="T332" s="8"/>
      <c r="U332" s="5">
        <v>324</v>
      </c>
      <c r="V332" s="8">
        <v>0</v>
      </c>
      <c r="W332" s="8">
        <v>0</v>
      </c>
      <c r="X332" s="8">
        <v>0</v>
      </c>
      <c r="Y332" s="8">
        <f t="shared" si="98"/>
        <v>0</v>
      </c>
      <c r="Z332" s="8">
        <f t="shared" si="99"/>
        <v>0</v>
      </c>
      <c r="AA332" s="3">
        <f t="shared" si="100"/>
        <v>0.04</v>
      </c>
      <c r="AB332">
        <f>SUMPRODUCT($U$9:U332,$X$9:X332)/SUM($X$9:X332)</f>
        <v>52.104686798720358</v>
      </c>
      <c r="AC332" s="10">
        <v>0.02</v>
      </c>
      <c r="AD332" s="8">
        <f t="shared" si="101"/>
        <v>0</v>
      </c>
      <c r="AF332" s="5">
        <v>324</v>
      </c>
      <c r="AG332" s="8">
        <f t="shared" si="102"/>
        <v>4783399.6884163441</v>
      </c>
      <c r="AH332" s="8">
        <f t="shared" si="103"/>
        <v>129543.94054420172</v>
      </c>
      <c r="AI332" s="8">
        <f t="shared" si="104"/>
        <v>44748.612960309067</v>
      </c>
      <c r="AJ332" s="8">
        <f t="shared" si="105"/>
        <v>15091.855988092431</v>
      </c>
      <c r="AK332" s="12">
        <f>SUM($AJ$9:AJ332)/SUM($AG$9:AG332) * 12</f>
        <v>3.6976153732479151E-2</v>
      </c>
      <c r="AL332" s="9">
        <f>SUMPRODUCT($AF$9:AF332,$AH$9:AH332)/SUM($AH$9:AH332)</f>
        <v>88.063147650505883</v>
      </c>
      <c r="AM332" s="3">
        <f t="shared" si="106"/>
        <v>9.3549809497780311E-3</v>
      </c>
      <c r="AN332">
        <f t="shared" si="107"/>
        <v>3.155048076923077E-3</v>
      </c>
    </row>
    <row r="333" spans="10:40" x14ac:dyDescent="0.2">
      <c r="J333" s="5">
        <v>325</v>
      </c>
      <c r="K333" s="8">
        <f t="shared" si="108"/>
        <v>15745.32072206038</v>
      </c>
      <c r="L333" s="8">
        <f t="shared" si="109"/>
        <v>413.91146431568563</v>
      </c>
      <c r="M333" s="8">
        <f t="shared" si="110"/>
        <v>49.204127256438682</v>
      </c>
      <c r="N333" s="8">
        <f t="shared" si="111"/>
        <v>47235.96216618114</v>
      </c>
      <c r="O333" s="3">
        <f t="shared" si="97"/>
        <v>3.7499999999999999E-2</v>
      </c>
      <c r="P333" s="9">
        <f>SUMPRODUCT($J$9:J333,$L$9:L333,$R$9:R333)/SUMPRODUCT($L$9:L333,$R$9:R333)</f>
        <v>109.16019650791617</v>
      </c>
      <c r="Q333" s="3">
        <v>0.01</v>
      </c>
      <c r="R333">
        <f t="shared" si="96"/>
        <v>315</v>
      </c>
      <c r="S333" s="8">
        <f>N333-L333*(R332-R333)</f>
        <v>45994.227773234081</v>
      </c>
      <c r="T333" s="8"/>
      <c r="U333" s="5">
        <v>325</v>
      </c>
      <c r="V333" s="8">
        <v>0</v>
      </c>
      <c r="W333" s="8">
        <v>0</v>
      </c>
      <c r="X333" s="8">
        <v>0</v>
      </c>
      <c r="Y333" s="8">
        <f t="shared" si="98"/>
        <v>0</v>
      </c>
      <c r="Z333" s="8">
        <f t="shared" si="99"/>
        <v>0</v>
      </c>
      <c r="AA333" s="3">
        <f t="shared" si="100"/>
        <v>0.04</v>
      </c>
      <c r="AB333">
        <f>SUMPRODUCT($U$9:U333,$X$9:X333)/SUM($X$9:X333)</f>
        <v>52.104686798720358</v>
      </c>
      <c r="AC333" s="10">
        <v>0.02</v>
      </c>
      <c r="AD333" s="8">
        <f t="shared" si="101"/>
        <v>0</v>
      </c>
      <c r="AF333" s="5">
        <v>325</v>
      </c>
      <c r="AG333" s="8">
        <f t="shared" si="102"/>
        <v>4609107.1349118333</v>
      </c>
      <c r="AH333" s="8">
        <f t="shared" si="103"/>
        <v>128699.25799918694</v>
      </c>
      <c r="AI333" s="8">
        <f t="shared" si="104"/>
        <v>43499.105601093659</v>
      </c>
      <c r="AJ333" s="8">
        <f t="shared" si="105"/>
        <v>14543.299212100446</v>
      </c>
      <c r="AK333" s="12">
        <f>SUM($AJ$9:AJ333)/SUM($AG$9:AG333) * 12</f>
        <v>3.6976212134965998E-2</v>
      </c>
      <c r="AL333" s="9">
        <f>SUMPRODUCT($AF$9:AF333,$AH$9:AH333)/SUM($AH$9:AH333)</f>
        <v>88.159630360552114</v>
      </c>
      <c r="AM333" s="3">
        <f t="shared" si="106"/>
        <v>9.4376425472101205E-3</v>
      </c>
      <c r="AN333">
        <f t="shared" si="107"/>
        <v>3.155339805825243E-3</v>
      </c>
    </row>
    <row r="334" spans="10:40" x14ac:dyDescent="0.2">
      <c r="J334" s="5">
        <v>326</v>
      </c>
      <c r="K334" s="8">
        <f t="shared" si="108"/>
        <v>15331.409257744694</v>
      </c>
      <c r="L334" s="8">
        <f t="shared" si="109"/>
        <v>415.20493764167219</v>
      </c>
      <c r="M334" s="8">
        <f t="shared" si="110"/>
        <v>47.910653930452163</v>
      </c>
      <c r="N334" s="8">
        <f t="shared" si="111"/>
        <v>45994.227773234081</v>
      </c>
      <c r="O334" s="3">
        <f t="shared" si="97"/>
        <v>3.7499999999999999E-2</v>
      </c>
      <c r="P334" s="9">
        <f>SUMPRODUCT($J$9:J334,$L$9:L334,$R$9:R334)/SUMPRODUCT($L$9:L334,$R$9:R334)</f>
        <v>109.36275028406421</v>
      </c>
      <c r="Q334" s="3">
        <v>0.01</v>
      </c>
      <c r="R334">
        <f t="shared" si="96"/>
        <v>312</v>
      </c>
      <c r="S334" s="8">
        <f>N334-L334*(R333-R334)</f>
        <v>44748.612960309067</v>
      </c>
      <c r="T334" s="8"/>
      <c r="U334" s="5">
        <v>326</v>
      </c>
      <c r="V334" s="8">
        <v>0</v>
      </c>
      <c r="W334" s="8">
        <v>0</v>
      </c>
      <c r="X334" s="8">
        <v>0</v>
      </c>
      <c r="Y334" s="8">
        <f t="shared" si="98"/>
        <v>0</v>
      </c>
      <c r="Z334" s="8">
        <f t="shared" si="99"/>
        <v>0</v>
      </c>
      <c r="AA334" s="3">
        <f t="shared" si="100"/>
        <v>0.04</v>
      </c>
      <c r="AB334">
        <f>SUMPRODUCT($U$9:U334,$X$9:X334)/SUM($X$9:X334)</f>
        <v>52.104686798720358</v>
      </c>
      <c r="AC334" s="10">
        <v>0.02</v>
      </c>
      <c r="AD334" s="8">
        <f t="shared" si="101"/>
        <v>0</v>
      </c>
      <c r="AF334" s="5">
        <v>326</v>
      </c>
      <c r="AG334" s="8">
        <f t="shared" si="102"/>
        <v>4436908.7713115532</v>
      </c>
      <c r="AH334" s="8">
        <f t="shared" si="103"/>
        <v>127848.03111072145</v>
      </c>
      <c r="AI334" s="8">
        <f t="shared" si="104"/>
        <v>42245.693531380704</v>
      </c>
      <c r="AJ334" s="8">
        <f t="shared" si="105"/>
        <v>14001.274615352018</v>
      </c>
      <c r="AK334" s="12">
        <f>SUM($AJ$9:AJ334)/SUM($AG$9:AG334) * 12</f>
        <v>3.6976268574240093E-2</v>
      </c>
      <c r="AL334" s="9">
        <f>SUMPRODUCT($AF$9:AF334,$AH$9:AH334)/SUM($AH$9:AH334)</f>
        <v>88.255801510271894</v>
      </c>
      <c r="AM334" s="3">
        <f t="shared" si="106"/>
        <v>9.5214248723200258E-3</v>
      </c>
      <c r="AN334">
        <f t="shared" si="107"/>
        <v>3.15563725490196E-3</v>
      </c>
    </row>
    <row r="335" spans="10:40" x14ac:dyDescent="0.2">
      <c r="J335" s="5">
        <v>327</v>
      </c>
      <c r="K335" s="8">
        <f t="shared" si="108"/>
        <v>14916.204320103021</v>
      </c>
      <c r="L335" s="8">
        <f t="shared" si="109"/>
        <v>416.50245307180239</v>
      </c>
      <c r="M335" s="8">
        <f t="shared" si="110"/>
        <v>46.613138500321945</v>
      </c>
      <c r="N335" s="8">
        <f t="shared" si="111"/>
        <v>44748.612960309067</v>
      </c>
      <c r="O335" s="3">
        <f t="shared" si="97"/>
        <v>3.7499999999999999E-2</v>
      </c>
      <c r="P335" s="9">
        <f>SUMPRODUCT($J$9:J335,$L$9:L335,$R$9:R335)/SUMPRODUCT($L$9:L335,$R$9:R335)</f>
        <v>109.56453611045575</v>
      </c>
      <c r="Q335" s="3">
        <v>0.01</v>
      </c>
      <c r="R335">
        <f t="shared" si="96"/>
        <v>309</v>
      </c>
      <c r="S335" s="8">
        <f>N335-L335*(R334-R335)</f>
        <v>43499.105601093659</v>
      </c>
      <c r="T335" s="8"/>
      <c r="U335" s="5">
        <v>327</v>
      </c>
      <c r="V335" s="8">
        <v>0</v>
      </c>
      <c r="W335" s="8">
        <v>0</v>
      </c>
      <c r="X335" s="8">
        <v>0</v>
      </c>
      <c r="Y335" s="8">
        <f t="shared" si="98"/>
        <v>0</v>
      </c>
      <c r="Z335" s="8">
        <f t="shared" si="99"/>
        <v>0</v>
      </c>
      <c r="AA335" s="3">
        <f t="shared" si="100"/>
        <v>0.04</v>
      </c>
      <c r="AB335">
        <f>SUMPRODUCT($U$9:U335,$X$9:X335)/SUM($X$9:X335)</f>
        <v>52.104686798720358</v>
      </c>
      <c r="AC335" s="10">
        <v>0.02</v>
      </c>
      <c r="AD335" s="8">
        <f t="shared" si="101"/>
        <v>0</v>
      </c>
      <c r="AF335" s="5">
        <v>327</v>
      </c>
      <c r="AG335" s="8">
        <f t="shared" si="102"/>
        <v>4266815.0466694506</v>
      </c>
      <c r="AH335" s="8">
        <f t="shared" si="103"/>
        <v>126990.22722551165</v>
      </c>
      <c r="AI335" s="8">
        <f t="shared" si="104"/>
        <v>40988.364548949896</v>
      </c>
      <c r="AJ335" s="8">
        <f t="shared" si="105"/>
        <v>13465.814813127599</v>
      </c>
      <c r="AK335" s="12">
        <f>SUM($AJ$9:AJ335)/SUM($AG$9:AG335) * 12</f>
        <v>3.6976323064727278E-2</v>
      </c>
      <c r="AL335" s="9">
        <f>SUMPRODUCT($AF$9:AF335,$AH$9:AH335)/SUM($AH$9:AH335)</f>
        <v>88.351651909375647</v>
      </c>
      <c r="AM335" s="3">
        <f t="shared" si="106"/>
        <v>9.6063138665792875E-3</v>
      </c>
      <c r="AN335">
        <f t="shared" si="107"/>
        <v>3.1559405940594061E-3</v>
      </c>
    </row>
    <row r="336" spans="10:40" x14ac:dyDescent="0.2">
      <c r="J336" s="5">
        <v>328</v>
      </c>
      <c r="K336" s="8">
        <f t="shared" si="108"/>
        <v>14499.701867031219</v>
      </c>
      <c r="L336" s="8">
        <f t="shared" si="109"/>
        <v>417.80402323765179</v>
      </c>
      <c r="M336" s="8">
        <f t="shared" si="110"/>
        <v>45.311568334472554</v>
      </c>
      <c r="N336" s="8">
        <f t="shared" si="111"/>
        <v>43499.105601093659</v>
      </c>
      <c r="O336" s="3">
        <f t="shared" si="97"/>
        <v>3.7499999999999999E-2</v>
      </c>
      <c r="P336" s="9">
        <f>SUMPRODUCT($J$9:J336,$L$9:L336,$R$9:R336)/SUMPRODUCT($L$9:L336,$R$9:R336)</f>
        <v>109.76553736282983</v>
      </c>
      <c r="Q336" s="3">
        <v>0.01</v>
      </c>
      <c r="R336">
        <f t="shared" si="96"/>
        <v>306</v>
      </c>
      <c r="S336" s="8">
        <f>N336-L336*(R335-R336)</f>
        <v>42245.693531380704</v>
      </c>
      <c r="T336" s="8"/>
      <c r="U336" s="5">
        <v>328</v>
      </c>
      <c r="V336" s="8">
        <v>0</v>
      </c>
      <c r="W336" s="8">
        <v>0</v>
      </c>
      <c r="X336" s="8">
        <v>0</v>
      </c>
      <c r="Y336" s="8">
        <f t="shared" si="98"/>
        <v>0</v>
      </c>
      <c r="Z336" s="8">
        <f t="shared" si="99"/>
        <v>0</v>
      </c>
      <c r="AA336" s="3">
        <f t="shared" si="100"/>
        <v>0.04</v>
      </c>
      <c r="AB336">
        <f>SUMPRODUCT($U$9:U336,$X$9:X336)/SUM($X$9:X336)</f>
        <v>52.104686798720358</v>
      </c>
      <c r="AC336" s="10">
        <v>0.02</v>
      </c>
      <c r="AD336" s="8">
        <f t="shared" si="101"/>
        <v>0</v>
      </c>
      <c r="AF336" s="5">
        <v>328</v>
      </c>
      <c r="AG336" s="8">
        <f t="shared" si="102"/>
        <v>4098836.4548949897</v>
      </c>
      <c r="AH336" s="8">
        <f t="shared" si="103"/>
        <v>126125.81355009046</v>
      </c>
      <c r="AI336" s="8">
        <f t="shared" si="104"/>
        <v>39727.106413448993</v>
      </c>
      <c r="AJ336" s="8">
        <f t="shared" si="105"/>
        <v>12936.952560762309</v>
      </c>
      <c r="AK336" s="12">
        <f>SUM($AJ$9:AJ336)/SUM($AG$9:AG336) * 12</f>
        <v>3.6976375620886653E-2</v>
      </c>
      <c r="AL336" s="9">
        <f>SUMPRODUCT($AF$9:AF336,$AH$9:AH336)/SUM($AH$9:AH336)</f>
        <v>88.447172297961004</v>
      </c>
      <c r="AM336" s="3">
        <f t="shared" si="106"/>
        <v>9.6922887386749323E-3</v>
      </c>
      <c r="AN336">
        <f t="shared" si="107"/>
        <v>3.1562499999999993E-3</v>
      </c>
    </row>
    <row r="337" spans="10:40" x14ac:dyDescent="0.2">
      <c r="J337" s="5">
        <v>329</v>
      </c>
      <c r="K337" s="8">
        <f t="shared" si="108"/>
        <v>14081.897843793568</v>
      </c>
      <c r="L337" s="8">
        <f t="shared" si="109"/>
        <v>419.10966081026947</v>
      </c>
      <c r="M337" s="8">
        <f t="shared" si="110"/>
        <v>44.005930761854898</v>
      </c>
      <c r="N337" s="8">
        <f t="shared" si="111"/>
        <v>42245.693531380704</v>
      </c>
      <c r="O337" s="3">
        <f t="shared" si="97"/>
        <v>3.7499999999999999E-2</v>
      </c>
      <c r="P337" s="9">
        <f>SUMPRODUCT($J$9:J337,$L$9:L337,$R$9:R337)/SUMPRODUCT($L$9:L337,$R$9:R337)</f>
        <v>109.96573729474619</v>
      </c>
      <c r="Q337" s="3">
        <v>0.01</v>
      </c>
      <c r="R337">
        <f t="shared" si="96"/>
        <v>303</v>
      </c>
      <c r="S337" s="8">
        <f>N337-L337*(R336-R337)</f>
        <v>40988.364548949896</v>
      </c>
      <c r="T337" s="8"/>
      <c r="U337" s="5">
        <v>329</v>
      </c>
      <c r="V337" s="8">
        <v>0</v>
      </c>
      <c r="W337" s="8">
        <v>0</v>
      </c>
      <c r="X337" s="8">
        <v>0</v>
      </c>
      <c r="Y337" s="8">
        <f t="shared" si="98"/>
        <v>0</v>
      </c>
      <c r="Z337" s="8">
        <f t="shared" si="99"/>
        <v>0</v>
      </c>
      <c r="AA337" s="3">
        <f t="shared" si="100"/>
        <v>0.04</v>
      </c>
      <c r="AB337">
        <f>SUMPRODUCT($U$9:U337,$X$9:X337)/SUM($X$9:X337)</f>
        <v>52.104686798720358</v>
      </c>
      <c r="AC337" s="10">
        <v>0.02</v>
      </c>
      <c r="AD337" s="8">
        <f t="shared" si="101"/>
        <v>0</v>
      </c>
      <c r="AF337" s="5">
        <v>329</v>
      </c>
      <c r="AG337" s="8">
        <f t="shared" si="102"/>
        <v>3932983.5349314502</v>
      </c>
      <c r="AH337" s="8">
        <f t="shared" si="103"/>
        <v>125254.75715026015</v>
      </c>
      <c r="AI337" s="8">
        <f t="shared" si="104"/>
        <v>38461.906846274651</v>
      </c>
      <c r="AJ337" s="8">
        <f t="shared" si="105"/>
        <v>12414.72075420281</v>
      </c>
      <c r="AK337" s="12">
        <f>SUM($AJ$9:AJ337)/SUM($AG$9:AG337) * 12</f>
        <v>3.6976426257211759E-2</v>
      </c>
      <c r="AL337" s="9">
        <f>SUMPRODUCT($AF$9:AF337,$AH$9:AH337)/SUM($AH$9:AH337)</f>
        <v>88.542353345861073</v>
      </c>
      <c r="AM337" s="3">
        <f t="shared" si="106"/>
        <v>9.7793205856746661E-3</v>
      </c>
      <c r="AN337">
        <f t="shared" si="107"/>
        <v>3.1565656565656565E-3</v>
      </c>
    </row>
    <row r="338" spans="10:40" x14ac:dyDescent="0.2">
      <c r="J338" s="5">
        <v>330</v>
      </c>
      <c r="K338" s="8">
        <f t="shared" si="108"/>
        <v>13662.788182983299</v>
      </c>
      <c r="L338" s="8">
        <f t="shared" si="109"/>
        <v>420.41937850030155</v>
      </c>
      <c r="M338" s="8">
        <f t="shared" si="110"/>
        <v>42.696213071822804</v>
      </c>
      <c r="N338" s="8">
        <f t="shared" si="111"/>
        <v>40988.364548949896</v>
      </c>
      <c r="O338" s="3">
        <f t="shared" si="97"/>
        <v>3.7499999999999999E-2</v>
      </c>
      <c r="P338" s="9">
        <f>SUMPRODUCT($J$9:J338,$L$9:L338,$R$9:R338)/SUMPRODUCT($L$9:L338,$R$9:R338)</f>
        <v>110.16511903581947</v>
      </c>
      <c r="Q338" s="3">
        <v>0.01</v>
      </c>
      <c r="R338">
        <f t="shared" si="96"/>
        <v>300</v>
      </c>
      <c r="S338" s="8">
        <f>N338-L338*(R337-R338)</f>
        <v>39727.106413448993</v>
      </c>
      <c r="T338" s="8"/>
      <c r="U338" s="5">
        <v>330</v>
      </c>
      <c r="V338" s="8">
        <v>0</v>
      </c>
      <c r="W338" s="8">
        <v>0</v>
      </c>
      <c r="X338" s="8">
        <v>0</v>
      </c>
      <c r="Y338" s="8">
        <f t="shared" si="98"/>
        <v>0</v>
      </c>
      <c r="Z338" s="8">
        <f t="shared" si="99"/>
        <v>0</v>
      </c>
      <c r="AA338" s="3">
        <f t="shared" si="100"/>
        <v>0.04</v>
      </c>
      <c r="AB338">
        <f>SUMPRODUCT($U$9:U338,$X$9:X338)/SUM($X$9:X338)</f>
        <v>52.104686798720358</v>
      </c>
      <c r="AC338" s="10">
        <v>0.02</v>
      </c>
      <c r="AD338" s="8">
        <f t="shared" si="101"/>
        <v>0</v>
      </c>
      <c r="AF338" s="5">
        <v>330</v>
      </c>
      <c r="AG338" s="8">
        <f t="shared" si="102"/>
        <v>3782087.5065503404</v>
      </c>
      <c r="AH338" s="8">
        <f t="shared" si="103"/>
        <v>124800.07605580686</v>
      </c>
      <c r="AI338" s="8">
        <f t="shared" si="104"/>
        <v>24795.169020301921</v>
      </c>
      <c r="AJ338" s="8">
        <f t="shared" si="105"/>
        <v>11899.152430566219</v>
      </c>
      <c r="AK338" s="12">
        <f>SUM($AJ$9:AJ338)/SUM($AG$9:AG338) * 12</f>
        <v>3.6976468225117964E-2</v>
      </c>
      <c r="AL338" s="9">
        <f>SUMPRODUCT($AF$9:AF338,$AH$9:AH338)/SUM($AH$9:AH338)</f>
        <v>88.637508083733238</v>
      </c>
      <c r="AM338" s="3">
        <f t="shared" si="106"/>
        <v>6.5559479989181187E-3</v>
      </c>
      <c r="AN338">
        <f t="shared" si="107"/>
        <v>3.1461864406779659E-3</v>
      </c>
    </row>
    <row r="339" spans="10:40" x14ac:dyDescent="0.2">
      <c r="J339" s="5">
        <v>331</v>
      </c>
      <c r="K339" s="8">
        <f t="shared" si="108"/>
        <v>13242.368804482998</v>
      </c>
      <c r="L339" s="8">
        <f t="shared" si="109"/>
        <v>421.73318905811499</v>
      </c>
      <c r="M339" s="8">
        <f t="shared" si="110"/>
        <v>41.382402514009364</v>
      </c>
      <c r="N339" s="8">
        <f t="shared" si="111"/>
        <v>39727.106413448993</v>
      </c>
      <c r="O339" s="3">
        <f t="shared" si="97"/>
        <v>3.7499999999999999E-2</v>
      </c>
      <c r="P339" s="9">
        <f>SUMPRODUCT($J$9:J339,$L$9:L339,$R$9:R339)/SUMPRODUCT($L$9:L339,$R$9:R339)</f>
        <v>110.36366558992832</v>
      </c>
      <c r="Q339" s="3">
        <v>0.01</v>
      </c>
      <c r="R339">
        <f t="shared" si="96"/>
        <v>297</v>
      </c>
      <c r="S339" s="8">
        <f>N339-L339*(R338-R339)</f>
        <v>38461.906846274651</v>
      </c>
      <c r="T339" s="8"/>
      <c r="U339" s="5">
        <v>331</v>
      </c>
      <c r="V339" s="8">
        <v>0</v>
      </c>
      <c r="W339" s="8">
        <v>0</v>
      </c>
      <c r="X339" s="8">
        <v>0</v>
      </c>
      <c r="Y339" s="8">
        <f t="shared" si="98"/>
        <v>0</v>
      </c>
      <c r="Z339" s="8">
        <f t="shared" si="99"/>
        <v>0</v>
      </c>
      <c r="AA339" s="3">
        <f t="shared" si="100"/>
        <v>0.04</v>
      </c>
      <c r="AB339">
        <f>SUMPRODUCT($U$9:U339,$X$9:X339)/SUM($X$9:X339)</f>
        <v>52.104686798720358</v>
      </c>
      <c r="AC339" s="10">
        <v>0.02</v>
      </c>
      <c r="AD339" s="8">
        <f t="shared" si="101"/>
        <v>0</v>
      </c>
      <c r="AF339" s="5">
        <v>331</v>
      </c>
      <c r="AG339" s="8">
        <f t="shared" si="102"/>
        <v>3632492.2614742313</v>
      </c>
      <c r="AH339" s="8">
        <f t="shared" si="103"/>
        <v>124341.33001352547</v>
      </c>
      <c r="AI339" s="8">
        <f t="shared" si="104"/>
        <v>23946.422740346115</v>
      </c>
      <c r="AJ339" s="8">
        <f t="shared" si="105"/>
        <v>11429.023220295416</v>
      </c>
      <c r="AK339" s="12">
        <f>SUM($AJ$9:AJ339)/SUM($AG$9:AG339) * 12</f>
        <v>3.6976508618706244E-2</v>
      </c>
      <c r="AL339" s="9">
        <f>SUMPRODUCT($AF$9:AF339,$AH$9:AH339)/SUM($AH$9:AH339)</f>
        <v>88.732630973454249</v>
      </c>
      <c r="AM339" s="3">
        <f t="shared" si="106"/>
        <v>6.5922845849718517E-3</v>
      </c>
      <c r="AN339">
        <f t="shared" si="107"/>
        <v>3.1463310580204778E-3</v>
      </c>
    </row>
    <row r="340" spans="10:40" x14ac:dyDescent="0.2">
      <c r="J340" s="5">
        <v>332</v>
      </c>
      <c r="K340" s="8">
        <f t="shared" si="108"/>
        <v>12820.635615424882</v>
      </c>
      <c r="L340" s="8">
        <f t="shared" si="109"/>
        <v>423.05110527392156</v>
      </c>
      <c r="M340" s="8">
        <f t="shared" si="110"/>
        <v>40.064486298202759</v>
      </c>
      <c r="N340" s="8">
        <f t="shared" si="111"/>
        <v>25641.271230849765</v>
      </c>
      <c r="O340" s="3">
        <f t="shared" si="97"/>
        <v>3.7499999999999999E-2</v>
      </c>
      <c r="P340" s="9">
        <f>SUMPRODUCT($J$9:J340,$L$9:L340,$R$9:R340)/SUMPRODUCT($L$9:L340,$R$9:R340)</f>
        <v>110.56203166096945</v>
      </c>
      <c r="Q340" s="3">
        <v>0.01</v>
      </c>
      <c r="R340">
        <f t="shared" si="96"/>
        <v>295</v>
      </c>
      <c r="S340" s="8">
        <f>N340-L340*(R339-R340)</f>
        <v>24795.169020301921</v>
      </c>
      <c r="T340" s="8"/>
      <c r="U340" s="5">
        <v>332</v>
      </c>
      <c r="V340" s="8">
        <v>0</v>
      </c>
      <c r="W340" s="8">
        <v>0</v>
      </c>
      <c r="X340" s="8">
        <v>0</v>
      </c>
      <c r="Y340" s="8">
        <f t="shared" si="98"/>
        <v>0</v>
      </c>
      <c r="Z340" s="8">
        <f t="shared" si="99"/>
        <v>0</v>
      </c>
      <c r="AA340" s="3">
        <f t="shared" si="100"/>
        <v>0.04</v>
      </c>
      <c r="AB340">
        <f>SUMPRODUCT($U$9:U340,$X$9:X340)/SUM($X$9:X340)</f>
        <v>52.104686798720358</v>
      </c>
      <c r="AC340" s="10">
        <v>0.02</v>
      </c>
      <c r="AD340" s="8">
        <f t="shared" si="101"/>
        <v>0</v>
      </c>
      <c r="AF340" s="5">
        <v>332</v>
      </c>
      <c r="AG340" s="8">
        <f t="shared" si="102"/>
        <v>3484204.5087203598</v>
      </c>
      <c r="AH340" s="8">
        <f t="shared" si="103"/>
        <v>123878.49805773707</v>
      </c>
      <c r="AI340" s="8">
        <f t="shared" si="104"/>
        <v>23095.02412826545</v>
      </c>
      <c r="AJ340" s="8">
        <f t="shared" si="105"/>
        <v>10962.971660814706</v>
      </c>
      <c r="AK340" s="12">
        <f>SUM($AJ$9:AJ340)/SUM($AG$9:AG340) * 12</f>
        <v>3.6976547446828545E-2</v>
      </c>
      <c r="AL340" s="9">
        <f>SUMPRODUCT($AF$9:AF340,$AH$9:AH340)/SUM($AH$9:AH340)</f>
        <v>88.827716435647972</v>
      </c>
      <c r="AM340" s="3">
        <f t="shared" si="106"/>
        <v>6.6284926933716463E-3</v>
      </c>
      <c r="AN340">
        <f t="shared" si="107"/>
        <v>3.1464776632302406E-3</v>
      </c>
    </row>
    <row r="341" spans="10:40" x14ac:dyDescent="0.2">
      <c r="J341" s="5">
        <v>333</v>
      </c>
      <c r="K341" s="8">
        <f t="shared" si="108"/>
        <v>12397.58451015096</v>
      </c>
      <c r="L341" s="8">
        <f t="shared" si="109"/>
        <v>424.37313997790261</v>
      </c>
      <c r="M341" s="8">
        <f t="shared" si="110"/>
        <v>38.742451594221748</v>
      </c>
      <c r="N341" s="8">
        <f t="shared" si="111"/>
        <v>24795.169020301921</v>
      </c>
      <c r="O341" s="3">
        <f t="shared" si="97"/>
        <v>3.7499999999999999E-2</v>
      </c>
      <c r="P341" s="9">
        <f>SUMPRODUCT($J$9:J341,$L$9:L341,$R$9:R341)/SUMPRODUCT($L$9:L341,$R$9:R341)</f>
        <v>110.76020668321416</v>
      </c>
      <c r="Q341" s="3">
        <v>0.01</v>
      </c>
      <c r="R341">
        <f t="shared" si="96"/>
        <v>293</v>
      </c>
      <c r="S341" s="8">
        <f>N341-L341*(R340-R341)</f>
        <v>23946.422740346115</v>
      </c>
      <c r="T341" s="8"/>
      <c r="U341" s="5">
        <v>333</v>
      </c>
      <c r="V341" s="8">
        <v>0</v>
      </c>
      <c r="W341" s="8">
        <v>0</v>
      </c>
      <c r="X341" s="8">
        <v>0</v>
      </c>
      <c r="Y341" s="8">
        <f t="shared" si="98"/>
        <v>0</v>
      </c>
      <c r="Z341" s="8">
        <f t="shared" si="99"/>
        <v>0</v>
      </c>
      <c r="AA341" s="3">
        <f t="shared" si="100"/>
        <v>0.04</v>
      </c>
      <c r="AB341">
        <f>SUMPRODUCT($U$9:U341,$X$9:X341)/SUM($X$9:X341)</f>
        <v>52.104686798720358</v>
      </c>
      <c r="AC341" s="10">
        <v>0.02</v>
      </c>
      <c r="AD341" s="8">
        <f t="shared" si="101"/>
        <v>0</v>
      </c>
      <c r="AF341" s="5">
        <v>333</v>
      </c>
      <c r="AG341" s="8">
        <f t="shared" si="102"/>
        <v>3337230.9865343575</v>
      </c>
      <c r="AH341" s="8">
        <f t="shared" si="103"/>
        <v>123411.55913142407</v>
      </c>
      <c r="AI341" s="8">
        <f t="shared" si="104"/>
        <v>22240.964895522029</v>
      </c>
      <c r="AJ341" s="8">
        <f t="shared" si="105"/>
        <v>10501.018783320696</v>
      </c>
      <c r="AK341" s="12">
        <f>SUM($AJ$9:AJ341)/SUM($AG$9:AG341) * 12</f>
        <v>3.697658471835806E-2</v>
      </c>
      <c r="AL341" s="9">
        <f>SUMPRODUCT($AF$9:AF341,$AH$9:AH341)/SUM($AH$9:AH341)</f>
        <v>88.922758849377416</v>
      </c>
      <c r="AM341" s="3">
        <f t="shared" si="106"/>
        <v>6.6644966995882994E-3</v>
      </c>
      <c r="AN341">
        <f t="shared" si="107"/>
        <v>3.1466262975778547E-3</v>
      </c>
    </row>
    <row r="342" spans="10:40" x14ac:dyDescent="0.2">
      <c r="J342" s="5">
        <v>334</v>
      </c>
      <c r="K342" s="8">
        <f t="shared" si="108"/>
        <v>11973.211370173058</v>
      </c>
      <c r="L342" s="8">
        <f t="shared" si="109"/>
        <v>425.69930604033357</v>
      </c>
      <c r="M342" s="8">
        <f t="shared" si="110"/>
        <v>37.416285531790805</v>
      </c>
      <c r="N342" s="8">
        <f t="shared" si="111"/>
        <v>23946.422740346115</v>
      </c>
      <c r="O342" s="3">
        <f t="shared" si="97"/>
        <v>3.7499999999999999E-2</v>
      </c>
      <c r="P342" s="9">
        <f>SUMPRODUCT($J$9:J342,$L$9:L342,$R$9:R342)/SUMPRODUCT($L$9:L342,$R$9:R342)</f>
        <v>110.9581800271601</v>
      </c>
      <c r="Q342" s="3">
        <v>0.01</v>
      </c>
      <c r="R342">
        <f t="shared" si="96"/>
        <v>291</v>
      </c>
      <c r="S342" s="8">
        <f>N342-L342*(R341-R342)</f>
        <v>23095.02412826545</v>
      </c>
      <c r="T342" s="8"/>
      <c r="U342" s="5">
        <v>334</v>
      </c>
      <c r="V342" s="8">
        <v>0</v>
      </c>
      <c r="W342" s="8">
        <v>0</v>
      </c>
      <c r="X342" s="8">
        <v>0</v>
      </c>
      <c r="Y342" s="8">
        <f t="shared" si="98"/>
        <v>0</v>
      </c>
      <c r="Z342" s="8">
        <f t="shared" si="99"/>
        <v>0</v>
      </c>
      <c r="AA342" s="3">
        <f t="shared" si="100"/>
        <v>0.04</v>
      </c>
      <c r="AB342">
        <f>SUMPRODUCT($U$9:U342,$X$9:X342)/SUM($X$9:X342)</f>
        <v>52.104686798720358</v>
      </c>
      <c r="AC342" s="10">
        <v>0.02</v>
      </c>
      <c r="AD342" s="8">
        <f t="shared" si="101"/>
        <v>0</v>
      </c>
      <c r="AF342" s="5">
        <v>334</v>
      </c>
      <c r="AG342" s="8">
        <f t="shared" si="102"/>
        <v>3191578.4625074114</v>
      </c>
      <c r="AH342" s="8">
        <f t="shared" si="103"/>
        <v>122940.49208586403</v>
      </c>
      <c r="AI342" s="8">
        <f t="shared" si="104"/>
        <v>21384.236727676285</v>
      </c>
      <c r="AJ342" s="8">
        <f t="shared" si="105"/>
        <v>10043.185710634167</v>
      </c>
      <c r="AK342" s="12">
        <f>SUM($AJ$9:AJ342)/SUM($AG$9:AG342) * 12</f>
        <v>3.6976620442189932E-2</v>
      </c>
      <c r="AL342" s="9">
        <f>SUMPRODUCT($AF$9:AF342,$AH$9:AH342)/SUM($AH$9:AH342)</f>
        <v>89.017752551833439</v>
      </c>
      <c r="AM342" s="3">
        <f t="shared" si="106"/>
        <v>6.7002071165990105E-3</v>
      </c>
      <c r="AN342">
        <f t="shared" si="107"/>
        <v>3.1467770034843204E-3</v>
      </c>
    </row>
    <row r="343" spans="10:40" x14ac:dyDescent="0.2">
      <c r="J343" s="5">
        <v>335</v>
      </c>
      <c r="K343" s="8">
        <f t="shared" si="108"/>
        <v>11547.512064132725</v>
      </c>
      <c r="L343" s="8">
        <f t="shared" si="109"/>
        <v>427.02961637170961</v>
      </c>
      <c r="M343" s="8">
        <f t="shared" si="110"/>
        <v>36.085975200414765</v>
      </c>
      <c r="N343" s="8">
        <f t="shared" si="111"/>
        <v>23095.02412826545</v>
      </c>
      <c r="O343" s="3">
        <f t="shared" si="97"/>
        <v>3.7499999999999999E-2</v>
      </c>
      <c r="P343" s="9">
        <f>SUMPRODUCT($J$9:J343,$L$9:L343,$R$9:R343)/SUMPRODUCT($L$9:L343,$R$9:R343)</f>
        <v>111.15594099880965</v>
      </c>
      <c r="Q343" s="3">
        <v>0.01</v>
      </c>
      <c r="R343">
        <f t="shared" si="96"/>
        <v>289</v>
      </c>
      <c r="S343" s="8">
        <f>N343-L343*(R342-R343)</f>
        <v>22240.964895522029</v>
      </c>
      <c r="T343" s="8"/>
      <c r="U343" s="5">
        <v>335</v>
      </c>
      <c r="V343" s="8">
        <v>0</v>
      </c>
      <c r="W343" s="8">
        <v>0</v>
      </c>
      <c r="X343" s="8">
        <v>0</v>
      </c>
      <c r="Y343" s="8">
        <f t="shared" si="98"/>
        <v>0</v>
      </c>
      <c r="Z343" s="8">
        <f t="shared" si="99"/>
        <v>0</v>
      </c>
      <c r="AA343" s="3">
        <f t="shared" si="100"/>
        <v>0.04</v>
      </c>
      <c r="AB343">
        <f>SUMPRODUCT($U$9:U343,$X$9:X343)/SUM($X$9:X343)</f>
        <v>52.104686798720358</v>
      </c>
      <c r="AC343" s="10">
        <v>0.02</v>
      </c>
      <c r="AD343" s="8">
        <f t="shared" si="101"/>
        <v>0</v>
      </c>
      <c r="AF343" s="5">
        <v>335</v>
      </c>
      <c r="AG343" s="8">
        <f t="shared" si="102"/>
        <v>3047253.7336938707</v>
      </c>
      <c r="AH343" s="8">
        <f t="shared" si="103"/>
        <v>122465.27568026209</v>
      </c>
      <c r="AI343" s="8">
        <f t="shared" si="104"/>
        <v>20524.831284306027</v>
      </c>
      <c r="AJ343" s="8">
        <f t="shared" si="105"/>
        <v>9589.4936575673346</v>
      </c>
      <c r="AK343" s="12">
        <f>SUM($AJ$9:AJ343)/SUM($AG$9:AG343) * 12</f>
        <v>3.6976654627241909E-2</v>
      </c>
      <c r="AL343" s="9">
        <f>SUMPRODUCT($AF$9:AF343,$AH$9:AH343)/SUM($AH$9:AH343)</f>
        <v>89.11269183802024</v>
      </c>
      <c r="AM343" s="3">
        <f t="shared" si="106"/>
        <v>6.7355176424464969E-3</v>
      </c>
      <c r="AN343">
        <f t="shared" si="107"/>
        <v>3.1469298245614037E-3</v>
      </c>
    </row>
    <row r="344" spans="10:40" x14ac:dyDescent="0.2">
      <c r="J344" s="5">
        <v>336</v>
      </c>
      <c r="K344" s="8">
        <f t="shared" si="108"/>
        <v>11120.482447761015</v>
      </c>
      <c r="L344" s="8">
        <f t="shared" si="109"/>
        <v>428.36408392287115</v>
      </c>
      <c r="M344" s="8">
        <f t="shared" si="110"/>
        <v>34.75150764925317</v>
      </c>
      <c r="N344" s="8">
        <f t="shared" si="111"/>
        <v>22240.964895522029</v>
      </c>
      <c r="O344" s="3">
        <f t="shared" si="97"/>
        <v>3.7499999999999999E-2</v>
      </c>
      <c r="P344" s="9">
        <f>SUMPRODUCT($J$9:J344,$L$9:L344,$R$9:R344)/SUMPRODUCT($L$9:L344,$R$9:R344)</f>
        <v>111.35347883893915</v>
      </c>
      <c r="Q344" s="3">
        <v>0.01</v>
      </c>
      <c r="R344">
        <f t="shared" si="96"/>
        <v>287</v>
      </c>
      <c r="S344" s="8">
        <f>N344-L344*(R343-R344)</f>
        <v>21384.236727676285</v>
      </c>
      <c r="T344" s="8"/>
      <c r="U344" s="5">
        <v>336</v>
      </c>
      <c r="V344" s="8">
        <v>0</v>
      </c>
      <c r="W344" s="8">
        <v>0</v>
      </c>
      <c r="X344" s="8">
        <v>0</v>
      </c>
      <c r="Y344" s="8">
        <f t="shared" si="98"/>
        <v>0</v>
      </c>
      <c r="Z344" s="8">
        <f t="shared" si="99"/>
        <v>0</v>
      </c>
      <c r="AA344" s="3">
        <f t="shared" si="100"/>
        <v>0.04</v>
      </c>
      <c r="AB344">
        <f>SUMPRODUCT($U$9:U344,$X$9:X344)/SUM($X$9:X344)</f>
        <v>52.104686798720358</v>
      </c>
      <c r="AC344" s="10">
        <v>0.02</v>
      </c>
      <c r="AD344" s="8">
        <f t="shared" si="101"/>
        <v>0</v>
      </c>
      <c r="AF344" s="5">
        <v>336</v>
      </c>
      <c r="AG344" s="8">
        <f t="shared" si="102"/>
        <v>2904263.6267293026</v>
      </c>
      <c r="AH344" s="8">
        <f t="shared" si="103"/>
        <v>121985.88858138213</v>
      </c>
      <c r="AI344" s="8">
        <f t="shared" si="104"/>
        <v>19662.740198925236</v>
      </c>
      <c r="AJ344" s="8">
        <f t="shared" si="105"/>
        <v>9139.9639312925265</v>
      </c>
      <c r="AK344" s="12">
        <f>SUM($AJ$9:AJ344)/SUM($AG$9:AG344) * 12</f>
        <v>3.6976687282454949E-2</v>
      </c>
      <c r="AL344" s="9">
        <f>SUMPRODUCT($AF$9:AF344,$AH$9:AH344)/SUM($AH$9:AH344)</f>
        <v>89.207570960437494</v>
      </c>
      <c r="AM344" s="3">
        <f t="shared" si="106"/>
        <v>6.7703014347457301E-3</v>
      </c>
      <c r="AN344">
        <f t="shared" si="107"/>
        <v>3.1470848056537101E-3</v>
      </c>
    </row>
    <row r="345" spans="10:40" x14ac:dyDescent="0.2">
      <c r="J345" s="5">
        <v>337</v>
      </c>
      <c r="K345" s="8">
        <f t="shared" si="108"/>
        <v>10692.118363838143</v>
      </c>
      <c r="L345" s="8">
        <f t="shared" si="109"/>
        <v>429.70272168513014</v>
      </c>
      <c r="M345" s="8">
        <f t="shared" si="110"/>
        <v>33.412869886994194</v>
      </c>
      <c r="N345" s="8">
        <f t="shared" si="111"/>
        <v>21384.236727676285</v>
      </c>
      <c r="O345" s="3">
        <f t="shared" si="97"/>
        <v>3.7499999999999999E-2</v>
      </c>
      <c r="P345" s="9">
        <f>SUMPRODUCT($J$9:J345,$L$9:L345,$R$9:R345)/SUMPRODUCT($L$9:L345,$R$9:R345)</f>
        <v>111.5507827223589</v>
      </c>
      <c r="Q345" s="3">
        <v>0.01</v>
      </c>
      <c r="R345">
        <f t="shared" si="96"/>
        <v>285</v>
      </c>
      <c r="S345" s="8">
        <f>N345-L345*(R344-R345)</f>
        <v>20524.831284306027</v>
      </c>
      <c r="T345" s="8"/>
      <c r="U345" s="5">
        <v>337</v>
      </c>
      <c r="V345" s="8">
        <v>0</v>
      </c>
      <c r="W345" s="8">
        <v>0</v>
      </c>
      <c r="X345" s="8">
        <v>0</v>
      </c>
      <c r="Y345" s="8">
        <f t="shared" si="98"/>
        <v>0</v>
      </c>
      <c r="Z345" s="8">
        <f t="shared" si="99"/>
        <v>0</v>
      </c>
      <c r="AA345" s="3">
        <f t="shared" si="100"/>
        <v>0.04</v>
      </c>
      <c r="AB345">
        <f>SUMPRODUCT($U$9:U345,$X$9:X345)/SUM($X$9:X345)</f>
        <v>52.104686798720358</v>
      </c>
      <c r="AC345" s="10">
        <v>0.02</v>
      </c>
      <c r="AD345" s="8">
        <f t="shared" si="101"/>
        <v>0</v>
      </c>
      <c r="AF345" s="5">
        <v>337</v>
      </c>
      <c r="AG345" s="8">
        <f t="shared" si="102"/>
        <v>2762614.9979489958</v>
      </c>
      <c r="AH345" s="8">
        <f t="shared" si="103"/>
        <v>121502.30936317633</v>
      </c>
      <c r="AI345" s="8">
        <f t="shared" si="104"/>
        <v>18797.955078902629</v>
      </c>
      <c r="AJ345" s="8">
        <f t="shared" si="105"/>
        <v>8694.6179317122533</v>
      </c>
      <c r="AK345" s="12">
        <f>SUM($AJ$9:AJ345)/SUM($AG$9:AG345) * 12</f>
        <v>3.6976718416793952E-2</v>
      </c>
      <c r="AL345" s="9">
        <f>SUMPRODUCT($AF$9:AF345,$AH$9:AH345)/SUM($AH$9:AH345)</f>
        <v>89.302384128759229</v>
      </c>
      <c r="AM345" s="3">
        <f t="shared" si="106"/>
        <v>6.8044063660186076E-3</v>
      </c>
      <c r="AN345">
        <f t="shared" si="107"/>
        <v>3.1472419928825625E-3</v>
      </c>
    </row>
    <row r="346" spans="10:40" x14ac:dyDescent="0.2">
      <c r="J346" s="5">
        <v>338</v>
      </c>
      <c r="K346" s="8">
        <f t="shared" si="108"/>
        <v>10262.415642153013</v>
      </c>
      <c r="L346" s="8">
        <f t="shared" si="109"/>
        <v>431.04554269039619</v>
      </c>
      <c r="M346" s="8">
        <f t="shared" si="110"/>
        <v>32.070048881728162</v>
      </c>
      <c r="N346" s="8">
        <f t="shared" si="111"/>
        <v>20524.831284306027</v>
      </c>
      <c r="O346" s="3">
        <f t="shared" si="97"/>
        <v>3.7499999999999999E-2</v>
      </c>
      <c r="P346" s="9">
        <f>SUMPRODUCT($J$9:J346,$L$9:L346,$R$9:R346)/SUMPRODUCT($L$9:L346,$R$9:R346)</f>
        <v>111.74784175716373</v>
      </c>
      <c r="Q346" s="3">
        <v>0.01</v>
      </c>
      <c r="R346">
        <f t="shared" si="96"/>
        <v>283</v>
      </c>
      <c r="S346" s="8">
        <f>N346-L346*(R345-R346)</f>
        <v>19662.740198925236</v>
      </c>
      <c r="T346" s="8"/>
      <c r="U346" s="5">
        <v>338</v>
      </c>
      <c r="V346" s="8">
        <v>0</v>
      </c>
      <c r="W346" s="8">
        <v>0</v>
      </c>
      <c r="X346" s="8">
        <v>0</v>
      </c>
      <c r="Y346" s="8">
        <f t="shared" si="98"/>
        <v>0</v>
      </c>
      <c r="Z346" s="8">
        <f t="shared" si="99"/>
        <v>0</v>
      </c>
      <c r="AA346" s="3">
        <f t="shared" si="100"/>
        <v>0.04</v>
      </c>
      <c r="AB346">
        <f>SUMPRODUCT($U$9:U346,$X$9:X346)/SUM($X$9:X346)</f>
        <v>52.104686798720358</v>
      </c>
      <c r="AC346" s="10">
        <v>0.02</v>
      </c>
      <c r="AD346" s="8">
        <f t="shared" si="101"/>
        <v>0</v>
      </c>
      <c r="AF346" s="5">
        <v>338</v>
      </c>
      <c r="AG346" s="8">
        <f t="shared" si="102"/>
        <v>2622314.7335069166</v>
      </c>
      <c r="AH346" s="8">
        <f t="shared" si="103"/>
        <v>121014.51650641358</v>
      </c>
      <c r="AI346" s="8">
        <f t="shared" si="104"/>
        <v>17930.467505379951</v>
      </c>
      <c r="AJ346" s="8">
        <f t="shared" si="105"/>
        <v>8253.4771518306861</v>
      </c>
      <c r="AK346" s="12">
        <f>SUM($AJ$9:AJ346)/SUM($AG$9:AG346) * 12</f>
        <v>3.6976748039248393E-2</v>
      </c>
      <c r="AL346" s="9">
        <f>SUMPRODUCT($AF$9:AF346,$AH$9:AH346)/SUM($AH$9:AH346)</f>
        <v>89.39712550950911</v>
      </c>
      <c r="AM346" s="3">
        <f t="shared" si="106"/>
        <v>6.83764891996808E-3</v>
      </c>
      <c r="AN346">
        <f t="shared" si="107"/>
        <v>3.1474014336917567E-3</v>
      </c>
    </row>
    <row r="347" spans="10:40" x14ac:dyDescent="0.2">
      <c r="J347" s="5">
        <v>339</v>
      </c>
      <c r="K347" s="8">
        <f t="shared" si="108"/>
        <v>9831.3700994626179</v>
      </c>
      <c r="L347" s="8">
        <f t="shared" si="109"/>
        <v>432.39256001130366</v>
      </c>
      <c r="M347" s="8">
        <f t="shared" si="110"/>
        <v>30.723031560820683</v>
      </c>
      <c r="N347" s="8">
        <f t="shared" si="111"/>
        <v>19662.740198925236</v>
      </c>
      <c r="O347" s="3">
        <f t="shared" si="97"/>
        <v>3.7499999999999999E-2</v>
      </c>
      <c r="P347" s="9">
        <f>SUMPRODUCT($J$9:J347,$L$9:L347,$R$9:R347)/SUMPRODUCT($L$9:L347,$R$9:R347)</f>
        <v>111.94464498397399</v>
      </c>
      <c r="Q347" s="3">
        <v>0.01</v>
      </c>
      <c r="R347">
        <f t="shared" si="96"/>
        <v>281</v>
      </c>
      <c r="S347" s="8">
        <f>N347-L347*(R346-R347)</f>
        <v>18797.955078902629</v>
      </c>
      <c r="T347" s="8"/>
      <c r="U347" s="5">
        <v>339</v>
      </c>
      <c r="V347" s="8">
        <v>0</v>
      </c>
      <c r="W347" s="8">
        <v>0</v>
      </c>
      <c r="X347" s="8">
        <v>0</v>
      </c>
      <c r="Y347" s="8">
        <f t="shared" si="98"/>
        <v>0</v>
      </c>
      <c r="Z347" s="8">
        <f t="shared" si="99"/>
        <v>0</v>
      </c>
      <c r="AA347" s="3">
        <f t="shared" si="100"/>
        <v>0.04</v>
      </c>
      <c r="AB347">
        <f>SUMPRODUCT($U$9:U347,$X$9:X347)/SUM($X$9:X347)</f>
        <v>52.104686798720358</v>
      </c>
      <c r="AC347" s="10">
        <v>0.02</v>
      </c>
      <c r="AD347" s="8">
        <f t="shared" si="101"/>
        <v>0</v>
      </c>
      <c r="AF347" s="5">
        <v>339</v>
      </c>
      <c r="AG347" s="8">
        <f t="shared" si="102"/>
        <v>2483369.749495123</v>
      </c>
      <c r="AH347" s="8">
        <f t="shared" si="103"/>
        <v>120522.48839830617</v>
      </c>
      <c r="AI347" s="8">
        <f t="shared" si="104"/>
        <v>17060.269033190016</v>
      </c>
      <c r="AJ347" s="8">
        <f t="shared" si="105"/>
        <v>7816.563178126572</v>
      </c>
      <c r="AK347" s="12">
        <f>SUM($AJ$9:AJ347)/SUM($AG$9:AG347) * 12</f>
        <v>3.6976776158832964E-2</v>
      </c>
      <c r="AL347" s="9">
        <f>SUMPRODUCT($AF$9:AF347,$AH$9:AH347)/SUM($AH$9:AH347)</f>
        <v>89.491789225732546</v>
      </c>
      <c r="AM347" s="3">
        <f t="shared" si="106"/>
        <v>6.8698062528378722E-3</v>
      </c>
      <c r="AN347">
        <f t="shared" si="107"/>
        <v>3.1475631768953069E-3</v>
      </c>
    </row>
    <row r="348" spans="10:40" x14ac:dyDescent="0.2">
      <c r="J348" s="5">
        <v>340</v>
      </c>
      <c r="K348" s="8">
        <f t="shared" si="108"/>
        <v>9398.9775394513144</v>
      </c>
      <c r="L348" s="8">
        <f t="shared" si="109"/>
        <v>433.74378676133898</v>
      </c>
      <c r="M348" s="8">
        <f t="shared" si="110"/>
        <v>29.37180481078536</v>
      </c>
      <c r="N348" s="8">
        <f t="shared" si="111"/>
        <v>18797.955078902629</v>
      </c>
      <c r="O348" s="3">
        <f t="shared" si="97"/>
        <v>3.7499999999999999E-2</v>
      </c>
      <c r="P348" s="9">
        <f>SUMPRODUCT($J$9:J348,$L$9:L348,$R$9:R348)/SUMPRODUCT($L$9:L348,$R$9:R348)</f>
        <v>112.14118137516702</v>
      </c>
      <c r="Q348" s="3">
        <v>0.01</v>
      </c>
      <c r="R348">
        <f t="shared" si="96"/>
        <v>279</v>
      </c>
      <c r="S348" s="8">
        <f>N348-L348*(R347-R348)</f>
        <v>17930.467505379951</v>
      </c>
      <c r="T348" s="8"/>
      <c r="U348" s="5">
        <v>340</v>
      </c>
      <c r="V348" s="8">
        <v>0</v>
      </c>
      <c r="W348" s="8">
        <v>0</v>
      </c>
      <c r="X348" s="8">
        <v>0</v>
      </c>
      <c r="Y348" s="8">
        <f t="shared" si="98"/>
        <v>0</v>
      </c>
      <c r="Z348" s="8">
        <f t="shared" si="99"/>
        <v>0</v>
      </c>
      <c r="AA348" s="3">
        <f t="shared" si="100"/>
        <v>0.04</v>
      </c>
      <c r="AB348">
        <f>SUMPRODUCT($U$9:U348,$X$9:X348)/SUM($X$9:X348)</f>
        <v>52.104686798720358</v>
      </c>
      <c r="AC348" s="10">
        <v>0.02</v>
      </c>
      <c r="AD348" s="8">
        <f t="shared" si="101"/>
        <v>0</v>
      </c>
      <c r="AF348" s="5">
        <v>340</v>
      </c>
      <c r="AG348" s="8">
        <f t="shared" si="102"/>
        <v>2345786.9920636271</v>
      </c>
      <c r="AH348" s="8">
        <f t="shared" si="103"/>
        <v>120026.20333213537</v>
      </c>
      <c r="AI348" s="8">
        <f t="shared" si="104"/>
        <v>16187.351190774485</v>
      </c>
      <c r="AJ348" s="8">
        <f t="shared" si="105"/>
        <v>7383.8976909275534</v>
      </c>
      <c r="AK348" s="12">
        <f>SUM($AJ$9:AJ348)/SUM($AG$9:AG348) * 12</f>
        <v>3.6976802784588265E-2</v>
      </c>
      <c r="AL348" s="9">
        <f>SUMPRODUCT($AF$9:AF348,$AH$9:AH348)/SUM($AH$9:AH348)</f>
        <v>89.586369356665159</v>
      </c>
      <c r="AM348" s="3">
        <f t="shared" si="106"/>
        <v>6.9006057436332736E-3</v>
      </c>
      <c r="AN348">
        <f t="shared" si="107"/>
        <v>3.1477272727272725E-3</v>
      </c>
    </row>
    <row r="349" spans="10:40" x14ac:dyDescent="0.2">
      <c r="J349" s="5">
        <v>341</v>
      </c>
      <c r="K349" s="8">
        <f t="shared" si="108"/>
        <v>8965.2337526899755</v>
      </c>
      <c r="L349" s="8">
        <f t="shared" si="109"/>
        <v>435.09923609496815</v>
      </c>
      <c r="M349" s="8">
        <f t="shared" si="110"/>
        <v>28.016355477156171</v>
      </c>
      <c r="N349" s="8">
        <f t="shared" si="111"/>
        <v>17930.467505379951</v>
      </c>
      <c r="O349" s="3">
        <f t="shared" si="97"/>
        <v>3.7499999999999999E-2</v>
      </c>
      <c r="P349" s="9">
        <f>SUMPRODUCT($J$9:J349,$L$9:L349,$R$9:R349)/SUMPRODUCT($L$9:L349,$R$9:R349)</f>
        <v>112.3374398340985</v>
      </c>
      <c r="Q349" s="3">
        <v>0.01</v>
      </c>
      <c r="R349">
        <f t="shared" si="96"/>
        <v>277</v>
      </c>
      <c r="S349" s="8">
        <f>N349-L349*(R348-R349)</f>
        <v>17060.269033190016</v>
      </c>
      <c r="T349" s="8"/>
      <c r="U349" s="5">
        <v>341</v>
      </c>
      <c r="V349" s="8">
        <v>0</v>
      </c>
      <c r="W349" s="8">
        <v>0</v>
      </c>
      <c r="X349" s="8">
        <v>0</v>
      </c>
      <c r="Y349" s="8">
        <f t="shared" si="98"/>
        <v>0</v>
      </c>
      <c r="Z349" s="8">
        <f t="shared" si="99"/>
        <v>0</v>
      </c>
      <c r="AA349" s="3">
        <f t="shared" si="100"/>
        <v>0.04</v>
      </c>
      <c r="AB349">
        <f>SUMPRODUCT($U$9:U349,$X$9:X349)/SUM($X$9:X349)</f>
        <v>52.104686798720358</v>
      </c>
      <c r="AC349" s="10">
        <v>0.02</v>
      </c>
      <c r="AD349" s="8">
        <f t="shared" si="101"/>
        <v>0</v>
      </c>
      <c r="AF349" s="5">
        <v>341</v>
      </c>
      <c r="AG349" s="8">
        <f t="shared" si="102"/>
        <v>2209573.4375407174</v>
      </c>
      <c r="AH349" s="8">
        <f t="shared" si="103"/>
        <v>119525.6395068752</v>
      </c>
      <c r="AI349" s="8">
        <f t="shared" si="104"/>
        <v>15311.705480101407</v>
      </c>
      <c r="AJ349" s="8">
        <f t="shared" si="105"/>
        <v>6955.5024647859118</v>
      </c>
      <c r="AK349" s="12">
        <f>SUM($AJ$9:AJ349)/SUM($AG$9:AG349) * 12</f>
        <v>3.6976827925581462E-2</v>
      </c>
      <c r="AL349" s="9">
        <f>SUMPRODUCT($AF$9:AF349,$AH$9:AH349)/SUM($AH$9:AH349)</f>
        <v>89.680859937397685</v>
      </c>
      <c r="AM349" s="3">
        <f t="shared" si="106"/>
        <v>6.9297110564216077E-3</v>
      </c>
      <c r="AN349">
        <f t="shared" si="107"/>
        <v>3.1478937728937726E-3</v>
      </c>
    </row>
    <row r="350" spans="10:40" x14ac:dyDescent="0.2">
      <c r="J350" s="5">
        <v>342</v>
      </c>
      <c r="K350" s="8">
        <f t="shared" si="108"/>
        <v>8530.1345165950079</v>
      </c>
      <c r="L350" s="8">
        <f t="shared" si="109"/>
        <v>436.45892120776494</v>
      </c>
      <c r="M350" s="8">
        <f t="shared" si="110"/>
        <v>26.6566703643594</v>
      </c>
      <c r="N350" s="8">
        <f t="shared" si="111"/>
        <v>17060.269033190016</v>
      </c>
      <c r="O350" s="3">
        <f t="shared" si="97"/>
        <v>3.7499999999999999E-2</v>
      </c>
      <c r="P350" s="9">
        <f>SUMPRODUCT($J$9:J350,$L$9:L350,$R$9:R350)/SUMPRODUCT($L$9:L350,$R$9:R350)</f>
        <v>112.53340919431416</v>
      </c>
      <c r="Q350" s="3">
        <v>0.01</v>
      </c>
      <c r="R350">
        <f t="shared" si="96"/>
        <v>275</v>
      </c>
      <c r="S350" s="8">
        <f>N350-L350*(R349-R350)</f>
        <v>16187.351190774485</v>
      </c>
      <c r="T350" s="8"/>
      <c r="U350" s="5">
        <v>342</v>
      </c>
      <c r="V350" s="8">
        <v>0</v>
      </c>
      <c r="W350" s="8">
        <v>0</v>
      </c>
      <c r="X350" s="8">
        <v>0</v>
      </c>
      <c r="Y350" s="8">
        <f t="shared" si="98"/>
        <v>0</v>
      </c>
      <c r="Z350" s="8">
        <f t="shared" si="99"/>
        <v>0</v>
      </c>
      <c r="AA350" s="3">
        <f t="shared" si="100"/>
        <v>0.04</v>
      </c>
      <c r="AB350">
        <f>SUMPRODUCT($U$9:U350,$X$9:X350)/SUM($X$9:X350)</f>
        <v>52.104686798720358</v>
      </c>
      <c r="AC350" s="10">
        <v>0.02</v>
      </c>
      <c r="AD350" s="8">
        <f t="shared" si="101"/>
        <v>0</v>
      </c>
      <c r="AF350" s="5">
        <v>342</v>
      </c>
      <c r="AG350" s="8">
        <f t="shared" si="102"/>
        <v>2074736.0925537406</v>
      </c>
      <c r="AH350" s="8">
        <f t="shared" si="103"/>
        <v>119020.77502681526</v>
      </c>
      <c r="AI350" s="8">
        <f t="shared" si="104"/>
        <v>14433.323376582475</v>
      </c>
      <c r="AJ350" s="8">
        <f t="shared" si="105"/>
        <v>6531.3993688557566</v>
      </c>
      <c r="AK350" s="12">
        <f>SUM($AJ$9:AJ350)/SUM($AG$9:AG350) * 12</f>
        <v>3.6976851590906919E-2</v>
      </c>
      <c r="AL350" s="9">
        <f>SUMPRODUCT($AF$9:AF350,$AH$9:AH350)/SUM($AH$9:AH350)</f>
        <v>89.775254958537488</v>
      </c>
      <c r="AM350" s="3">
        <f t="shared" si="106"/>
        <v>6.956703278254951E-3</v>
      </c>
      <c r="AN350">
        <f t="shared" si="107"/>
        <v>3.1480627306273066E-3</v>
      </c>
    </row>
    <row r="351" spans="10:40" x14ac:dyDescent="0.2">
      <c r="J351" s="5">
        <v>343</v>
      </c>
      <c r="K351" s="8">
        <f t="shared" si="108"/>
        <v>8093.6755953872425</v>
      </c>
      <c r="L351" s="8">
        <f t="shared" si="109"/>
        <v>437.82285533653919</v>
      </c>
      <c r="M351" s="8">
        <f t="shared" si="110"/>
        <v>25.292736235585135</v>
      </c>
      <c r="N351" s="8">
        <f t="shared" si="111"/>
        <v>16187.351190774485</v>
      </c>
      <c r="O351" s="3">
        <f t="shared" si="97"/>
        <v>3.7499999999999999E-2</v>
      </c>
      <c r="P351" s="9">
        <f>SUMPRODUCT($J$9:J351,$L$9:L351,$R$9:R351)/SUMPRODUCT($L$9:L351,$R$9:R351)</f>
        <v>112.72907821875106</v>
      </c>
      <c r="Q351" s="3">
        <v>0.01</v>
      </c>
      <c r="R351">
        <f t="shared" si="96"/>
        <v>273</v>
      </c>
      <c r="S351" s="8">
        <f>N351-L351*(R350-R351)</f>
        <v>15311.705480101407</v>
      </c>
      <c r="T351" s="8"/>
      <c r="U351" s="5">
        <v>343</v>
      </c>
      <c r="V351" s="8">
        <v>0</v>
      </c>
      <c r="W351" s="8">
        <v>0</v>
      </c>
      <c r="X351" s="8">
        <v>0</v>
      </c>
      <c r="Y351" s="8">
        <f t="shared" si="98"/>
        <v>0</v>
      </c>
      <c r="Z351" s="8">
        <f t="shared" si="99"/>
        <v>0</v>
      </c>
      <c r="AA351" s="3">
        <f t="shared" si="100"/>
        <v>0.04</v>
      </c>
      <c r="AB351">
        <f>SUMPRODUCT($U$9:U351,$X$9:X351)/SUM($X$9:X351)</f>
        <v>52.104686798720358</v>
      </c>
      <c r="AC351" s="10">
        <v>0.02</v>
      </c>
      <c r="AD351" s="8">
        <f t="shared" si="101"/>
        <v>0</v>
      </c>
      <c r="AF351" s="5">
        <v>343</v>
      </c>
      <c r="AG351" s="8">
        <f t="shared" si="102"/>
        <v>1941281.9941503429</v>
      </c>
      <c r="AH351" s="8">
        <f t="shared" si="103"/>
        <v>118511.58790118163</v>
      </c>
      <c r="AI351" s="8">
        <f t="shared" si="104"/>
        <v>13552.196328990047</v>
      </c>
      <c r="AJ351" s="8">
        <f t="shared" si="105"/>
        <v>6111.6103672716417</v>
      </c>
      <c r="AK351" s="12">
        <f>SUM($AJ$9:AJ351)/SUM($AG$9:AG351) * 12</f>
        <v>3.6976873789686907E-2</v>
      </c>
      <c r="AL351" s="9">
        <f>SUMPRODUCT($AF$9:AF351,$AH$9:AH351)/SUM($AH$9:AH351)</f>
        <v>89.869548365866294</v>
      </c>
      <c r="AM351" s="3">
        <f t="shared" si="106"/>
        <v>6.9810549780128933E-3</v>
      </c>
      <c r="AN351">
        <f t="shared" si="107"/>
        <v>3.1482342007434945E-3</v>
      </c>
    </row>
    <row r="352" spans="10:40" x14ac:dyDescent="0.2">
      <c r="J352" s="5">
        <v>344</v>
      </c>
      <c r="K352" s="8">
        <f t="shared" si="108"/>
        <v>7655.8527400507037</v>
      </c>
      <c r="L352" s="8">
        <f t="shared" si="109"/>
        <v>439.19105175946589</v>
      </c>
      <c r="M352" s="8">
        <f t="shared" si="110"/>
        <v>23.924539812658448</v>
      </c>
      <c r="N352" s="8">
        <f t="shared" si="111"/>
        <v>15311.705480101407</v>
      </c>
      <c r="O352" s="3">
        <f t="shared" si="97"/>
        <v>3.7499999999999999E-2</v>
      </c>
      <c r="P352" s="9">
        <f>SUMPRODUCT($J$9:J352,$L$9:L352,$R$9:R352)/SUMPRODUCT($L$9:L352,$R$9:R352)</f>
        <v>112.92443559892881</v>
      </c>
      <c r="Q352" s="3">
        <v>0.01</v>
      </c>
      <c r="R352">
        <f t="shared" si="96"/>
        <v>271</v>
      </c>
      <c r="S352" s="8">
        <f>N352-L352*(R351-R352)</f>
        <v>14433.323376582475</v>
      </c>
      <c r="T352" s="8"/>
      <c r="U352" s="5">
        <v>344</v>
      </c>
      <c r="V352" s="8">
        <v>0</v>
      </c>
      <c r="W352" s="8">
        <v>0</v>
      </c>
      <c r="X352" s="8">
        <v>0</v>
      </c>
      <c r="Y352" s="8">
        <f t="shared" si="98"/>
        <v>0</v>
      </c>
      <c r="Z352" s="8">
        <f t="shared" si="99"/>
        <v>0</v>
      </c>
      <c r="AA352" s="3">
        <f t="shared" si="100"/>
        <v>0.04</v>
      </c>
      <c r="AB352">
        <f>SUMPRODUCT($U$9:U352,$X$9:X352)/SUM($X$9:X352)</f>
        <v>52.104686798720358</v>
      </c>
      <c r="AC352" s="10">
        <v>0.02</v>
      </c>
      <c r="AD352" s="8">
        <f t="shared" si="101"/>
        <v>0</v>
      </c>
      <c r="AF352" s="5">
        <v>344</v>
      </c>
      <c r="AG352" s="8">
        <f t="shared" si="102"/>
        <v>1809218.2099201712</v>
      </c>
      <c r="AH352" s="8">
        <f t="shared" si="103"/>
        <v>117998.05604375667</v>
      </c>
      <c r="AI352" s="8">
        <f t="shared" si="104"/>
        <v>12668.315759373892</v>
      </c>
      <c r="AJ352" s="8">
        <f t="shared" si="105"/>
        <v>5696.1575195286287</v>
      </c>
      <c r="AK352" s="12">
        <f>SUM($AJ$9:AJ352)/SUM($AG$9:AG352) * 12</f>
        <v>3.6976894531072252E-2</v>
      </c>
      <c r="AL352" s="9">
        <f>SUMPRODUCT($AF$9:AF352,$AH$9:AH352)/SUM($AH$9:AH352)</f>
        <v>89.963734059994394</v>
      </c>
      <c r="AM352" s="3">
        <f t="shared" si="106"/>
        <v>7.0020938822702109E-3</v>
      </c>
      <c r="AN352">
        <f t="shared" si="107"/>
        <v>3.1484082397003742E-3</v>
      </c>
    </row>
    <row r="353" spans="10:40" x14ac:dyDescent="0.2">
      <c r="J353" s="5">
        <v>345</v>
      </c>
      <c r="K353" s="8">
        <f t="shared" si="108"/>
        <v>7216.6616882912376</v>
      </c>
      <c r="L353" s="8">
        <f t="shared" si="109"/>
        <v>440.56352379621421</v>
      </c>
      <c r="M353" s="8">
        <f t="shared" si="110"/>
        <v>22.552067775910118</v>
      </c>
      <c r="N353" s="8">
        <f t="shared" si="111"/>
        <v>14433.323376582475</v>
      </c>
      <c r="O353" s="3">
        <f t="shared" si="97"/>
        <v>3.7499999999999999E-2</v>
      </c>
      <c r="P353" s="9">
        <f>SUMPRODUCT($J$9:J353,$L$9:L353,$R$9:R353)/SUMPRODUCT($L$9:L353,$R$9:R353)</f>
        <v>113.11946995413034</v>
      </c>
      <c r="Q353" s="3">
        <v>0.01</v>
      </c>
      <c r="R353">
        <f t="shared" si="96"/>
        <v>269</v>
      </c>
      <c r="S353" s="8">
        <f>N353-L353*(R352-R353)</f>
        <v>13552.196328990047</v>
      </c>
      <c r="T353" s="8"/>
      <c r="U353" s="5">
        <v>345</v>
      </c>
      <c r="V353" s="8">
        <v>0</v>
      </c>
      <c r="W353" s="8">
        <v>0</v>
      </c>
      <c r="X353" s="8">
        <v>0</v>
      </c>
      <c r="Y353" s="8">
        <f t="shared" si="98"/>
        <v>0</v>
      </c>
      <c r="Z353" s="8">
        <f t="shared" si="99"/>
        <v>0</v>
      </c>
      <c r="AA353" s="3">
        <f t="shared" si="100"/>
        <v>0.04</v>
      </c>
      <c r="AB353">
        <f>SUMPRODUCT($U$9:U353,$X$9:X353)/SUM($X$9:X353)</f>
        <v>52.104686798720358</v>
      </c>
      <c r="AC353" s="10">
        <v>0.02</v>
      </c>
      <c r="AD353" s="8">
        <f t="shared" si="101"/>
        <v>0</v>
      </c>
      <c r="AF353" s="5">
        <v>345</v>
      </c>
      <c r="AG353" s="8">
        <f t="shared" si="102"/>
        <v>1678551.8381170407</v>
      </c>
      <c r="AH353" s="8">
        <f t="shared" si="103"/>
        <v>117480.15727249719</v>
      </c>
      <c r="AI353" s="8">
        <f t="shared" si="104"/>
        <v>11781.673062977687</v>
      </c>
      <c r="AJ353" s="8">
        <f t="shared" si="105"/>
        <v>5285.0629808637959</v>
      </c>
      <c r="AK353" s="12">
        <f>SUM($AJ$9:AJ353)/SUM($AG$9:AG353) * 12</f>
        <v>3.6976913824242931E-2</v>
      </c>
      <c r="AL353" s="9">
        <f>SUMPRODUCT($AF$9:AF353,$AH$9:AH353)/SUM($AH$9:AH353)</f>
        <v>90.057805896011004</v>
      </c>
      <c r="AM353" s="3">
        <f t="shared" si="106"/>
        <v>7.0189509763333166E-3</v>
      </c>
      <c r="AN353">
        <f t="shared" si="107"/>
        <v>3.1485849056603777E-3</v>
      </c>
    </row>
    <row r="354" spans="10:40" x14ac:dyDescent="0.2">
      <c r="J354" s="5">
        <v>346</v>
      </c>
      <c r="K354" s="8">
        <f t="shared" si="108"/>
        <v>6776.0981644950234</v>
      </c>
      <c r="L354" s="8">
        <f t="shared" si="109"/>
        <v>441.94028480807742</v>
      </c>
      <c r="M354" s="8">
        <f t="shared" si="110"/>
        <v>21.175306764046947</v>
      </c>
      <c r="N354" s="8">
        <f t="shared" si="111"/>
        <v>13552.196328990047</v>
      </c>
      <c r="O354" s="3">
        <f t="shared" si="97"/>
        <v>3.7499999999999999E-2</v>
      </c>
      <c r="P354" s="9">
        <f>SUMPRODUCT($J$9:J354,$L$9:L354,$R$9:R354)/SUMPRODUCT($L$9:L354,$R$9:R354)</f>
        <v>113.3141698305719</v>
      </c>
      <c r="Q354" s="3">
        <v>0.01</v>
      </c>
      <c r="R354">
        <f t="shared" si="96"/>
        <v>267</v>
      </c>
      <c r="S354" s="8">
        <f>N354-L354*(R353-R354)</f>
        <v>12668.315759373892</v>
      </c>
      <c r="T354" s="8"/>
      <c r="U354" s="5">
        <v>346</v>
      </c>
      <c r="V354" s="8">
        <v>0</v>
      </c>
      <c r="W354" s="8">
        <v>0</v>
      </c>
      <c r="X354" s="8">
        <v>0</v>
      </c>
      <c r="Y354" s="8">
        <f t="shared" si="98"/>
        <v>0</v>
      </c>
      <c r="Z354" s="8">
        <f t="shared" si="99"/>
        <v>0</v>
      </c>
      <c r="AA354" s="3">
        <f t="shared" si="100"/>
        <v>0.04</v>
      </c>
      <c r="AB354">
        <f>SUMPRODUCT($U$9:U354,$X$9:X354)/SUM($X$9:X354)</f>
        <v>52.104686798720358</v>
      </c>
      <c r="AC354" s="10">
        <v>0.02</v>
      </c>
      <c r="AD354" s="8">
        <f t="shared" si="101"/>
        <v>0</v>
      </c>
      <c r="AF354" s="5">
        <v>346</v>
      </c>
      <c r="AG354" s="8">
        <f t="shared" si="102"/>
        <v>1549290.0077815659</v>
      </c>
      <c r="AH354" s="8">
        <f t="shared" si="103"/>
        <v>116957.86930915131</v>
      </c>
      <c r="AI354" s="8">
        <f t="shared" si="104"/>
        <v>10892.259608155244</v>
      </c>
      <c r="AJ354" s="8">
        <f t="shared" si="105"/>
        <v>4878.3490026391983</v>
      </c>
      <c r="AK354" s="12">
        <f>SUM($AJ$9:AJ354)/SUM($AG$9:AG354) * 12</f>
        <v>3.6976931678408841E-2</v>
      </c>
      <c r="AL354" s="9">
        <f>SUMPRODUCT($AF$9:AF354,$AH$9:AH354)/SUM($AH$9:AH354)</f>
        <v>90.151757683131066</v>
      </c>
      <c r="AM354" s="3">
        <f t="shared" si="106"/>
        <v>7.030484643576777E-3</v>
      </c>
      <c r="AN354">
        <f t="shared" si="107"/>
        <v>3.1487642585551327E-3</v>
      </c>
    </row>
    <row r="355" spans="10:40" x14ac:dyDescent="0.2">
      <c r="J355" s="5">
        <v>347</v>
      </c>
      <c r="K355" s="8">
        <f t="shared" si="108"/>
        <v>6334.1578796869462</v>
      </c>
      <c r="L355" s="8">
        <f t="shared" si="109"/>
        <v>443.32134819810261</v>
      </c>
      <c r="M355" s="8">
        <f t="shared" si="110"/>
        <v>19.794243374021708</v>
      </c>
      <c r="N355" s="8">
        <f t="shared" si="111"/>
        <v>12668.315759373892</v>
      </c>
      <c r="O355" s="3">
        <f t="shared" si="97"/>
        <v>3.7499999999999999E-2</v>
      </c>
      <c r="P355" s="9">
        <f>SUMPRODUCT($J$9:J355,$L$9:L355,$R$9:R355)/SUMPRODUCT($L$9:L355,$R$9:R355)</f>
        <v>113.50852370056251</v>
      </c>
      <c r="Q355" s="3">
        <v>0.01</v>
      </c>
      <c r="R355">
        <f t="shared" si="96"/>
        <v>265</v>
      </c>
      <c r="S355" s="8">
        <f>N355-L355*(R354-R355)</f>
        <v>11781.673062977687</v>
      </c>
      <c r="T355" s="8"/>
      <c r="U355" s="5">
        <v>347</v>
      </c>
      <c r="V355" s="8">
        <v>0</v>
      </c>
      <c r="W355" s="8">
        <v>0</v>
      </c>
      <c r="X355" s="8">
        <v>0</v>
      </c>
      <c r="Y355" s="8">
        <f t="shared" si="98"/>
        <v>0</v>
      </c>
      <c r="Z355" s="8">
        <f t="shared" si="99"/>
        <v>0</v>
      </c>
      <c r="AA355" s="3">
        <f t="shared" si="100"/>
        <v>0.04</v>
      </c>
      <c r="AB355">
        <f>SUMPRODUCT($U$9:U355,$X$9:X355)/SUM($X$9:X355)</f>
        <v>52.104686798720358</v>
      </c>
      <c r="AC355" s="10">
        <v>0.02</v>
      </c>
      <c r="AD355" s="8">
        <f t="shared" si="101"/>
        <v>0</v>
      </c>
      <c r="AF355" s="5">
        <v>347</v>
      </c>
      <c r="AG355" s="8">
        <f t="shared" si="102"/>
        <v>1421439.8788642592</v>
      </c>
      <c r="AH355" s="8">
        <f t="shared" si="103"/>
        <v>116431.16977887363</v>
      </c>
      <c r="AI355" s="8">
        <f t="shared" si="104"/>
        <v>10000.066736286481</v>
      </c>
      <c r="AJ355" s="8">
        <f t="shared" si="105"/>
        <v>4476.0379327262954</v>
      </c>
      <c r="AK355" s="12">
        <f>SUM($AJ$9:AJ355)/SUM($AG$9:AG355) * 12</f>
        <v>3.6976948102810409E-2</v>
      </c>
      <c r="AL355" s="9">
        <f>SUMPRODUCT($AF$9:AF355,$AH$9:AH355)/SUM($AH$9:AH355)</f>
        <v>90.245583184338017</v>
      </c>
      <c r="AM355" s="3">
        <f t="shared" si="106"/>
        <v>7.0351668649374088E-3</v>
      </c>
      <c r="AN355">
        <f t="shared" si="107"/>
        <v>3.1489463601532567E-3</v>
      </c>
    </row>
    <row r="356" spans="10:40" x14ac:dyDescent="0.2">
      <c r="J356" s="5">
        <v>348</v>
      </c>
      <c r="K356" s="8">
        <f t="shared" si="108"/>
        <v>5890.8365314888433</v>
      </c>
      <c r="L356" s="8">
        <f t="shared" si="109"/>
        <v>444.70672741122172</v>
      </c>
      <c r="M356" s="8">
        <f t="shared" si="110"/>
        <v>18.408864160902635</v>
      </c>
      <c r="N356" s="8">
        <f t="shared" si="111"/>
        <v>11781.673062977687</v>
      </c>
      <c r="O356" s="3">
        <f t="shared" si="97"/>
        <v>3.7499999999999999E-2</v>
      </c>
      <c r="P356" s="9">
        <f>SUMPRODUCT($J$9:J356,$L$9:L356,$R$9:R356)/SUMPRODUCT($L$9:L356,$R$9:R356)</f>
        <v>113.7025199616524</v>
      </c>
      <c r="Q356" s="3">
        <v>0.01</v>
      </c>
      <c r="R356">
        <f t="shared" si="96"/>
        <v>263</v>
      </c>
      <c r="S356" s="8">
        <f>N356-L356*(R355-R356)</f>
        <v>10892.259608155244</v>
      </c>
      <c r="T356" s="8"/>
      <c r="U356" s="5">
        <v>348</v>
      </c>
      <c r="V356" s="8">
        <v>0</v>
      </c>
      <c r="W356" s="8">
        <v>0</v>
      </c>
      <c r="X356" s="8">
        <v>0</v>
      </c>
      <c r="Y356" s="8">
        <f t="shared" si="98"/>
        <v>0</v>
      </c>
      <c r="Z356" s="8">
        <f t="shared" si="99"/>
        <v>0</v>
      </c>
      <c r="AA356" s="3">
        <f t="shared" si="100"/>
        <v>0.04</v>
      </c>
      <c r="AB356">
        <f>SUMPRODUCT($U$9:U356,$X$9:X356)/SUM($X$9:X356)</f>
        <v>52.104686798720358</v>
      </c>
      <c r="AC356" s="10">
        <v>0.02</v>
      </c>
      <c r="AD356" s="8">
        <f t="shared" si="101"/>
        <v>0</v>
      </c>
      <c r="AF356" s="5">
        <v>348</v>
      </c>
      <c r="AG356" s="8">
        <f t="shared" si="102"/>
        <v>1295008.6423490993</v>
      </c>
      <c r="AH356" s="8">
        <f t="shared" si="103"/>
        <v>115900.03620983928</v>
      </c>
      <c r="AI356" s="8">
        <f t="shared" si="104"/>
        <v>9105.085761693128</v>
      </c>
      <c r="AJ356" s="8">
        <f t="shared" si="105"/>
        <v>4078.1522158918306</v>
      </c>
      <c r="AK356" s="12">
        <f>SUM($AJ$9:AJ356)/SUM($AG$9:AG356) * 12</f>
        <v>3.6976963106719239E-2</v>
      </c>
      <c r="AL356" s="9">
        <f>SUMPRODUCT($AF$9:AF356,$AH$9:AH356)/SUM($AH$9:AH356)</f>
        <v>90.339276116022944</v>
      </c>
      <c r="AM356" s="3">
        <f t="shared" si="106"/>
        <v>7.0309073344690803E-3</v>
      </c>
      <c r="AN356">
        <f t="shared" si="107"/>
        <v>3.149131274131274E-3</v>
      </c>
    </row>
    <row r="357" spans="10:40" x14ac:dyDescent="0.2">
      <c r="J357" s="5">
        <v>349</v>
      </c>
      <c r="K357" s="8">
        <f t="shared" si="108"/>
        <v>5446.1298040776219</v>
      </c>
      <c r="L357" s="8">
        <f t="shared" si="109"/>
        <v>446.09643593438176</v>
      </c>
      <c r="M357" s="8">
        <f t="shared" si="110"/>
        <v>17.019155637742568</v>
      </c>
      <c r="N357" s="8">
        <f t="shared" si="111"/>
        <v>10892.259608155244</v>
      </c>
      <c r="O357" s="3">
        <f t="shared" si="97"/>
        <v>3.7499999999999999E-2</v>
      </c>
      <c r="P357" s="9">
        <f>SUMPRODUCT($J$9:J357,$L$9:L357,$R$9:R357)/SUMPRODUCT($L$9:L357,$R$9:R357)</f>
        <v>113.8961469357705</v>
      </c>
      <c r="Q357" s="3">
        <v>0.01</v>
      </c>
      <c r="R357">
        <f t="shared" si="96"/>
        <v>261</v>
      </c>
      <c r="S357" s="8">
        <f>N357-L357*(R356-R357)</f>
        <v>10000.066736286481</v>
      </c>
      <c r="T357" s="8"/>
      <c r="U357" s="5">
        <v>349</v>
      </c>
      <c r="V357" s="8">
        <v>0</v>
      </c>
      <c r="W357" s="8">
        <v>0</v>
      </c>
      <c r="X357" s="8">
        <v>0</v>
      </c>
      <c r="Y357" s="8">
        <f t="shared" si="98"/>
        <v>0</v>
      </c>
      <c r="Z357" s="8">
        <f t="shared" si="99"/>
        <v>0</v>
      </c>
      <c r="AA357" s="3">
        <f t="shared" si="100"/>
        <v>0.04</v>
      </c>
      <c r="AB357">
        <f>SUMPRODUCT($U$9:U357,$X$9:X357)/SUM($X$9:X357)</f>
        <v>52.104686798720358</v>
      </c>
      <c r="AC357" s="10">
        <v>0.02</v>
      </c>
      <c r="AD357" s="8">
        <f t="shared" si="101"/>
        <v>0</v>
      </c>
      <c r="AF357" s="5">
        <v>349</v>
      </c>
      <c r="AG357" s="8">
        <f t="shared" si="102"/>
        <v>1170003.520377567</v>
      </c>
      <c r="AH357" s="8">
        <f t="shared" si="103"/>
        <v>115364.44603285607</v>
      </c>
      <c r="AI357" s="8">
        <f t="shared" si="104"/>
        <v>8207.3079715541699</v>
      </c>
      <c r="AJ357" s="8">
        <f t="shared" si="105"/>
        <v>3684.7143941851873</v>
      </c>
      <c r="AK357" s="12">
        <f>SUM($AJ$9:AJ357)/SUM($AG$9:AG357) * 12</f>
        <v>3.6976976699438793E-2</v>
      </c>
      <c r="AL357" s="9">
        <f>SUMPRODUCT($AF$9:AF357,$AH$9:AH357)/SUM($AH$9:AH357)</f>
        <v>90.432830147619626</v>
      </c>
      <c r="AM357" s="3">
        <f t="shared" si="106"/>
        <v>7.0147720315453608E-3</v>
      </c>
      <c r="AN357">
        <f t="shared" si="107"/>
        <v>3.1493190661478591E-3</v>
      </c>
    </row>
    <row r="358" spans="10:40" x14ac:dyDescent="0.2">
      <c r="J358" s="5">
        <v>350</v>
      </c>
      <c r="K358" s="8">
        <f t="shared" si="108"/>
        <v>5000.0333681432403</v>
      </c>
      <c r="L358" s="8">
        <f t="shared" si="109"/>
        <v>447.49048729667675</v>
      </c>
      <c r="M358" s="8">
        <f t="shared" si="110"/>
        <v>15.625104275447626</v>
      </c>
      <c r="N358" s="8">
        <f t="shared" si="111"/>
        <v>10000.066736286481</v>
      </c>
      <c r="O358" s="3">
        <f t="shared" si="97"/>
        <v>3.7499999999999999E-2</v>
      </c>
      <c r="P358" s="9">
        <f>SUMPRODUCT($J$9:J358,$L$9:L358,$R$9:R358)/SUMPRODUCT($L$9:L358,$R$9:R358)</f>
        <v>114.08939286835047</v>
      </c>
      <c r="Q358" s="3">
        <v>0.01</v>
      </c>
      <c r="R358">
        <f t="shared" si="96"/>
        <v>259</v>
      </c>
      <c r="S358" s="8">
        <f>N358-L358*(R357-R358)</f>
        <v>9105.085761693128</v>
      </c>
      <c r="T358" s="8"/>
      <c r="U358" s="5">
        <v>350</v>
      </c>
      <c r="V358" s="8">
        <v>0</v>
      </c>
      <c r="W358" s="8">
        <v>0</v>
      </c>
      <c r="X358" s="8">
        <v>0</v>
      </c>
      <c r="Y358" s="8">
        <f t="shared" si="98"/>
        <v>0</v>
      </c>
      <c r="Z358" s="8">
        <f t="shared" si="99"/>
        <v>0</v>
      </c>
      <c r="AA358" s="3">
        <f t="shared" si="100"/>
        <v>0.04</v>
      </c>
      <c r="AB358">
        <f>SUMPRODUCT($U$9:U358,$X$9:X358)/SUM($X$9:X358)</f>
        <v>52.104686798720358</v>
      </c>
      <c r="AC358" s="10">
        <v>0.02</v>
      </c>
      <c r="AD358" s="8">
        <f t="shared" si="101"/>
        <v>0</v>
      </c>
      <c r="AF358" s="5">
        <v>350</v>
      </c>
      <c r="AG358" s="8">
        <f t="shared" si="102"/>
        <v>1046431.7663731567</v>
      </c>
      <c r="AH358" s="8">
        <f t="shared" si="103"/>
        <v>114824.37658097559</v>
      </c>
      <c r="AI358" s="8">
        <f t="shared" si="104"/>
        <v>7306.724625821028</v>
      </c>
      <c r="AJ358" s="8">
        <f t="shared" si="105"/>
        <v>3295.7471073272209</v>
      </c>
      <c r="AK358" s="12">
        <f>SUM($AJ$9:AJ358)/SUM($AG$9:AG358) * 12</f>
        <v>3.6976988890305054E-2</v>
      </c>
      <c r="AL358" s="9">
        <f>SUMPRODUCT($AF$9:AF358,$AH$9:AH358)/SUM($AH$9:AH358)</f>
        <v>90.526238901235885</v>
      </c>
      <c r="AM358" s="3">
        <f t="shared" si="106"/>
        <v>6.9825141596623281E-3</v>
      </c>
      <c r="AN358">
        <f t="shared" si="107"/>
        <v>3.1495098039215682E-3</v>
      </c>
    </row>
    <row r="359" spans="10:40" x14ac:dyDescent="0.2">
      <c r="J359" s="5">
        <v>351</v>
      </c>
      <c r="K359" s="8">
        <f t="shared" si="108"/>
        <v>4552.542880846564</v>
      </c>
      <c r="L359" s="8">
        <f t="shared" si="109"/>
        <v>448.88889506947885</v>
      </c>
      <c r="M359" s="8">
        <f t="shared" si="110"/>
        <v>14.226696502645511</v>
      </c>
      <c r="N359" s="8">
        <f t="shared" si="111"/>
        <v>9105.085761693128</v>
      </c>
      <c r="O359" s="3">
        <f t="shared" si="97"/>
        <v>3.7499999999999999E-2</v>
      </c>
      <c r="P359" s="9">
        <f>SUMPRODUCT($J$9:J359,$L$9:L359,$R$9:R359)/SUMPRODUCT($L$9:L359,$R$9:R359)</f>
        <v>114.28224592744562</v>
      </c>
      <c r="Q359" s="3">
        <v>0.01</v>
      </c>
      <c r="R359">
        <f t="shared" si="96"/>
        <v>257</v>
      </c>
      <c r="S359" s="8">
        <f>N359-L359*(R358-R359)</f>
        <v>8207.3079715541699</v>
      </c>
      <c r="T359" s="8"/>
      <c r="U359" s="5">
        <v>351</v>
      </c>
      <c r="V359" s="8">
        <v>0</v>
      </c>
      <c r="W359" s="8">
        <v>0</v>
      </c>
      <c r="X359" s="8">
        <v>0</v>
      </c>
      <c r="Y359" s="8">
        <f t="shared" si="98"/>
        <v>0</v>
      </c>
      <c r="Z359" s="8">
        <f t="shared" si="99"/>
        <v>0</v>
      </c>
      <c r="AA359" s="3">
        <f t="shared" si="100"/>
        <v>0.04</v>
      </c>
      <c r="AB359">
        <f>SUMPRODUCT($U$9:U359,$X$9:X359)/SUM($X$9:X359)</f>
        <v>52.104686798720358</v>
      </c>
      <c r="AC359" s="10">
        <v>0.02</v>
      </c>
      <c r="AD359" s="8">
        <f t="shared" si="101"/>
        <v>0</v>
      </c>
      <c r="AF359" s="5">
        <v>351</v>
      </c>
      <c r="AG359" s="8">
        <f t="shared" si="102"/>
        <v>924300.66516636009</v>
      </c>
      <c r="AH359" s="8">
        <f t="shared" si="103"/>
        <v>114279.80508910258</v>
      </c>
      <c r="AI359" s="8">
        <f t="shared" si="104"/>
        <v>6403.3269571324699</v>
      </c>
      <c r="AJ359" s="8">
        <f t="shared" si="105"/>
        <v>2911.2730931005663</v>
      </c>
      <c r="AK359" s="12">
        <f>SUM($AJ$9:AJ359)/SUM($AG$9:AG359) * 12</f>
        <v>3.6976999688687215E-2</v>
      </c>
      <c r="AL359" s="9">
        <f>SUMPRODUCT($AF$9:AF359,$AH$9:AH359)/SUM($AH$9:AH359)</f>
        <v>90.619495951280655</v>
      </c>
      <c r="AM359" s="3">
        <f t="shared" si="106"/>
        <v>6.9277532716910551E-3</v>
      </c>
      <c r="AN359">
        <f t="shared" si="107"/>
        <v>3.1497035573122534E-3</v>
      </c>
    </row>
    <row r="360" spans="10:40" x14ac:dyDescent="0.2">
      <c r="J360" s="5">
        <v>352</v>
      </c>
      <c r="K360" s="8">
        <f t="shared" si="108"/>
        <v>4103.6539857770849</v>
      </c>
      <c r="L360" s="8">
        <f t="shared" si="109"/>
        <v>450.29167286657093</v>
      </c>
      <c r="M360" s="8">
        <f t="shared" si="110"/>
        <v>12.823918705553389</v>
      </c>
      <c r="N360" s="8">
        <f t="shared" si="111"/>
        <v>8207.3079715541699</v>
      </c>
      <c r="O360" s="3">
        <f t="shared" si="97"/>
        <v>3.7499999999999999E-2</v>
      </c>
      <c r="P360" s="9">
        <f>SUMPRODUCT($J$9:J360,$L$9:L360,$R$9:R360)/SUMPRODUCT($L$9:L360,$R$9:R360)</f>
        <v>114.47469420283178</v>
      </c>
      <c r="Q360" s="3">
        <v>0.01</v>
      </c>
      <c r="R360">
        <f t="shared" si="96"/>
        <v>255</v>
      </c>
      <c r="S360" s="8">
        <f>N360-L360*(R359-R360)</f>
        <v>7306.724625821028</v>
      </c>
      <c r="T360" s="8"/>
      <c r="U360" s="5">
        <v>352</v>
      </c>
      <c r="V360" s="8">
        <v>0</v>
      </c>
      <c r="W360" s="8">
        <v>0</v>
      </c>
      <c r="X360" s="8">
        <v>0</v>
      </c>
      <c r="Y360" s="8">
        <f t="shared" si="98"/>
        <v>0</v>
      </c>
      <c r="Z360" s="8">
        <f t="shared" si="99"/>
        <v>0</v>
      </c>
      <c r="AA360" s="3">
        <f t="shared" si="100"/>
        <v>0.04</v>
      </c>
      <c r="AB360">
        <f>SUMPRODUCT($U$9:U360,$X$9:X360)/SUM($X$9:X360)</f>
        <v>52.104686798720358</v>
      </c>
      <c r="AC360" s="10">
        <v>0.02</v>
      </c>
      <c r="AD360" s="8">
        <f t="shared" si="101"/>
        <v>0</v>
      </c>
      <c r="AF360" s="5">
        <v>352</v>
      </c>
      <c r="AG360" s="8">
        <f t="shared" si="102"/>
        <v>803617.53312012495</v>
      </c>
      <c r="AH360" s="8">
        <f t="shared" si="103"/>
        <v>113730.70869360282</v>
      </c>
      <c r="AI360" s="8">
        <f t="shared" si="104"/>
        <v>5497.1061707292602</v>
      </c>
      <c r="AJ360" s="8">
        <f t="shared" si="105"/>
        <v>2531.3151877414293</v>
      </c>
      <c r="AK360" s="12">
        <f>SUM($AJ$9:AJ360)/SUM($AG$9:AG360) * 12</f>
        <v>3.6977009103988261E-2</v>
      </c>
      <c r="AL360" s="9">
        <f>SUMPRODUCT($AF$9:AF360,$AH$9:AH360)/SUM($AH$9:AH360)</f>
        <v>90.712594824087248</v>
      </c>
      <c r="AM360" s="3">
        <f t="shared" si="106"/>
        <v>6.8404507669042498E-3</v>
      </c>
      <c r="AN360">
        <f t="shared" si="107"/>
        <v>3.1499003984063745E-3</v>
      </c>
    </row>
    <row r="361" spans="10:40" x14ac:dyDescent="0.2">
      <c r="J361" s="5">
        <v>353</v>
      </c>
      <c r="K361" s="8">
        <f t="shared" si="108"/>
        <v>3653.362312910514</v>
      </c>
      <c r="L361" s="8">
        <f t="shared" si="109"/>
        <v>451.69883434427896</v>
      </c>
      <c r="M361" s="8">
        <f t="shared" si="110"/>
        <v>11.416757227845357</v>
      </c>
      <c r="N361" s="8">
        <f t="shared" si="111"/>
        <v>7306.724625821028</v>
      </c>
      <c r="O361" s="3">
        <f t="shared" si="97"/>
        <v>3.7499999999999999E-2</v>
      </c>
      <c r="P361" s="9">
        <f>SUMPRODUCT($J$9:J361,$L$9:L361,$R$9:R361)/SUMPRODUCT($L$9:L361,$R$9:R361)</f>
        <v>114.66672570509905</v>
      </c>
      <c r="Q361" s="3">
        <v>0.01</v>
      </c>
      <c r="R361">
        <f t="shared" si="96"/>
        <v>253</v>
      </c>
      <c r="S361" s="8">
        <f>N361-L361*(R360-R361)</f>
        <v>6403.3269571324699</v>
      </c>
      <c r="T361" s="8"/>
      <c r="U361" s="5">
        <v>353</v>
      </c>
      <c r="V361" s="8">
        <v>0</v>
      </c>
      <c r="W361" s="8">
        <v>0</v>
      </c>
      <c r="X361" s="8">
        <v>0</v>
      </c>
      <c r="Y361" s="8">
        <f t="shared" si="98"/>
        <v>0</v>
      </c>
      <c r="Z361" s="8">
        <f t="shared" si="99"/>
        <v>0</v>
      </c>
      <c r="AA361" s="3">
        <f t="shared" si="100"/>
        <v>0.04</v>
      </c>
      <c r="AB361">
        <f>SUMPRODUCT($U$9:U361,$X$9:X361)/SUM($X$9:X361)</f>
        <v>52.104686798720358</v>
      </c>
      <c r="AC361" s="10">
        <v>0.02</v>
      </c>
      <c r="AD361" s="8">
        <f t="shared" si="101"/>
        <v>0</v>
      </c>
      <c r="AF361" s="5">
        <v>353</v>
      </c>
      <c r="AG361" s="8">
        <f t="shared" si="102"/>
        <v>684389.71825579286</v>
      </c>
      <c r="AH361" s="8">
        <f t="shared" si="103"/>
        <v>113177.0644319096</v>
      </c>
      <c r="AI361" s="8">
        <f t="shared" si="104"/>
        <v>4588.0534443685401</v>
      </c>
      <c r="AJ361" s="8">
        <f t="shared" si="105"/>
        <v>2155.8963263328815</v>
      </c>
      <c r="AK361" s="12">
        <f>SUM($AJ$9:AJ361)/SUM($AG$9:AG361) * 12</f>
        <v>3.6977017145645739E-2</v>
      </c>
      <c r="AL361" s="9">
        <f>SUMPRODUCT($AF$9:AF361,$AH$9:AH361)/SUM($AH$9:AH361)</f>
        <v>90.805528997532406</v>
      </c>
      <c r="AM361" s="3">
        <f t="shared" si="106"/>
        <v>6.7038608587830072E-3</v>
      </c>
      <c r="AN361">
        <f t="shared" si="107"/>
        <v>3.1501004016064255E-3</v>
      </c>
    </row>
    <row r="362" spans="10:40" x14ac:dyDescent="0.2">
      <c r="J362" s="5">
        <v>354</v>
      </c>
      <c r="K362" s="8">
        <f t="shared" si="108"/>
        <v>3201.663478566235</v>
      </c>
      <c r="L362" s="8">
        <f t="shared" si="109"/>
        <v>453.11039320160484</v>
      </c>
      <c r="M362" s="8">
        <f t="shared" si="110"/>
        <v>10.005198370519484</v>
      </c>
      <c r="N362" s="8">
        <f t="shared" si="111"/>
        <v>6403.3269571324699</v>
      </c>
      <c r="O362" s="3">
        <f t="shared" si="97"/>
        <v>3.7499999999999999E-2</v>
      </c>
      <c r="P362" s="9">
        <f>SUMPRODUCT($J$9:J362,$L$9:L362,$R$9:R362)/SUMPRODUCT($L$9:L362,$R$9:R362)</f>
        <v>114.85832836473102</v>
      </c>
      <c r="Q362" s="3">
        <v>0.01</v>
      </c>
      <c r="R362">
        <f t="shared" si="96"/>
        <v>251</v>
      </c>
      <c r="S362" s="8">
        <f>N362-L362*(R361-R362)</f>
        <v>5497.1061707292602</v>
      </c>
      <c r="T362" s="8"/>
      <c r="U362" s="5">
        <v>354</v>
      </c>
      <c r="V362" s="8">
        <v>0</v>
      </c>
      <c r="W362" s="8">
        <v>0</v>
      </c>
      <c r="X362" s="8">
        <v>0</v>
      </c>
      <c r="Y362" s="8">
        <f t="shared" si="98"/>
        <v>0</v>
      </c>
      <c r="Z362" s="8">
        <f t="shared" si="99"/>
        <v>0</v>
      </c>
      <c r="AA362" s="3">
        <f t="shared" si="100"/>
        <v>0.04</v>
      </c>
      <c r="AB362">
        <f>SUMPRODUCT($U$9:U362,$X$9:X362)/SUM($X$9:X362)</f>
        <v>52.104686798720358</v>
      </c>
      <c r="AC362" s="10">
        <v>0.02</v>
      </c>
      <c r="AD362" s="8">
        <f t="shared" si="101"/>
        <v>0</v>
      </c>
      <c r="AF362" s="5">
        <v>354</v>
      </c>
      <c r="AG362" s="8">
        <f t="shared" si="102"/>
        <v>566624.60037951474</v>
      </c>
      <c r="AH362" s="8">
        <f t="shared" si="103"/>
        <v>112618.84924212874</v>
      </c>
      <c r="AI362" s="8">
        <f t="shared" si="104"/>
        <v>3676.1599282379429</v>
      </c>
      <c r="AJ362" s="8">
        <f t="shared" si="105"/>
        <v>1785.0395431996351</v>
      </c>
      <c r="AK362" s="12">
        <f>SUM($AJ$9:AJ362)/SUM($AG$9:AG362) * 12</f>
        <v>3.6977023823132338E-2</v>
      </c>
      <c r="AL362" s="9">
        <f>SUMPRODUCT($AF$9:AF362,$AH$9:AH362)/SUM($AH$9:AH362)</f>
        <v>90.898291900651174</v>
      </c>
      <c r="AM362" s="3">
        <f t="shared" si="106"/>
        <v>6.4878226709107201E-3</v>
      </c>
      <c r="AN362">
        <f t="shared" si="107"/>
        <v>3.1503036437246961E-3</v>
      </c>
    </row>
    <row r="363" spans="10:40" x14ac:dyDescent="0.2">
      <c r="J363" s="5">
        <v>355</v>
      </c>
      <c r="K363" s="8">
        <f t="shared" si="108"/>
        <v>2748.5530853646301</v>
      </c>
      <c r="L363" s="8">
        <f t="shared" si="109"/>
        <v>454.52636318035985</v>
      </c>
      <c r="M363" s="8">
        <f t="shared" si="110"/>
        <v>8.5892283917644683</v>
      </c>
      <c r="N363" s="8">
        <f t="shared" si="111"/>
        <v>5497.1061707292602</v>
      </c>
      <c r="O363" s="3">
        <f t="shared" si="97"/>
        <v>3.7499999999999999E-2</v>
      </c>
      <c r="P363" s="9">
        <f>SUMPRODUCT($J$9:J363,$L$9:L363,$R$9:R363)/SUMPRODUCT($L$9:L363,$R$9:R363)</f>
        <v>115.04949003117216</v>
      </c>
      <c r="Q363" s="3">
        <v>0.01</v>
      </c>
      <c r="R363">
        <f t="shared" si="96"/>
        <v>249</v>
      </c>
      <c r="S363" s="8">
        <f>N363-L363*(R362-R363)</f>
        <v>4588.0534443685401</v>
      </c>
      <c r="T363" s="8"/>
      <c r="U363" s="5">
        <v>355</v>
      </c>
      <c r="V363" s="8">
        <v>0</v>
      </c>
      <c r="W363" s="8">
        <v>0</v>
      </c>
      <c r="X363" s="8">
        <v>0</v>
      </c>
      <c r="Y363" s="8">
        <f t="shared" si="98"/>
        <v>0</v>
      </c>
      <c r="Z363" s="8">
        <f t="shared" si="99"/>
        <v>0</v>
      </c>
      <c r="AA363" s="3">
        <f t="shared" si="100"/>
        <v>0.04</v>
      </c>
      <c r="AB363">
        <f>SUMPRODUCT($U$9:U363,$X$9:X363)/SUM($X$9:X363)</f>
        <v>52.104686798720358</v>
      </c>
      <c r="AC363" s="10">
        <v>0.02</v>
      </c>
      <c r="AD363" s="8">
        <f t="shared" si="101"/>
        <v>0</v>
      </c>
      <c r="AF363" s="5">
        <v>355</v>
      </c>
      <c r="AG363" s="8">
        <f t="shared" si="102"/>
        <v>450329.591209148</v>
      </c>
      <c r="AH363" s="8">
        <f t="shared" si="103"/>
        <v>112056.03996264188</v>
      </c>
      <c r="AI363" s="8">
        <f t="shared" si="104"/>
        <v>2761.4167448694379</v>
      </c>
      <c r="AJ363" s="8">
        <f t="shared" si="105"/>
        <v>1418.7679723043314</v>
      </c>
      <c r="AK363" s="12">
        <f>SUM($AJ$9:AJ363)/SUM($AG$9:AG363) * 12</f>
        <v>3.6977029145956589E-2</v>
      </c>
      <c r="AL363" s="9">
        <f>SUMPRODUCT($AF$9:AF363,$AH$9:AH363)/SUM($AH$9:AH363)</f>
        <v>90.990876913247661</v>
      </c>
      <c r="AM363" s="3">
        <f t="shared" si="106"/>
        <v>6.1319904327294013E-3</v>
      </c>
      <c r="AN363">
        <f t="shared" si="107"/>
        <v>3.1505102040816331E-3</v>
      </c>
    </row>
    <row r="364" spans="10:40" x14ac:dyDescent="0.2">
      <c r="J364" s="5">
        <v>356</v>
      </c>
      <c r="K364" s="8">
        <f t="shared" si="108"/>
        <v>2294.0267221842701</v>
      </c>
      <c r="L364" s="8">
        <f t="shared" si="109"/>
        <v>455.94675806529852</v>
      </c>
      <c r="M364" s="8">
        <f t="shared" si="110"/>
        <v>7.1688335068258437</v>
      </c>
      <c r="N364" s="8">
        <f t="shared" si="111"/>
        <v>4588.0534443685401</v>
      </c>
      <c r="O364" s="3">
        <f t="shared" si="97"/>
        <v>3.7499999999999999E-2</v>
      </c>
      <c r="P364" s="9">
        <f>SUMPRODUCT($J$9:J364,$L$9:L364,$R$9:R364)/SUMPRODUCT($L$9:L364,$R$9:R364)</f>
        <v>115.24019847188283</v>
      </c>
      <c r="Q364" s="3">
        <v>0.01</v>
      </c>
      <c r="R364">
        <f t="shared" si="96"/>
        <v>247</v>
      </c>
      <c r="S364" s="8">
        <f>N364-L364*(R363-R364)</f>
        <v>3676.1599282379429</v>
      </c>
      <c r="T364" s="8"/>
      <c r="U364" s="5">
        <v>356</v>
      </c>
      <c r="V364" s="8">
        <v>0</v>
      </c>
      <c r="W364" s="8">
        <v>0</v>
      </c>
      <c r="X364" s="8">
        <v>0</v>
      </c>
      <c r="Y364" s="8">
        <f t="shared" si="98"/>
        <v>0</v>
      </c>
      <c r="Z364" s="8">
        <f t="shared" si="99"/>
        <v>0</v>
      </c>
      <c r="AA364" s="3">
        <f t="shared" si="100"/>
        <v>0.04</v>
      </c>
      <c r="AB364">
        <f>SUMPRODUCT($U$9:U364,$X$9:X364)/SUM($X$9:X364)</f>
        <v>52.104686798720358</v>
      </c>
      <c r="AC364" s="10">
        <v>0.02</v>
      </c>
      <c r="AD364" s="8">
        <f t="shared" si="101"/>
        <v>0</v>
      </c>
      <c r="AF364" s="5">
        <v>356</v>
      </c>
      <c r="AG364" s="8">
        <f t="shared" si="102"/>
        <v>335512.13450163673</v>
      </c>
      <c r="AH364" s="8">
        <f t="shared" si="103"/>
        <v>111488.61333170861</v>
      </c>
      <c r="AI364" s="8">
        <f t="shared" si="104"/>
        <v>1843.8149890529062</v>
      </c>
      <c r="AJ364" s="8">
        <f t="shared" si="105"/>
        <v>1057.1048476453316</v>
      </c>
      <c r="AK364" s="12">
        <f>SUM($AJ$9:AJ364)/SUM($AG$9:AG364) * 12</f>
        <v>3.6977033123663502E-2</v>
      </c>
      <c r="AL364" s="9">
        <f>SUMPRODUCT($AF$9:AF364,$AH$9:AH364)/SUM($AH$9:AH364)</f>
        <v>91.08327736550153</v>
      </c>
      <c r="AM364" s="3">
        <f t="shared" si="106"/>
        <v>5.4955240047924753E-3</v>
      </c>
      <c r="AN364">
        <f t="shared" si="107"/>
        <v>3.150720164609053E-3</v>
      </c>
    </row>
    <row r="365" spans="10:40" x14ac:dyDescent="0.2">
      <c r="J365" s="5">
        <v>357</v>
      </c>
      <c r="K365" s="8">
        <f t="shared" si="108"/>
        <v>1838.0799641189715</v>
      </c>
      <c r="L365" s="8">
        <f t="shared" si="109"/>
        <v>457.37159168425256</v>
      </c>
      <c r="M365" s="8">
        <f t="shared" si="110"/>
        <v>5.7439998878717864</v>
      </c>
      <c r="N365" s="8">
        <f t="shared" si="111"/>
        <v>3676.1599282379429</v>
      </c>
      <c r="O365" s="3">
        <f t="shared" si="97"/>
        <v>3.7499999999999999E-2</v>
      </c>
      <c r="P365" s="9">
        <f>SUMPRODUCT($J$9:J365,$L$9:L365,$R$9:R365)/SUMPRODUCT($L$9:L365,$R$9:R365)</f>
        <v>115.43044137138185</v>
      </c>
      <c r="Q365" s="3">
        <v>0.01</v>
      </c>
      <c r="R365">
        <f t="shared" si="96"/>
        <v>245</v>
      </c>
      <c r="S365" s="8">
        <f>N365-L365*(R364-R365)</f>
        <v>2761.4167448694379</v>
      </c>
      <c r="T365" s="8"/>
      <c r="U365" s="5">
        <v>357</v>
      </c>
      <c r="V365" s="8">
        <v>0</v>
      </c>
      <c r="W365" s="8">
        <v>0</v>
      </c>
      <c r="X365" s="8">
        <v>0</v>
      </c>
      <c r="Y365" s="8">
        <f t="shared" si="98"/>
        <v>0</v>
      </c>
      <c r="Z365" s="8">
        <f t="shared" si="99"/>
        <v>0</v>
      </c>
      <c r="AA365" s="3">
        <f t="shared" si="100"/>
        <v>0.04</v>
      </c>
      <c r="AB365">
        <f>SUMPRODUCT($U$9:U365,$X$9:X365)/SUM($X$9:X365)</f>
        <v>52.104686798720358</v>
      </c>
      <c r="AC365" s="10">
        <v>0.02</v>
      </c>
      <c r="AD365" s="8">
        <f t="shared" si="101"/>
        <v>0</v>
      </c>
      <c r="AF365" s="5">
        <v>357</v>
      </c>
      <c r="AG365" s="8">
        <f t="shared" si="102"/>
        <v>222179.70618087519</v>
      </c>
      <c r="AH365" s="8">
        <f t="shared" si="103"/>
        <v>110916.54598706673</v>
      </c>
      <c r="AI365" s="8">
        <f t="shared" si="104"/>
        <v>923.34572774944786</v>
      </c>
      <c r="AJ365" s="8">
        <f t="shared" si="105"/>
        <v>700.07350365602531</v>
      </c>
      <c r="AK365" s="12">
        <f>SUM($AJ$9:AJ365)/SUM($AG$9:AG365) * 12</f>
        <v>3.6977035765835282E-2</v>
      </c>
      <c r="AL365" s="9">
        <f>SUMPRODUCT($AF$9:AF365,$AH$9:AH365)/SUM($AH$9:AH365)</f>
        <v>91.175486537570109</v>
      </c>
      <c r="AM365" s="3">
        <f t="shared" si="106"/>
        <v>4.1558508813480813E-3</v>
      </c>
      <c r="AN365">
        <f t="shared" si="107"/>
        <v>3.1509336099585063E-3</v>
      </c>
    </row>
    <row r="366" spans="10:40" x14ac:dyDescent="0.2">
      <c r="J366" s="5">
        <v>358</v>
      </c>
      <c r="K366" s="8">
        <f t="shared" si="108"/>
        <v>1380.708372434719</v>
      </c>
      <c r="L366" s="8">
        <f t="shared" si="109"/>
        <v>458.80087790826587</v>
      </c>
      <c r="M366" s="8">
        <f t="shared" si="110"/>
        <v>4.3147136638584964</v>
      </c>
      <c r="N366" s="8">
        <f t="shared" si="111"/>
        <v>2761.4167448694379</v>
      </c>
      <c r="O366" s="3">
        <f t="shared" si="97"/>
        <v>3.7499999999999999E-2</v>
      </c>
      <c r="P366" s="9">
        <f>SUMPRODUCT($J$9:J366,$L$9:L366,$R$9:R366)/SUMPRODUCT($L$9:L366,$R$9:R366)</f>
        <v>115.62020633027622</v>
      </c>
      <c r="Q366" s="3">
        <v>0.01</v>
      </c>
      <c r="R366">
        <f t="shared" si="96"/>
        <v>243</v>
      </c>
      <c r="S366" s="8">
        <f>N366-L366*(R365-R366)</f>
        <v>1843.8149890529062</v>
      </c>
      <c r="T366" s="8"/>
      <c r="U366" s="5">
        <v>358</v>
      </c>
      <c r="V366" s="8">
        <v>0</v>
      </c>
      <c r="W366" s="8">
        <v>0</v>
      </c>
      <c r="X366" s="8">
        <v>0</v>
      </c>
      <c r="Y366" s="8">
        <f t="shared" si="98"/>
        <v>0</v>
      </c>
      <c r="Z366" s="8">
        <f t="shared" si="99"/>
        <v>0</v>
      </c>
      <c r="AA366" s="3">
        <f t="shared" si="100"/>
        <v>0.04</v>
      </c>
      <c r="AB366">
        <f>SUMPRODUCT($U$9:U366,$X$9:X366)/SUM($X$9:X366)</f>
        <v>52.104686798720358</v>
      </c>
      <c r="AC366" s="10">
        <v>0.02</v>
      </c>
      <c r="AD366" s="8">
        <f t="shared" si="101"/>
        <v>0</v>
      </c>
      <c r="AF366" s="5">
        <v>358</v>
      </c>
      <c r="AG366" s="8">
        <f t="shared" si="102"/>
        <v>110339.81446605902</v>
      </c>
      <c r="AH366" s="8">
        <f t="shared" si="103"/>
        <v>110339.81446553129</v>
      </c>
      <c r="AI366" s="8">
        <f t="shared" si="104"/>
        <v>4.4161652112961747E-9</v>
      </c>
      <c r="AJ366" s="8">
        <f t="shared" si="105"/>
        <v>347.69737560565142</v>
      </c>
      <c r="AK366" s="12">
        <f>SUM($AJ$9:AJ366)/SUM($AG$9:AG366) * 12</f>
        <v>3.6977037082091921E-2</v>
      </c>
      <c r="AL366" s="9">
        <f>SUMPRODUCT($AF$9:AF366,$AH$9:AH366)/SUM($AH$9:AH366)</f>
        <v>91.267497659186162</v>
      </c>
      <c r="AM366" s="3">
        <f t="shared" si="106"/>
        <v>4.0023315542682969E-14</v>
      </c>
      <c r="AN366">
        <f t="shared" si="107"/>
        <v>3.1511506276150625E-3</v>
      </c>
    </row>
    <row r="367" spans="10:40" x14ac:dyDescent="0.2">
      <c r="J367" s="5">
        <v>359</v>
      </c>
      <c r="K367" s="8">
        <f t="shared" si="108"/>
        <v>921.90749452645309</v>
      </c>
      <c r="L367" s="8">
        <f t="shared" si="109"/>
        <v>460.23463065172916</v>
      </c>
      <c r="M367" s="8">
        <f t="shared" si="110"/>
        <v>2.8809609203951658</v>
      </c>
      <c r="N367" s="8">
        <f t="shared" si="111"/>
        <v>1843.8149890529062</v>
      </c>
      <c r="O367" s="3">
        <f t="shared" si="97"/>
        <v>3.7499999999999999E-2</v>
      </c>
      <c r="P367" s="9">
        <f>SUMPRODUCT($J$9:J367,$L$9:L367,$R$9:R367)/SUMPRODUCT($L$9:L367,$R$9:R367)</f>
        <v>115.80948086427816</v>
      </c>
      <c r="Q367" s="3">
        <v>0.01</v>
      </c>
      <c r="R367">
        <f t="shared" si="96"/>
        <v>241</v>
      </c>
      <c r="S367" s="8">
        <f>N367-L367*(R366-R367)</f>
        <v>923.34572774944786</v>
      </c>
      <c r="T367" s="8"/>
      <c r="U367" s="5">
        <v>359</v>
      </c>
      <c r="V367" s="8">
        <v>0</v>
      </c>
      <c r="W367" s="8">
        <v>0</v>
      </c>
      <c r="X367" s="8">
        <v>0</v>
      </c>
      <c r="Y367" s="8">
        <f t="shared" si="98"/>
        <v>0</v>
      </c>
      <c r="Z367" s="8">
        <f t="shared" si="99"/>
        <v>0</v>
      </c>
      <c r="AA367" s="3">
        <f t="shared" si="100"/>
        <v>0.04</v>
      </c>
      <c r="AB367">
        <f>SUMPRODUCT($U$9:U367,$X$9:X367)/SUM($X$9:X367)</f>
        <v>52.104686798720358</v>
      </c>
      <c r="AC367" s="10">
        <v>0.02</v>
      </c>
      <c r="AD367" s="8">
        <f t="shared" si="101"/>
        <v>0</v>
      </c>
      <c r="AF367" s="5">
        <v>359</v>
      </c>
      <c r="AG367" s="8">
        <f t="shared" si="102"/>
        <v>0</v>
      </c>
      <c r="AH367" s="8">
        <f t="shared" si="103"/>
        <v>0</v>
      </c>
      <c r="AI367" s="8">
        <f t="shared" si="104"/>
        <v>0</v>
      </c>
      <c r="AJ367" s="8">
        <f t="shared" si="105"/>
        <v>0</v>
      </c>
      <c r="AK367" s="12">
        <f>SUM($AJ$9:AJ367)/SUM($AG$9:AG367) * 12</f>
        <v>3.6977037082091921E-2</v>
      </c>
      <c r="AL367" s="9">
        <f>SUMPRODUCT($AF$9:AF367,$AH$9:AH367)/SUM($AH$9:AH367)</f>
        <v>91.267497659186162</v>
      </c>
      <c r="AM367" s="3"/>
    </row>
    <row r="368" spans="10:40" x14ac:dyDescent="0.2">
      <c r="J368" s="5">
        <v>360</v>
      </c>
      <c r="K368" s="8">
        <f t="shared" si="108"/>
        <v>461.67286387472393</v>
      </c>
      <c r="L368" s="8">
        <f t="shared" si="109"/>
        <v>461.67286387251585</v>
      </c>
      <c r="M368" s="8">
        <f t="shared" si="110"/>
        <v>1.4427276996085121</v>
      </c>
      <c r="N368" s="8">
        <f t="shared" si="111"/>
        <v>923.34572774944786</v>
      </c>
      <c r="O368" s="3">
        <f t="shared" si="97"/>
        <v>3.7499999999999999E-2</v>
      </c>
      <c r="P368" s="9">
        <f>SUMPRODUCT($J$9:J368,$L$9:L368,$R$9:R368)/SUMPRODUCT($L$9:L368,$R$9:R368)</f>
        <v>115.99825240320887</v>
      </c>
      <c r="Q368" s="3">
        <v>0.01</v>
      </c>
      <c r="R368">
        <f t="shared" si="96"/>
        <v>239</v>
      </c>
      <c r="S368" s="8">
        <f>N368-L368*(R367-R368)</f>
        <v>4.4161652112961747E-9</v>
      </c>
      <c r="T368" s="8"/>
      <c r="U368" s="5">
        <v>360</v>
      </c>
      <c r="V368" s="8">
        <v>0</v>
      </c>
      <c r="W368" s="8">
        <v>0</v>
      </c>
      <c r="X368" s="8">
        <v>0</v>
      </c>
      <c r="Y368" s="8">
        <f t="shared" si="98"/>
        <v>0</v>
      </c>
      <c r="Z368" s="8">
        <f t="shared" si="99"/>
        <v>0</v>
      </c>
      <c r="AA368" s="3">
        <f t="shared" si="100"/>
        <v>0.04</v>
      </c>
      <c r="AB368">
        <f>SUMPRODUCT($U$9:U368,$X$9:X368)/SUM($X$9:X368)</f>
        <v>52.104686798720358</v>
      </c>
      <c r="AC368" s="10">
        <v>0.02</v>
      </c>
      <c r="AD368" s="8">
        <f t="shared" si="101"/>
        <v>0</v>
      </c>
      <c r="AF368" s="5">
        <v>360</v>
      </c>
      <c r="AG368" s="8">
        <f t="shared" si="102"/>
        <v>0</v>
      </c>
      <c r="AH368" s="8">
        <f t="shared" si="103"/>
        <v>0</v>
      </c>
      <c r="AI368" s="8">
        <f t="shared" si="104"/>
        <v>0</v>
      </c>
      <c r="AJ368" s="8">
        <f t="shared" si="105"/>
        <v>0</v>
      </c>
      <c r="AK368" s="12">
        <f>SUM($AJ$9:AJ368)/SUM($AG$9:AG368) * 12</f>
        <v>3.6977037082091921E-2</v>
      </c>
      <c r="AL368" s="9">
        <f>SUMPRODUCT($AF$9:AF368,$AH$9:AH368)/SUM($AH$9:AH368)</f>
        <v>91.267497659186162</v>
      </c>
      <c r="AM368" s="3"/>
    </row>
    <row r="369" spans="10:11" x14ac:dyDescent="0.2">
      <c r="J369" s="5"/>
      <c r="K369" s="8"/>
    </row>
    <row r="370" spans="10:11" x14ac:dyDescent="0.2">
      <c r="J370" s="5"/>
      <c r="K370" s="8"/>
    </row>
    <row r="371" spans="10:11" x14ac:dyDescent="0.2">
      <c r="J371" s="5"/>
      <c r="K371" s="8"/>
    </row>
    <row r="372" spans="10:11" x14ac:dyDescent="0.2">
      <c r="J372" s="5"/>
      <c r="K372" s="8"/>
    </row>
    <row r="373" spans="10:11" x14ac:dyDescent="0.2">
      <c r="J373" s="5"/>
      <c r="K373" s="8"/>
    </row>
    <row r="374" spans="10:11" x14ac:dyDescent="0.2">
      <c r="J374" s="5"/>
      <c r="K374" s="8"/>
    </row>
  </sheetData>
  <mergeCells count="1">
    <mergeCell ref="AU8:BD20"/>
  </mergeCells>
  <pageMargins left="0.7" right="0.7" top="0.75" bottom="0.75" header="0.3" footer="0.3"/>
  <ignoredErrors>
    <ignoredError sqref="G10:G188 P11:P368 AB10:AB368 AL10 AL344:AL345 AL11:AL343 AL346:AL368"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2020-04-05T16:49:01Z</dcterms:created>
  <dcterms:modified xsi:type="dcterms:W3CDTF">2020-04-11T20:57:56Z</dcterms:modified>
</cp:coreProperties>
</file>