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3s\V3s Eval\Project Outputs for V3s Eval\Outputs\"/>
    </mc:Choice>
  </mc:AlternateContent>
  <bookViews>
    <workbookView xWindow="0" yWindow="0" windowWidth="28800" windowHeight="12795"/>
  </bookViews>
  <sheets>
    <sheet name="Bill of Materials" sheetId="1" r:id="rId1"/>
    <sheet name="Mouser Ordering" sheetId="2" r:id="rId2"/>
  </sheets>
  <definedNames>
    <definedName name="_xlnm.Print_Area" localSheetId="0">'Bill of Materials'!$C$1:$I$59</definedName>
  </definedName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U60" i="1" l="1"/>
  <c r="W60" i="1"/>
  <c r="O60" i="1"/>
  <c r="Z60" i="1"/>
  <c r="X60" i="1"/>
  <c r="N60" i="1"/>
  <c r="Q60" i="1"/>
  <c r="R60" i="1"/>
  <c r="K60" i="1"/>
  <c r="L60" i="1"/>
  <c r="T60" i="1"/>
  <c r="W67" i="1"/>
  <c r="O67" i="1"/>
  <c r="Z67" i="1"/>
  <c r="X67" i="1"/>
  <c r="N67" i="1"/>
  <c r="Q67" i="1"/>
  <c r="R67" i="1"/>
  <c r="T67" i="1"/>
  <c r="L67" i="1"/>
  <c r="K67" i="1"/>
  <c r="U67" i="1"/>
  <c r="Z66" i="1"/>
  <c r="X66" i="1"/>
  <c r="N66" i="1"/>
  <c r="Q66" i="1"/>
  <c r="R66" i="1"/>
  <c r="T66" i="1"/>
  <c r="L66" i="1"/>
  <c r="U66" i="1"/>
  <c r="O66" i="1"/>
  <c r="K66" i="1"/>
  <c r="W66" i="1"/>
  <c r="R70" i="1"/>
  <c r="T70" i="1"/>
  <c r="L70" i="1"/>
  <c r="U70" i="1"/>
  <c r="W70" i="1"/>
  <c r="O70" i="1"/>
  <c r="Z70" i="1"/>
  <c r="N70" i="1"/>
  <c r="Q70" i="1"/>
  <c r="X70" i="1"/>
  <c r="K70" i="1"/>
  <c r="T69" i="1"/>
  <c r="L69" i="1"/>
  <c r="U69" i="1"/>
  <c r="W69" i="1"/>
  <c r="O69" i="1"/>
  <c r="Z69" i="1"/>
  <c r="X69" i="1"/>
  <c r="N69" i="1"/>
  <c r="Q69" i="1"/>
  <c r="R69" i="1"/>
  <c r="K69" i="1"/>
  <c r="T61" i="1"/>
  <c r="L61" i="1"/>
  <c r="U61" i="1"/>
  <c r="W61" i="1"/>
  <c r="O61" i="1"/>
  <c r="Z61" i="1"/>
  <c r="X61" i="1"/>
  <c r="N61" i="1"/>
  <c r="Q61" i="1"/>
  <c r="K61" i="1"/>
  <c r="R61" i="1"/>
  <c r="U68" i="1"/>
  <c r="W68" i="1"/>
  <c r="O68" i="1"/>
  <c r="Z68" i="1"/>
  <c r="X68" i="1"/>
  <c r="N68" i="1"/>
  <c r="Q68" i="1"/>
  <c r="R68" i="1"/>
  <c r="L68" i="1"/>
  <c r="K68" i="1"/>
  <c r="T68" i="1"/>
  <c r="Q48" i="1"/>
  <c r="K48" i="1"/>
  <c r="R48" i="1"/>
  <c r="T48" i="1"/>
  <c r="L48" i="1"/>
  <c r="U48" i="1"/>
  <c r="W48" i="1"/>
  <c r="O48" i="1"/>
  <c r="N48" i="1"/>
  <c r="Z48" i="1"/>
  <c r="X48" i="1"/>
  <c r="Z65" i="1"/>
  <c r="X65" i="1"/>
  <c r="N65" i="1"/>
  <c r="Q65" i="1"/>
  <c r="R65" i="1"/>
  <c r="T65" i="1"/>
  <c r="L65" i="1"/>
  <c r="U65" i="1"/>
  <c r="W65" i="1"/>
  <c r="O65" i="1"/>
  <c r="K65" i="1"/>
  <c r="Q64" i="1"/>
  <c r="R64" i="1"/>
  <c r="T64" i="1"/>
  <c r="L64" i="1"/>
  <c r="U64" i="1"/>
  <c r="W64" i="1"/>
  <c r="O64" i="1"/>
  <c r="X64" i="1"/>
  <c r="Z64" i="1"/>
  <c r="K64" i="1"/>
  <c r="N64" i="1"/>
  <c r="Q47" i="1"/>
  <c r="K47" i="1"/>
  <c r="R47" i="1"/>
  <c r="T47" i="1"/>
  <c r="L47" i="1"/>
  <c r="U47" i="1"/>
  <c r="W47" i="1"/>
  <c r="O47" i="1"/>
  <c r="Z47" i="1"/>
  <c r="X47" i="1"/>
  <c r="N47" i="1"/>
  <c r="R46" i="1"/>
  <c r="T46" i="1"/>
  <c r="L46" i="1"/>
  <c r="U46" i="1"/>
  <c r="W46" i="1"/>
  <c r="O46" i="1"/>
  <c r="Z46" i="1"/>
  <c r="X46" i="1"/>
  <c r="N46" i="1"/>
  <c r="Q46" i="1"/>
  <c r="K46" i="1"/>
  <c r="Q63" i="1"/>
  <c r="R63" i="1"/>
  <c r="T63" i="1"/>
  <c r="L63" i="1"/>
  <c r="U63" i="1"/>
  <c r="W63" i="1"/>
  <c r="O63" i="1"/>
  <c r="Z63" i="1"/>
  <c r="X63" i="1"/>
  <c r="N63" i="1"/>
  <c r="K63" i="1"/>
  <c r="R62" i="1"/>
  <c r="T62" i="1"/>
  <c r="L62" i="1"/>
  <c r="U62" i="1"/>
  <c r="W62" i="1"/>
  <c r="O62" i="1"/>
  <c r="Z62" i="1"/>
  <c r="X62" i="1"/>
  <c r="N62" i="1"/>
  <c r="Q62" i="1"/>
  <c r="K62" i="1"/>
  <c r="W11" i="1" l="1"/>
  <c r="O11" i="1"/>
  <c r="Z11" i="1"/>
  <c r="X11" i="1"/>
  <c r="Q11" i="1"/>
  <c r="N11" i="1"/>
  <c r="R11" i="1"/>
  <c r="K11" i="1"/>
  <c r="T11" i="1"/>
  <c r="U11" i="1"/>
  <c r="L11" i="1"/>
  <c r="Z25" i="1"/>
  <c r="X25" i="1"/>
  <c r="Q25" i="1"/>
  <c r="N25" i="1"/>
  <c r="R25" i="1"/>
  <c r="K25" i="1"/>
  <c r="T25" i="1"/>
  <c r="U25" i="1"/>
  <c r="L25" i="1"/>
  <c r="W25" i="1"/>
  <c r="O25" i="1"/>
  <c r="R14" i="1"/>
  <c r="K14" i="1"/>
  <c r="T14" i="1"/>
  <c r="U14" i="1"/>
  <c r="L14" i="1"/>
  <c r="W14" i="1"/>
  <c r="O14" i="1"/>
  <c r="Z14" i="1"/>
  <c r="X14" i="1"/>
  <c r="Q14" i="1"/>
  <c r="N14" i="1"/>
  <c r="W51" i="1"/>
  <c r="O51" i="1"/>
  <c r="Z51" i="1"/>
  <c r="X51" i="1"/>
  <c r="N51" i="1"/>
  <c r="Q51" i="1"/>
  <c r="K51" i="1"/>
  <c r="R51" i="1"/>
  <c r="T51" i="1"/>
  <c r="L51" i="1"/>
  <c r="U51" i="1"/>
  <c r="L40" i="1"/>
  <c r="N40" i="1"/>
  <c r="O40" i="1"/>
  <c r="K40" i="1"/>
  <c r="Q40" i="1"/>
  <c r="R40" i="1"/>
  <c r="T40" i="1"/>
  <c r="U40" i="1"/>
  <c r="W40" i="1"/>
  <c r="Z40" i="1"/>
  <c r="X40" i="1"/>
  <c r="N32" i="1"/>
  <c r="R32" i="1"/>
  <c r="T32" i="1"/>
  <c r="U32" i="1"/>
  <c r="L32" i="1"/>
  <c r="W32" i="1"/>
  <c r="O32" i="1"/>
  <c r="K32" i="1"/>
  <c r="Z32" i="1"/>
  <c r="X32" i="1"/>
  <c r="Q32" i="1"/>
  <c r="N24" i="1"/>
  <c r="R24" i="1"/>
  <c r="K24" i="1"/>
  <c r="T24" i="1"/>
  <c r="U24" i="1"/>
  <c r="L24" i="1"/>
  <c r="W24" i="1"/>
  <c r="O24" i="1"/>
  <c r="Z24" i="1"/>
  <c r="X24" i="1"/>
  <c r="Q24" i="1"/>
  <c r="N16" i="1"/>
  <c r="R16" i="1"/>
  <c r="K16" i="1"/>
  <c r="T16" i="1"/>
  <c r="U16" i="1"/>
  <c r="L16" i="1"/>
  <c r="W16" i="1"/>
  <c r="O16" i="1"/>
  <c r="Z16" i="1"/>
  <c r="X16" i="1"/>
  <c r="Q16" i="1"/>
  <c r="Z9" i="1"/>
  <c r="X9" i="1"/>
  <c r="Q9" i="1"/>
  <c r="N9" i="1"/>
  <c r="R9" i="1"/>
  <c r="K9" i="1"/>
  <c r="T9" i="1"/>
  <c r="U9" i="1"/>
  <c r="L9" i="1"/>
  <c r="W9" i="1"/>
  <c r="O9" i="1"/>
  <c r="Z41" i="1"/>
  <c r="X41" i="1"/>
  <c r="N41" i="1"/>
  <c r="Q41" i="1"/>
  <c r="R41" i="1"/>
  <c r="T41" i="1"/>
  <c r="L41" i="1"/>
  <c r="U41" i="1"/>
  <c r="W41" i="1"/>
  <c r="O41" i="1"/>
  <c r="K41" i="1"/>
  <c r="Z33" i="1"/>
  <c r="X33" i="1"/>
  <c r="N33" i="1"/>
  <c r="Q33" i="1"/>
  <c r="R33" i="1"/>
  <c r="K33" i="1"/>
  <c r="T33" i="1"/>
  <c r="U33" i="1"/>
  <c r="L33" i="1"/>
  <c r="W33" i="1"/>
  <c r="O33" i="1"/>
  <c r="T13" i="1"/>
  <c r="U13" i="1"/>
  <c r="L13" i="1"/>
  <c r="W13" i="1"/>
  <c r="O13" i="1"/>
  <c r="Z13" i="1"/>
  <c r="X13" i="1"/>
  <c r="Q13" i="1"/>
  <c r="N13" i="1"/>
  <c r="K13" i="1"/>
  <c r="R13" i="1"/>
  <c r="Z50" i="1"/>
  <c r="X50" i="1"/>
  <c r="N50" i="1"/>
  <c r="Q50" i="1"/>
  <c r="K50" i="1"/>
  <c r="R50" i="1"/>
  <c r="T50" i="1"/>
  <c r="L50" i="1"/>
  <c r="U50" i="1"/>
  <c r="O50" i="1"/>
  <c r="W50" i="1"/>
  <c r="Q39" i="1"/>
  <c r="R39" i="1"/>
  <c r="K39" i="1"/>
  <c r="T39" i="1"/>
  <c r="U39" i="1"/>
  <c r="L39" i="1"/>
  <c r="W39" i="1"/>
  <c r="O39" i="1"/>
  <c r="Z39" i="1"/>
  <c r="X39" i="1"/>
  <c r="N39" i="1"/>
  <c r="R31" i="1"/>
  <c r="K31" i="1"/>
  <c r="T31" i="1"/>
  <c r="U31" i="1"/>
  <c r="L31" i="1"/>
  <c r="W31" i="1"/>
  <c r="O31" i="1"/>
  <c r="Z31" i="1"/>
  <c r="X31" i="1"/>
  <c r="Q31" i="1"/>
  <c r="N31" i="1"/>
  <c r="R23" i="1"/>
  <c r="K23" i="1"/>
  <c r="T23" i="1"/>
  <c r="U23" i="1"/>
  <c r="L23" i="1"/>
  <c r="W23" i="1"/>
  <c r="O23" i="1"/>
  <c r="Z23" i="1"/>
  <c r="X23" i="1"/>
  <c r="Q23" i="1"/>
  <c r="N23" i="1"/>
  <c r="R15" i="1"/>
  <c r="K15" i="1"/>
  <c r="T15" i="1"/>
  <c r="U15" i="1"/>
  <c r="L15" i="1"/>
  <c r="W15" i="1"/>
  <c r="O15" i="1"/>
  <c r="Z15" i="1"/>
  <c r="X15" i="1"/>
  <c r="Q15" i="1"/>
  <c r="N15" i="1"/>
  <c r="U52" i="1"/>
  <c r="W52" i="1"/>
  <c r="O52" i="1"/>
  <c r="Z52" i="1"/>
  <c r="X52" i="1"/>
  <c r="N52" i="1"/>
  <c r="Q52" i="1"/>
  <c r="R52" i="1"/>
  <c r="K52" i="1"/>
  <c r="L52" i="1"/>
  <c r="T52" i="1"/>
  <c r="Z17" i="1"/>
  <c r="X17" i="1"/>
  <c r="Q17" i="1"/>
  <c r="N17" i="1"/>
  <c r="R17" i="1"/>
  <c r="K17" i="1"/>
  <c r="T17" i="1"/>
  <c r="U17" i="1"/>
  <c r="L17" i="1"/>
  <c r="W17" i="1"/>
  <c r="O17" i="1"/>
  <c r="U12" i="1"/>
  <c r="L12" i="1"/>
  <c r="W12" i="1"/>
  <c r="O12" i="1"/>
  <c r="Z12" i="1"/>
  <c r="X12" i="1"/>
  <c r="Q12" i="1"/>
  <c r="N12" i="1"/>
  <c r="R12" i="1"/>
  <c r="K12" i="1"/>
  <c r="T12" i="1"/>
  <c r="Z49" i="1"/>
  <c r="X49" i="1"/>
  <c r="N49" i="1"/>
  <c r="Q49" i="1"/>
  <c r="R49" i="1"/>
  <c r="T49" i="1"/>
  <c r="L49" i="1"/>
  <c r="U49" i="1"/>
  <c r="W49" i="1"/>
  <c r="O49" i="1"/>
  <c r="K49" i="1"/>
  <c r="R38" i="1"/>
  <c r="K38" i="1"/>
  <c r="T38" i="1"/>
  <c r="U38" i="1"/>
  <c r="L38" i="1"/>
  <c r="W38" i="1"/>
  <c r="O38" i="1"/>
  <c r="Z38" i="1"/>
  <c r="X38" i="1"/>
  <c r="N38" i="1"/>
  <c r="Q38" i="1"/>
  <c r="R30" i="1"/>
  <c r="K30" i="1"/>
  <c r="T30" i="1"/>
  <c r="U30" i="1"/>
  <c r="L30" i="1"/>
  <c r="W30" i="1"/>
  <c r="O30" i="1"/>
  <c r="Z30" i="1"/>
  <c r="X30" i="1"/>
  <c r="Q30" i="1"/>
  <c r="N30" i="1"/>
  <c r="R22" i="1"/>
  <c r="K22" i="1"/>
  <c r="T22" i="1"/>
  <c r="U22" i="1"/>
  <c r="L22" i="1"/>
  <c r="W22" i="1"/>
  <c r="O22" i="1"/>
  <c r="Z22" i="1"/>
  <c r="X22" i="1"/>
  <c r="Q22" i="1"/>
  <c r="N22" i="1"/>
  <c r="W59" i="1"/>
  <c r="O59" i="1"/>
  <c r="Z59" i="1"/>
  <c r="X59" i="1"/>
  <c r="N59" i="1"/>
  <c r="Q59" i="1"/>
  <c r="K59" i="1"/>
  <c r="R59" i="1"/>
  <c r="T59" i="1"/>
  <c r="L59" i="1"/>
  <c r="U59" i="1"/>
  <c r="Q56" i="1"/>
  <c r="K56" i="1"/>
  <c r="R56" i="1"/>
  <c r="T56" i="1"/>
  <c r="L56" i="1"/>
  <c r="U56" i="1"/>
  <c r="W56" i="1"/>
  <c r="O56" i="1"/>
  <c r="N56" i="1"/>
  <c r="Z56" i="1"/>
  <c r="X56" i="1"/>
  <c r="T37" i="1"/>
  <c r="U37" i="1"/>
  <c r="L37" i="1"/>
  <c r="W37" i="1"/>
  <c r="O37" i="1"/>
  <c r="Z37" i="1"/>
  <c r="X37" i="1"/>
  <c r="N37" i="1"/>
  <c r="Q37" i="1"/>
  <c r="R37" i="1"/>
  <c r="K37" i="1"/>
  <c r="T21" i="1"/>
  <c r="U21" i="1"/>
  <c r="L21" i="1"/>
  <c r="W21" i="1"/>
  <c r="O21" i="1"/>
  <c r="Z21" i="1"/>
  <c r="X21" i="1"/>
  <c r="Q21" i="1"/>
  <c r="N21" i="1"/>
  <c r="R21" i="1"/>
  <c r="K21" i="1"/>
  <c r="Z58" i="1"/>
  <c r="X58" i="1"/>
  <c r="N58" i="1"/>
  <c r="Q58" i="1"/>
  <c r="R58" i="1"/>
  <c r="T58" i="1"/>
  <c r="L58" i="1"/>
  <c r="U58" i="1"/>
  <c r="O58" i="1"/>
  <c r="K58" i="1"/>
  <c r="W58" i="1"/>
  <c r="R54" i="1"/>
  <c r="T54" i="1"/>
  <c r="L54" i="1"/>
  <c r="U54" i="1"/>
  <c r="W54" i="1"/>
  <c r="O54" i="1"/>
  <c r="Z54" i="1"/>
  <c r="X54" i="1"/>
  <c r="N54" i="1"/>
  <c r="K54" i="1"/>
  <c r="Q54" i="1"/>
  <c r="T45" i="1"/>
  <c r="L45" i="1"/>
  <c r="U45" i="1"/>
  <c r="W45" i="1"/>
  <c r="O45" i="1"/>
  <c r="Z45" i="1"/>
  <c r="X45" i="1"/>
  <c r="N45" i="1"/>
  <c r="Q45" i="1"/>
  <c r="K45" i="1"/>
  <c r="R45" i="1"/>
  <c r="T29" i="1"/>
  <c r="U29" i="1"/>
  <c r="L29" i="1"/>
  <c r="W29" i="1"/>
  <c r="O29" i="1"/>
  <c r="Z29" i="1"/>
  <c r="X29" i="1"/>
  <c r="Q29" i="1"/>
  <c r="N29" i="1"/>
  <c r="K29" i="1"/>
  <c r="R29" i="1"/>
  <c r="Q8" i="1"/>
  <c r="R8" i="1"/>
  <c r="T8" i="1"/>
  <c r="L8" i="1"/>
  <c r="U8" i="1"/>
  <c r="W8" i="1"/>
  <c r="O8" i="1"/>
  <c r="X8" i="1"/>
  <c r="Z8" i="1"/>
  <c r="N8" i="1"/>
  <c r="K8" i="1"/>
  <c r="Q55" i="1"/>
  <c r="R55" i="1"/>
  <c r="T55" i="1"/>
  <c r="L55" i="1"/>
  <c r="U55" i="1"/>
  <c r="W55" i="1"/>
  <c r="O55" i="1"/>
  <c r="Z55" i="1"/>
  <c r="X55" i="1"/>
  <c r="N55" i="1"/>
  <c r="K55" i="1"/>
  <c r="U44" i="1"/>
  <c r="W44" i="1"/>
  <c r="O44" i="1"/>
  <c r="Z44" i="1"/>
  <c r="X44" i="1"/>
  <c r="N44" i="1"/>
  <c r="Q44" i="1"/>
  <c r="R44" i="1"/>
  <c r="K44" i="1"/>
  <c r="L44" i="1"/>
  <c r="T44" i="1"/>
  <c r="U36" i="1"/>
  <c r="L36" i="1"/>
  <c r="W36" i="1"/>
  <c r="O36" i="1"/>
  <c r="Z36" i="1"/>
  <c r="X36" i="1"/>
  <c r="N36" i="1"/>
  <c r="Q36" i="1"/>
  <c r="R36" i="1"/>
  <c r="K36" i="1"/>
  <c r="T36" i="1"/>
  <c r="U28" i="1"/>
  <c r="L28" i="1"/>
  <c r="W28" i="1"/>
  <c r="O28" i="1"/>
  <c r="Z28" i="1"/>
  <c r="X28" i="1"/>
  <c r="Q28" i="1"/>
  <c r="N28" i="1"/>
  <c r="R28" i="1"/>
  <c r="K28" i="1"/>
  <c r="T28" i="1"/>
  <c r="U20" i="1"/>
  <c r="L20" i="1"/>
  <c r="W20" i="1"/>
  <c r="O20" i="1"/>
  <c r="Z20" i="1"/>
  <c r="X20" i="1"/>
  <c r="Q20" i="1"/>
  <c r="N20" i="1"/>
  <c r="R20" i="1"/>
  <c r="K20" i="1"/>
  <c r="T20" i="1"/>
  <c r="Z57" i="1"/>
  <c r="X57" i="1"/>
  <c r="N57" i="1"/>
  <c r="Q57" i="1"/>
  <c r="R57" i="1"/>
  <c r="T57" i="1"/>
  <c r="L57" i="1"/>
  <c r="U57" i="1"/>
  <c r="W57" i="1"/>
  <c r="O57" i="1"/>
  <c r="K57" i="1"/>
  <c r="W43" i="1"/>
  <c r="O43" i="1"/>
  <c r="Z43" i="1"/>
  <c r="X43" i="1"/>
  <c r="N43" i="1"/>
  <c r="Q43" i="1"/>
  <c r="K43" i="1"/>
  <c r="R43" i="1"/>
  <c r="T43" i="1"/>
  <c r="L43" i="1"/>
  <c r="U43" i="1"/>
  <c r="W35" i="1"/>
  <c r="O35" i="1"/>
  <c r="Z35" i="1"/>
  <c r="X35" i="1"/>
  <c r="N35" i="1"/>
  <c r="Q35" i="1"/>
  <c r="R35" i="1"/>
  <c r="K35" i="1"/>
  <c r="T35" i="1"/>
  <c r="L35" i="1"/>
  <c r="U35" i="1"/>
  <c r="W27" i="1"/>
  <c r="O27" i="1"/>
  <c r="Z27" i="1"/>
  <c r="X27" i="1"/>
  <c r="Q27" i="1"/>
  <c r="N27" i="1"/>
  <c r="R27" i="1"/>
  <c r="K27" i="1"/>
  <c r="T27" i="1"/>
  <c r="L27" i="1"/>
  <c r="U27" i="1"/>
  <c r="W19" i="1"/>
  <c r="O19" i="1"/>
  <c r="Z19" i="1"/>
  <c r="X19" i="1"/>
  <c r="Q19" i="1"/>
  <c r="N19" i="1"/>
  <c r="R19" i="1"/>
  <c r="K19" i="1"/>
  <c r="T19" i="1"/>
  <c r="U19" i="1"/>
  <c r="L19" i="1"/>
  <c r="O10" i="1"/>
  <c r="Z10" i="1"/>
  <c r="X10" i="1"/>
  <c r="Q10" i="1"/>
  <c r="N10" i="1"/>
  <c r="R10" i="1"/>
  <c r="K10" i="1"/>
  <c r="T10" i="1"/>
  <c r="U10" i="1"/>
  <c r="L10" i="1"/>
  <c r="W10" i="1"/>
  <c r="T53" i="1"/>
  <c r="L53" i="1"/>
  <c r="U53" i="1"/>
  <c r="W53" i="1"/>
  <c r="O53" i="1"/>
  <c r="Z53" i="1"/>
  <c r="X53" i="1"/>
  <c r="N53" i="1"/>
  <c r="Q53" i="1"/>
  <c r="K53" i="1"/>
  <c r="R53" i="1"/>
  <c r="Z42" i="1"/>
  <c r="X42" i="1"/>
  <c r="N42" i="1"/>
  <c r="Q42" i="1"/>
  <c r="K42" i="1"/>
  <c r="R42" i="1"/>
  <c r="T42" i="1"/>
  <c r="L42" i="1"/>
  <c r="U42" i="1"/>
  <c r="O42" i="1"/>
  <c r="W42" i="1"/>
  <c r="O34" i="1"/>
  <c r="Z34" i="1"/>
  <c r="X34" i="1"/>
  <c r="N34" i="1"/>
  <c r="Q34" i="1"/>
  <c r="R34" i="1"/>
  <c r="K34" i="1"/>
  <c r="T34" i="1"/>
  <c r="U34" i="1"/>
  <c r="L34" i="1"/>
  <c r="W34" i="1"/>
  <c r="O26" i="1"/>
  <c r="Z26" i="1"/>
  <c r="X26" i="1"/>
  <c r="Q26" i="1"/>
  <c r="N26" i="1"/>
  <c r="R26" i="1"/>
  <c r="K26" i="1"/>
  <c r="T26" i="1"/>
  <c r="U26" i="1"/>
  <c r="L26" i="1"/>
  <c r="W26" i="1"/>
  <c r="O18" i="1"/>
  <c r="Z18" i="1"/>
  <c r="X18" i="1"/>
  <c r="Q18" i="1"/>
  <c r="N18" i="1"/>
  <c r="R18" i="1"/>
  <c r="K18" i="1"/>
  <c r="T18" i="1"/>
  <c r="U18" i="1"/>
  <c r="L18" i="1"/>
  <c r="W18" i="1"/>
  <c r="W72" i="1" l="1"/>
  <c r="W73" i="1" s="1"/>
  <c r="K72" i="1"/>
  <c r="T72" i="1"/>
  <c r="T73" i="1" s="1"/>
  <c r="N72" i="1"/>
  <c r="N73" i="1" s="1"/>
  <c r="Z72" i="1"/>
  <c r="Z73" i="1" s="1"/>
  <c r="Q72" i="1"/>
  <c r="Q73" i="1" s="1"/>
</calcChain>
</file>

<file path=xl/sharedStrings.xml><?xml version="1.0" encoding="utf-8"?>
<sst xmlns="http://schemas.openxmlformats.org/spreadsheetml/2006/main" count="341" uniqueCount="240">
  <si>
    <t>Description</t>
  </si>
  <si>
    <t>Footprint</t>
  </si>
  <si>
    <t>Quantity</t>
  </si>
  <si>
    <t>Bill of Materials</t>
  </si>
  <si>
    <t>Manufacturer</t>
  </si>
  <si>
    <t>Part Number</t>
  </si>
  <si>
    <t>By: SRM</t>
  </si>
  <si>
    <t>FB1</t>
  </si>
  <si>
    <t>U1</t>
  </si>
  <si>
    <t>U5</t>
  </si>
  <si>
    <t>U9</t>
  </si>
  <si>
    <t>X1</t>
  </si>
  <si>
    <t>Designator</t>
  </si>
  <si>
    <t>C33</t>
  </si>
  <si>
    <t>C34</t>
  </si>
  <si>
    <t>X2</t>
  </si>
  <si>
    <t>V3S Evaluation Board V1.0</t>
  </si>
  <si>
    <t>Date: 24 Feb 2018</t>
  </si>
  <si>
    <t>C1, C3, C21, C23, C32, C40, C42</t>
  </si>
  <si>
    <t>C2, C22, C41</t>
  </si>
  <si>
    <t>C4, C5, C6, C7, C8, C9, C10, C11, C12, C13, C14, C15, C16, C17, C18, C19, C20, C24, C27, C28, C35, C36, C37, C38, C39, C43, C44, C45, C46, C47, C48, C49, C50, C51, C68, C70, C71, C81, C85</t>
  </si>
  <si>
    <t>C25, C29, C56, C63, C65, C73, C80, C84, C88, C89</t>
  </si>
  <si>
    <t>C26, C54, C61, C64, C66, C91</t>
  </si>
  <si>
    <t>C30, C31</t>
  </si>
  <si>
    <t>C55, C62</t>
  </si>
  <si>
    <t>C57, C58, C59, C60</t>
  </si>
  <si>
    <t>C67, C72</t>
  </si>
  <si>
    <t>C69</t>
  </si>
  <si>
    <t>C74, C75, C76, C77</t>
  </si>
  <si>
    <t>C78, C79</t>
  </si>
  <si>
    <t>C82, C83, C86, C87</t>
  </si>
  <si>
    <t>C90</t>
  </si>
  <si>
    <t>CN3, CN5, CN8, CN9</t>
  </si>
  <si>
    <t>CN6</t>
  </si>
  <si>
    <t>CN7</t>
  </si>
  <si>
    <t>CN10</t>
  </si>
  <si>
    <t>D1, D3</t>
  </si>
  <si>
    <t>D2, D4</t>
  </si>
  <si>
    <t>D5</t>
  </si>
  <si>
    <t>D6</t>
  </si>
  <si>
    <t>L1, L2, L3</t>
  </si>
  <si>
    <t>L4</t>
  </si>
  <si>
    <t>MP1</t>
  </si>
  <si>
    <t>R1, R3, R41</t>
  </si>
  <si>
    <t>R2, R4, R5</t>
  </si>
  <si>
    <t>R6</t>
  </si>
  <si>
    <t>R7</t>
  </si>
  <si>
    <t>R8</t>
  </si>
  <si>
    <t>R9</t>
  </si>
  <si>
    <t>R10, R13, R14, R15, R16, R17, R18, R19, R20, R21, R22, R23</t>
  </si>
  <si>
    <t>R11</t>
  </si>
  <si>
    <t>R12</t>
  </si>
  <si>
    <t>R24</t>
  </si>
  <si>
    <t>R25, R26</t>
  </si>
  <si>
    <t>R27</t>
  </si>
  <si>
    <t>R28</t>
  </si>
  <si>
    <t>R29, R57</t>
  </si>
  <si>
    <t>R30</t>
  </si>
  <si>
    <t>R31</t>
  </si>
  <si>
    <t>R32, R36</t>
  </si>
  <si>
    <t>R33, R40, R47, R48, R49, R50, R53, R54, R58</t>
  </si>
  <si>
    <t>R34, R37</t>
  </si>
  <si>
    <t>R35</t>
  </si>
  <si>
    <t>R38, R39</t>
  </si>
  <si>
    <t>R42, R43, R44, R45</t>
  </si>
  <si>
    <t>R46</t>
  </si>
  <si>
    <t>R51, R52, R55, R56</t>
  </si>
  <si>
    <t>R59</t>
  </si>
  <si>
    <t>SW1, SW2, SW3, SW4, SW5</t>
  </si>
  <si>
    <t>U2, U3, U4</t>
  </si>
  <si>
    <t>U6, U7</t>
  </si>
  <si>
    <t>U8</t>
  </si>
  <si>
    <t>0R (DNP)</t>
  </si>
  <si>
    <t>Allwinner V3s</t>
  </si>
  <si>
    <t>SPI FLASH</t>
  </si>
  <si>
    <t>MO093803-1</t>
  </si>
  <si>
    <t>100nF 0402</t>
  </si>
  <si>
    <t>1uF 0402</t>
  </si>
  <si>
    <t>10uF 0603</t>
  </si>
  <si>
    <t>4.7uF 0603</t>
  </si>
  <si>
    <t>1nF 0402</t>
  </si>
  <si>
    <t>4.7uF 0402</t>
  </si>
  <si>
    <t>CN2, CN4</t>
  </si>
  <si>
    <t>18pF 0402</t>
  </si>
  <si>
    <t>33pF 0402</t>
  </si>
  <si>
    <t>100pF 0402</t>
  </si>
  <si>
    <t>15pF 0402</t>
  </si>
  <si>
    <t>22nF 0402</t>
  </si>
  <si>
    <t>47pF 0402</t>
  </si>
  <si>
    <t>1uF 0603</t>
  </si>
  <si>
    <t>MicroSD Push-Push</t>
  </si>
  <si>
    <t>USB Micro B</t>
  </si>
  <si>
    <t>3.5mm 4 Pole Jack Socket</t>
  </si>
  <si>
    <t>Ethernet Jack Socket w/Magnetics</t>
  </si>
  <si>
    <t>40Pin FPC 0.5mm Pitch</t>
  </si>
  <si>
    <t>Green LED 0402</t>
  </si>
  <si>
    <t>Red LED 0402</t>
  </si>
  <si>
    <t>Blue LED 0402</t>
  </si>
  <si>
    <t>Schottky Diode 1A SOD-123</t>
  </si>
  <si>
    <t>Electret Microphone</t>
  </si>
  <si>
    <t xml:space="preserve">2k 1% 0402 </t>
  </si>
  <si>
    <t>300k 1% 0402</t>
  </si>
  <si>
    <t>150k 1% 0402</t>
  </si>
  <si>
    <t>820k 1% 0402</t>
  </si>
  <si>
    <t>180k 1% 0402</t>
  </si>
  <si>
    <t>240R 1% 0402</t>
  </si>
  <si>
    <t>47k 1% 0402</t>
  </si>
  <si>
    <t>10M 1% 0402</t>
  </si>
  <si>
    <t>100k 1% 0402</t>
  </si>
  <si>
    <t>6.8k 1% 0402</t>
  </si>
  <si>
    <t>8.2k 1% 0402</t>
  </si>
  <si>
    <t>10k 1% 0402</t>
  </si>
  <si>
    <t>11k 1% 0402</t>
  </si>
  <si>
    <t>200k 1% 0402</t>
  </si>
  <si>
    <t>0R 0402</t>
  </si>
  <si>
    <t>1k 1% 0402</t>
  </si>
  <si>
    <t>1.5k 1% 0402</t>
  </si>
  <si>
    <t>22R 1% 0402</t>
  </si>
  <si>
    <t>33R 1% 0402</t>
  </si>
  <si>
    <t>49.9R 1% 0402</t>
  </si>
  <si>
    <t>10R 1% 0402</t>
  </si>
  <si>
    <t>27R 1% 0402</t>
  </si>
  <si>
    <t>10R 1% 0603</t>
  </si>
  <si>
    <t>Pushbutton SMT</t>
  </si>
  <si>
    <t>Buck Converter 3A SOT23-5</t>
  </si>
  <si>
    <t>USB-UART Converter</t>
  </si>
  <si>
    <t>SPI Flash</t>
  </si>
  <si>
    <t>4-1734839-0</t>
  </si>
  <si>
    <t>TE</t>
  </si>
  <si>
    <t>503398-1892</t>
  </si>
  <si>
    <t>Molex</t>
  </si>
  <si>
    <t>RJMG163128101NR</t>
  </si>
  <si>
    <t>Amphenol</t>
  </si>
  <si>
    <t>105017-0001</t>
  </si>
  <si>
    <t>SJ2-3574A-SMT-TR</t>
  </si>
  <si>
    <t>CUI</t>
  </si>
  <si>
    <t>22uH Inductor 150mA 4mm x 4mm</t>
  </si>
  <si>
    <t>2.2uH Inductor 2A 4mm x 4mm</t>
  </si>
  <si>
    <t>DB Unlimited</t>
  </si>
  <si>
    <t>147873-2</t>
  </si>
  <si>
    <t>Allwinner</t>
  </si>
  <si>
    <t>MPU 1.2GHz 64M DRAM eLQFP-128</t>
  </si>
  <si>
    <t>Diodes Inc</t>
  </si>
  <si>
    <t>FT230XS-R</t>
  </si>
  <si>
    <t>FTDI Chip</t>
  </si>
  <si>
    <t>DIO5661ST6</t>
  </si>
  <si>
    <t>Boost Converter LED Lighting 1A SOT23-6</t>
  </si>
  <si>
    <t>DIOO Microcircuits</t>
  </si>
  <si>
    <t>24MHz 20ppm 18pF 3.2mm x 2.5mm</t>
  </si>
  <si>
    <t>TSX-3225 24.0000MF10Z-C3</t>
  </si>
  <si>
    <t>Epson</t>
  </si>
  <si>
    <t>LFXTAL009678Reel</t>
  </si>
  <si>
    <t>32.768kHz 20ppm 12pF 3.2mm x 1.5mm</t>
  </si>
  <si>
    <t>IQD</t>
  </si>
  <si>
    <t>Ferrite Bead 100MHz 0603 500mA</t>
  </si>
  <si>
    <t>1N5819HW-7-F</t>
  </si>
  <si>
    <t>KMZ1608SHR121ATD25</t>
  </si>
  <si>
    <t>TDK</t>
  </si>
  <si>
    <t>Taiyo Yuden</t>
  </si>
  <si>
    <t>NRS4018T2R2MDGJ</t>
  </si>
  <si>
    <t>Kingbright</t>
  </si>
  <si>
    <t>APHHS1005CGCK</t>
  </si>
  <si>
    <t>APHHS1005SURCK</t>
  </si>
  <si>
    <t>LB QH9G-N1OO-35-1</t>
  </si>
  <si>
    <t>OSRAM</t>
  </si>
  <si>
    <t>AP2210N-3.0TRG1</t>
  </si>
  <si>
    <t>Linear Regulator 3V 300mA</t>
  </si>
  <si>
    <t>AP3429KTTR-G1</t>
  </si>
  <si>
    <t>x1 Cost</t>
  </si>
  <si>
    <t>x50 Qty</t>
  </si>
  <si>
    <t>x50 Cost</t>
  </si>
  <si>
    <t>x100 Qty</t>
  </si>
  <si>
    <t>x100 Cost</t>
  </si>
  <si>
    <t>x250 Qty</t>
  </si>
  <si>
    <t>x250 Cost</t>
  </si>
  <si>
    <t>x500 Qty</t>
  </si>
  <si>
    <t>x500 Cost</t>
  </si>
  <si>
    <t>x1k Qty</t>
  </si>
  <si>
    <t>x1k Cost</t>
  </si>
  <si>
    <t>x50 Cost (Ext)</t>
  </si>
  <si>
    <t>x100 Cost (Ext)</t>
  </si>
  <si>
    <t>x1 Cost (Ext)</t>
  </si>
  <si>
    <t>x250 Cost (Ext)</t>
  </si>
  <si>
    <t>x500 Cost (Ext)</t>
  </si>
  <si>
    <t>x1k Cost (Ext)</t>
  </si>
  <si>
    <t>NRS4012T220MDGJ</t>
  </si>
  <si>
    <t>VJ0805G226MXYTW1BC</t>
  </si>
  <si>
    <t>Vishay</t>
  </si>
  <si>
    <t xml:space="preserve">22uF 6.3V 0805 </t>
  </si>
  <si>
    <t>VJ0402A220JXACW1BC</t>
  </si>
  <si>
    <t>22pF 10V 0402</t>
  </si>
  <si>
    <t>885012105010</t>
  </si>
  <si>
    <t>Wurth</t>
  </si>
  <si>
    <t>CC0402ZRY5V5BB105</t>
  </si>
  <si>
    <t>Yageo</t>
  </si>
  <si>
    <t>JMK107ABJ106KA-T</t>
  </si>
  <si>
    <t>06036D475KAT4A</t>
  </si>
  <si>
    <t>AVX</t>
  </si>
  <si>
    <t>885012205061</t>
  </si>
  <si>
    <t>APXF100ARA121ME61G</t>
  </si>
  <si>
    <t>United Chemi-Con</t>
  </si>
  <si>
    <t xml:space="preserve">XXXuF Electrolytic Size C </t>
  </si>
  <si>
    <t>0402ZD475MAT2A</t>
  </si>
  <si>
    <t>GRM1555C1H180JA01D</t>
  </si>
  <si>
    <t>Murata</t>
  </si>
  <si>
    <t>VJ0402A330JXACW1BC</t>
  </si>
  <si>
    <t>885012205055</t>
  </si>
  <si>
    <t>885012005026</t>
  </si>
  <si>
    <t>885012205014</t>
  </si>
  <si>
    <t>885012005011</t>
  </si>
  <si>
    <t>885012106010</t>
  </si>
  <si>
    <t>CRCW04022K00FKED</t>
  </si>
  <si>
    <t>RC0402FR-07300KL</t>
  </si>
  <si>
    <t>RC0402FR-07150KL</t>
  </si>
  <si>
    <t>RC0402FR-07820KL</t>
  </si>
  <si>
    <t>RC0402FR-07180KL</t>
  </si>
  <si>
    <t>RC0402FR-07100KL</t>
  </si>
  <si>
    <t>RC0402FR-07200KL</t>
  </si>
  <si>
    <t>RC0402FR-07240RL</t>
  </si>
  <si>
    <t>RC0402FR-0747KL</t>
  </si>
  <si>
    <t>RC0402FR-0710ML</t>
  </si>
  <si>
    <t>RC0402FR-076K04L</t>
  </si>
  <si>
    <t>6.04k 1% 0402</t>
  </si>
  <si>
    <t>RC0402FR-076K8L</t>
  </si>
  <si>
    <t>RC0402FR-078K2L</t>
  </si>
  <si>
    <t>RC0402FR-0710KL</t>
  </si>
  <si>
    <t>RC0402FR-0711KL</t>
  </si>
  <si>
    <t>RC0402JR-070RL</t>
  </si>
  <si>
    <t>RC0402FR-071KP</t>
  </si>
  <si>
    <t>RC0402FR-071K5L</t>
  </si>
  <si>
    <t>RC0402FR-0722RL</t>
  </si>
  <si>
    <t>RC0402FR-0733RL</t>
  </si>
  <si>
    <t>RC0402FR-0749R9L</t>
  </si>
  <si>
    <t>RC0402FR-0710RL</t>
  </si>
  <si>
    <t>ESR03EZPF10R0</t>
  </si>
  <si>
    <t>ROHM</t>
  </si>
  <si>
    <t>RC0402FR-0727RL</t>
  </si>
  <si>
    <t>*</t>
  </si>
  <si>
    <t>885012005009</t>
  </si>
  <si>
    <t>GRM1555C1H180FA01D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</si>
</sst>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A010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66">
    <xf numFmtId="0" fontId="0" fillId="0" borderId="0" xfId="0"/>
    <xf numFmtId="0" fontId="21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wrapText="1"/>
    </xf>
    <xf numFmtId="49" fontId="18" fillId="0" borderId="0" xfId="0" applyNumberFormat="1" applyFont="1" applyFill="1" applyBorder="1" applyAlignment="1"/>
    <xf numFmtId="0" fontId="0" fillId="0" borderId="0" xfId="0" applyFill="1"/>
    <xf numFmtId="0" fontId="0" fillId="0" borderId="0" xfId="0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0" borderId="0" xfId="0"/>
    <xf numFmtId="49" fontId="21" fillId="0" borderId="0" xfId="0" applyNumberFormat="1" applyFont="1" applyFill="1" applyBorder="1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0" fontId="23" fillId="0" borderId="0" xfId="0" applyFont="1" applyFill="1"/>
    <xf numFmtId="0" fontId="21" fillId="0" borderId="0" xfId="0" applyFont="1" applyFill="1"/>
    <xf numFmtId="0" fontId="2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22" fillId="0" borderId="0" xfId="0" applyFont="1" applyFill="1"/>
    <xf numFmtId="49" fontId="18" fillId="0" borderId="0" xfId="0" applyNumberFormat="1" applyFont="1" applyFill="1" applyBorder="1" applyAlignment="1">
      <alignment horizontal="left" wrapText="1"/>
    </xf>
    <xf numFmtId="49" fontId="16" fillId="0" borderId="0" xfId="0" applyNumberFormat="1" applyFont="1" applyFill="1" applyBorder="1" applyAlignment="1">
      <alignment horizontal="left" wrapText="1"/>
    </xf>
    <xf numFmtId="164" fontId="0" fillId="0" borderId="0" xfId="0" applyNumberFormat="1" applyFill="1" applyBorder="1"/>
    <xf numFmtId="164" fontId="16" fillId="0" borderId="0" xfId="0" applyNumberFormat="1" applyFont="1" applyFill="1" applyBorder="1" applyAlignment="1">
      <alignment horizontal="left"/>
    </xf>
    <xf numFmtId="164" fontId="21" fillId="0" borderId="0" xfId="0" applyNumberFormat="1" applyFont="1" applyFill="1" applyBorder="1"/>
    <xf numFmtId="49" fontId="21" fillId="0" borderId="0" xfId="0" applyNumberFormat="1" applyFont="1" applyFill="1" applyBorder="1"/>
    <xf numFmtId="49" fontId="0" fillId="0" borderId="0" xfId="0" applyNumberFormat="1" applyFill="1" applyBorder="1"/>
    <xf numFmtId="49" fontId="21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/>
    <xf numFmtId="49" fontId="21" fillId="0" borderId="0" xfId="43" applyNumberFormat="1" applyFont="1" applyFill="1" applyBorder="1" applyAlignment="1">
      <alignment horizontal="left"/>
    </xf>
    <xf numFmtId="49" fontId="0" fillId="0" borderId="0" xfId="0" applyNumberFormat="1"/>
    <xf numFmtId="0" fontId="0" fillId="33" borderId="0" xfId="0" applyFill="1" applyAlignment="1">
      <alignment wrapText="1"/>
    </xf>
    <xf numFmtId="0" fontId="0" fillId="33" borderId="0" xfId="0" applyFill="1"/>
    <xf numFmtId="49" fontId="21" fillId="33" borderId="0" xfId="0" applyNumberFormat="1" applyFont="1" applyFill="1" applyBorder="1" applyAlignment="1">
      <alignment horizontal="left"/>
    </xf>
    <xf numFmtId="49" fontId="21" fillId="33" borderId="0" xfId="0" applyNumberFormat="1" applyFont="1" applyFill="1" applyBorder="1"/>
    <xf numFmtId="0" fontId="23" fillId="33" borderId="0" xfId="0" applyFont="1" applyFill="1"/>
    <xf numFmtId="0" fontId="0" fillId="33" borderId="0" xfId="0" applyFill="1" applyBorder="1" applyAlignment="1">
      <alignment horizontal="left"/>
    </xf>
    <xf numFmtId="164" fontId="0" fillId="33" borderId="0" xfId="0" applyNumberFormat="1" applyFill="1" applyBorder="1"/>
    <xf numFmtId="0" fontId="0" fillId="33" borderId="0" xfId="0" applyFill="1" applyBorder="1"/>
    <xf numFmtId="49" fontId="0" fillId="33" borderId="0" xfId="0" applyNumberFormat="1" applyFill="1" applyBorder="1"/>
    <xf numFmtId="49" fontId="0" fillId="33" borderId="0" xfId="0" applyNumberFormat="1" applyFill="1" applyBorder="1" applyAlignment="1">
      <alignment horizontal="left"/>
    </xf>
    <xf numFmtId="49" fontId="0" fillId="33" borderId="0" xfId="0" applyNumberFormat="1" applyFill="1"/>
    <xf numFmtId="49" fontId="21" fillId="33" borderId="0" xfId="43" applyNumberFormat="1" applyFont="1" applyFill="1" applyBorder="1" applyAlignment="1">
      <alignment horizontal="left"/>
    </xf>
    <xf numFmtId="49" fontId="1" fillId="33" borderId="0" xfId="0" applyNumberFormat="1" applyFont="1" applyFill="1" applyBorder="1" applyAlignment="1">
      <alignment horizontal="left"/>
    </xf>
    <xf numFmtId="0" fontId="1" fillId="33" borderId="0" xfId="0" applyFont="1" applyFill="1" applyBorder="1" applyAlignment="1">
      <alignment horizontal="left"/>
    </xf>
    <xf numFmtId="0" fontId="22" fillId="33" borderId="0" xfId="0" applyFont="1" applyFill="1"/>
    <xf numFmtId="0" fontId="24" fillId="33" borderId="0" xfId="0" quotePrefix="1" applyFont="1" applyFill="1" applyAlignment="1">
      <alignment wrapText="1"/>
    </xf>
    <xf numFmtId="49" fontId="21" fillId="33" borderId="0" xfId="0" quotePrefix="1" applyNumberFormat="1" applyFont="1" applyFill="1" applyBorder="1"/>
    <xf numFmtId="49" fontId="0" fillId="0" borderId="0" xfId="0" quotePrefix="1" applyNumberFormat="1" applyFill="1"/>
    <xf numFmtId="49" fontId="0" fillId="33" borderId="0" xfId="0" quotePrefix="1" applyNumberFormat="1" applyFill="1"/>
    <xf numFmtId="49" fontId="0" fillId="0" borderId="0" xfId="0" quotePrefix="1" applyNumberFormat="1" applyFill="1" applyBorder="1" applyAlignment="1">
      <alignment horizontal="left"/>
    </xf>
    <xf numFmtId="49" fontId="21" fillId="33" borderId="0" xfId="43" quotePrefix="1" applyNumberFormat="1" applyFont="1" applyFill="1" applyBorder="1" applyAlignment="1">
      <alignment horizontal="left"/>
    </xf>
    <xf numFmtId="164" fontId="16" fillId="0" borderId="0" xfId="0" applyNumberFormat="1" applyFont="1" applyFill="1" applyBorder="1" applyAlignment="1"/>
    <xf numFmtId="164" fontId="0" fillId="0" borderId="0" xfId="0" applyNumberFormat="1" applyFill="1" applyBorder="1" applyAlignment="1">
      <alignment horizontal="right"/>
    </xf>
    <xf numFmtId="164" fontId="0" fillId="33" borderId="0" xfId="0" applyNumberFormat="1" applyFill="1" applyBorder="1" applyAlignment="1">
      <alignment horizontal="right"/>
    </xf>
    <xf numFmtId="164" fontId="0" fillId="33" borderId="0" xfId="0" applyNumberFormat="1" applyFill="1" applyAlignment="1">
      <alignment horizontal="right"/>
    </xf>
    <xf numFmtId="164" fontId="0" fillId="33" borderId="0" xfId="0" quotePrefix="1" applyNumberFormat="1" applyFill="1" applyBorder="1" applyAlignment="1">
      <alignment horizontal="right"/>
    </xf>
    <xf numFmtId="164" fontId="0" fillId="0" borderId="0" xfId="0" quotePrefix="1" applyNumberFormat="1" applyFill="1" applyBorder="1" applyAlignment="1">
      <alignment horizontal="right"/>
    </xf>
    <xf numFmtId="164" fontId="21" fillId="0" borderId="0" xfId="0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21" fillId="33" borderId="0" xfId="0" applyNumberFormat="1" applyFont="1" applyFill="1" applyBorder="1" applyAlignment="1">
      <alignment horizontal="right"/>
    </xf>
    <xf numFmtId="49" fontId="0" fillId="33" borderId="0" xfId="0" applyNumberFormat="1" applyFon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25" fillId="33" borderId="0" xfId="0" applyFont="1" applyFill="1" applyBorder="1" applyAlignment="1">
      <alignment horizontal="center"/>
    </xf>
    <xf numFmtId="49" fontId="0" fillId="0" borderId="0" xfId="0" quotePrefix="1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3"/>
  <sheetViews>
    <sheetView tabSelected="1" zoomScale="90" zoomScaleNormal="90" workbookViewId="0">
      <selection activeCell="C16" sqref="C16"/>
    </sheetView>
  </sheetViews>
  <sheetFormatPr defaultRowHeight="15" x14ac:dyDescent="0.25"/>
  <cols>
    <col min="1" max="1" width="5.85546875" style="6" customWidth="1"/>
    <col min="2" max="2" width="5.85546875" style="63" customWidth="1"/>
    <col min="3" max="3" width="47.5703125" style="12" customWidth="1"/>
    <col min="4" max="4" width="41.28515625" style="11" customWidth="1"/>
    <col min="5" max="5" width="18" style="11" hidden="1" customWidth="1"/>
    <col min="6" max="6" width="25.85546875" style="11" customWidth="1"/>
    <col min="7" max="7" width="24.5703125" style="11" customWidth="1"/>
    <col min="8" max="8" width="10.140625" style="6" customWidth="1"/>
    <col min="9" max="9" width="7.42578125" style="6" customWidth="1"/>
    <col min="10" max="10" width="8.28515625" style="54" customWidth="1"/>
    <col min="11" max="11" width="11.7109375" style="23" customWidth="1"/>
    <col min="12" max="12" width="9.140625" style="2"/>
    <col min="13" max="13" width="9.140625" style="23"/>
    <col min="14" max="14" width="13.42578125" style="23" customWidth="1"/>
    <col min="15" max="15" width="9.140625" style="2"/>
    <col min="16" max="16" width="9.140625" style="23"/>
    <col min="17" max="17" width="14.42578125" style="23" customWidth="1"/>
    <col min="18" max="18" width="9.140625" style="2"/>
    <col min="19" max="19" width="9.140625" style="23"/>
    <col min="20" max="20" width="14.7109375" style="23" customWidth="1"/>
    <col min="21" max="21" width="9.140625" style="2"/>
    <col min="22" max="22" width="9.140625" style="23"/>
    <col min="23" max="23" width="14.28515625" style="23" customWidth="1"/>
    <col min="24" max="24" width="9.140625" style="2"/>
    <col min="25" max="25" width="9.140625" style="23"/>
    <col min="26" max="26" width="12.7109375" style="23" customWidth="1"/>
    <col min="27" max="16384" width="9.140625" style="2"/>
  </cols>
  <sheetData>
    <row r="1" spans="1:26" ht="18.75" x14ac:dyDescent="0.3">
      <c r="C1" s="21" t="s">
        <v>3</v>
      </c>
      <c r="D1" s="10"/>
      <c r="E1" s="10"/>
      <c r="F1" s="4" t="s">
        <v>16</v>
      </c>
      <c r="G1" s="4"/>
      <c r="H1" s="4"/>
      <c r="I1" s="7"/>
    </row>
    <row r="2" spans="1:26" x14ac:dyDescent="0.25">
      <c r="I2" s="7"/>
      <c r="K2" s="24"/>
    </row>
    <row r="3" spans="1:26" x14ac:dyDescent="0.25">
      <c r="C3" s="12" t="s">
        <v>6</v>
      </c>
      <c r="D3" s="11" t="s">
        <v>17</v>
      </c>
      <c r="G3" s="24"/>
      <c r="I3" s="7"/>
    </row>
    <row r="4" spans="1:26" x14ac:dyDescent="0.25">
      <c r="I4" s="7"/>
    </row>
    <row r="6" spans="1:26" x14ac:dyDescent="0.25">
      <c r="C6" s="22" t="s">
        <v>12</v>
      </c>
      <c r="D6" s="7" t="s">
        <v>0</v>
      </c>
      <c r="E6" s="7" t="s">
        <v>1</v>
      </c>
      <c r="F6" s="7" t="s">
        <v>5</v>
      </c>
      <c r="G6" s="7" t="s">
        <v>4</v>
      </c>
      <c r="H6" s="13" t="s">
        <v>2</v>
      </c>
      <c r="I6" s="13"/>
      <c r="J6" s="53" t="s">
        <v>168</v>
      </c>
      <c r="K6" s="24" t="s">
        <v>181</v>
      </c>
      <c r="L6" s="7" t="s">
        <v>169</v>
      </c>
      <c r="M6" s="24" t="s">
        <v>170</v>
      </c>
      <c r="N6" s="24" t="s">
        <v>179</v>
      </c>
      <c r="O6" s="7" t="s">
        <v>171</v>
      </c>
      <c r="P6" s="24" t="s">
        <v>172</v>
      </c>
      <c r="Q6" s="24" t="s">
        <v>180</v>
      </c>
      <c r="R6" s="7" t="s">
        <v>173</v>
      </c>
      <c r="S6" s="24" t="s">
        <v>174</v>
      </c>
      <c r="T6" s="24" t="s">
        <v>182</v>
      </c>
      <c r="U6" s="7" t="s">
        <v>175</v>
      </c>
      <c r="V6" s="24" t="s">
        <v>176</v>
      </c>
      <c r="W6" s="24" t="s">
        <v>183</v>
      </c>
      <c r="X6" s="7" t="s">
        <v>177</v>
      </c>
      <c r="Y6" s="24" t="s">
        <v>178</v>
      </c>
      <c r="Z6" s="24" t="s">
        <v>184</v>
      </c>
    </row>
    <row r="8" spans="1:26" s="39" customFormat="1" x14ac:dyDescent="0.25">
      <c r="A8" s="37">
        <v>1</v>
      </c>
      <c r="B8" s="64"/>
      <c r="C8" s="32" t="s">
        <v>18</v>
      </c>
      <c r="D8" s="33" t="s">
        <v>188</v>
      </c>
      <c r="E8" s="34"/>
      <c r="F8" s="35" t="s">
        <v>186</v>
      </c>
      <c r="G8" s="34" t="s">
        <v>187</v>
      </c>
      <c r="H8" s="36">
        <f>LEN(TRIM(C8))-LEN(SUBSTITUTE(TRIM(C8),",",""))+1</f>
        <v>7</v>
      </c>
      <c r="I8" s="37"/>
      <c r="J8" s="55">
        <v>9.6000000000000002E-2</v>
      </c>
      <c r="K8" s="38">
        <f>J8*H8</f>
        <v>0.67200000000000004</v>
      </c>
      <c r="L8" s="39">
        <f t="shared" ref="L8:L39" si="0">H8*50</f>
        <v>350</v>
      </c>
      <c r="M8" s="38">
        <v>7.3999999999999996E-2</v>
      </c>
      <c r="N8" s="38">
        <f t="shared" ref="N8:N39" si="1">M8*H8</f>
        <v>0.51800000000000002</v>
      </c>
      <c r="O8" s="39">
        <f t="shared" ref="O8:O39" si="2">H8*100</f>
        <v>700</v>
      </c>
      <c r="P8" s="38">
        <v>6.7000000000000004E-2</v>
      </c>
      <c r="Q8" s="38">
        <f t="shared" ref="Q8:Q39" si="3">P8*H8</f>
        <v>0.46900000000000003</v>
      </c>
      <c r="R8" s="39">
        <f t="shared" ref="R8:R39" si="4">H8*250</f>
        <v>1750</v>
      </c>
      <c r="S8" s="38">
        <v>5.0999999999999997E-2</v>
      </c>
      <c r="T8" s="38">
        <f t="shared" ref="T8:T39" si="5">S8*H8</f>
        <v>0.35699999999999998</v>
      </c>
      <c r="U8" s="39">
        <f t="shared" ref="U8:U39" si="6">H8*500</f>
        <v>3500</v>
      </c>
      <c r="V8" s="38">
        <v>4.3999999999999997E-2</v>
      </c>
      <c r="W8" s="38">
        <f t="shared" ref="W8:W39" si="7">V8*H8</f>
        <v>0.308</v>
      </c>
      <c r="X8" s="39">
        <f t="shared" ref="X8:X39" si="8">H8*1000</f>
        <v>7000</v>
      </c>
      <c r="Y8" s="38">
        <v>4.3999999999999997E-2</v>
      </c>
      <c r="Z8" s="38">
        <f t="shared" ref="Z8:Z39" si="9">Y8*H8</f>
        <v>0.308</v>
      </c>
    </row>
    <row r="9" spans="1:26" x14ac:dyDescent="0.25">
      <c r="A9" s="6">
        <v>2</v>
      </c>
      <c r="B9" s="63" t="s">
        <v>237</v>
      </c>
      <c r="C9" s="3" t="s">
        <v>19</v>
      </c>
      <c r="D9" s="8" t="s">
        <v>190</v>
      </c>
      <c r="E9" s="9"/>
      <c r="F9" s="65" t="s">
        <v>238</v>
      </c>
      <c r="G9" s="9" t="s">
        <v>192</v>
      </c>
      <c r="H9" s="14">
        <f>LEN(TRIM(C9))-LEN(SUBSTITUTE(TRIM(C9),",",""))+1</f>
        <v>3</v>
      </c>
      <c r="J9" s="54">
        <v>6.3E-2</v>
      </c>
      <c r="K9" s="23">
        <f t="shared" ref="K9:K70" si="10">J9*H9</f>
        <v>0.189</v>
      </c>
      <c r="L9" s="2">
        <f t="shared" si="0"/>
        <v>150</v>
      </c>
      <c r="M9" s="23">
        <v>3.5999999999999997E-2</v>
      </c>
      <c r="N9" s="23">
        <f t="shared" si="1"/>
        <v>0.10799999999999998</v>
      </c>
      <c r="O9" s="2">
        <f t="shared" si="2"/>
        <v>300</v>
      </c>
      <c r="P9" s="23">
        <v>2.7E-2</v>
      </c>
      <c r="Q9" s="23">
        <f t="shared" si="3"/>
        <v>8.1000000000000003E-2</v>
      </c>
      <c r="R9" s="2">
        <f t="shared" si="4"/>
        <v>750</v>
      </c>
      <c r="S9" s="23">
        <v>2.3E-2</v>
      </c>
      <c r="T9" s="23">
        <f t="shared" si="5"/>
        <v>6.9000000000000006E-2</v>
      </c>
      <c r="U9" s="2">
        <f t="shared" si="6"/>
        <v>1500</v>
      </c>
      <c r="V9" s="23">
        <v>2.3E-2</v>
      </c>
      <c r="W9" s="23">
        <f t="shared" si="7"/>
        <v>6.9000000000000006E-2</v>
      </c>
      <c r="X9" s="2">
        <f t="shared" si="8"/>
        <v>3000</v>
      </c>
      <c r="Y9" s="23">
        <v>2.3E-2</v>
      </c>
      <c r="Z9" s="23">
        <f t="shared" si="9"/>
        <v>6.9000000000000006E-2</v>
      </c>
    </row>
    <row r="10" spans="1:26" s="39" customFormat="1" ht="60" x14ac:dyDescent="0.25">
      <c r="A10" s="37">
        <v>3</v>
      </c>
      <c r="B10" s="64"/>
      <c r="C10" s="32" t="s">
        <v>20</v>
      </c>
      <c r="D10" s="33" t="s">
        <v>76</v>
      </c>
      <c r="E10" s="34"/>
      <c r="F10" s="47" t="s">
        <v>191</v>
      </c>
      <c r="G10" s="34" t="s">
        <v>192</v>
      </c>
      <c r="H10" s="36">
        <f>LEN(TRIM(C10))-LEN(SUBSTITUTE(TRIM(C10),",",""))+1</f>
        <v>39</v>
      </c>
      <c r="I10" s="37"/>
      <c r="J10" s="55">
        <v>1.2E-2</v>
      </c>
      <c r="K10" s="38">
        <f t="shared" si="10"/>
        <v>0.46800000000000003</v>
      </c>
      <c r="L10" s="39">
        <f t="shared" si="0"/>
        <v>1950</v>
      </c>
      <c r="M10" s="38">
        <v>1.2E-2</v>
      </c>
      <c r="N10" s="38">
        <f t="shared" si="1"/>
        <v>0.46800000000000003</v>
      </c>
      <c r="O10" s="39">
        <f t="shared" si="2"/>
        <v>3900</v>
      </c>
      <c r="P10" s="38">
        <v>1.2E-2</v>
      </c>
      <c r="Q10" s="38">
        <f t="shared" si="3"/>
        <v>0.46800000000000003</v>
      </c>
      <c r="R10" s="39">
        <f t="shared" si="4"/>
        <v>9750</v>
      </c>
      <c r="S10" s="38">
        <v>1.2E-2</v>
      </c>
      <c r="T10" s="38">
        <f t="shared" si="5"/>
        <v>0.46800000000000003</v>
      </c>
      <c r="U10" s="39">
        <f t="shared" si="6"/>
        <v>19500</v>
      </c>
      <c r="V10" s="38">
        <v>1.2E-2</v>
      </c>
      <c r="W10" s="38">
        <f t="shared" si="7"/>
        <v>0.46800000000000003</v>
      </c>
      <c r="X10" s="39">
        <f t="shared" si="8"/>
        <v>39000</v>
      </c>
      <c r="Y10" s="38">
        <v>1.2E-2</v>
      </c>
      <c r="Z10" s="38">
        <f t="shared" si="9"/>
        <v>0.46800000000000003</v>
      </c>
    </row>
    <row r="11" spans="1:26" x14ac:dyDescent="0.25">
      <c r="A11" s="6">
        <v>4</v>
      </c>
      <c r="C11" s="3" t="s">
        <v>21</v>
      </c>
      <c r="D11" s="8" t="s">
        <v>77</v>
      </c>
      <c r="E11" s="9"/>
      <c r="F11" s="27" t="s">
        <v>193</v>
      </c>
      <c r="G11" s="9" t="s">
        <v>194</v>
      </c>
      <c r="H11" s="14">
        <f>LEN(TRIM(C11))-LEN(SUBSTITUTE(TRIM(C11),",",""))+1</f>
        <v>10</v>
      </c>
      <c r="J11" s="54">
        <v>2.3E-2</v>
      </c>
      <c r="K11" s="23">
        <f t="shared" si="10"/>
        <v>0.22999999999999998</v>
      </c>
      <c r="L11" s="2">
        <f t="shared" si="0"/>
        <v>500</v>
      </c>
      <c r="M11" s="23">
        <v>0.01</v>
      </c>
      <c r="N11" s="23">
        <f t="shared" si="1"/>
        <v>0.1</v>
      </c>
      <c r="O11" s="2">
        <f t="shared" si="2"/>
        <v>1000</v>
      </c>
      <c r="P11" s="23">
        <v>8.0000000000000002E-3</v>
      </c>
      <c r="Q11" s="23">
        <f t="shared" si="3"/>
        <v>0.08</v>
      </c>
      <c r="R11" s="2">
        <f t="shared" si="4"/>
        <v>2500</v>
      </c>
      <c r="S11" s="23">
        <v>6.0000000000000001E-3</v>
      </c>
      <c r="T11" s="23">
        <f t="shared" si="5"/>
        <v>0.06</v>
      </c>
      <c r="U11" s="2">
        <f t="shared" si="6"/>
        <v>5000</v>
      </c>
      <c r="V11" s="23">
        <v>6.0000000000000001E-3</v>
      </c>
      <c r="W11" s="23">
        <f t="shared" si="7"/>
        <v>0.06</v>
      </c>
      <c r="X11" s="2">
        <f t="shared" si="8"/>
        <v>10000</v>
      </c>
      <c r="Y11" s="23">
        <v>5.0000000000000001E-3</v>
      </c>
      <c r="Z11" s="23">
        <f t="shared" si="9"/>
        <v>0.05</v>
      </c>
    </row>
    <row r="12" spans="1:26" s="39" customFormat="1" x14ac:dyDescent="0.25">
      <c r="A12" s="37">
        <v>5</v>
      </c>
      <c r="B12" s="64"/>
      <c r="C12" s="32" t="s">
        <v>22</v>
      </c>
      <c r="D12" s="33" t="s">
        <v>78</v>
      </c>
      <c r="E12" s="34"/>
      <c r="F12" s="40" t="s">
        <v>195</v>
      </c>
      <c r="G12" s="34" t="s">
        <v>158</v>
      </c>
      <c r="H12" s="36">
        <f t="shared" ref="H12:H70" si="11">LEN(TRIM(C12))-LEN(SUBSTITUTE(TRIM(C12),",",""))+1</f>
        <v>6</v>
      </c>
      <c r="I12" s="37"/>
      <c r="J12" s="55">
        <v>0.104</v>
      </c>
      <c r="K12" s="38">
        <f t="shared" si="10"/>
        <v>0.624</v>
      </c>
      <c r="L12" s="39">
        <f t="shared" si="0"/>
        <v>300</v>
      </c>
      <c r="M12" s="38">
        <v>2.3E-2</v>
      </c>
      <c r="N12" s="38">
        <f t="shared" si="1"/>
        <v>0.13800000000000001</v>
      </c>
      <c r="O12" s="39">
        <f t="shared" si="2"/>
        <v>600</v>
      </c>
      <c r="P12" s="38">
        <v>2.3E-2</v>
      </c>
      <c r="Q12" s="38">
        <f t="shared" si="3"/>
        <v>0.13800000000000001</v>
      </c>
      <c r="R12" s="39">
        <f t="shared" si="4"/>
        <v>1500</v>
      </c>
      <c r="S12" s="38">
        <v>1.9E-2</v>
      </c>
      <c r="T12" s="38">
        <f t="shared" si="5"/>
        <v>0.11399999999999999</v>
      </c>
      <c r="U12" s="39">
        <f t="shared" si="6"/>
        <v>3000</v>
      </c>
      <c r="V12" s="38">
        <v>1.9E-2</v>
      </c>
      <c r="W12" s="38">
        <f t="shared" si="7"/>
        <v>0.11399999999999999</v>
      </c>
      <c r="X12" s="39">
        <f t="shared" si="8"/>
        <v>6000</v>
      </c>
      <c r="Y12" s="38">
        <v>1.4E-2</v>
      </c>
      <c r="Z12" s="38">
        <f t="shared" si="9"/>
        <v>8.4000000000000005E-2</v>
      </c>
    </row>
    <row r="13" spans="1:26" x14ac:dyDescent="0.25">
      <c r="A13" s="6">
        <v>6</v>
      </c>
      <c r="C13" s="3" t="s">
        <v>23</v>
      </c>
      <c r="D13" s="8" t="s">
        <v>79</v>
      </c>
      <c r="E13" s="9"/>
      <c r="F13" s="29" t="s">
        <v>196</v>
      </c>
      <c r="G13" s="9" t="s">
        <v>197</v>
      </c>
      <c r="H13" s="14">
        <f t="shared" si="11"/>
        <v>2</v>
      </c>
      <c r="J13" s="54">
        <v>8.1000000000000003E-2</v>
      </c>
      <c r="K13" s="23">
        <f t="shared" si="10"/>
        <v>0.16200000000000001</v>
      </c>
      <c r="L13" s="2">
        <f t="shared" si="0"/>
        <v>100</v>
      </c>
      <c r="M13" s="23">
        <v>0.03</v>
      </c>
      <c r="N13" s="23">
        <f t="shared" si="1"/>
        <v>0.06</v>
      </c>
      <c r="O13" s="2">
        <f t="shared" si="2"/>
        <v>200</v>
      </c>
      <c r="P13" s="23">
        <v>0.03</v>
      </c>
      <c r="Q13" s="23">
        <f t="shared" si="3"/>
        <v>0.06</v>
      </c>
      <c r="R13" s="2">
        <f t="shared" si="4"/>
        <v>500</v>
      </c>
      <c r="S13" s="23">
        <v>2.3E-2</v>
      </c>
      <c r="T13" s="23">
        <f t="shared" si="5"/>
        <v>4.5999999999999999E-2</v>
      </c>
      <c r="U13" s="2">
        <f t="shared" si="6"/>
        <v>1000</v>
      </c>
      <c r="V13" s="23">
        <v>2.3E-2</v>
      </c>
      <c r="W13" s="23">
        <f t="shared" si="7"/>
        <v>4.5999999999999999E-2</v>
      </c>
      <c r="X13" s="2">
        <f t="shared" si="8"/>
        <v>2000</v>
      </c>
      <c r="Y13" s="23">
        <v>2.3E-2</v>
      </c>
      <c r="Z13" s="23">
        <f t="shared" si="9"/>
        <v>4.5999999999999999E-2</v>
      </c>
    </row>
    <row r="14" spans="1:26" s="39" customFormat="1" x14ac:dyDescent="0.25">
      <c r="A14" s="37">
        <v>7</v>
      </c>
      <c r="B14" s="64"/>
      <c r="C14" s="32" t="s">
        <v>13</v>
      </c>
      <c r="D14" s="33" t="s">
        <v>80</v>
      </c>
      <c r="E14" s="34"/>
      <c r="F14" s="48" t="s">
        <v>198</v>
      </c>
      <c r="G14" s="33" t="s">
        <v>192</v>
      </c>
      <c r="H14" s="36">
        <f t="shared" si="11"/>
        <v>1</v>
      </c>
      <c r="I14" s="37"/>
      <c r="J14" s="56">
        <v>1.7999999999999999E-2</v>
      </c>
      <c r="K14" s="38">
        <f t="shared" si="10"/>
        <v>1.7999999999999999E-2</v>
      </c>
      <c r="L14" s="39">
        <f t="shared" si="0"/>
        <v>50</v>
      </c>
      <c r="M14" s="38">
        <v>1.2E-2</v>
      </c>
      <c r="N14" s="38">
        <f t="shared" si="1"/>
        <v>1.2E-2</v>
      </c>
      <c r="O14" s="39">
        <f t="shared" si="2"/>
        <v>100</v>
      </c>
      <c r="P14" s="38">
        <v>1.2E-2</v>
      </c>
      <c r="Q14" s="38">
        <f t="shared" si="3"/>
        <v>1.2E-2</v>
      </c>
      <c r="R14" s="39">
        <f t="shared" si="4"/>
        <v>250</v>
      </c>
      <c r="S14" s="38">
        <v>1.2E-2</v>
      </c>
      <c r="T14" s="38">
        <f t="shared" si="5"/>
        <v>1.2E-2</v>
      </c>
      <c r="U14" s="39">
        <f t="shared" si="6"/>
        <v>500</v>
      </c>
      <c r="V14" s="38">
        <v>1.2E-2</v>
      </c>
      <c r="W14" s="38">
        <f t="shared" si="7"/>
        <v>1.2E-2</v>
      </c>
      <c r="X14" s="39">
        <f t="shared" si="8"/>
        <v>1000</v>
      </c>
      <c r="Y14" s="38">
        <v>1.2E-2</v>
      </c>
      <c r="Z14" s="38">
        <f t="shared" si="9"/>
        <v>1.2E-2</v>
      </c>
    </row>
    <row r="15" spans="1:26" x14ac:dyDescent="0.25">
      <c r="A15" s="6">
        <v>8</v>
      </c>
      <c r="C15" s="3" t="s">
        <v>14</v>
      </c>
      <c r="D15" s="8" t="s">
        <v>201</v>
      </c>
      <c r="E15" s="9"/>
      <c r="F15" s="29" t="s">
        <v>199</v>
      </c>
      <c r="G15" s="5" t="s">
        <v>200</v>
      </c>
      <c r="H15" s="14">
        <f t="shared" si="11"/>
        <v>1</v>
      </c>
      <c r="J15" s="54">
        <v>0.39900000000000002</v>
      </c>
      <c r="K15" s="23">
        <f t="shared" si="10"/>
        <v>0.39900000000000002</v>
      </c>
      <c r="L15" s="2">
        <f t="shared" si="0"/>
        <v>50</v>
      </c>
      <c r="M15" s="23">
        <v>0.32300000000000001</v>
      </c>
      <c r="N15" s="23">
        <f t="shared" si="1"/>
        <v>0.32300000000000001</v>
      </c>
      <c r="O15" s="2">
        <f t="shared" si="2"/>
        <v>100</v>
      </c>
      <c r="P15" s="23">
        <v>0.185</v>
      </c>
      <c r="Q15" s="23">
        <f t="shared" si="3"/>
        <v>0.185</v>
      </c>
      <c r="R15" s="2">
        <f t="shared" si="4"/>
        <v>250</v>
      </c>
      <c r="S15" s="23">
        <v>0.185</v>
      </c>
      <c r="T15" s="23">
        <f t="shared" si="5"/>
        <v>0.185</v>
      </c>
      <c r="U15" s="2">
        <f t="shared" si="6"/>
        <v>500</v>
      </c>
      <c r="V15" s="23">
        <v>0.13700000000000001</v>
      </c>
      <c r="W15" s="23">
        <f t="shared" si="7"/>
        <v>0.13700000000000001</v>
      </c>
      <c r="X15" s="2">
        <f t="shared" si="8"/>
        <v>1000</v>
      </c>
      <c r="Y15" s="23">
        <v>0.11700000000000001</v>
      </c>
      <c r="Z15" s="23">
        <f t="shared" si="9"/>
        <v>0.11700000000000001</v>
      </c>
    </row>
    <row r="16" spans="1:26" s="39" customFormat="1" x14ac:dyDescent="0.25">
      <c r="A16" s="37">
        <v>9</v>
      </c>
      <c r="B16" s="64"/>
      <c r="C16" s="32" t="s">
        <v>24</v>
      </c>
      <c r="D16" s="33" t="s">
        <v>81</v>
      </c>
      <c r="E16" s="34"/>
      <c r="F16" s="41" t="s">
        <v>202</v>
      </c>
      <c r="G16" s="33" t="s">
        <v>197</v>
      </c>
      <c r="H16" s="36">
        <f t="shared" si="11"/>
        <v>2</v>
      </c>
      <c r="I16" s="37"/>
      <c r="J16" s="56">
        <v>8.1000000000000003E-2</v>
      </c>
      <c r="K16" s="38">
        <f t="shared" si="10"/>
        <v>0.16200000000000001</v>
      </c>
      <c r="L16" s="39">
        <f t="shared" si="0"/>
        <v>100</v>
      </c>
      <c r="M16" s="38">
        <v>6.2E-2</v>
      </c>
      <c r="N16" s="38">
        <f t="shared" si="1"/>
        <v>0.124</v>
      </c>
      <c r="O16" s="39">
        <f t="shared" si="2"/>
        <v>200</v>
      </c>
      <c r="P16" s="38">
        <v>6.2E-2</v>
      </c>
      <c r="Q16" s="38">
        <f t="shared" si="3"/>
        <v>0.124</v>
      </c>
      <c r="R16" s="39">
        <f t="shared" si="4"/>
        <v>500</v>
      </c>
      <c r="S16" s="38">
        <v>6.2E-2</v>
      </c>
      <c r="T16" s="38">
        <f t="shared" si="5"/>
        <v>0.124</v>
      </c>
      <c r="U16" s="39">
        <f t="shared" si="6"/>
        <v>1000</v>
      </c>
      <c r="V16" s="38">
        <v>4.8000000000000001E-2</v>
      </c>
      <c r="W16" s="38">
        <f t="shared" si="7"/>
        <v>9.6000000000000002E-2</v>
      </c>
      <c r="X16" s="39">
        <f t="shared" si="8"/>
        <v>2000</v>
      </c>
      <c r="Y16" s="38">
        <v>4.8000000000000001E-2</v>
      </c>
      <c r="Z16" s="38">
        <f t="shared" si="9"/>
        <v>9.6000000000000002E-2</v>
      </c>
    </row>
    <row r="17" spans="1:26" x14ac:dyDescent="0.25">
      <c r="A17" s="6">
        <v>10</v>
      </c>
      <c r="B17" s="63" t="s">
        <v>237</v>
      </c>
      <c r="C17" s="3" t="s">
        <v>25</v>
      </c>
      <c r="D17" s="8" t="s">
        <v>83</v>
      </c>
      <c r="E17" s="9"/>
      <c r="F17" s="29" t="s">
        <v>239</v>
      </c>
      <c r="G17" s="9" t="s">
        <v>204</v>
      </c>
      <c r="H17" s="14">
        <f t="shared" si="11"/>
        <v>4</v>
      </c>
      <c r="J17" s="54">
        <v>7.3999999999999996E-2</v>
      </c>
      <c r="K17" s="23">
        <f t="shared" si="10"/>
        <v>0.29599999999999999</v>
      </c>
      <c r="L17" s="2">
        <f t="shared" si="0"/>
        <v>200</v>
      </c>
      <c r="M17" s="23">
        <v>5.0000000000000001E-3</v>
      </c>
      <c r="N17" s="23">
        <f t="shared" si="1"/>
        <v>0.02</v>
      </c>
      <c r="O17" s="2">
        <f t="shared" si="2"/>
        <v>400</v>
      </c>
      <c r="P17" s="23">
        <v>5.0000000000000001E-3</v>
      </c>
      <c r="Q17" s="23">
        <f t="shared" si="3"/>
        <v>0.02</v>
      </c>
      <c r="R17" s="2">
        <f t="shared" si="4"/>
        <v>1000</v>
      </c>
      <c r="S17" s="23">
        <v>3.0000000000000001E-3</v>
      </c>
      <c r="T17" s="23">
        <f t="shared" si="5"/>
        <v>1.2E-2</v>
      </c>
      <c r="U17" s="2">
        <f t="shared" si="6"/>
        <v>2000</v>
      </c>
      <c r="V17" s="23">
        <v>3.0000000000000001E-3</v>
      </c>
      <c r="W17" s="23">
        <f t="shared" si="7"/>
        <v>1.2E-2</v>
      </c>
      <c r="X17" s="2">
        <f t="shared" si="8"/>
        <v>4000</v>
      </c>
      <c r="Y17" s="23">
        <v>3.0000000000000001E-3</v>
      </c>
      <c r="Z17" s="23">
        <f t="shared" si="9"/>
        <v>1.2E-2</v>
      </c>
    </row>
    <row r="18" spans="1:26" s="39" customFormat="1" x14ac:dyDescent="0.25">
      <c r="A18" s="37">
        <v>11</v>
      </c>
      <c r="B18" s="64"/>
      <c r="C18" s="32" t="s">
        <v>26</v>
      </c>
      <c r="D18" s="33" t="s">
        <v>84</v>
      </c>
      <c r="E18" s="34"/>
      <c r="F18" s="42" t="s">
        <v>205</v>
      </c>
      <c r="G18" s="33" t="s">
        <v>187</v>
      </c>
      <c r="H18" s="36">
        <f t="shared" si="11"/>
        <v>2</v>
      </c>
      <c r="I18" s="37"/>
      <c r="J18" s="57">
        <v>5.8999999999999997E-2</v>
      </c>
      <c r="K18" s="38">
        <f t="shared" si="10"/>
        <v>0.11799999999999999</v>
      </c>
      <c r="L18" s="39">
        <f t="shared" si="0"/>
        <v>100</v>
      </c>
      <c r="M18" s="38">
        <v>3.6999999999999998E-2</v>
      </c>
      <c r="N18" s="38">
        <f t="shared" si="1"/>
        <v>7.3999999999999996E-2</v>
      </c>
      <c r="O18" s="39">
        <f t="shared" si="2"/>
        <v>200</v>
      </c>
      <c r="P18" s="38">
        <v>3.6999999999999998E-2</v>
      </c>
      <c r="Q18" s="38">
        <f t="shared" si="3"/>
        <v>7.3999999999999996E-2</v>
      </c>
      <c r="R18" s="39">
        <f t="shared" si="4"/>
        <v>500</v>
      </c>
      <c r="S18" s="38">
        <v>0.03</v>
      </c>
      <c r="T18" s="38">
        <f t="shared" si="5"/>
        <v>0.06</v>
      </c>
      <c r="U18" s="39">
        <f t="shared" si="6"/>
        <v>1000</v>
      </c>
      <c r="V18" s="38">
        <v>2.1000000000000001E-2</v>
      </c>
      <c r="W18" s="38">
        <f t="shared" si="7"/>
        <v>4.2000000000000003E-2</v>
      </c>
      <c r="X18" s="39">
        <f t="shared" si="8"/>
        <v>2000</v>
      </c>
      <c r="Y18" s="38">
        <v>2.1000000000000001E-2</v>
      </c>
      <c r="Z18" s="38">
        <f t="shared" si="9"/>
        <v>4.2000000000000003E-2</v>
      </c>
    </row>
    <row r="19" spans="1:26" x14ac:dyDescent="0.25">
      <c r="A19" s="6">
        <v>12</v>
      </c>
      <c r="C19" s="3" t="s">
        <v>27</v>
      </c>
      <c r="D19" s="8" t="s">
        <v>85</v>
      </c>
      <c r="E19" s="9"/>
      <c r="F19" s="49" t="s">
        <v>206</v>
      </c>
      <c r="G19" s="5" t="s">
        <v>192</v>
      </c>
      <c r="H19" s="14">
        <f t="shared" si="11"/>
        <v>1</v>
      </c>
      <c r="J19" s="58">
        <v>2.7E-2</v>
      </c>
      <c r="K19" s="23">
        <f t="shared" si="10"/>
        <v>2.7E-2</v>
      </c>
      <c r="L19" s="2">
        <f t="shared" si="0"/>
        <v>50</v>
      </c>
      <c r="M19" s="23">
        <v>1.7999999999999999E-2</v>
      </c>
      <c r="N19" s="23">
        <f t="shared" si="1"/>
        <v>1.7999999999999999E-2</v>
      </c>
      <c r="O19" s="2">
        <f t="shared" si="2"/>
        <v>100</v>
      </c>
      <c r="P19" s="23">
        <v>1.4E-2</v>
      </c>
      <c r="Q19" s="23">
        <f t="shared" si="3"/>
        <v>1.4E-2</v>
      </c>
      <c r="R19" s="2">
        <f t="shared" si="4"/>
        <v>250</v>
      </c>
      <c r="S19" s="23">
        <v>1.2999999999999999E-2</v>
      </c>
      <c r="T19" s="23">
        <f t="shared" si="5"/>
        <v>1.2999999999999999E-2</v>
      </c>
      <c r="U19" s="2">
        <f t="shared" si="6"/>
        <v>500</v>
      </c>
      <c r="V19" s="23">
        <v>1.2E-2</v>
      </c>
      <c r="W19" s="23">
        <f t="shared" si="7"/>
        <v>1.2E-2</v>
      </c>
      <c r="X19" s="2">
        <f t="shared" si="8"/>
        <v>1000</v>
      </c>
      <c r="Y19" s="23">
        <v>1.2E-2</v>
      </c>
      <c r="Z19" s="23">
        <f t="shared" si="9"/>
        <v>1.2E-2</v>
      </c>
    </row>
    <row r="20" spans="1:26" s="39" customFormat="1" x14ac:dyDescent="0.25">
      <c r="A20" s="37">
        <v>13</v>
      </c>
      <c r="B20" s="64"/>
      <c r="C20" s="32" t="s">
        <v>28</v>
      </c>
      <c r="D20" s="33" t="s">
        <v>86</v>
      </c>
      <c r="E20" s="34"/>
      <c r="F20" s="50" t="s">
        <v>207</v>
      </c>
      <c r="G20" s="33" t="s">
        <v>192</v>
      </c>
      <c r="H20" s="36">
        <f t="shared" si="11"/>
        <v>4</v>
      </c>
      <c r="I20" s="37"/>
      <c r="J20" s="57">
        <v>5.0999999999999997E-2</v>
      </c>
      <c r="K20" s="38">
        <f t="shared" si="10"/>
        <v>0.20399999999999999</v>
      </c>
      <c r="L20" s="39">
        <f t="shared" si="0"/>
        <v>200</v>
      </c>
      <c r="M20" s="38">
        <v>2.3E-2</v>
      </c>
      <c r="N20" s="38">
        <f t="shared" si="1"/>
        <v>9.1999999999999998E-2</v>
      </c>
      <c r="O20" s="39">
        <f t="shared" si="2"/>
        <v>400</v>
      </c>
      <c r="P20" s="38">
        <v>1.4E-2</v>
      </c>
      <c r="Q20" s="38">
        <f t="shared" si="3"/>
        <v>5.6000000000000001E-2</v>
      </c>
      <c r="R20" s="39">
        <f t="shared" si="4"/>
        <v>1000</v>
      </c>
      <c r="S20" s="38">
        <v>6.0000000000000001E-3</v>
      </c>
      <c r="T20" s="38">
        <f t="shared" si="5"/>
        <v>2.4E-2</v>
      </c>
      <c r="U20" s="39">
        <f t="shared" si="6"/>
        <v>2000</v>
      </c>
      <c r="V20" s="38">
        <v>6.0000000000000001E-3</v>
      </c>
      <c r="W20" s="38">
        <f t="shared" si="7"/>
        <v>2.4E-2</v>
      </c>
      <c r="X20" s="39">
        <f t="shared" si="8"/>
        <v>4000</v>
      </c>
      <c r="Y20" s="38">
        <v>5.0000000000000001E-3</v>
      </c>
      <c r="Z20" s="38">
        <f t="shared" si="9"/>
        <v>0.02</v>
      </c>
    </row>
    <row r="21" spans="1:26" x14ac:dyDescent="0.25">
      <c r="A21" s="6">
        <v>14</v>
      </c>
      <c r="C21" s="3" t="s">
        <v>29</v>
      </c>
      <c r="D21" s="8" t="s">
        <v>87</v>
      </c>
      <c r="E21" s="9"/>
      <c r="F21" s="51" t="s">
        <v>208</v>
      </c>
      <c r="G21" s="9" t="s">
        <v>192</v>
      </c>
      <c r="H21" s="14">
        <f t="shared" si="11"/>
        <v>2</v>
      </c>
      <c r="J21" s="54">
        <v>0.03</v>
      </c>
      <c r="K21" s="23">
        <f t="shared" si="10"/>
        <v>0.06</v>
      </c>
      <c r="L21" s="2">
        <f t="shared" si="0"/>
        <v>100</v>
      </c>
      <c r="M21" s="23">
        <v>1.4E-2</v>
      </c>
      <c r="N21" s="23">
        <f t="shared" si="1"/>
        <v>2.8000000000000001E-2</v>
      </c>
      <c r="O21" s="2">
        <f t="shared" si="2"/>
        <v>200</v>
      </c>
      <c r="P21" s="23">
        <v>1.4E-2</v>
      </c>
      <c r="Q21" s="23">
        <f t="shared" si="3"/>
        <v>2.8000000000000001E-2</v>
      </c>
      <c r="R21" s="2">
        <f t="shared" si="4"/>
        <v>500</v>
      </c>
      <c r="S21" s="23">
        <v>7.0000000000000001E-3</v>
      </c>
      <c r="T21" s="23">
        <f t="shared" si="5"/>
        <v>1.4E-2</v>
      </c>
      <c r="U21" s="2">
        <f t="shared" si="6"/>
        <v>1000</v>
      </c>
      <c r="V21" s="23">
        <v>6.0000000000000001E-3</v>
      </c>
      <c r="W21" s="23">
        <f t="shared" si="7"/>
        <v>1.2E-2</v>
      </c>
      <c r="X21" s="2">
        <f t="shared" si="8"/>
        <v>2000</v>
      </c>
      <c r="Y21" s="23">
        <v>6.0000000000000001E-3</v>
      </c>
      <c r="Z21" s="23">
        <f t="shared" si="9"/>
        <v>1.2E-2</v>
      </c>
    </row>
    <row r="22" spans="1:26" s="39" customFormat="1" x14ac:dyDescent="0.25">
      <c r="A22" s="37">
        <v>15</v>
      </c>
      <c r="B22" s="64"/>
      <c r="C22" s="32" t="s">
        <v>30</v>
      </c>
      <c r="D22" s="33" t="s">
        <v>88</v>
      </c>
      <c r="E22" s="34"/>
      <c r="F22" s="52" t="s">
        <v>209</v>
      </c>
      <c r="G22" s="34" t="s">
        <v>192</v>
      </c>
      <c r="H22" s="36">
        <f t="shared" si="11"/>
        <v>4</v>
      </c>
      <c r="I22" s="37"/>
      <c r="J22" s="55">
        <v>6.3E-2</v>
      </c>
      <c r="K22" s="38">
        <f t="shared" si="10"/>
        <v>0.252</v>
      </c>
      <c r="L22" s="39">
        <f t="shared" si="0"/>
        <v>200</v>
      </c>
      <c r="M22" s="38">
        <v>3.5999999999999997E-2</v>
      </c>
      <c r="N22" s="38">
        <f t="shared" si="1"/>
        <v>0.14399999999999999</v>
      </c>
      <c r="O22" s="39">
        <f t="shared" si="2"/>
        <v>400</v>
      </c>
      <c r="P22" s="38">
        <v>2.7E-2</v>
      </c>
      <c r="Q22" s="38">
        <f t="shared" si="3"/>
        <v>0.108</v>
      </c>
      <c r="R22" s="39">
        <f t="shared" si="4"/>
        <v>1000</v>
      </c>
      <c r="S22" s="38">
        <v>2.3E-2</v>
      </c>
      <c r="T22" s="38">
        <f t="shared" si="5"/>
        <v>9.1999999999999998E-2</v>
      </c>
      <c r="U22" s="39">
        <f t="shared" si="6"/>
        <v>2000</v>
      </c>
      <c r="V22" s="38">
        <v>2.3E-2</v>
      </c>
      <c r="W22" s="38">
        <f t="shared" si="7"/>
        <v>9.1999999999999998E-2</v>
      </c>
      <c r="X22" s="39">
        <f t="shared" si="8"/>
        <v>4000</v>
      </c>
      <c r="Y22" s="38">
        <v>2.3E-2</v>
      </c>
      <c r="Z22" s="38">
        <f t="shared" si="9"/>
        <v>9.1999999999999998E-2</v>
      </c>
    </row>
    <row r="23" spans="1:26" x14ac:dyDescent="0.25">
      <c r="A23" s="6">
        <v>16</v>
      </c>
      <c r="C23" s="3" t="s">
        <v>31</v>
      </c>
      <c r="D23" s="8" t="s">
        <v>89</v>
      </c>
      <c r="E23" s="9"/>
      <c r="F23" s="49" t="s">
        <v>210</v>
      </c>
      <c r="G23" s="5" t="s">
        <v>192</v>
      </c>
      <c r="H23" s="14">
        <f t="shared" si="11"/>
        <v>1</v>
      </c>
      <c r="J23" s="54">
        <v>7.1999999999999995E-2</v>
      </c>
      <c r="K23" s="23">
        <f t="shared" si="10"/>
        <v>7.1999999999999995E-2</v>
      </c>
      <c r="L23" s="2">
        <f t="shared" si="0"/>
        <v>50</v>
      </c>
      <c r="M23" s="23">
        <v>5.2999999999999999E-2</v>
      </c>
      <c r="N23" s="23">
        <f t="shared" si="1"/>
        <v>5.2999999999999999E-2</v>
      </c>
      <c r="O23" s="2">
        <f t="shared" si="2"/>
        <v>100</v>
      </c>
      <c r="P23" s="23">
        <v>4.1000000000000002E-2</v>
      </c>
      <c r="Q23" s="23">
        <f t="shared" si="3"/>
        <v>4.1000000000000002E-2</v>
      </c>
      <c r="R23" s="2">
        <f t="shared" si="4"/>
        <v>250</v>
      </c>
      <c r="S23" s="23">
        <v>3.6999999999999998E-2</v>
      </c>
      <c r="T23" s="23">
        <f t="shared" si="5"/>
        <v>3.6999999999999998E-2</v>
      </c>
      <c r="U23" s="2">
        <f t="shared" si="6"/>
        <v>500</v>
      </c>
      <c r="V23" s="23">
        <v>3.3000000000000002E-2</v>
      </c>
      <c r="W23" s="23">
        <f t="shared" si="7"/>
        <v>3.3000000000000002E-2</v>
      </c>
      <c r="X23" s="2">
        <f t="shared" si="8"/>
        <v>1000</v>
      </c>
      <c r="Z23" s="23">
        <f t="shared" si="9"/>
        <v>0</v>
      </c>
    </row>
    <row r="24" spans="1:26" s="39" customFormat="1" x14ac:dyDescent="0.25">
      <c r="A24" s="37">
        <v>17</v>
      </c>
      <c r="B24" s="64"/>
      <c r="C24" s="32" t="s">
        <v>82</v>
      </c>
      <c r="D24" s="33" t="s">
        <v>90</v>
      </c>
      <c r="E24" s="34"/>
      <c r="F24" s="42" t="s">
        <v>129</v>
      </c>
      <c r="G24" s="33" t="s">
        <v>130</v>
      </c>
      <c r="H24" s="36">
        <f t="shared" si="11"/>
        <v>2</v>
      </c>
      <c r="I24" s="37"/>
      <c r="J24" s="55">
        <v>2</v>
      </c>
      <c r="K24" s="38">
        <f t="shared" si="10"/>
        <v>4</v>
      </c>
      <c r="L24" s="39">
        <f t="shared" si="0"/>
        <v>100</v>
      </c>
      <c r="M24" s="38">
        <v>1.6</v>
      </c>
      <c r="N24" s="38">
        <f t="shared" si="1"/>
        <v>3.2</v>
      </c>
      <c r="O24" s="39">
        <f t="shared" si="2"/>
        <v>200</v>
      </c>
      <c r="P24" s="38">
        <v>1.6</v>
      </c>
      <c r="Q24" s="38">
        <f t="shared" si="3"/>
        <v>3.2</v>
      </c>
      <c r="R24" s="39">
        <f t="shared" si="4"/>
        <v>500</v>
      </c>
      <c r="S24" s="38">
        <v>1.36</v>
      </c>
      <c r="T24" s="38">
        <f t="shared" si="5"/>
        <v>2.72</v>
      </c>
      <c r="U24" s="39">
        <f t="shared" si="6"/>
        <v>1000</v>
      </c>
      <c r="V24" s="38">
        <v>1.1599999999999999</v>
      </c>
      <c r="W24" s="38">
        <f t="shared" si="7"/>
        <v>2.3199999999999998</v>
      </c>
      <c r="X24" s="39">
        <f t="shared" si="8"/>
        <v>2000</v>
      </c>
      <c r="Y24" s="38">
        <v>1.1599999999999999</v>
      </c>
      <c r="Z24" s="38">
        <f t="shared" si="9"/>
        <v>2.3199999999999998</v>
      </c>
    </row>
    <row r="25" spans="1:26" x14ac:dyDescent="0.25">
      <c r="A25" s="6">
        <v>18</v>
      </c>
      <c r="C25" s="3" t="s">
        <v>32</v>
      </c>
      <c r="D25" s="8" t="s">
        <v>91</v>
      </c>
      <c r="E25" s="9"/>
      <c r="F25" s="29" t="s">
        <v>133</v>
      </c>
      <c r="G25" s="5" t="s">
        <v>130</v>
      </c>
      <c r="H25" s="14">
        <f t="shared" si="11"/>
        <v>4</v>
      </c>
      <c r="J25" s="54">
        <v>0.53900000000000003</v>
      </c>
      <c r="K25" s="23">
        <f t="shared" si="10"/>
        <v>2.1560000000000001</v>
      </c>
      <c r="L25" s="2">
        <f t="shared" si="0"/>
        <v>200</v>
      </c>
      <c r="M25" s="23">
        <v>0.42099999999999999</v>
      </c>
      <c r="N25" s="23">
        <f t="shared" si="1"/>
        <v>1.6839999999999999</v>
      </c>
      <c r="O25" s="2">
        <f t="shared" si="2"/>
        <v>400</v>
      </c>
      <c r="P25" s="23">
        <v>0.38200000000000001</v>
      </c>
      <c r="Q25" s="23">
        <f t="shared" si="3"/>
        <v>1.528</v>
      </c>
      <c r="R25" s="2">
        <f t="shared" si="4"/>
        <v>1000</v>
      </c>
      <c r="S25" s="23">
        <v>0.30199999999999999</v>
      </c>
      <c r="T25" s="23">
        <f t="shared" si="5"/>
        <v>1.208</v>
      </c>
      <c r="U25" s="2">
        <f t="shared" si="6"/>
        <v>2000</v>
      </c>
      <c r="V25" s="23">
        <v>0.29099999999999998</v>
      </c>
      <c r="W25" s="23">
        <f t="shared" si="7"/>
        <v>1.1639999999999999</v>
      </c>
      <c r="X25" s="2">
        <f t="shared" si="8"/>
        <v>4000</v>
      </c>
      <c r="Y25" s="23">
        <v>0.28100000000000003</v>
      </c>
      <c r="Z25" s="23">
        <f t="shared" si="9"/>
        <v>1.1240000000000001</v>
      </c>
    </row>
    <row r="26" spans="1:26" s="39" customFormat="1" x14ac:dyDescent="0.25">
      <c r="A26" s="37">
        <v>19</v>
      </c>
      <c r="B26" s="64"/>
      <c r="C26" s="32" t="s">
        <v>33</v>
      </c>
      <c r="D26" s="33" t="s">
        <v>93</v>
      </c>
      <c r="E26" s="34"/>
      <c r="F26" s="42" t="s">
        <v>131</v>
      </c>
      <c r="G26" s="33" t="s">
        <v>132</v>
      </c>
      <c r="H26" s="36">
        <f t="shared" si="11"/>
        <v>1</v>
      </c>
      <c r="I26" s="37"/>
      <c r="J26" s="55">
        <v>2.59</v>
      </c>
      <c r="K26" s="38">
        <f t="shared" si="10"/>
        <v>2.59</v>
      </c>
      <c r="L26" s="39">
        <f t="shared" si="0"/>
        <v>50</v>
      </c>
      <c r="M26" s="38">
        <v>2.17</v>
      </c>
      <c r="N26" s="38">
        <f t="shared" si="1"/>
        <v>2.17</v>
      </c>
      <c r="O26" s="39">
        <f t="shared" si="2"/>
        <v>100</v>
      </c>
      <c r="P26" s="38">
        <v>2.0699999999999998</v>
      </c>
      <c r="Q26" s="38">
        <f t="shared" si="3"/>
        <v>2.0699999999999998</v>
      </c>
      <c r="R26" s="39">
        <f t="shared" si="4"/>
        <v>250</v>
      </c>
      <c r="S26" s="38">
        <v>1.81</v>
      </c>
      <c r="T26" s="38">
        <f t="shared" si="5"/>
        <v>1.81</v>
      </c>
      <c r="U26" s="39">
        <f t="shared" si="6"/>
        <v>500</v>
      </c>
      <c r="V26" s="38">
        <v>1.76</v>
      </c>
      <c r="W26" s="38">
        <f t="shared" si="7"/>
        <v>1.76</v>
      </c>
      <c r="X26" s="39">
        <f t="shared" si="8"/>
        <v>1000</v>
      </c>
      <c r="Y26" s="38">
        <v>1.72</v>
      </c>
      <c r="Z26" s="38">
        <f t="shared" si="9"/>
        <v>1.72</v>
      </c>
    </row>
    <row r="27" spans="1:26" x14ac:dyDescent="0.25">
      <c r="A27" s="6">
        <v>20</v>
      </c>
      <c r="C27" s="3" t="s">
        <v>34</v>
      </c>
      <c r="D27" s="8" t="s">
        <v>92</v>
      </c>
      <c r="E27" s="9"/>
      <c r="F27" s="29" t="s">
        <v>134</v>
      </c>
      <c r="G27" s="5" t="s">
        <v>135</v>
      </c>
      <c r="H27" s="14">
        <f t="shared" si="11"/>
        <v>1</v>
      </c>
      <c r="J27" s="54">
        <v>0.76800000000000002</v>
      </c>
      <c r="K27" s="23">
        <f t="shared" si="10"/>
        <v>0.76800000000000002</v>
      </c>
      <c r="L27" s="2">
        <f t="shared" si="0"/>
        <v>50</v>
      </c>
      <c r="M27" s="23">
        <v>0.61299999999999999</v>
      </c>
      <c r="N27" s="23">
        <f t="shared" si="1"/>
        <v>0.61299999999999999</v>
      </c>
      <c r="O27" s="2">
        <f t="shared" si="2"/>
        <v>100</v>
      </c>
      <c r="P27" s="23">
        <v>0.58599999999999997</v>
      </c>
      <c r="Q27" s="23">
        <f t="shared" si="3"/>
        <v>0.58599999999999997</v>
      </c>
      <c r="R27" s="2">
        <f t="shared" si="4"/>
        <v>250</v>
      </c>
      <c r="S27" s="23">
        <v>0.53300000000000003</v>
      </c>
      <c r="T27" s="23">
        <f t="shared" si="5"/>
        <v>0.53300000000000003</v>
      </c>
      <c r="U27" s="2">
        <f t="shared" si="6"/>
        <v>500</v>
      </c>
      <c r="V27" s="23">
        <v>0.48</v>
      </c>
      <c r="W27" s="23">
        <f t="shared" si="7"/>
        <v>0.48</v>
      </c>
      <c r="X27" s="2">
        <f t="shared" si="8"/>
        <v>1000</v>
      </c>
      <c r="Y27" s="23">
        <v>0.42699999999999999</v>
      </c>
      <c r="Z27" s="23">
        <f t="shared" si="9"/>
        <v>0.42699999999999999</v>
      </c>
    </row>
    <row r="28" spans="1:26" s="39" customFormat="1" x14ac:dyDescent="0.25">
      <c r="A28" s="37">
        <v>21</v>
      </c>
      <c r="B28" s="64"/>
      <c r="C28" s="32" t="s">
        <v>35</v>
      </c>
      <c r="D28" s="33" t="s">
        <v>94</v>
      </c>
      <c r="E28" s="34"/>
      <c r="F28" s="34" t="s">
        <v>127</v>
      </c>
      <c r="G28" s="33" t="s">
        <v>128</v>
      </c>
      <c r="H28" s="36">
        <f t="shared" si="11"/>
        <v>1</v>
      </c>
      <c r="I28" s="37"/>
      <c r="J28" s="55">
        <v>0.45800000000000002</v>
      </c>
      <c r="K28" s="38">
        <f t="shared" si="10"/>
        <v>0.45800000000000002</v>
      </c>
      <c r="L28" s="39">
        <f t="shared" si="0"/>
        <v>50</v>
      </c>
      <c r="M28" s="38">
        <v>0.45800000000000002</v>
      </c>
      <c r="N28" s="38">
        <f t="shared" si="1"/>
        <v>0.45800000000000002</v>
      </c>
      <c r="O28" s="39">
        <f t="shared" si="2"/>
        <v>100</v>
      </c>
      <c r="P28" s="38">
        <v>0.432</v>
      </c>
      <c r="Q28" s="38">
        <f t="shared" si="3"/>
        <v>0.432</v>
      </c>
      <c r="R28" s="39">
        <f t="shared" si="4"/>
        <v>250</v>
      </c>
      <c r="S28" s="38">
        <v>0.432</v>
      </c>
      <c r="T28" s="38">
        <f t="shared" si="5"/>
        <v>0.432</v>
      </c>
      <c r="U28" s="39">
        <f t="shared" si="6"/>
        <v>500</v>
      </c>
      <c r="V28" s="38">
        <v>0.41499999999999998</v>
      </c>
      <c r="W28" s="38">
        <f t="shared" si="7"/>
        <v>0.41499999999999998</v>
      </c>
      <c r="X28" s="39">
        <f t="shared" si="8"/>
        <v>1000</v>
      </c>
      <c r="Y28" s="38">
        <v>0.41399999999999998</v>
      </c>
      <c r="Z28" s="38">
        <f t="shared" si="9"/>
        <v>0.41399999999999998</v>
      </c>
    </row>
    <row r="29" spans="1:26" x14ac:dyDescent="0.25">
      <c r="A29" s="6">
        <v>22</v>
      </c>
      <c r="C29" s="3" t="s">
        <v>36</v>
      </c>
      <c r="D29" s="8" t="s">
        <v>95</v>
      </c>
      <c r="E29" s="9"/>
      <c r="F29" s="9" t="s">
        <v>161</v>
      </c>
      <c r="G29" s="9" t="s">
        <v>160</v>
      </c>
      <c r="H29" s="14">
        <f t="shared" si="11"/>
        <v>2</v>
      </c>
      <c r="J29" s="59">
        <v>0.17699999999999999</v>
      </c>
      <c r="K29" s="23">
        <f t="shared" si="10"/>
        <v>0.35399999999999998</v>
      </c>
      <c r="L29" s="2">
        <f t="shared" si="0"/>
        <v>100</v>
      </c>
      <c r="M29" s="23">
        <v>0.08</v>
      </c>
      <c r="N29" s="23">
        <f t="shared" si="1"/>
        <v>0.16</v>
      </c>
      <c r="O29" s="2">
        <f t="shared" si="2"/>
        <v>200</v>
      </c>
      <c r="P29" s="23">
        <v>0.08</v>
      </c>
      <c r="Q29" s="23">
        <f t="shared" si="3"/>
        <v>0.16</v>
      </c>
      <c r="R29" s="2">
        <f t="shared" si="4"/>
        <v>500</v>
      </c>
      <c r="S29" s="23">
        <v>0.08</v>
      </c>
      <c r="T29" s="23">
        <f t="shared" si="5"/>
        <v>0.16</v>
      </c>
      <c r="U29" s="2">
        <f t="shared" si="6"/>
        <v>1000</v>
      </c>
      <c r="V29" s="23">
        <v>6.6000000000000003E-2</v>
      </c>
      <c r="W29" s="23">
        <f t="shared" si="7"/>
        <v>0.13200000000000001</v>
      </c>
      <c r="X29" s="2">
        <f t="shared" si="8"/>
        <v>2000</v>
      </c>
      <c r="Y29" s="23">
        <v>5.8999999999999997E-2</v>
      </c>
      <c r="Z29" s="23">
        <f t="shared" si="9"/>
        <v>0.11799999999999999</v>
      </c>
    </row>
    <row r="30" spans="1:26" s="39" customFormat="1" x14ac:dyDescent="0.25">
      <c r="A30" s="37">
        <v>23</v>
      </c>
      <c r="B30" s="64"/>
      <c r="C30" s="32" t="s">
        <v>37</v>
      </c>
      <c r="D30" s="33" t="s">
        <v>96</v>
      </c>
      <c r="E30" s="34"/>
      <c r="F30" s="35" t="s">
        <v>162</v>
      </c>
      <c r="G30" s="34" t="s">
        <v>160</v>
      </c>
      <c r="H30" s="36">
        <f t="shared" si="11"/>
        <v>2</v>
      </c>
      <c r="I30" s="37"/>
      <c r="J30" s="55">
        <v>0.221</v>
      </c>
      <c r="K30" s="38">
        <f t="shared" si="10"/>
        <v>0.442</v>
      </c>
      <c r="L30" s="39">
        <f t="shared" si="0"/>
        <v>100</v>
      </c>
      <c r="M30" s="38">
        <v>0.10100000000000001</v>
      </c>
      <c r="N30" s="38">
        <f t="shared" si="1"/>
        <v>0.20200000000000001</v>
      </c>
      <c r="O30" s="39">
        <f t="shared" si="2"/>
        <v>200</v>
      </c>
      <c r="P30" s="38">
        <v>0.10100000000000001</v>
      </c>
      <c r="Q30" s="38">
        <f t="shared" si="3"/>
        <v>0.20200000000000001</v>
      </c>
      <c r="R30" s="39">
        <f t="shared" si="4"/>
        <v>500</v>
      </c>
      <c r="S30" s="38">
        <v>0.10100000000000001</v>
      </c>
      <c r="T30" s="38">
        <f t="shared" si="5"/>
        <v>0.20200000000000001</v>
      </c>
      <c r="U30" s="39">
        <f t="shared" si="6"/>
        <v>1000</v>
      </c>
      <c r="V30" s="38">
        <v>8.2000000000000003E-2</v>
      </c>
      <c r="W30" s="38">
        <f t="shared" si="7"/>
        <v>0.16400000000000001</v>
      </c>
      <c r="X30" s="39">
        <f t="shared" si="8"/>
        <v>2000</v>
      </c>
      <c r="Y30" s="38">
        <v>7.3999999999999996E-2</v>
      </c>
      <c r="Z30" s="38">
        <f t="shared" si="9"/>
        <v>0.14799999999999999</v>
      </c>
    </row>
    <row r="31" spans="1:26" x14ac:dyDescent="0.25">
      <c r="A31" s="6">
        <v>24</v>
      </c>
      <c r="C31" s="3" t="s">
        <v>38</v>
      </c>
      <c r="D31" s="8" t="s">
        <v>98</v>
      </c>
      <c r="E31" s="9"/>
      <c r="F31" s="26" t="s">
        <v>155</v>
      </c>
      <c r="G31" s="9" t="s">
        <v>142</v>
      </c>
      <c r="H31" s="14">
        <f t="shared" si="11"/>
        <v>1</v>
      </c>
      <c r="J31" s="54">
        <v>0.32500000000000001</v>
      </c>
      <c r="K31" s="23">
        <f t="shared" si="10"/>
        <v>0.32500000000000001</v>
      </c>
      <c r="L31" s="2">
        <f t="shared" si="0"/>
        <v>50</v>
      </c>
      <c r="M31" s="23">
        <v>0.24399999999999999</v>
      </c>
      <c r="N31" s="23">
        <f t="shared" si="1"/>
        <v>0.24399999999999999</v>
      </c>
      <c r="O31" s="2">
        <f t="shared" si="2"/>
        <v>100</v>
      </c>
      <c r="P31" s="23">
        <v>0.13800000000000001</v>
      </c>
      <c r="Q31" s="23">
        <f t="shared" si="3"/>
        <v>0.13800000000000001</v>
      </c>
      <c r="R31" s="2">
        <f t="shared" si="4"/>
        <v>250</v>
      </c>
      <c r="S31" s="23">
        <v>0.13800000000000001</v>
      </c>
      <c r="T31" s="23">
        <f t="shared" si="5"/>
        <v>0.13800000000000001</v>
      </c>
      <c r="U31" s="2">
        <f t="shared" si="6"/>
        <v>500</v>
      </c>
      <c r="V31" s="23">
        <v>0.13800000000000001</v>
      </c>
      <c r="W31" s="23">
        <f t="shared" si="7"/>
        <v>0.13800000000000001</v>
      </c>
      <c r="X31" s="2">
        <f t="shared" si="8"/>
        <v>1000</v>
      </c>
      <c r="Y31" s="23">
        <v>7.0000000000000007E-2</v>
      </c>
      <c r="Z31" s="23">
        <f t="shared" si="9"/>
        <v>7.0000000000000007E-2</v>
      </c>
    </row>
    <row r="32" spans="1:26" s="39" customFormat="1" x14ac:dyDescent="0.25">
      <c r="A32" s="37">
        <v>25</v>
      </c>
      <c r="B32" s="64"/>
      <c r="C32" s="32" t="s">
        <v>39</v>
      </c>
      <c r="D32" s="33" t="s">
        <v>97</v>
      </c>
      <c r="E32" s="34"/>
      <c r="F32" s="35" t="s">
        <v>163</v>
      </c>
      <c r="G32" s="34" t="s">
        <v>164</v>
      </c>
      <c r="H32" s="36">
        <f t="shared" si="11"/>
        <v>1</v>
      </c>
      <c r="I32" s="37"/>
      <c r="J32" s="55">
        <v>0.27300000000000002</v>
      </c>
      <c r="K32" s="38">
        <f t="shared" si="10"/>
        <v>0.27300000000000002</v>
      </c>
      <c r="L32" s="39">
        <f t="shared" si="0"/>
        <v>50</v>
      </c>
      <c r="M32" s="38">
        <v>0.17599999999999999</v>
      </c>
      <c r="N32" s="38">
        <f t="shared" si="1"/>
        <v>0.17599999999999999</v>
      </c>
      <c r="O32" s="39">
        <f t="shared" si="2"/>
        <v>100</v>
      </c>
      <c r="P32" s="38">
        <v>0.14000000000000001</v>
      </c>
      <c r="Q32" s="38">
        <f t="shared" si="3"/>
        <v>0.14000000000000001</v>
      </c>
      <c r="R32" s="39">
        <f t="shared" si="4"/>
        <v>250</v>
      </c>
      <c r="S32" s="38">
        <v>0.121</v>
      </c>
      <c r="T32" s="38">
        <f t="shared" si="5"/>
        <v>0.121</v>
      </c>
      <c r="U32" s="39">
        <f t="shared" si="6"/>
        <v>500</v>
      </c>
      <c r="V32" s="38">
        <v>0.104</v>
      </c>
      <c r="W32" s="38">
        <f t="shared" si="7"/>
        <v>0.104</v>
      </c>
      <c r="X32" s="39">
        <f t="shared" si="8"/>
        <v>1000</v>
      </c>
      <c r="Y32" s="38">
        <v>0.08</v>
      </c>
      <c r="Z32" s="38">
        <f t="shared" si="9"/>
        <v>0.08</v>
      </c>
    </row>
    <row r="33" spans="1:26" ht="14.25" customHeight="1" x14ac:dyDescent="0.25">
      <c r="A33" s="6">
        <v>26</v>
      </c>
      <c r="C33" s="3" t="s">
        <v>7</v>
      </c>
      <c r="D33" s="8" t="s">
        <v>154</v>
      </c>
      <c r="E33" s="9"/>
      <c r="F33" s="9" t="s">
        <v>156</v>
      </c>
      <c r="G33" s="9" t="s">
        <v>157</v>
      </c>
      <c r="H33" s="14">
        <f t="shared" si="11"/>
        <v>1</v>
      </c>
      <c r="J33" s="59">
        <v>8.7999999999999995E-2</v>
      </c>
      <c r="K33" s="23">
        <f t="shared" si="10"/>
        <v>8.7999999999999995E-2</v>
      </c>
      <c r="L33" s="2">
        <f t="shared" si="0"/>
        <v>50</v>
      </c>
      <c r="M33" s="23">
        <v>6.4000000000000001E-2</v>
      </c>
      <c r="N33" s="23">
        <f t="shared" si="1"/>
        <v>6.4000000000000001E-2</v>
      </c>
      <c r="O33" s="2">
        <f t="shared" si="2"/>
        <v>100</v>
      </c>
      <c r="P33" s="23">
        <v>5.8000000000000003E-2</v>
      </c>
      <c r="Q33" s="23">
        <f t="shared" si="3"/>
        <v>5.8000000000000003E-2</v>
      </c>
      <c r="R33" s="2">
        <f t="shared" si="4"/>
        <v>250</v>
      </c>
      <c r="S33" s="23">
        <v>5.8000000000000003E-2</v>
      </c>
      <c r="T33" s="23">
        <f t="shared" si="5"/>
        <v>5.8000000000000003E-2</v>
      </c>
      <c r="U33" s="2">
        <f t="shared" si="6"/>
        <v>500</v>
      </c>
      <c r="V33" s="23">
        <v>0.05</v>
      </c>
      <c r="W33" s="23">
        <f t="shared" si="7"/>
        <v>0.05</v>
      </c>
      <c r="X33" s="2">
        <f t="shared" si="8"/>
        <v>1000</v>
      </c>
      <c r="Y33" s="23">
        <v>4.2999999999999997E-2</v>
      </c>
      <c r="Z33" s="23">
        <f t="shared" si="9"/>
        <v>4.2999999999999997E-2</v>
      </c>
    </row>
    <row r="34" spans="1:26" s="39" customFormat="1" x14ac:dyDescent="0.25">
      <c r="A34" s="37">
        <v>27</v>
      </c>
      <c r="B34" s="64"/>
      <c r="C34" s="32" t="s">
        <v>40</v>
      </c>
      <c r="D34" s="33" t="s">
        <v>137</v>
      </c>
      <c r="E34" s="34"/>
      <c r="F34" s="34" t="s">
        <v>159</v>
      </c>
      <c r="G34" s="33" t="s">
        <v>158</v>
      </c>
      <c r="H34" s="36">
        <f t="shared" si="11"/>
        <v>3</v>
      </c>
      <c r="I34" s="37"/>
      <c r="J34" s="55">
        <v>0.214</v>
      </c>
      <c r="K34" s="38">
        <f t="shared" si="10"/>
        <v>0.64200000000000002</v>
      </c>
      <c r="L34" s="39">
        <f t="shared" si="0"/>
        <v>150</v>
      </c>
      <c r="M34" s="38">
        <v>0.126</v>
      </c>
      <c r="N34" s="38">
        <f t="shared" si="1"/>
        <v>0.378</v>
      </c>
      <c r="O34" s="39">
        <f t="shared" si="2"/>
        <v>300</v>
      </c>
      <c r="P34" s="38">
        <v>0.126</v>
      </c>
      <c r="Q34" s="38">
        <f t="shared" si="3"/>
        <v>0.378</v>
      </c>
      <c r="R34" s="39">
        <f t="shared" si="4"/>
        <v>750</v>
      </c>
      <c r="S34" s="38">
        <v>0.12</v>
      </c>
      <c r="T34" s="38">
        <f t="shared" si="5"/>
        <v>0.36</v>
      </c>
      <c r="U34" s="39">
        <f t="shared" si="6"/>
        <v>1500</v>
      </c>
      <c r="V34" s="38">
        <v>9.6000000000000002E-2</v>
      </c>
      <c r="W34" s="38">
        <f t="shared" si="7"/>
        <v>0.28800000000000003</v>
      </c>
      <c r="X34" s="39">
        <f t="shared" si="8"/>
        <v>3000</v>
      </c>
      <c r="Y34" s="38">
        <v>9.6000000000000002E-2</v>
      </c>
      <c r="Z34" s="38">
        <f t="shared" si="9"/>
        <v>0.28800000000000003</v>
      </c>
    </row>
    <row r="35" spans="1:26" x14ac:dyDescent="0.25">
      <c r="A35" s="6">
        <v>28</v>
      </c>
      <c r="C35" s="3" t="s">
        <v>41</v>
      </c>
      <c r="D35" s="8" t="s">
        <v>136</v>
      </c>
      <c r="E35" s="9"/>
      <c r="F35" s="29" t="s">
        <v>185</v>
      </c>
      <c r="G35" s="5" t="s">
        <v>158</v>
      </c>
      <c r="H35" s="14">
        <f t="shared" si="11"/>
        <v>1</v>
      </c>
      <c r="J35" s="54">
        <v>0.22900000000000001</v>
      </c>
      <c r="K35" s="23">
        <f t="shared" si="10"/>
        <v>0.22900000000000001</v>
      </c>
      <c r="L35" s="2">
        <f t="shared" si="0"/>
        <v>50</v>
      </c>
      <c r="M35" s="23">
        <v>0.17899999999999999</v>
      </c>
      <c r="N35" s="23">
        <f t="shared" si="1"/>
        <v>0.17899999999999999</v>
      </c>
      <c r="O35" s="2">
        <f t="shared" si="2"/>
        <v>100</v>
      </c>
      <c r="P35" s="23">
        <v>0.13400000000000001</v>
      </c>
      <c r="Q35" s="23">
        <f t="shared" si="3"/>
        <v>0.13400000000000001</v>
      </c>
      <c r="R35" s="2">
        <f t="shared" si="4"/>
        <v>250</v>
      </c>
      <c r="S35" s="23">
        <v>0.13400000000000001</v>
      </c>
      <c r="T35" s="23">
        <f t="shared" si="5"/>
        <v>0.13400000000000001</v>
      </c>
      <c r="U35" s="2">
        <f t="shared" si="6"/>
        <v>500</v>
      </c>
      <c r="V35" s="23">
        <v>0.128</v>
      </c>
      <c r="W35" s="23">
        <f t="shared" si="7"/>
        <v>0.128</v>
      </c>
      <c r="X35" s="2">
        <f t="shared" si="8"/>
        <v>1000</v>
      </c>
      <c r="Y35" s="23">
        <v>0.104</v>
      </c>
      <c r="Z35" s="23">
        <f t="shared" si="9"/>
        <v>0.104</v>
      </c>
    </row>
    <row r="36" spans="1:26" s="39" customFormat="1" x14ac:dyDescent="0.25">
      <c r="A36" s="37">
        <v>29</v>
      </c>
      <c r="B36" s="64"/>
      <c r="C36" s="32" t="s">
        <v>42</v>
      </c>
      <c r="D36" s="33" t="s">
        <v>99</v>
      </c>
      <c r="E36" s="34"/>
      <c r="F36" s="42" t="s">
        <v>75</v>
      </c>
      <c r="G36" s="33" t="s">
        <v>138</v>
      </c>
      <c r="H36" s="36">
        <f t="shared" si="11"/>
        <v>1</v>
      </c>
      <c r="I36" s="37"/>
      <c r="J36" s="56">
        <v>0.55400000000000005</v>
      </c>
      <c r="K36" s="38">
        <f t="shared" si="10"/>
        <v>0.55400000000000005</v>
      </c>
      <c r="L36" s="39">
        <f t="shared" si="0"/>
        <v>50</v>
      </c>
      <c r="M36" s="38">
        <v>0.44500000000000001</v>
      </c>
      <c r="N36" s="38">
        <f t="shared" si="1"/>
        <v>0.44500000000000001</v>
      </c>
      <c r="O36" s="39">
        <f t="shared" si="2"/>
        <v>100</v>
      </c>
      <c r="P36" s="38">
        <v>0.36899999999999999</v>
      </c>
      <c r="Q36" s="38">
        <f t="shared" si="3"/>
        <v>0.36899999999999999</v>
      </c>
      <c r="R36" s="39">
        <f t="shared" si="4"/>
        <v>250</v>
      </c>
      <c r="S36" s="38">
        <v>0.317</v>
      </c>
      <c r="T36" s="38">
        <f t="shared" si="5"/>
        <v>0.317</v>
      </c>
      <c r="U36" s="39">
        <f t="shared" si="6"/>
        <v>500</v>
      </c>
      <c r="V36" s="38">
        <v>0.3</v>
      </c>
      <c r="W36" s="38">
        <f t="shared" si="7"/>
        <v>0.3</v>
      </c>
      <c r="X36" s="39">
        <f t="shared" si="8"/>
        <v>1000</v>
      </c>
      <c r="Y36" s="38">
        <v>0.29199999999999998</v>
      </c>
      <c r="Z36" s="38">
        <f t="shared" si="9"/>
        <v>0.29199999999999998</v>
      </c>
    </row>
    <row r="37" spans="1:26" x14ac:dyDescent="0.25">
      <c r="A37" s="6">
        <v>30</v>
      </c>
      <c r="C37" s="3" t="s">
        <v>43</v>
      </c>
      <c r="D37" s="8" t="s">
        <v>100</v>
      </c>
      <c r="E37" s="9"/>
      <c r="F37" s="29" t="s">
        <v>211</v>
      </c>
      <c r="G37" s="5" t="s">
        <v>187</v>
      </c>
      <c r="H37" s="14">
        <f t="shared" si="11"/>
        <v>3</v>
      </c>
      <c r="J37" s="60">
        <v>7.3999999999999996E-2</v>
      </c>
      <c r="K37" s="23">
        <f t="shared" si="10"/>
        <v>0.22199999999999998</v>
      </c>
      <c r="L37" s="2">
        <f t="shared" si="0"/>
        <v>150</v>
      </c>
      <c r="M37" s="23">
        <v>1.4E-2</v>
      </c>
      <c r="N37" s="23">
        <f t="shared" si="1"/>
        <v>4.2000000000000003E-2</v>
      </c>
      <c r="O37" s="2">
        <f t="shared" si="2"/>
        <v>300</v>
      </c>
      <c r="P37" s="23">
        <v>1.4E-2</v>
      </c>
      <c r="Q37" s="23">
        <f t="shared" si="3"/>
        <v>4.2000000000000003E-2</v>
      </c>
      <c r="R37" s="2">
        <f t="shared" si="4"/>
        <v>750</v>
      </c>
      <c r="S37" s="23">
        <v>1.4E-2</v>
      </c>
      <c r="T37" s="23">
        <f t="shared" si="5"/>
        <v>4.2000000000000003E-2</v>
      </c>
      <c r="U37" s="2">
        <f t="shared" si="6"/>
        <v>1500</v>
      </c>
      <c r="V37" s="23">
        <v>5.0000000000000001E-3</v>
      </c>
      <c r="W37" s="23">
        <f t="shared" si="7"/>
        <v>1.4999999999999999E-2</v>
      </c>
      <c r="X37" s="2">
        <f t="shared" si="8"/>
        <v>3000</v>
      </c>
      <c r="Y37" s="23">
        <v>5.0000000000000001E-3</v>
      </c>
      <c r="Z37" s="23">
        <f t="shared" si="9"/>
        <v>1.4999999999999999E-2</v>
      </c>
    </row>
    <row r="38" spans="1:26" s="39" customFormat="1" x14ac:dyDescent="0.25">
      <c r="A38" s="37">
        <v>31</v>
      </c>
      <c r="B38" s="64"/>
      <c r="C38" s="32" t="s">
        <v>44</v>
      </c>
      <c r="D38" s="33" t="s">
        <v>101</v>
      </c>
      <c r="E38" s="34"/>
      <c r="F38" s="43" t="s">
        <v>212</v>
      </c>
      <c r="G38" s="34" t="s">
        <v>194</v>
      </c>
      <c r="H38" s="36">
        <f t="shared" si="11"/>
        <v>3</v>
      </c>
      <c r="I38" s="37"/>
      <c r="J38" s="55">
        <v>7.3999999999999996E-2</v>
      </c>
      <c r="K38" s="38">
        <f t="shared" si="10"/>
        <v>0.22199999999999998</v>
      </c>
      <c r="L38" s="39">
        <f t="shared" si="0"/>
        <v>150</v>
      </c>
      <c r="M38" s="38">
        <v>2E-3</v>
      </c>
      <c r="N38" s="38">
        <f t="shared" si="1"/>
        <v>6.0000000000000001E-3</v>
      </c>
      <c r="O38" s="39">
        <f t="shared" si="2"/>
        <v>300</v>
      </c>
      <c r="P38" s="38">
        <v>2E-3</v>
      </c>
      <c r="Q38" s="38">
        <f t="shared" si="3"/>
        <v>6.0000000000000001E-3</v>
      </c>
      <c r="R38" s="39">
        <f t="shared" si="4"/>
        <v>750</v>
      </c>
      <c r="S38" s="38">
        <v>2E-3</v>
      </c>
      <c r="T38" s="38">
        <f t="shared" si="5"/>
        <v>6.0000000000000001E-3</v>
      </c>
      <c r="U38" s="39">
        <f t="shared" si="6"/>
        <v>1500</v>
      </c>
      <c r="V38" s="38">
        <v>2E-3</v>
      </c>
      <c r="W38" s="38">
        <f t="shared" si="7"/>
        <v>6.0000000000000001E-3</v>
      </c>
      <c r="X38" s="39">
        <f t="shared" si="8"/>
        <v>3000</v>
      </c>
      <c r="Y38" s="38">
        <v>2E-3</v>
      </c>
      <c r="Z38" s="38">
        <f t="shared" si="9"/>
        <v>6.0000000000000001E-3</v>
      </c>
    </row>
    <row r="39" spans="1:26" x14ac:dyDescent="0.25">
      <c r="A39" s="6">
        <v>32</v>
      </c>
      <c r="C39" s="3" t="s">
        <v>45</v>
      </c>
      <c r="D39" s="8" t="s">
        <v>102</v>
      </c>
      <c r="E39" s="9"/>
      <c r="F39" s="30" t="s">
        <v>213</v>
      </c>
      <c r="G39" s="9" t="s">
        <v>194</v>
      </c>
      <c r="H39" s="14">
        <f t="shared" si="11"/>
        <v>1</v>
      </c>
      <c r="J39" s="54">
        <v>7.3999999999999996E-2</v>
      </c>
      <c r="K39" s="23">
        <f t="shared" si="10"/>
        <v>7.3999999999999996E-2</v>
      </c>
      <c r="L39" s="2">
        <f t="shared" si="0"/>
        <v>50</v>
      </c>
      <c r="M39" s="23">
        <v>6.0000000000000001E-3</v>
      </c>
      <c r="N39" s="23">
        <f t="shared" si="1"/>
        <v>6.0000000000000001E-3</v>
      </c>
      <c r="O39" s="2">
        <f t="shared" si="2"/>
        <v>100</v>
      </c>
      <c r="P39" s="23">
        <v>2E-3</v>
      </c>
      <c r="Q39" s="23">
        <f t="shared" si="3"/>
        <v>2E-3</v>
      </c>
      <c r="R39" s="2">
        <f t="shared" si="4"/>
        <v>250</v>
      </c>
      <c r="S39" s="23">
        <v>2E-3</v>
      </c>
      <c r="T39" s="23">
        <f t="shared" si="5"/>
        <v>2E-3</v>
      </c>
      <c r="U39" s="2">
        <f t="shared" si="6"/>
        <v>500</v>
      </c>
      <c r="V39" s="23">
        <v>2E-3</v>
      </c>
      <c r="W39" s="23">
        <f t="shared" si="7"/>
        <v>2E-3</v>
      </c>
      <c r="X39" s="2">
        <f t="shared" si="8"/>
        <v>1000</v>
      </c>
      <c r="Y39" s="23">
        <v>2E-3</v>
      </c>
      <c r="Z39" s="23">
        <f t="shared" si="9"/>
        <v>2E-3</v>
      </c>
    </row>
    <row r="40" spans="1:26" s="39" customFormat="1" x14ac:dyDescent="0.25">
      <c r="A40" s="37">
        <v>33</v>
      </c>
      <c r="B40" s="64"/>
      <c r="C40" s="32" t="s">
        <v>46</v>
      </c>
      <c r="D40" s="33" t="s">
        <v>103</v>
      </c>
      <c r="E40" s="34"/>
      <c r="F40" s="34" t="s">
        <v>214</v>
      </c>
      <c r="G40" s="34" t="s">
        <v>194</v>
      </c>
      <c r="H40" s="36">
        <f t="shared" si="11"/>
        <v>1</v>
      </c>
      <c r="I40" s="37"/>
      <c r="J40" s="61">
        <v>7.3999999999999996E-2</v>
      </c>
      <c r="K40" s="38">
        <f t="shared" si="10"/>
        <v>7.3999999999999996E-2</v>
      </c>
      <c r="L40" s="39">
        <f t="shared" ref="L40:L70" si="12">H40*50</f>
        <v>50</v>
      </c>
      <c r="M40" s="38">
        <v>6.0000000000000001E-3</v>
      </c>
      <c r="N40" s="38">
        <f t="shared" ref="N40:N70" si="13">M40*H40</f>
        <v>6.0000000000000001E-3</v>
      </c>
      <c r="O40" s="39">
        <f t="shared" ref="O40:O70" si="14">H40*100</f>
        <v>100</v>
      </c>
      <c r="P40" s="38">
        <v>2E-3</v>
      </c>
      <c r="Q40" s="38">
        <f t="shared" ref="Q40:Q70" si="15">P40*H40</f>
        <v>2E-3</v>
      </c>
      <c r="R40" s="39">
        <f t="shared" ref="R40:R70" si="16">H40*250</f>
        <v>250</v>
      </c>
      <c r="S40" s="38">
        <v>2E-3</v>
      </c>
      <c r="T40" s="38">
        <f t="shared" ref="T40:T70" si="17">S40*H40</f>
        <v>2E-3</v>
      </c>
      <c r="U40" s="39">
        <f t="shared" ref="U40:U70" si="18">H40*500</f>
        <v>500</v>
      </c>
      <c r="V40" s="38">
        <v>2E-3</v>
      </c>
      <c r="W40" s="38">
        <f t="shared" ref="W40:W70" si="19">V40*H40</f>
        <v>2E-3</v>
      </c>
      <c r="X40" s="39">
        <f t="shared" ref="X40:X70" si="20">H40*1000</f>
        <v>1000</v>
      </c>
      <c r="Y40" s="38">
        <v>2E-3</v>
      </c>
      <c r="Z40" s="38">
        <f t="shared" ref="Z40:Z70" si="21">Y40*H40</f>
        <v>2E-3</v>
      </c>
    </row>
    <row r="41" spans="1:26" x14ac:dyDescent="0.25">
      <c r="A41" s="6">
        <v>34</v>
      </c>
      <c r="C41" s="3" t="s">
        <v>47</v>
      </c>
      <c r="D41" s="8" t="s">
        <v>104</v>
      </c>
      <c r="E41" s="9"/>
      <c r="F41" s="30" t="s">
        <v>215</v>
      </c>
      <c r="G41" s="9" t="s">
        <v>194</v>
      </c>
      <c r="H41" s="14">
        <f t="shared" si="11"/>
        <v>1</v>
      </c>
      <c r="J41" s="54">
        <v>7.3999999999999996E-2</v>
      </c>
      <c r="K41" s="23">
        <f t="shared" si="10"/>
        <v>7.3999999999999996E-2</v>
      </c>
      <c r="L41" s="2">
        <f t="shared" si="12"/>
        <v>50</v>
      </c>
      <c r="M41" s="23">
        <v>6.0000000000000001E-3</v>
      </c>
      <c r="N41" s="23">
        <f t="shared" si="13"/>
        <v>6.0000000000000001E-3</v>
      </c>
      <c r="O41" s="2">
        <f t="shared" si="14"/>
        <v>100</v>
      </c>
      <c r="P41" s="23">
        <v>2E-3</v>
      </c>
      <c r="Q41" s="23">
        <f t="shared" si="15"/>
        <v>2E-3</v>
      </c>
      <c r="R41" s="2">
        <f t="shared" si="16"/>
        <v>250</v>
      </c>
      <c r="S41" s="23">
        <v>2E-3</v>
      </c>
      <c r="T41" s="23">
        <f t="shared" si="17"/>
        <v>2E-3</v>
      </c>
      <c r="U41" s="2">
        <f t="shared" si="18"/>
        <v>500</v>
      </c>
      <c r="V41" s="23">
        <v>2E-3</v>
      </c>
      <c r="W41" s="23">
        <f t="shared" si="19"/>
        <v>2E-3</v>
      </c>
      <c r="X41" s="2">
        <f t="shared" si="20"/>
        <v>1000</v>
      </c>
      <c r="Y41" s="23">
        <v>2E-3</v>
      </c>
      <c r="Z41" s="23">
        <f t="shared" si="21"/>
        <v>2E-3</v>
      </c>
    </row>
    <row r="42" spans="1:26" s="39" customFormat="1" x14ac:dyDescent="0.25">
      <c r="A42" s="37">
        <v>35</v>
      </c>
      <c r="B42" s="64"/>
      <c r="C42" s="32" t="s">
        <v>48</v>
      </c>
      <c r="D42" s="33" t="s">
        <v>105</v>
      </c>
      <c r="E42" s="34"/>
      <c r="F42" s="34" t="s">
        <v>218</v>
      </c>
      <c r="G42" s="34" t="s">
        <v>194</v>
      </c>
      <c r="H42" s="36">
        <f t="shared" si="11"/>
        <v>1</v>
      </c>
      <c r="I42" s="37"/>
      <c r="J42" s="55">
        <v>7.3999999999999996E-2</v>
      </c>
      <c r="K42" s="38">
        <f t="shared" si="10"/>
        <v>7.3999999999999996E-2</v>
      </c>
      <c r="L42" s="39">
        <f t="shared" si="12"/>
        <v>50</v>
      </c>
      <c r="M42" s="38">
        <v>7.0000000000000001E-3</v>
      </c>
      <c r="N42" s="38">
        <f t="shared" si="13"/>
        <v>7.0000000000000001E-3</v>
      </c>
      <c r="O42" s="39">
        <f t="shared" si="14"/>
        <v>100</v>
      </c>
      <c r="P42" s="38">
        <v>2E-3</v>
      </c>
      <c r="Q42" s="38">
        <f t="shared" si="15"/>
        <v>2E-3</v>
      </c>
      <c r="R42" s="39">
        <f t="shared" si="16"/>
        <v>250</v>
      </c>
      <c r="S42" s="38">
        <v>2E-3</v>
      </c>
      <c r="T42" s="38">
        <f t="shared" si="17"/>
        <v>2E-3</v>
      </c>
      <c r="U42" s="39">
        <f t="shared" si="18"/>
        <v>500</v>
      </c>
      <c r="V42" s="38">
        <v>2E-3</v>
      </c>
      <c r="W42" s="38">
        <f t="shared" si="19"/>
        <v>2E-3</v>
      </c>
      <c r="X42" s="39">
        <f t="shared" si="20"/>
        <v>1000</v>
      </c>
      <c r="Y42" s="38">
        <v>2E-3</v>
      </c>
      <c r="Z42" s="38">
        <f t="shared" si="21"/>
        <v>2E-3</v>
      </c>
    </row>
    <row r="43" spans="1:26" s="1" customFormat="1" ht="30" x14ac:dyDescent="0.25">
      <c r="A43" s="6">
        <v>36</v>
      </c>
      <c r="B43" s="63"/>
      <c r="C43" s="3" t="s">
        <v>49</v>
      </c>
      <c r="D43" s="8" t="s">
        <v>106</v>
      </c>
      <c r="E43" s="9"/>
      <c r="F43" s="9" t="s">
        <v>219</v>
      </c>
      <c r="G43" s="9" t="s">
        <v>194</v>
      </c>
      <c r="H43" s="15">
        <f t="shared" si="11"/>
        <v>12</v>
      </c>
      <c r="I43" s="16"/>
      <c r="J43" s="59">
        <v>6.0000000000000001E-3</v>
      </c>
      <c r="K43" s="23">
        <f t="shared" si="10"/>
        <v>7.2000000000000008E-2</v>
      </c>
      <c r="L43" s="2">
        <f t="shared" si="12"/>
        <v>600</v>
      </c>
      <c r="M43" s="25">
        <v>2E-3</v>
      </c>
      <c r="N43" s="23">
        <f t="shared" si="13"/>
        <v>2.4E-2</v>
      </c>
      <c r="O43" s="2">
        <f t="shared" si="14"/>
        <v>1200</v>
      </c>
      <c r="P43" s="25">
        <v>2E-3</v>
      </c>
      <c r="Q43" s="23">
        <f t="shared" si="15"/>
        <v>2.4E-2</v>
      </c>
      <c r="R43" s="2">
        <f t="shared" si="16"/>
        <v>3000</v>
      </c>
      <c r="S43" s="25">
        <v>2E-3</v>
      </c>
      <c r="T43" s="23">
        <f t="shared" si="17"/>
        <v>2.4E-2</v>
      </c>
      <c r="U43" s="2">
        <f t="shared" si="18"/>
        <v>6000</v>
      </c>
      <c r="V43" s="25">
        <v>2E-3</v>
      </c>
      <c r="W43" s="23">
        <f t="shared" si="19"/>
        <v>2.4E-2</v>
      </c>
      <c r="X43" s="2">
        <f t="shared" si="20"/>
        <v>12000</v>
      </c>
      <c r="Y43" s="25">
        <v>2E-3</v>
      </c>
      <c r="Z43" s="23">
        <f t="shared" si="21"/>
        <v>2.4E-2</v>
      </c>
    </row>
    <row r="44" spans="1:26" s="39" customFormat="1" x14ac:dyDescent="0.25">
      <c r="A44" s="37">
        <v>37</v>
      </c>
      <c r="B44" s="64"/>
      <c r="C44" s="32" t="s">
        <v>50</v>
      </c>
      <c r="D44" s="33" t="s">
        <v>107</v>
      </c>
      <c r="E44" s="34"/>
      <c r="F44" s="42" t="s">
        <v>220</v>
      </c>
      <c r="G44" s="33" t="s">
        <v>194</v>
      </c>
      <c r="H44" s="36">
        <f t="shared" si="11"/>
        <v>1</v>
      </c>
      <c r="I44" s="37"/>
      <c r="J44" s="55">
        <v>7.3999999999999996E-2</v>
      </c>
      <c r="K44" s="38">
        <f t="shared" si="10"/>
        <v>7.3999999999999996E-2</v>
      </c>
      <c r="L44" s="39">
        <f t="shared" si="12"/>
        <v>50</v>
      </c>
      <c r="M44" s="38">
        <v>7.0000000000000001E-3</v>
      </c>
      <c r="N44" s="38">
        <f t="shared" si="13"/>
        <v>7.0000000000000001E-3</v>
      </c>
      <c r="O44" s="39">
        <f t="shared" si="14"/>
        <v>100</v>
      </c>
      <c r="P44" s="38">
        <v>2E-3</v>
      </c>
      <c r="Q44" s="38">
        <f t="shared" si="15"/>
        <v>2E-3</v>
      </c>
      <c r="R44" s="39">
        <f t="shared" si="16"/>
        <v>250</v>
      </c>
      <c r="S44" s="38">
        <v>2E-3</v>
      </c>
      <c r="T44" s="38">
        <f t="shared" si="17"/>
        <v>2E-3</v>
      </c>
      <c r="U44" s="39">
        <f t="shared" si="18"/>
        <v>500</v>
      </c>
      <c r="V44" s="38">
        <v>2E-3</v>
      </c>
      <c r="W44" s="38">
        <f t="shared" si="19"/>
        <v>2E-3</v>
      </c>
      <c r="X44" s="39">
        <f t="shared" si="20"/>
        <v>1000</v>
      </c>
      <c r="Y44" s="38">
        <v>2E-3</v>
      </c>
      <c r="Z44" s="38">
        <f t="shared" si="21"/>
        <v>2E-3</v>
      </c>
    </row>
    <row r="45" spans="1:26" x14ac:dyDescent="0.25">
      <c r="A45" s="6">
        <v>38</v>
      </c>
      <c r="C45" s="3" t="s">
        <v>51</v>
      </c>
      <c r="D45" s="8" t="s">
        <v>222</v>
      </c>
      <c r="F45" s="11" t="s">
        <v>221</v>
      </c>
      <c r="G45" s="11" t="s">
        <v>194</v>
      </c>
      <c r="H45" s="14">
        <f t="shared" si="11"/>
        <v>1</v>
      </c>
      <c r="J45" s="54">
        <v>7.3999999999999996E-2</v>
      </c>
      <c r="K45" s="23">
        <f t="shared" si="10"/>
        <v>7.3999999999999996E-2</v>
      </c>
      <c r="L45" s="2">
        <f t="shared" si="12"/>
        <v>50</v>
      </c>
      <c r="M45" s="23">
        <v>6.0000000000000001E-3</v>
      </c>
      <c r="N45" s="23">
        <f t="shared" si="13"/>
        <v>6.0000000000000001E-3</v>
      </c>
      <c r="O45" s="2">
        <f t="shared" si="14"/>
        <v>100</v>
      </c>
      <c r="P45" s="23">
        <v>2E-3</v>
      </c>
      <c r="Q45" s="23">
        <f t="shared" si="15"/>
        <v>2E-3</v>
      </c>
      <c r="R45" s="2">
        <f t="shared" si="16"/>
        <v>250</v>
      </c>
      <c r="S45" s="23">
        <v>2E-3</v>
      </c>
      <c r="T45" s="23">
        <f t="shared" si="17"/>
        <v>2E-3</v>
      </c>
      <c r="U45" s="2">
        <f t="shared" si="18"/>
        <v>500</v>
      </c>
      <c r="V45" s="23">
        <v>2E-3</v>
      </c>
      <c r="W45" s="23">
        <f t="shared" si="19"/>
        <v>2E-3</v>
      </c>
      <c r="X45" s="2">
        <f t="shared" si="20"/>
        <v>1000</v>
      </c>
      <c r="Y45" s="23">
        <v>2E-3</v>
      </c>
      <c r="Z45" s="23">
        <f t="shared" si="21"/>
        <v>2E-3</v>
      </c>
    </row>
    <row r="46" spans="1:26" s="39" customFormat="1" x14ac:dyDescent="0.25">
      <c r="A46" s="37">
        <v>39</v>
      </c>
      <c r="B46" s="64"/>
      <c r="C46" s="32" t="s">
        <v>52</v>
      </c>
      <c r="D46" s="33" t="s">
        <v>108</v>
      </c>
      <c r="E46" s="41"/>
      <c r="F46" s="41" t="s">
        <v>216</v>
      </c>
      <c r="G46" s="41" t="s">
        <v>194</v>
      </c>
      <c r="H46" s="36">
        <f t="shared" si="11"/>
        <v>1</v>
      </c>
      <c r="I46" s="37"/>
      <c r="J46" s="55">
        <v>7.3999999999999996E-2</v>
      </c>
      <c r="K46" s="38">
        <f t="shared" si="10"/>
        <v>7.3999999999999996E-2</v>
      </c>
      <c r="L46" s="39">
        <f t="shared" si="12"/>
        <v>50</v>
      </c>
      <c r="M46" s="38">
        <v>6.0000000000000001E-3</v>
      </c>
      <c r="N46" s="38">
        <f t="shared" si="13"/>
        <v>6.0000000000000001E-3</v>
      </c>
      <c r="O46" s="39">
        <f t="shared" si="14"/>
        <v>100</v>
      </c>
      <c r="P46" s="38">
        <v>2E-3</v>
      </c>
      <c r="Q46" s="38">
        <f t="shared" si="15"/>
        <v>2E-3</v>
      </c>
      <c r="R46" s="39">
        <f t="shared" si="16"/>
        <v>250</v>
      </c>
      <c r="S46" s="38">
        <v>2E-3</v>
      </c>
      <c r="T46" s="38">
        <f t="shared" si="17"/>
        <v>2E-3</v>
      </c>
      <c r="U46" s="39">
        <f t="shared" si="18"/>
        <v>500</v>
      </c>
      <c r="V46" s="38">
        <v>2E-3</v>
      </c>
      <c r="W46" s="38">
        <f t="shared" si="19"/>
        <v>2E-3</v>
      </c>
      <c r="X46" s="39">
        <f t="shared" si="20"/>
        <v>1000</v>
      </c>
      <c r="Y46" s="38">
        <v>2E-3</v>
      </c>
      <c r="Z46" s="38">
        <f t="shared" si="21"/>
        <v>2E-3</v>
      </c>
    </row>
    <row r="47" spans="1:26" x14ac:dyDescent="0.25">
      <c r="A47" s="6">
        <v>40</v>
      </c>
      <c r="C47" s="3" t="s">
        <v>53</v>
      </c>
      <c r="D47" s="8" t="s">
        <v>72</v>
      </c>
      <c r="H47" s="14">
        <f>LEN(TRIM(C47))-LEN(SUBSTITUTE(TRIM(C47),",",""))+1</f>
        <v>2</v>
      </c>
      <c r="K47" s="23">
        <f>J47*H47</f>
        <v>0</v>
      </c>
      <c r="L47" s="2">
        <f t="shared" si="12"/>
        <v>100</v>
      </c>
      <c r="N47" s="23">
        <f t="shared" si="13"/>
        <v>0</v>
      </c>
      <c r="O47" s="2">
        <f t="shared" si="14"/>
        <v>200</v>
      </c>
      <c r="Q47" s="23">
        <f t="shared" si="15"/>
        <v>0</v>
      </c>
      <c r="R47" s="2">
        <f t="shared" si="16"/>
        <v>500</v>
      </c>
      <c r="T47" s="23">
        <f t="shared" si="17"/>
        <v>0</v>
      </c>
      <c r="U47" s="2">
        <f t="shared" si="18"/>
        <v>1000</v>
      </c>
      <c r="W47" s="23">
        <f t="shared" si="19"/>
        <v>0</v>
      </c>
      <c r="X47" s="2">
        <f t="shared" si="20"/>
        <v>2000</v>
      </c>
      <c r="Z47" s="23">
        <f t="shared" si="21"/>
        <v>0</v>
      </c>
    </row>
    <row r="48" spans="1:26" s="39" customFormat="1" x14ac:dyDescent="0.25">
      <c r="A48" s="37">
        <v>41</v>
      </c>
      <c r="B48" s="64"/>
      <c r="C48" s="32" t="s">
        <v>54</v>
      </c>
      <c r="D48" s="33" t="s">
        <v>109</v>
      </c>
      <c r="E48" s="41"/>
      <c r="F48" s="40" t="s">
        <v>223</v>
      </c>
      <c r="G48" s="41" t="s">
        <v>194</v>
      </c>
      <c r="H48" s="36">
        <f t="shared" si="11"/>
        <v>1</v>
      </c>
      <c r="I48" s="37"/>
      <c r="J48" s="55">
        <v>7.3999999999999996E-2</v>
      </c>
      <c r="K48" s="38">
        <f t="shared" si="10"/>
        <v>7.3999999999999996E-2</v>
      </c>
      <c r="L48" s="39">
        <f t="shared" si="12"/>
        <v>50</v>
      </c>
      <c r="M48" s="38">
        <v>0.01</v>
      </c>
      <c r="N48" s="38">
        <f t="shared" si="13"/>
        <v>0.01</v>
      </c>
      <c r="O48" s="39">
        <f t="shared" si="14"/>
        <v>100</v>
      </c>
      <c r="P48" s="38">
        <v>5.0000000000000001E-3</v>
      </c>
      <c r="Q48" s="38">
        <f t="shared" si="15"/>
        <v>5.0000000000000001E-3</v>
      </c>
      <c r="R48" s="39">
        <f t="shared" si="16"/>
        <v>250</v>
      </c>
      <c r="S48" s="38">
        <v>5.0000000000000001E-3</v>
      </c>
      <c r="T48" s="38">
        <f t="shared" si="17"/>
        <v>5.0000000000000001E-3</v>
      </c>
      <c r="U48" s="39">
        <f t="shared" si="18"/>
        <v>500</v>
      </c>
      <c r="V48" s="38">
        <v>5.0000000000000001E-3</v>
      </c>
      <c r="W48" s="38">
        <f t="shared" si="19"/>
        <v>5.0000000000000001E-3</v>
      </c>
      <c r="X48" s="39">
        <f t="shared" si="20"/>
        <v>1000</v>
      </c>
      <c r="Y48" s="38">
        <v>2E-3</v>
      </c>
      <c r="Z48" s="38">
        <f t="shared" si="21"/>
        <v>2E-3</v>
      </c>
    </row>
    <row r="49" spans="1:26" x14ac:dyDescent="0.25">
      <c r="A49" s="6">
        <v>42</v>
      </c>
      <c r="C49" s="3" t="s">
        <v>55</v>
      </c>
      <c r="D49" s="8" t="s">
        <v>110</v>
      </c>
      <c r="E49" s="17"/>
      <c r="F49" s="28" t="s">
        <v>224</v>
      </c>
      <c r="G49" s="9" t="s">
        <v>194</v>
      </c>
      <c r="H49" s="14">
        <f t="shared" si="11"/>
        <v>1</v>
      </c>
      <c r="I49" s="18"/>
      <c r="J49" s="54">
        <v>7.3999999999999996E-2</v>
      </c>
      <c r="K49" s="23">
        <f t="shared" si="10"/>
        <v>7.3999999999999996E-2</v>
      </c>
      <c r="L49" s="2">
        <f t="shared" si="12"/>
        <v>50</v>
      </c>
      <c r="M49" s="23">
        <v>7.0000000000000001E-3</v>
      </c>
      <c r="N49" s="23">
        <f t="shared" si="13"/>
        <v>7.0000000000000001E-3</v>
      </c>
      <c r="O49" s="2">
        <f t="shared" si="14"/>
        <v>100</v>
      </c>
      <c r="P49" s="23">
        <v>2E-3</v>
      </c>
      <c r="Q49" s="23">
        <f t="shared" si="15"/>
        <v>2E-3</v>
      </c>
      <c r="R49" s="2">
        <f t="shared" si="16"/>
        <v>250</v>
      </c>
      <c r="S49" s="23">
        <v>2E-3</v>
      </c>
      <c r="T49" s="23">
        <f t="shared" si="17"/>
        <v>2E-3</v>
      </c>
      <c r="U49" s="2">
        <f t="shared" si="18"/>
        <v>500</v>
      </c>
      <c r="V49" s="23">
        <v>2E-3</v>
      </c>
      <c r="W49" s="23">
        <f t="shared" si="19"/>
        <v>2E-3</v>
      </c>
      <c r="X49" s="2">
        <f t="shared" si="20"/>
        <v>1000</v>
      </c>
      <c r="Y49" s="23">
        <v>2E-3</v>
      </c>
      <c r="Z49" s="23">
        <f t="shared" si="21"/>
        <v>2E-3</v>
      </c>
    </row>
    <row r="50" spans="1:26" s="39" customFormat="1" x14ac:dyDescent="0.25">
      <c r="A50" s="37">
        <v>43</v>
      </c>
      <c r="B50" s="64"/>
      <c r="C50" s="32" t="s">
        <v>56</v>
      </c>
      <c r="D50" s="33" t="s">
        <v>111</v>
      </c>
      <c r="E50" s="44"/>
      <c r="F50" s="40" t="s">
        <v>225</v>
      </c>
      <c r="G50" s="34" t="s">
        <v>194</v>
      </c>
      <c r="H50" s="36">
        <f t="shared" si="11"/>
        <v>2</v>
      </c>
      <c r="I50" s="45"/>
      <c r="J50" s="55">
        <v>7.3999999999999996E-2</v>
      </c>
      <c r="K50" s="38">
        <f t="shared" si="10"/>
        <v>0.14799999999999999</v>
      </c>
      <c r="L50" s="39">
        <f t="shared" si="12"/>
        <v>100</v>
      </c>
      <c r="M50" s="38">
        <v>2E-3</v>
      </c>
      <c r="N50" s="38">
        <f t="shared" si="13"/>
        <v>4.0000000000000001E-3</v>
      </c>
      <c r="O50" s="39">
        <f t="shared" si="14"/>
        <v>200</v>
      </c>
      <c r="P50" s="38">
        <v>2E-3</v>
      </c>
      <c r="Q50" s="38">
        <f t="shared" si="15"/>
        <v>4.0000000000000001E-3</v>
      </c>
      <c r="R50" s="39">
        <f t="shared" si="16"/>
        <v>500</v>
      </c>
      <c r="S50" s="38">
        <v>2E-3</v>
      </c>
      <c r="T50" s="38">
        <f t="shared" si="17"/>
        <v>4.0000000000000001E-3</v>
      </c>
      <c r="U50" s="39">
        <f t="shared" si="18"/>
        <v>1000</v>
      </c>
      <c r="V50" s="38">
        <v>2E-3</v>
      </c>
      <c r="W50" s="38">
        <f t="shared" si="19"/>
        <v>4.0000000000000001E-3</v>
      </c>
      <c r="X50" s="39">
        <f t="shared" si="20"/>
        <v>2000</v>
      </c>
      <c r="Y50" s="38">
        <v>2E-3</v>
      </c>
      <c r="Z50" s="38">
        <f t="shared" si="21"/>
        <v>4.0000000000000001E-3</v>
      </c>
    </row>
    <row r="51" spans="1:26" x14ac:dyDescent="0.25">
      <c r="A51" s="6">
        <v>44</v>
      </c>
      <c r="C51" s="3" t="s">
        <v>57</v>
      </c>
      <c r="D51" s="8" t="s">
        <v>112</v>
      </c>
      <c r="E51" s="17"/>
      <c r="F51" s="27" t="s">
        <v>226</v>
      </c>
      <c r="G51" s="19" t="s">
        <v>194</v>
      </c>
      <c r="H51" s="14">
        <f t="shared" si="11"/>
        <v>1</v>
      </c>
      <c r="I51" s="18"/>
      <c r="J51" s="54">
        <v>7.3999999999999996E-2</v>
      </c>
      <c r="K51" s="23">
        <f t="shared" si="10"/>
        <v>7.3999999999999996E-2</v>
      </c>
      <c r="L51" s="2">
        <f t="shared" si="12"/>
        <v>50</v>
      </c>
      <c r="M51" s="23">
        <v>6.0000000000000001E-3</v>
      </c>
      <c r="N51" s="23">
        <f t="shared" si="13"/>
        <v>6.0000000000000001E-3</v>
      </c>
      <c r="O51" s="2">
        <f t="shared" si="14"/>
        <v>100</v>
      </c>
      <c r="P51" s="23">
        <v>2E-3</v>
      </c>
      <c r="Q51" s="23">
        <f t="shared" si="15"/>
        <v>2E-3</v>
      </c>
      <c r="R51" s="2">
        <f t="shared" si="16"/>
        <v>250</v>
      </c>
      <c r="S51" s="23">
        <v>2E-3</v>
      </c>
      <c r="T51" s="23">
        <f t="shared" si="17"/>
        <v>2E-3</v>
      </c>
      <c r="U51" s="2">
        <f t="shared" si="18"/>
        <v>500</v>
      </c>
      <c r="V51" s="23">
        <v>2E-3</v>
      </c>
      <c r="W51" s="23">
        <f t="shared" si="19"/>
        <v>2E-3</v>
      </c>
      <c r="X51" s="2">
        <f t="shared" si="20"/>
        <v>1000</v>
      </c>
      <c r="Y51" s="23">
        <v>2E-3</v>
      </c>
      <c r="Z51" s="23">
        <f t="shared" si="21"/>
        <v>2E-3</v>
      </c>
    </row>
    <row r="52" spans="1:26" s="39" customFormat="1" x14ac:dyDescent="0.25">
      <c r="A52" s="37">
        <v>45</v>
      </c>
      <c r="B52" s="64"/>
      <c r="C52" s="32" t="s">
        <v>58</v>
      </c>
      <c r="D52" s="33" t="s">
        <v>113</v>
      </c>
      <c r="E52" s="44"/>
      <c r="F52" s="40" t="s">
        <v>217</v>
      </c>
      <c r="G52" s="62" t="s">
        <v>194</v>
      </c>
      <c r="H52" s="36">
        <f t="shared" si="11"/>
        <v>1</v>
      </c>
      <c r="I52" s="45"/>
      <c r="J52" s="55">
        <v>7.3999999999999996E-2</v>
      </c>
      <c r="K52" s="38">
        <f t="shared" si="10"/>
        <v>7.3999999999999996E-2</v>
      </c>
      <c r="L52" s="39">
        <f t="shared" si="12"/>
        <v>50</v>
      </c>
      <c r="M52" s="38">
        <v>6.0000000000000001E-3</v>
      </c>
      <c r="N52" s="38">
        <f t="shared" si="13"/>
        <v>6.0000000000000001E-3</v>
      </c>
      <c r="O52" s="39">
        <f t="shared" si="14"/>
        <v>100</v>
      </c>
      <c r="P52" s="38">
        <v>2E-3</v>
      </c>
      <c r="Q52" s="38">
        <f t="shared" si="15"/>
        <v>2E-3</v>
      </c>
      <c r="R52" s="39">
        <f t="shared" si="16"/>
        <v>250</v>
      </c>
      <c r="S52" s="38">
        <v>2E-3</v>
      </c>
      <c r="T52" s="38">
        <f t="shared" si="17"/>
        <v>2E-3</v>
      </c>
      <c r="U52" s="39">
        <f t="shared" si="18"/>
        <v>500</v>
      </c>
      <c r="V52" s="38">
        <v>2E-3</v>
      </c>
      <c r="W52" s="38">
        <f t="shared" si="19"/>
        <v>2E-3</v>
      </c>
      <c r="X52" s="39">
        <f t="shared" si="20"/>
        <v>1000</v>
      </c>
      <c r="Y52" s="38">
        <v>2E-3</v>
      </c>
      <c r="Z52" s="38">
        <f t="shared" si="21"/>
        <v>2E-3</v>
      </c>
    </row>
    <row r="53" spans="1:26" x14ac:dyDescent="0.25">
      <c r="A53" s="6">
        <v>46</v>
      </c>
      <c r="C53" s="3" t="s">
        <v>59</v>
      </c>
      <c r="D53" s="8" t="s">
        <v>114</v>
      </c>
      <c r="E53" s="17"/>
      <c r="F53" s="27" t="s">
        <v>227</v>
      </c>
      <c r="G53" s="19" t="s">
        <v>194</v>
      </c>
      <c r="H53" s="14">
        <f t="shared" si="11"/>
        <v>2</v>
      </c>
      <c r="I53" s="18"/>
      <c r="J53" s="54">
        <v>7.3999999999999996E-2</v>
      </c>
      <c r="K53" s="23">
        <f t="shared" si="10"/>
        <v>0.14799999999999999</v>
      </c>
      <c r="L53" s="2">
        <f t="shared" si="12"/>
        <v>100</v>
      </c>
      <c r="M53" s="23">
        <v>2E-3</v>
      </c>
      <c r="N53" s="23">
        <f t="shared" si="13"/>
        <v>4.0000000000000001E-3</v>
      </c>
      <c r="O53" s="2">
        <f t="shared" si="14"/>
        <v>200</v>
      </c>
      <c r="P53" s="23">
        <v>2E-3</v>
      </c>
      <c r="Q53" s="23">
        <f t="shared" si="15"/>
        <v>4.0000000000000001E-3</v>
      </c>
      <c r="R53" s="2">
        <f t="shared" si="16"/>
        <v>500</v>
      </c>
      <c r="S53" s="23">
        <v>2E-3</v>
      </c>
      <c r="T53" s="23">
        <f t="shared" si="17"/>
        <v>4.0000000000000001E-3</v>
      </c>
      <c r="U53" s="2">
        <f t="shared" si="18"/>
        <v>1000</v>
      </c>
      <c r="V53" s="23">
        <v>2E-3</v>
      </c>
      <c r="W53" s="23">
        <f t="shared" si="19"/>
        <v>4.0000000000000001E-3</v>
      </c>
      <c r="X53" s="2">
        <f t="shared" si="20"/>
        <v>2000</v>
      </c>
      <c r="Y53" s="23">
        <v>2E-3</v>
      </c>
      <c r="Z53" s="23">
        <f t="shared" si="21"/>
        <v>4.0000000000000001E-3</v>
      </c>
    </row>
    <row r="54" spans="1:26" s="39" customFormat="1" x14ac:dyDescent="0.25">
      <c r="A54" s="37">
        <v>47</v>
      </c>
      <c r="B54" s="64"/>
      <c r="C54" s="32" t="s">
        <v>60</v>
      </c>
      <c r="D54" s="33" t="s">
        <v>115</v>
      </c>
      <c r="E54" s="44"/>
      <c r="F54" s="40" t="s">
        <v>228</v>
      </c>
      <c r="G54" s="62" t="s">
        <v>194</v>
      </c>
      <c r="H54" s="36">
        <f t="shared" si="11"/>
        <v>9</v>
      </c>
      <c r="I54" s="45"/>
      <c r="J54" s="55">
        <v>7.3999999999999996E-2</v>
      </c>
      <c r="K54" s="38">
        <f t="shared" si="10"/>
        <v>0.66599999999999993</v>
      </c>
      <c r="L54" s="39">
        <f t="shared" si="12"/>
        <v>450</v>
      </c>
      <c r="M54" s="38">
        <v>2E-3</v>
      </c>
      <c r="N54" s="38">
        <f t="shared" si="13"/>
        <v>1.8000000000000002E-2</v>
      </c>
      <c r="O54" s="39">
        <f t="shared" si="14"/>
        <v>900</v>
      </c>
      <c r="P54" s="38">
        <v>2E-3</v>
      </c>
      <c r="Q54" s="38">
        <f t="shared" si="15"/>
        <v>1.8000000000000002E-2</v>
      </c>
      <c r="R54" s="39">
        <f t="shared" si="16"/>
        <v>2250</v>
      </c>
      <c r="S54" s="38">
        <v>2E-3</v>
      </c>
      <c r="T54" s="38">
        <f t="shared" si="17"/>
        <v>1.8000000000000002E-2</v>
      </c>
      <c r="U54" s="39">
        <f t="shared" si="18"/>
        <v>4500</v>
      </c>
      <c r="V54" s="38">
        <v>2E-3</v>
      </c>
      <c r="W54" s="38">
        <f t="shared" si="19"/>
        <v>1.8000000000000002E-2</v>
      </c>
      <c r="X54" s="39">
        <f t="shared" si="20"/>
        <v>9000</v>
      </c>
      <c r="Y54" s="38">
        <v>2E-3</v>
      </c>
      <c r="Z54" s="38">
        <f t="shared" si="21"/>
        <v>1.8000000000000002E-2</v>
      </c>
    </row>
    <row r="55" spans="1:26" x14ac:dyDescent="0.25">
      <c r="A55" s="6">
        <v>48</v>
      </c>
      <c r="C55" s="3" t="s">
        <v>61</v>
      </c>
      <c r="D55" s="8" t="s">
        <v>116</v>
      </c>
      <c r="E55" s="17"/>
      <c r="F55" s="27" t="s">
        <v>229</v>
      </c>
      <c r="G55" s="19" t="s">
        <v>194</v>
      </c>
      <c r="H55" s="14">
        <f t="shared" si="11"/>
        <v>2</v>
      </c>
      <c r="I55" s="18"/>
      <c r="J55" s="54">
        <v>7.3999999999999996E-2</v>
      </c>
      <c r="K55" s="23">
        <f t="shared" si="10"/>
        <v>0.14799999999999999</v>
      </c>
      <c r="L55" s="2">
        <f t="shared" si="12"/>
        <v>100</v>
      </c>
      <c r="M55" s="23">
        <v>5.0000000000000001E-3</v>
      </c>
      <c r="N55" s="23">
        <f t="shared" si="13"/>
        <v>0.01</v>
      </c>
      <c r="O55" s="2">
        <f t="shared" si="14"/>
        <v>200</v>
      </c>
      <c r="P55" s="23">
        <v>5.0000000000000001E-3</v>
      </c>
      <c r="Q55" s="23">
        <f t="shared" si="15"/>
        <v>0.01</v>
      </c>
      <c r="R55" s="2">
        <f t="shared" si="16"/>
        <v>500</v>
      </c>
      <c r="S55" s="23">
        <v>5.0000000000000001E-3</v>
      </c>
      <c r="T55" s="23">
        <f t="shared" si="17"/>
        <v>0.01</v>
      </c>
      <c r="U55" s="2">
        <f t="shared" si="18"/>
        <v>1000</v>
      </c>
      <c r="V55" s="23">
        <v>2E-3</v>
      </c>
      <c r="W55" s="23">
        <f t="shared" si="19"/>
        <v>4.0000000000000001E-3</v>
      </c>
      <c r="X55" s="2">
        <f t="shared" si="20"/>
        <v>2000</v>
      </c>
      <c r="Y55" s="23">
        <v>2E-3</v>
      </c>
      <c r="Z55" s="23">
        <f t="shared" si="21"/>
        <v>4.0000000000000001E-3</v>
      </c>
    </row>
    <row r="56" spans="1:26" s="39" customFormat="1" x14ac:dyDescent="0.25">
      <c r="A56" s="37">
        <v>49</v>
      </c>
      <c r="B56" s="64"/>
      <c r="C56" s="32" t="s">
        <v>62</v>
      </c>
      <c r="D56" s="33" t="s">
        <v>117</v>
      </c>
      <c r="E56" s="44"/>
      <c r="F56" s="40" t="s">
        <v>230</v>
      </c>
      <c r="G56" s="62" t="s">
        <v>194</v>
      </c>
      <c r="H56" s="36">
        <f t="shared" si="11"/>
        <v>1</v>
      </c>
      <c r="I56" s="45"/>
      <c r="J56" s="55">
        <v>7.3999999999999996E-2</v>
      </c>
      <c r="K56" s="38">
        <f t="shared" si="10"/>
        <v>7.3999999999999996E-2</v>
      </c>
      <c r="L56" s="39">
        <f t="shared" si="12"/>
        <v>50</v>
      </c>
      <c r="M56" s="38">
        <v>6.0000000000000001E-3</v>
      </c>
      <c r="N56" s="38">
        <f t="shared" si="13"/>
        <v>6.0000000000000001E-3</v>
      </c>
      <c r="O56" s="39">
        <f t="shared" si="14"/>
        <v>100</v>
      </c>
      <c r="P56" s="38">
        <v>2E-3</v>
      </c>
      <c r="Q56" s="38">
        <f t="shared" si="15"/>
        <v>2E-3</v>
      </c>
      <c r="R56" s="39">
        <f t="shared" si="16"/>
        <v>250</v>
      </c>
      <c r="S56" s="38">
        <v>2E-3</v>
      </c>
      <c r="T56" s="38">
        <f t="shared" si="17"/>
        <v>2E-3</v>
      </c>
      <c r="U56" s="39">
        <f t="shared" si="18"/>
        <v>500</v>
      </c>
      <c r="V56" s="38">
        <v>2E-3</v>
      </c>
      <c r="W56" s="38">
        <f t="shared" si="19"/>
        <v>2E-3</v>
      </c>
      <c r="X56" s="39">
        <f t="shared" si="20"/>
        <v>1000</v>
      </c>
      <c r="Y56" s="38">
        <v>2E-3</v>
      </c>
      <c r="Z56" s="38">
        <f t="shared" si="21"/>
        <v>2E-3</v>
      </c>
    </row>
    <row r="57" spans="1:26" x14ac:dyDescent="0.25">
      <c r="A57" s="6">
        <v>50</v>
      </c>
      <c r="C57" s="3" t="s">
        <v>63</v>
      </c>
      <c r="D57" s="8" t="s">
        <v>118</v>
      </c>
      <c r="E57" s="17"/>
      <c r="F57" s="29" t="s">
        <v>231</v>
      </c>
      <c r="G57" s="19" t="s">
        <v>194</v>
      </c>
      <c r="H57" s="14">
        <f t="shared" si="11"/>
        <v>2</v>
      </c>
      <c r="I57" s="18"/>
      <c r="J57" s="54">
        <v>7.3999999999999996E-2</v>
      </c>
      <c r="K57" s="23">
        <f t="shared" si="10"/>
        <v>0.14799999999999999</v>
      </c>
      <c r="L57" s="2">
        <f t="shared" si="12"/>
        <v>100</v>
      </c>
      <c r="M57" s="23">
        <v>2E-3</v>
      </c>
      <c r="N57" s="23">
        <f t="shared" si="13"/>
        <v>4.0000000000000001E-3</v>
      </c>
      <c r="O57" s="2">
        <f t="shared" si="14"/>
        <v>200</v>
      </c>
      <c r="P57" s="23">
        <v>2E-3</v>
      </c>
      <c r="Q57" s="23">
        <f t="shared" si="15"/>
        <v>4.0000000000000001E-3</v>
      </c>
      <c r="R57" s="2">
        <f t="shared" si="16"/>
        <v>500</v>
      </c>
      <c r="S57" s="23">
        <v>2E-3</v>
      </c>
      <c r="T57" s="23">
        <f t="shared" si="17"/>
        <v>4.0000000000000001E-3</v>
      </c>
      <c r="U57" s="2">
        <f t="shared" si="18"/>
        <v>1000</v>
      </c>
      <c r="V57" s="23">
        <v>2E-3</v>
      </c>
      <c r="W57" s="23">
        <f t="shared" si="19"/>
        <v>4.0000000000000001E-3</v>
      </c>
      <c r="X57" s="2">
        <f t="shared" si="20"/>
        <v>2000</v>
      </c>
      <c r="Y57" s="23">
        <v>2E-3</v>
      </c>
      <c r="Z57" s="23">
        <f t="shared" si="21"/>
        <v>4.0000000000000001E-3</v>
      </c>
    </row>
    <row r="58" spans="1:26" s="39" customFormat="1" x14ac:dyDescent="0.25">
      <c r="A58" s="37">
        <v>51</v>
      </c>
      <c r="B58" s="64"/>
      <c r="C58" s="32" t="s">
        <v>64</v>
      </c>
      <c r="D58" s="33" t="s">
        <v>119</v>
      </c>
      <c r="E58" s="44"/>
      <c r="F58" s="42" t="s">
        <v>232</v>
      </c>
      <c r="G58" s="33" t="s">
        <v>194</v>
      </c>
      <c r="H58" s="36">
        <f t="shared" si="11"/>
        <v>4</v>
      </c>
      <c r="I58" s="45"/>
      <c r="J58" s="55">
        <v>7.3999999999999996E-2</v>
      </c>
      <c r="K58" s="38">
        <f t="shared" si="10"/>
        <v>0.29599999999999999</v>
      </c>
      <c r="L58" s="39">
        <f t="shared" si="12"/>
        <v>200</v>
      </c>
      <c r="M58" s="38">
        <v>2E-3</v>
      </c>
      <c r="N58" s="38">
        <f t="shared" si="13"/>
        <v>8.0000000000000002E-3</v>
      </c>
      <c r="O58" s="39">
        <f t="shared" si="14"/>
        <v>400</v>
      </c>
      <c r="P58" s="38">
        <v>2E-3</v>
      </c>
      <c r="Q58" s="38">
        <f t="shared" si="15"/>
        <v>8.0000000000000002E-3</v>
      </c>
      <c r="R58" s="39">
        <f t="shared" si="16"/>
        <v>1000</v>
      </c>
      <c r="S58" s="38">
        <v>2E-3</v>
      </c>
      <c r="T58" s="38">
        <f t="shared" si="17"/>
        <v>8.0000000000000002E-3</v>
      </c>
      <c r="U58" s="39">
        <f t="shared" si="18"/>
        <v>2000</v>
      </c>
      <c r="V58" s="38">
        <v>2E-3</v>
      </c>
      <c r="W58" s="38">
        <f t="shared" si="19"/>
        <v>8.0000000000000002E-3</v>
      </c>
      <c r="X58" s="39">
        <f t="shared" si="20"/>
        <v>4000</v>
      </c>
      <c r="Y58" s="38">
        <v>2E-3</v>
      </c>
      <c r="Z58" s="38">
        <f t="shared" si="21"/>
        <v>8.0000000000000002E-3</v>
      </c>
    </row>
    <row r="59" spans="1:26" x14ac:dyDescent="0.25">
      <c r="A59" s="6">
        <v>52</v>
      </c>
      <c r="C59" s="3" t="s">
        <v>65</v>
      </c>
      <c r="D59" s="8" t="s">
        <v>120</v>
      </c>
      <c r="F59" s="29" t="s">
        <v>233</v>
      </c>
      <c r="G59" s="5" t="s">
        <v>194</v>
      </c>
      <c r="H59" s="14">
        <f t="shared" si="11"/>
        <v>1</v>
      </c>
      <c r="I59" s="20"/>
      <c r="J59" s="54">
        <v>7.3999999999999996E-2</v>
      </c>
      <c r="K59" s="23">
        <f t="shared" si="10"/>
        <v>7.3999999999999996E-2</v>
      </c>
      <c r="L59" s="2">
        <f t="shared" si="12"/>
        <v>50</v>
      </c>
      <c r="M59" s="23">
        <v>6.0000000000000001E-3</v>
      </c>
      <c r="N59" s="23">
        <f t="shared" si="13"/>
        <v>6.0000000000000001E-3</v>
      </c>
      <c r="O59" s="2">
        <f t="shared" si="14"/>
        <v>100</v>
      </c>
      <c r="P59" s="23">
        <v>2E-3</v>
      </c>
      <c r="Q59" s="23">
        <f t="shared" si="15"/>
        <v>2E-3</v>
      </c>
      <c r="R59" s="2">
        <f t="shared" si="16"/>
        <v>250</v>
      </c>
      <c r="S59" s="23">
        <v>2E-3</v>
      </c>
      <c r="T59" s="23">
        <f t="shared" si="17"/>
        <v>2E-3</v>
      </c>
      <c r="U59" s="2">
        <f t="shared" si="18"/>
        <v>500</v>
      </c>
      <c r="V59" s="23">
        <v>2E-3</v>
      </c>
      <c r="W59" s="23">
        <f t="shared" si="19"/>
        <v>2E-3</v>
      </c>
      <c r="X59" s="2">
        <f t="shared" si="20"/>
        <v>1000</v>
      </c>
      <c r="Y59" s="23">
        <v>2E-3</v>
      </c>
      <c r="Z59" s="23">
        <f t="shared" si="21"/>
        <v>2E-3</v>
      </c>
    </row>
    <row r="60" spans="1:26" s="39" customFormat="1" x14ac:dyDescent="0.25">
      <c r="A60" s="37">
        <v>53</v>
      </c>
      <c r="B60" s="64"/>
      <c r="C60" s="32" t="s">
        <v>66</v>
      </c>
      <c r="D60" s="33" t="s">
        <v>121</v>
      </c>
      <c r="E60" s="41"/>
      <c r="F60" s="42" t="s">
        <v>236</v>
      </c>
      <c r="G60" s="33" t="s">
        <v>194</v>
      </c>
      <c r="H60" s="36">
        <f t="shared" si="11"/>
        <v>4</v>
      </c>
      <c r="I60" s="46"/>
      <c r="J60" s="55">
        <v>7.3999999999999996E-2</v>
      </c>
      <c r="K60" s="38">
        <f t="shared" si="10"/>
        <v>0.29599999999999999</v>
      </c>
      <c r="L60" s="39">
        <f t="shared" si="12"/>
        <v>200</v>
      </c>
      <c r="M60" s="38">
        <v>2E-3</v>
      </c>
      <c r="N60" s="38">
        <f t="shared" si="13"/>
        <v>8.0000000000000002E-3</v>
      </c>
      <c r="O60" s="39">
        <f t="shared" si="14"/>
        <v>400</v>
      </c>
      <c r="P60" s="38">
        <v>2E-3</v>
      </c>
      <c r="Q60" s="38">
        <f t="shared" si="15"/>
        <v>8.0000000000000002E-3</v>
      </c>
      <c r="R60" s="39">
        <f t="shared" si="16"/>
        <v>1000</v>
      </c>
      <c r="S60" s="38">
        <v>2E-3</v>
      </c>
      <c r="T60" s="38">
        <f t="shared" si="17"/>
        <v>8.0000000000000002E-3</v>
      </c>
      <c r="U60" s="39">
        <f t="shared" si="18"/>
        <v>2000</v>
      </c>
      <c r="V60" s="38">
        <v>2E-3</v>
      </c>
      <c r="W60" s="38">
        <f t="shared" si="19"/>
        <v>8.0000000000000002E-3</v>
      </c>
      <c r="X60" s="39">
        <f t="shared" si="20"/>
        <v>4000</v>
      </c>
      <c r="Y60" s="38">
        <v>2E-3</v>
      </c>
      <c r="Z60" s="38">
        <f t="shared" si="21"/>
        <v>8.0000000000000002E-3</v>
      </c>
    </row>
    <row r="61" spans="1:26" x14ac:dyDescent="0.25">
      <c r="A61" s="6">
        <v>54</v>
      </c>
      <c r="B61" s="63" t="s">
        <v>237</v>
      </c>
      <c r="C61" s="3" t="s">
        <v>67</v>
      </c>
      <c r="D61" s="8" t="s">
        <v>122</v>
      </c>
      <c r="F61" s="29" t="s">
        <v>234</v>
      </c>
      <c r="G61" s="5" t="s">
        <v>235</v>
      </c>
      <c r="H61" s="14">
        <f t="shared" si="11"/>
        <v>1</v>
      </c>
      <c r="I61" s="20"/>
      <c r="J61" s="54">
        <v>8.7999999999999995E-2</v>
      </c>
      <c r="K61" s="23">
        <f t="shared" si="10"/>
        <v>8.7999999999999995E-2</v>
      </c>
      <c r="L61" s="2">
        <f t="shared" si="12"/>
        <v>50</v>
      </c>
      <c r="M61" s="23">
        <v>7.5999999999999998E-2</v>
      </c>
      <c r="N61" s="23">
        <f t="shared" si="13"/>
        <v>7.5999999999999998E-2</v>
      </c>
      <c r="O61" s="2">
        <f t="shared" si="14"/>
        <v>100</v>
      </c>
      <c r="P61" s="23">
        <v>2.7E-2</v>
      </c>
      <c r="Q61" s="23">
        <f t="shared" si="15"/>
        <v>2.7E-2</v>
      </c>
      <c r="R61" s="2">
        <f t="shared" si="16"/>
        <v>250</v>
      </c>
      <c r="S61" s="23">
        <v>2.7E-2</v>
      </c>
      <c r="T61" s="23">
        <f t="shared" si="17"/>
        <v>2.7E-2</v>
      </c>
      <c r="U61" s="2">
        <f t="shared" si="18"/>
        <v>500</v>
      </c>
      <c r="V61" s="23">
        <v>2.7E-2</v>
      </c>
      <c r="W61" s="23">
        <f t="shared" si="19"/>
        <v>2.7E-2</v>
      </c>
      <c r="X61" s="2">
        <f t="shared" si="20"/>
        <v>1000</v>
      </c>
      <c r="Y61" s="23">
        <v>1.9E-2</v>
      </c>
      <c r="Z61" s="23">
        <f t="shared" si="21"/>
        <v>1.9E-2</v>
      </c>
    </row>
    <row r="62" spans="1:26" s="39" customFormat="1" x14ac:dyDescent="0.25">
      <c r="A62" s="37">
        <v>55</v>
      </c>
      <c r="B62" s="64"/>
      <c r="C62" s="32" t="s">
        <v>68</v>
      </c>
      <c r="D62" s="33" t="s">
        <v>123</v>
      </c>
      <c r="E62" s="41"/>
      <c r="F62" s="42" t="s">
        <v>139</v>
      </c>
      <c r="G62" s="33" t="s">
        <v>128</v>
      </c>
      <c r="H62" s="36">
        <f t="shared" si="11"/>
        <v>5</v>
      </c>
      <c r="I62" s="46"/>
      <c r="J62" s="55">
        <v>0.25800000000000001</v>
      </c>
      <c r="K62" s="38">
        <f t="shared" si="10"/>
        <v>1.29</v>
      </c>
      <c r="L62" s="39">
        <f t="shared" si="12"/>
        <v>250</v>
      </c>
      <c r="M62" s="38">
        <v>0.17399999999999999</v>
      </c>
      <c r="N62" s="38">
        <f t="shared" si="13"/>
        <v>0.86999999999999988</v>
      </c>
      <c r="O62" s="39">
        <f t="shared" si="14"/>
        <v>500</v>
      </c>
      <c r="P62" s="38">
        <v>0.16500000000000001</v>
      </c>
      <c r="Q62" s="38">
        <f t="shared" si="15"/>
        <v>0.82500000000000007</v>
      </c>
      <c r="R62" s="39">
        <f t="shared" si="16"/>
        <v>1250</v>
      </c>
      <c r="S62" s="38">
        <v>0.13600000000000001</v>
      </c>
      <c r="T62" s="38">
        <f t="shared" si="17"/>
        <v>0.68</v>
      </c>
      <c r="U62" s="39">
        <f t="shared" si="18"/>
        <v>2500</v>
      </c>
      <c r="V62" s="38">
        <v>0.123</v>
      </c>
      <c r="W62" s="38">
        <f t="shared" si="19"/>
        <v>0.61499999999999999</v>
      </c>
      <c r="X62" s="39">
        <f t="shared" si="20"/>
        <v>5000</v>
      </c>
      <c r="Y62" s="38">
        <v>0.123</v>
      </c>
      <c r="Z62" s="38">
        <f t="shared" si="21"/>
        <v>0.61499999999999999</v>
      </c>
    </row>
    <row r="63" spans="1:26" x14ac:dyDescent="0.25">
      <c r="A63" s="6">
        <v>56</v>
      </c>
      <c r="C63" s="3" t="s">
        <v>8</v>
      </c>
      <c r="D63" s="8" t="s">
        <v>141</v>
      </c>
      <c r="F63" s="11" t="s">
        <v>73</v>
      </c>
      <c r="G63" s="11" t="s">
        <v>140</v>
      </c>
      <c r="H63" s="14">
        <f t="shared" si="11"/>
        <v>1</v>
      </c>
      <c r="J63" s="54">
        <v>3.93</v>
      </c>
      <c r="K63" s="23">
        <f t="shared" si="10"/>
        <v>3.93</v>
      </c>
      <c r="L63" s="2">
        <f t="shared" si="12"/>
        <v>50</v>
      </c>
      <c r="M63" s="23">
        <v>3.89</v>
      </c>
      <c r="N63" s="23">
        <f t="shared" si="13"/>
        <v>3.89</v>
      </c>
      <c r="O63" s="2">
        <f t="shared" si="14"/>
        <v>100</v>
      </c>
      <c r="P63" s="23">
        <v>3.89</v>
      </c>
      <c r="Q63" s="23">
        <f t="shared" si="15"/>
        <v>3.89</v>
      </c>
      <c r="R63" s="2">
        <f t="shared" si="16"/>
        <v>250</v>
      </c>
      <c r="S63" s="23">
        <v>3.89</v>
      </c>
      <c r="T63" s="23">
        <f t="shared" si="17"/>
        <v>3.89</v>
      </c>
      <c r="U63" s="2">
        <f t="shared" si="18"/>
        <v>500</v>
      </c>
      <c r="V63" s="23">
        <v>3.89</v>
      </c>
      <c r="W63" s="23">
        <f t="shared" si="19"/>
        <v>3.89</v>
      </c>
      <c r="X63" s="2">
        <f t="shared" si="20"/>
        <v>1000</v>
      </c>
      <c r="Y63" s="23">
        <v>3.89</v>
      </c>
      <c r="Z63" s="23">
        <f t="shared" si="21"/>
        <v>3.89</v>
      </c>
    </row>
    <row r="64" spans="1:26" s="39" customFormat="1" x14ac:dyDescent="0.25">
      <c r="A64" s="37">
        <v>57</v>
      </c>
      <c r="B64" s="64"/>
      <c r="C64" s="32" t="s">
        <v>69</v>
      </c>
      <c r="D64" s="33" t="s">
        <v>124</v>
      </c>
      <c r="E64" s="41"/>
      <c r="F64" s="42" t="s">
        <v>167</v>
      </c>
      <c r="G64" s="41" t="s">
        <v>142</v>
      </c>
      <c r="H64" s="36">
        <f t="shared" si="11"/>
        <v>3</v>
      </c>
      <c r="I64" s="37"/>
      <c r="J64" s="55">
        <v>0.30199999999999999</v>
      </c>
      <c r="K64" s="38">
        <f t="shared" si="10"/>
        <v>0.90599999999999992</v>
      </c>
      <c r="L64" s="39">
        <f t="shared" si="12"/>
        <v>150</v>
      </c>
      <c r="M64" s="38">
        <v>0.124</v>
      </c>
      <c r="N64" s="38">
        <f t="shared" si="13"/>
        <v>0.372</v>
      </c>
      <c r="O64" s="39">
        <f t="shared" si="14"/>
        <v>300</v>
      </c>
      <c r="P64" s="38">
        <v>0.124</v>
      </c>
      <c r="Q64" s="38">
        <f t="shared" si="15"/>
        <v>0.372</v>
      </c>
      <c r="R64" s="39">
        <f t="shared" si="16"/>
        <v>750</v>
      </c>
      <c r="S64" s="38">
        <v>0.124</v>
      </c>
      <c r="T64" s="38">
        <f t="shared" si="17"/>
        <v>0.372</v>
      </c>
      <c r="U64" s="39">
        <f t="shared" si="18"/>
        <v>1500</v>
      </c>
      <c r="V64" s="38">
        <v>9.2999999999999999E-2</v>
      </c>
      <c r="W64" s="38">
        <f t="shared" si="19"/>
        <v>0.27900000000000003</v>
      </c>
      <c r="X64" s="39">
        <f t="shared" si="20"/>
        <v>3000</v>
      </c>
      <c r="Y64" s="38">
        <v>0.08</v>
      </c>
      <c r="Z64" s="38">
        <f t="shared" si="21"/>
        <v>0.24</v>
      </c>
    </row>
    <row r="65" spans="1:26" x14ac:dyDescent="0.25">
      <c r="A65" s="6">
        <v>58</v>
      </c>
      <c r="C65" s="3" t="s">
        <v>9</v>
      </c>
      <c r="D65" s="8" t="s">
        <v>166</v>
      </c>
      <c r="F65" s="31" t="s">
        <v>165</v>
      </c>
      <c r="G65" s="11" t="s">
        <v>142</v>
      </c>
      <c r="H65" s="14">
        <f t="shared" si="11"/>
        <v>1</v>
      </c>
      <c r="J65" s="54">
        <v>0.30199999999999999</v>
      </c>
      <c r="K65" s="23">
        <f t="shared" si="10"/>
        <v>0.30199999999999999</v>
      </c>
      <c r="L65" s="2">
        <f t="shared" si="12"/>
        <v>50</v>
      </c>
      <c r="M65" s="23">
        <v>0.21199999999999999</v>
      </c>
      <c r="N65" s="23">
        <f t="shared" si="13"/>
        <v>0.21199999999999999</v>
      </c>
      <c r="O65" s="2">
        <f t="shared" si="14"/>
        <v>100</v>
      </c>
      <c r="P65" s="23">
        <v>9.7000000000000003E-2</v>
      </c>
      <c r="Q65" s="23">
        <f t="shared" si="15"/>
        <v>9.7000000000000003E-2</v>
      </c>
      <c r="R65" s="2">
        <f t="shared" si="16"/>
        <v>250</v>
      </c>
      <c r="S65" s="23">
        <v>9.7000000000000003E-2</v>
      </c>
      <c r="T65" s="23">
        <f t="shared" si="17"/>
        <v>9.7000000000000003E-2</v>
      </c>
      <c r="U65" s="2">
        <f t="shared" si="18"/>
        <v>500</v>
      </c>
      <c r="V65" s="23">
        <v>9.7000000000000003E-2</v>
      </c>
      <c r="W65" s="23">
        <f t="shared" si="19"/>
        <v>9.7000000000000003E-2</v>
      </c>
      <c r="X65" s="2">
        <f t="shared" si="20"/>
        <v>1000</v>
      </c>
      <c r="Y65" s="23">
        <v>7.4999999999999997E-2</v>
      </c>
      <c r="Z65" s="23">
        <f t="shared" si="21"/>
        <v>7.4999999999999997E-2</v>
      </c>
    </row>
    <row r="66" spans="1:26" s="39" customFormat="1" x14ac:dyDescent="0.25">
      <c r="A66" s="37">
        <v>59</v>
      </c>
      <c r="B66" s="64"/>
      <c r="C66" s="32" t="s">
        <v>70</v>
      </c>
      <c r="D66" s="33" t="s">
        <v>125</v>
      </c>
      <c r="E66" s="41"/>
      <c r="F66" s="42" t="s">
        <v>143</v>
      </c>
      <c r="G66" s="41" t="s">
        <v>144</v>
      </c>
      <c r="H66" s="36">
        <f t="shared" si="11"/>
        <v>2</v>
      </c>
      <c r="I66" s="37"/>
      <c r="J66" s="55">
        <v>1.5</v>
      </c>
      <c r="K66" s="38">
        <f t="shared" si="10"/>
        <v>3</v>
      </c>
      <c r="L66" s="39">
        <f t="shared" si="12"/>
        <v>100</v>
      </c>
      <c r="M66" s="38">
        <v>1.4</v>
      </c>
      <c r="N66" s="38">
        <f t="shared" si="13"/>
        <v>2.8</v>
      </c>
      <c r="O66" s="39">
        <f t="shared" si="14"/>
        <v>200</v>
      </c>
      <c r="P66" s="38">
        <v>1.4</v>
      </c>
      <c r="Q66" s="38">
        <f t="shared" si="15"/>
        <v>2.8</v>
      </c>
      <c r="R66" s="39">
        <f t="shared" si="16"/>
        <v>500</v>
      </c>
      <c r="S66" s="38">
        <v>1.1299999999999999</v>
      </c>
      <c r="T66" s="38">
        <f t="shared" si="17"/>
        <v>2.2599999999999998</v>
      </c>
      <c r="U66" s="39">
        <f t="shared" si="18"/>
        <v>1000</v>
      </c>
      <c r="V66" s="38">
        <v>1.1100000000000001</v>
      </c>
      <c r="W66" s="38">
        <f t="shared" si="19"/>
        <v>2.2200000000000002</v>
      </c>
      <c r="X66" s="39">
        <f t="shared" si="20"/>
        <v>2000</v>
      </c>
      <c r="Y66" s="38">
        <v>1.1100000000000001</v>
      </c>
      <c r="Z66" s="38">
        <f t="shared" si="21"/>
        <v>2.2200000000000002</v>
      </c>
    </row>
    <row r="67" spans="1:26" x14ac:dyDescent="0.25">
      <c r="A67" s="6">
        <v>60</v>
      </c>
      <c r="C67" s="3" t="s">
        <v>71</v>
      </c>
      <c r="D67" s="8" t="s">
        <v>126</v>
      </c>
      <c r="F67" s="31" t="s">
        <v>74</v>
      </c>
      <c r="H67" s="14">
        <f t="shared" si="11"/>
        <v>1</v>
      </c>
      <c r="K67" s="23">
        <f t="shared" si="10"/>
        <v>0</v>
      </c>
      <c r="L67" s="2">
        <f t="shared" si="12"/>
        <v>50</v>
      </c>
      <c r="N67" s="23">
        <f t="shared" si="13"/>
        <v>0</v>
      </c>
      <c r="O67" s="2">
        <f t="shared" si="14"/>
        <v>100</v>
      </c>
      <c r="Q67" s="23">
        <f t="shared" si="15"/>
        <v>0</v>
      </c>
      <c r="R67" s="2">
        <f t="shared" si="16"/>
        <v>250</v>
      </c>
      <c r="T67" s="23">
        <f t="shared" si="17"/>
        <v>0</v>
      </c>
      <c r="U67" s="2">
        <f t="shared" si="18"/>
        <v>500</v>
      </c>
      <c r="W67" s="23">
        <f t="shared" si="19"/>
        <v>0</v>
      </c>
      <c r="X67" s="2">
        <f t="shared" si="20"/>
        <v>1000</v>
      </c>
      <c r="Z67" s="23">
        <f t="shared" si="21"/>
        <v>0</v>
      </c>
    </row>
    <row r="68" spans="1:26" s="39" customFormat="1" x14ac:dyDescent="0.25">
      <c r="A68" s="37">
        <v>61</v>
      </c>
      <c r="B68" s="64"/>
      <c r="C68" s="32" t="s">
        <v>10</v>
      </c>
      <c r="D68" s="33" t="s">
        <v>146</v>
      </c>
      <c r="E68" s="41"/>
      <c r="F68" s="42" t="s">
        <v>145</v>
      </c>
      <c r="G68" s="41" t="s">
        <v>147</v>
      </c>
      <c r="H68" s="36">
        <f t="shared" si="11"/>
        <v>1</v>
      </c>
      <c r="I68" s="37"/>
      <c r="J68" s="55">
        <v>0.24399999999999999</v>
      </c>
      <c r="K68" s="38">
        <f t="shared" si="10"/>
        <v>0.24399999999999999</v>
      </c>
      <c r="L68" s="39">
        <f t="shared" si="12"/>
        <v>50</v>
      </c>
      <c r="M68" s="38">
        <v>0.16400000000000001</v>
      </c>
      <c r="N68" s="38">
        <f t="shared" si="13"/>
        <v>0.16400000000000001</v>
      </c>
      <c r="O68" s="39">
        <f t="shared" si="14"/>
        <v>100</v>
      </c>
      <c r="P68" s="38">
        <v>0.11</v>
      </c>
      <c r="Q68" s="38">
        <f t="shared" si="15"/>
        <v>0.11</v>
      </c>
      <c r="R68" s="39">
        <f t="shared" si="16"/>
        <v>250</v>
      </c>
      <c r="S68" s="38">
        <v>0.11</v>
      </c>
      <c r="T68" s="38">
        <f t="shared" si="17"/>
        <v>0.11</v>
      </c>
      <c r="U68" s="39">
        <f t="shared" si="18"/>
        <v>500</v>
      </c>
      <c r="V68" s="38">
        <v>9.1999999999999998E-2</v>
      </c>
      <c r="W68" s="38">
        <f t="shared" si="19"/>
        <v>9.1999999999999998E-2</v>
      </c>
      <c r="X68" s="39">
        <f t="shared" si="20"/>
        <v>1000</v>
      </c>
      <c r="Y68" s="38">
        <v>6.8000000000000005E-2</v>
      </c>
      <c r="Z68" s="38">
        <f t="shared" si="21"/>
        <v>6.8000000000000005E-2</v>
      </c>
    </row>
    <row r="69" spans="1:26" x14ac:dyDescent="0.25">
      <c r="A69" s="6">
        <v>62</v>
      </c>
      <c r="C69" s="3" t="s">
        <v>11</v>
      </c>
      <c r="D69" s="8" t="s">
        <v>148</v>
      </c>
      <c r="F69" s="11" t="s">
        <v>149</v>
      </c>
      <c r="G69" s="11" t="s">
        <v>150</v>
      </c>
      <c r="H69" s="14">
        <f t="shared" si="11"/>
        <v>1</v>
      </c>
      <c r="J69" s="54">
        <v>0.38300000000000001</v>
      </c>
      <c r="K69" s="23">
        <f t="shared" si="10"/>
        <v>0.38300000000000001</v>
      </c>
      <c r="L69" s="2">
        <f t="shared" si="12"/>
        <v>50</v>
      </c>
      <c r="M69" s="23">
        <v>0.28299999999999997</v>
      </c>
      <c r="N69" s="23">
        <f t="shared" si="13"/>
        <v>0.28299999999999997</v>
      </c>
      <c r="O69" s="2">
        <f t="shared" si="14"/>
        <v>100</v>
      </c>
      <c r="P69" s="23">
        <v>0.251</v>
      </c>
      <c r="Q69" s="23">
        <f t="shared" si="15"/>
        <v>0.251</v>
      </c>
      <c r="R69" s="2">
        <f t="shared" si="16"/>
        <v>250</v>
      </c>
      <c r="S69" s="23">
        <v>0.251</v>
      </c>
      <c r="T69" s="23">
        <f t="shared" si="17"/>
        <v>0.251</v>
      </c>
      <c r="U69" s="2">
        <f t="shared" si="18"/>
        <v>500</v>
      </c>
      <c r="V69" s="23">
        <v>0.22</v>
      </c>
      <c r="W69" s="23">
        <f t="shared" si="19"/>
        <v>0.22</v>
      </c>
      <c r="X69" s="2">
        <f t="shared" si="20"/>
        <v>1000</v>
      </c>
      <c r="Y69" s="23">
        <v>0.20100000000000001</v>
      </c>
      <c r="Z69" s="23">
        <f t="shared" si="21"/>
        <v>0.20100000000000001</v>
      </c>
    </row>
    <row r="70" spans="1:26" s="39" customFormat="1" x14ac:dyDescent="0.25">
      <c r="A70" s="37">
        <v>63</v>
      </c>
      <c r="B70" s="64"/>
      <c r="C70" s="32" t="s">
        <v>15</v>
      </c>
      <c r="D70" s="33" t="s">
        <v>152</v>
      </c>
      <c r="E70" s="41"/>
      <c r="F70" s="41" t="s">
        <v>151</v>
      </c>
      <c r="G70" s="41" t="s">
        <v>153</v>
      </c>
      <c r="H70" s="36">
        <f t="shared" si="11"/>
        <v>1</v>
      </c>
      <c r="I70" s="37"/>
      <c r="J70" s="55">
        <v>0.20699999999999999</v>
      </c>
      <c r="K70" s="38">
        <f t="shared" si="10"/>
        <v>0.20699999999999999</v>
      </c>
      <c r="L70" s="39">
        <f t="shared" si="12"/>
        <v>50</v>
      </c>
      <c r="M70" s="38">
        <v>0.16700000000000001</v>
      </c>
      <c r="N70" s="38">
        <f t="shared" si="13"/>
        <v>0.16700000000000001</v>
      </c>
      <c r="O70" s="39">
        <f t="shared" si="14"/>
        <v>100</v>
      </c>
      <c r="P70" s="38">
        <v>0.14799999999999999</v>
      </c>
      <c r="Q70" s="38">
        <f t="shared" si="15"/>
        <v>0.14799999999999999</v>
      </c>
      <c r="R70" s="39">
        <f t="shared" si="16"/>
        <v>250</v>
      </c>
      <c r="S70" s="38">
        <v>0.14399999999999999</v>
      </c>
      <c r="T70" s="38">
        <f t="shared" si="17"/>
        <v>0.14399999999999999</v>
      </c>
      <c r="U70" s="39">
        <f t="shared" si="18"/>
        <v>500</v>
      </c>
      <c r="V70" s="38">
        <v>0.14000000000000001</v>
      </c>
      <c r="W70" s="38">
        <f t="shared" si="19"/>
        <v>0.14000000000000001</v>
      </c>
      <c r="X70" s="39">
        <f t="shared" si="20"/>
        <v>1000</v>
      </c>
      <c r="Y70" s="38">
        <v>0.11700000000000001</v>
      </c>
      <c r="Z70" s="38">
        <f t="shared" si="21"/>
        <v>0.11700000000000001</v>
      </c>
    </row>
    <row r="72" spans="1:26" x14ac:dyDescent="0.25">
      <c r="K72" s="23">
        <f>SUM(K8:K70)</f>
        <v>30.510000000000016</v>
      </c>
      <c r="L72" s="23"/>
      <c r="N72" s="23">
        <f t="shared" ref="N72:Z72" si="22">SUM(N8:N70)</f>
        <v>21.3</v>
      </c>
      <c r="O72" s="23"/>
      <c r="Q72" s="23">
        <f t="shared" si="22"/>
        <v>20.030000000000008</v>
      </c>
      <c r="R72" s="23"/>
      <c r="T72" s="23">
        <f t="shared" si="22"/>
        <v>17.868000000000006</v>
      </c>
      <c r="U72" s="23"/>
      <c r="W72" s="23">
        <f t="shared" si="22"/>
        <v>16.684000000000005</v>
      </c>
      <c r="X72" s="23"/>
      <c r="Z72" s="23">
        <f t="shared" si="22"/>
        <v>16.154000000000007</v>
      </c>
    </row>
    <row r="73" spans="1:26" x14ac:dyDescent="0.25">
      <c r="N73" s="23">
        <f>N72*50</f>
        <v>1065</v>
      </c>
      <c r="Q73" s="23">
        <f>Q72*100</f>
        <v>2003.0000000000009</v>
      </c>
      <c r="T73" s="23">
        <f>T72*250</f>
        <v>4467.0000000000018</v>
      </c>
      <c r="W73" s="23">
        <f>W72*500</f>
        <v>8342.0000000000018</v>
      </c>
      <c r="Z73" s="23">
        <f>Z72*1000</f>
        <v>16154.000000000007</v>
      </c>
    </row>
  </sheetData>
  <pageMargins left="0.7" right="0.7" top="0.75" bottom="0.75" header="0.3" footer="0.3"/>
  <pageSetup scale="5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27" workbookViewId="0">
      <selection activeCell="D53" sqref="D53"/>
    </sheetView>
  </sheetViews>
  <sheetFormatPr defaultRowHeight="15" x14ac:dyDescent="0.25"/>
  <cols>
    <col min="1" max="1" width="39.85546875" customWidth="1"/>
  </cols>
  <sheetData>
    <row r="1" spans="1:2" x14ac:dyDescent="0.25">
      <c r="A1" s="35" t="s">
        <v>186</v>
      </c>
      <c r="B1">
        <v>7</v>
      </c>
    </row>
    <row r="2" spans="1:2" x14ac:dyDescent="0.25">
      <c r="A2" s="27" t="s">
        <v>189</v>
      </c>
      <c r="B2">
        <v>3</v>
      </c>
    </row>
    <row r="3" spans="1:2" x14ac:dyDescent="0.25">
      <c r="A3" s="47" t="s">
        <v>191</v>
      </c>
      <c r="B3">
        <v>39</v>
      </c>
    </row>
    <row r="4" spans="1:2" x14ac:dyDescent="0.25">
      <c r="A4" s="27" t="s">
        <v>193</v>
      </c>
      <c r="B4">
        <v>10</v>
      </c>
    </row>
    <row r="5" spans="1:2" x14ac:dyDescent="0.25">
      <c r="A5" s="40" t="s">
        <v>195</v>
      </c>
      <c r="B5">
        <v>6</v>
      </c>
    </row>
    <row r="6" spans="1:2" x14ac:dyDescent="0.25">
      <c r="A6" s="29" t="s">
        <v>196</v>
      </c>
      <c r="B6">
        <v>2</v>
      </c>
    </row>
    <row r="7" spans="1:2" x14ac:dyDescent="0.25">
      <c r="A7" s="48" t="s">
        <v>198</v>
      </c>
      <c r="B7">
        <v>1</v>
      </c>
    </row>
    <row r="8" spans="1:2" x14ac:dyDescent="0.25">
      <c r="A8" s="29" t="s">
        <v>199</v>
      </c>
      <c r="B8">
        <v>1</v>
      </c>
    </row>
    <row r="9" spans="1:2" x14ac:dyDescent="0.25">
      <c r="A9" s="41" t="s">
        <v>202</v>
      </c>
      <c r="B9">
        <v>2</v>
      </c>
    </row>
    <row r="10" spans="1:2" x14ac:dyDescent="0.25">
      <c r="A10" s="29" t="s">
        <v>203</v>
      </c>
      <c r="B10">
        <v>4</v>
      </c>
    </row>
    <row r="11" spans="1:2" x14ac:dyDescent="0.25">
      <c r="A11" s="42" t="s">
        <v>205</v>
      </c>
      <c r="B11">
        <v>2</v>
      </c>
    </row>
    <row r="12" spans="1:2" x14ac:dyDescent="0.25">
      <c r="A12" s="49" t="s">
        <v>206</v>
      </c>
      <c r="B12">
        <v>1</v>
      </c>
    </row>
    <row r="13" spans="1:2" x14ac:dyDescent="0.25">
      <c r="A13" s="50" t="s">
        <v>207</v>
      </c>
      <c r="B13">
        <v>4</v>
      </c>
    </row>
    <row r="14" spans="1:2" x14ac:dyDescent="0.25">
      <c r="A14" s="51" t="s">
        <v>208</v>
      </c>
      <c r="B14">
        <v>2</v>
      </c>
    </row>
    <row r="15" spans="1:2" x14ac:dyDescent="0.25">
      <c r="A15" s="52" t="s">
        <v>209</v>
      </c>
      <c r="B15">
        <v>4</v>
      </c>
    </row>
    <row r="16" spans="1:2" x14ac:dyDescent="0.25">
      <c r="A16" s="49" t="s">
        <v>210</v>
      </c>
      <c r="B16">
        <v>1</v>
      </c>
    </row>
    <row r="17" spans="1:2" x14ac:dyDescent="0.25">
      <c r="A17" s="42" t="s">
        <v>129</v>
      </c>
      <c r="B17">
        <v>2</v>
      </c>
    </row>
    <row r="18" spans="1:2" x14ac:dyDescent="0.25">
      <c r="A18" s="29" t="s">
        <v>133</v>
      </c>
      <c r="B18">
        <v>4</v>
      </c>
    </row>
    <row r="19" spans="1:2" x14ac:dyDescent="0.25">
      <c r="A19" s="42" t="s">
        <v>131</v>
      </c>
      <c r="B19">
        <v>1</v>
      </c>
    </row>
    <row r="20" spans="1:2" x14ac:dyDescent="0.25">
      <c r="A20" s="29" t="s">
        <v>134</v>
      </c>
      <c r="B20">
        <v>1</v>
      </c>
    </row>
    <row r="21" spans="1:2" x14ac:dyDescent="0.25">
      <c r="A21" s="34" t="s">
        <v>127</v>
      </c>
      <c r="B21">
        <v>1</v>
      </c>
    </row>
    <row r="22" spans="1:2" x14ac:dyDescent="0.25">
      <c r="A22" s="9" t="s">
        <v>161</v>
      </c>
      <c r="B22">
        <v>2</v>
      </c>
    </row>
    <row r="23" spans="1:2" x14ac:dyDescent="0.25">
      <c r="A23" s="35" t="s">
        <v>162</v>
      </c>
      <c r="B23">
        <v>2</v>
      </c>
    </row>
    <row r="24" spans="1:2" x14ac:dyDescent="0.25">
      <c r="A24" s="26" t="s">
        <v>155</v>
      </c>
      <c r="B24">
        <v>1</v>
      </c>
    </row>
    <row r="25" spans="1:2" x14ac:dyDescent="0.25">
      <c r="A25" s="35" t="s">
        <v>163</v>
      </c>
      <c r="B25">
        <v>1</v>
      </c>
    </row>
    <row r="26" spans="1:2" x14ac:dyDescent="0.25">
      <c r="A26" s="9" t="s">
        <v>156</v>
      </c>
      <c r="B26">
        <v>1</v>
      </c>
    </row>
    <row r="27" spans="1:2" x14ac:dyDescent="0.25">
      <c r="A27" s="34" t="s">
        <v>159</v>
      </c>
      <c r="B27">
        <v>3</v>
      </c>
    </row>
    <row r="28" spans="1:2" x14ac:dyDescent="0.25">
      <c r="A28" s="29" t="s">
        <v>185</v>
      </c>
      <c r="B28">
        <v>1</v>
      </c>
    </row>
    <row r="29" spans="1:2" x14ac:dyDescent="0.25">
      <c r="A29" s="42" t="s">
        <v>75</v>
      </c>
      <c r="B29">
        <v>1</v>
      </c>
    </row>
    <row r="30" spans="1:2" x14ac:dyDescent="0.25">
      <c r="A30" s="29" t="s">
        <v>211</v>
      </c>
      <c r="B30">
        <v>3</v>
      </c>
    </row>
    <row r="31" spans="1:2" x14ac:dyDescent="0.25">
      <c r="A31" s="43" t="s">
        <v>212</v>
      </c>
      <c r="B31">
        <v>3</v>
      </c>
    </row>
    <row r="32" spans="1:2" x14ac:dyDescent="0.25">
      <c r="A32" s="30" t="s">
        <v>213</v>
      </c>
      <c r="B32">
        <v>1</v>
      </c>
    </row>
    <row r="33" spans="1:2" x14ac:dyDescent="0.25">
      <c r="A33" s="34" t="s">
        <v>214</v>
      </c>
      <c r="B33">
        <v>1</v>
      </c>
    </row>
    <row r="34" spans="1:2" x14ac:dyDescent="0.25">
      <c r="A34" s="30" t="s">
        <v>215</v>
      </c>
      <c r="B34">
        <v>1</v>
      </c>
    </row>
    <row r="35" spans="1:2" x14ac:dyDescent="0.25">
      <c r="A35" s="34" t="s">
        <v>218</v>
      </c>
      <c r="B35">
        <v>1</v>
      </c>
    </row>
    <row r="36" spans="1:2" x14ac:dyDescent="0.25">
      <c r="A36" s="9" t="s">
        <v>219</v>
      </c>
      <c r="B36">
        <v>12</v>
      </c>
    </row>
    <row r="37" spans="1:2" x14ac:dyDescent="0.25">
      <c r="A37" s="42" t="s">
        <v>220</v>
      </c>
      <c r="B37">
        <v>1</v>
      </c>
    </row>
    <row r="38" spans="1:2" x14ac:dyDescent="0.25">
      <c r="A38" s="11" t="s">
        <v>221</v>
      </c>
      <c r="B38">
        <v>1</v>
      </c>
    </row>
    <row r="39" spans="1:2" x14ac:dyDescent="0.25">
      <c r="A39" s="41" t="s">
        <v>216</v>
      </c>
      <c r="B39">
        <v>1</v>
      </c>
    </row>
    <row r="40" spans="1:2" x14ac:dyDescent="0.25">
      <c r="A40" s="11"/>
      <c r="B40">
        <v>2</v>
      </c>
    </row>
    <row r="41" spans="1:2" x14ac:dyDescent="0.25">
      <c r="A41" s="40" t="s">
        <v>223</v>
      </c>
      <c r="B41">
        <v>1</v>
      </c>
    </row>
    <row r="42" spans="1:2" x14ac:dyDescent="0.25">
      <c r="A42" s="28" t="s">
        <v>224</v>
      </c>
      <c r="B42">
        <v>1</v>
      </c>
    </row>
    <row r="43" spans="1:2" x14ac:dyDescent="0.25">
      <c r="A43" s="40" t="s">
        <v>225</v>
      </c>
      <c r="B43">
        <v>2</v>
      </c>
    </row>
    <row r="44" spans="1:2" x14ac:dyDescent="0.25">
      <c r="A44" s="27" t="s">
        <v>226</v>
      </c>
      <c r="B44">
        <v>1</v>
      </c>
    </row>
    <row r="45" spans="1:2" x14ac:dyDescent="0.25">
      <c r="A45" s="40" t="s">
        <v>217</v>
      </c>
      <c r="B45">
        <v>1</v>
      </c>
    </row>
    <row r="46" spans="1:2" x14ac:dyDescent="0.25">
      <c r="A46" s="27" t="s">
        <v>227</v>
      </c>
      <c r="B46">
        <v>2</v>
      </c>
    </row>
    <row r="47" spans="1:2" x14ac:dyDescent="0.25">
      <c r="A47" s="40" t="s">
        <v>228</v>
      </c>
      <c r="B47">
        <v>9</v>
      </c>
    </row>
    <row r="48" spans="1:2" x14ac:dyDescent="0.25">
      <c r="A48" s="27" t="s">
        <v>229</v>
      </c>
      <c r="B48">
        <v>2</v>
      </c>
    </row>
    <row r="49" spans="1:2" x14ac:dyDescent="0.25">
      <c r="A49" s="40" t="s">
        <v>230</v>
      </c>
      <c r="B49">
        <v>1</v>
      </c>
    </row>
    <row r="50" spans="1:2" x14ac:dyDescent="0.25">
      <c r="A50" s="29" t="s">
        <v>231</v>
      </c>
      <c r="B50">
        <v>2</v>
      </c>
    </row>
    <row r="51" spans="1:2" x14ac:dyDescent="0.25">
      <c r="A51" s="42" t="s">
        <v>232</v>
      </c>
      <c r="B51">
        <v>4</v>
      </c>
    </row>
    <row r="52" spans="1:2" x14ac:dyDescent="0.25">
      <c r="A52" s="29" t="s">
        <v>233</v>
      </c>
      <c r="B52">
        <v>1</v>
      </c>
    </row>
    <row r="53" spans="1:2" x14ac:dyDescent="0.25">
      <c r="A53" s="42" t="s">
        <v>236</v>
      </c>
      <c r="B53">
        <v>4</v>
      </c>
    </row>
    <row r="54" spans="1:2" x14ac:dyDescent="0.25">
      <c r="A54" s="29" t="s">
        <v>234</v>
      </c>
      <c r="B54">
        <v>1</v>
      </c>
    </row>
    <row r="55" spans="1:2" x14ac:dyDescent="0.25">
      <c r="A55" s="42" t="s">
        <v>139</v>
      </c>
      <c r="B55">
        <v>5</v>
      </c>
    </row>
    <row r="56" spans="1:2" x14ac:dyDescent="0.25">
      <c r="A56" s="11" t="s">
        <v>73</v>
      </c>
      <c r="B56">
        <v>1</v>
      </c>
    </row>
    <row r="57" spans="1:2" x14ac:dyDescent="0.25">
      <c r="A57" s="42" t="s">
        <v>167</v>
      </c>
      <c r="B57">
        <v>3</v>
      </c>
    </row>
    <row r="58" spans="1:2" x14ac:dyDescent="0.25">
      <c r="A58" s="31" t="s">
        <v>165</v>
      </c>
      <c r="B58">
        <v>1</v>
      </c>
    </row>
    <row r="59" spans="1:2" x14ac:dyDescent="0.25">
      <c r="A59" s="42" t="s">
        <v>143</v>
      </c>
      <c r="B59">
        <v>2</v>
      </c>
    </row>
    <row r="60" spans="1:2" x14ac:dyDescent="0.25">
      <c r="A60" s="31" t="s">
        <v>74</v>
      </c>
      <c r="B60">
        <v>1</v>
      </c>
    </row>
    <row r="61" spans="1:2" x14ac:dyDescent="0.25">
      <c r="A61" s="42" t="s">
        <v>145</v>
      </c>
      <c r="B61">
        <v>1</v>
      </c>
    </row>
    <row r="62" spans="1:2" x14ac:dyDescent="0.25">
      <c r="A62" s="11" t="s">
        <v>149</v>
      </c>
      <c r="B62">
        <v>1</v>
      </c>
    </row>
    <row r="63" spans="1:2" x14ac:dyDescent="0.25">
      <c r="A63" s="41" t="s">
        <v>151</v>
      </c>
      <c r="B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Bill of Materials</vt:lpstr>
      <vt:lpstr>Mouser Ordering</vt:lpstr>
      <vt:lpstr>'Bill of Materials'!Print_Area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Richards</dc:creator>
  <cp:lastModifiedBy>Simon</cp:lastModifiedBy>
  <cp:lastPrinted>2017-11-30T11:06:03Z</cp:lastPrinted>
  <dcterms:created xsi:type="dcterms:W3CDTF">2016-11-14T11:31:59Z</dcterms:created>
  <dcterms:modified xsi:type="dcterms:W3CDTF">2018-03-08T01:05:04Z</dcterms:modified>
</cp:coreProperties>
</file>