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space\carousell-comission-playlist\ych1990101\task1\src\notebook\utils\"/>
    </mc:Choice>
  </mc:AlternateContent>
  <xr:revisionPtr revIDLastSave="0" documentId="13_ncr:1_{4E12C9D4-497B-40B2-B63A-687DBBE0936D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Main" sheetId="1" r:id="rId1"/>
    <sheet name="Screen Capture Image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7" i="1" l="1"/>
  <c r="A36" i="1"/>
  <c r="A35" i="1"/>
  <c r="A34" i="1"/>
  <c r="A33" i="1"/>
  <c r="A32" i="1"/>
  <c r="A69" i="1"/>
  <c r="A68" i="1"/>
  <c r="A67" i="1"/>
  <c r="A66" i="1"/>
  <c r="A65" i="1"/>
  <c r="A64" i="1"/>
  <c r="E73" i="1"/>
  <c r="D73" i="1"/>
  <c r="E72" i="1"/>
  <c r="D72" i="1"/>
  <c r="E71" i="1"/>
  <c r="D71" i="1"/>
  <c r="E70" i="1"/>
  <c r="D70" i="1"/>
  <c r="E69" i="1"/>
  <c r="E74" i="1" s="1"/>
  <c r="E75" i="1" s="1"/>
  <c r="B72" i="1" s="1"/>
  <c r="D69" i="1"/>
  <c r="D74" i="1" s="1"/>
  <c r="D75" i="1" s="1"/>
  <c r="B71" i="1" s="1"/>
  <c r="B61" i="1"/>
  <c r="B52" i="1"/>
  <c r="E41" i="1"/>
  <c r="D41" i="1"/>
  <c r="E40" i="1"/>
  <c r="D40" i="1"/>
  <c r="E39" i="1"/>
  <c r="D39" i="1"/>
  <c r="E38" i="1"/>
  <c r="D38" i="1"/>
  <c r="E37" i="1"/>
  <c r="E42" i="1" s="1"/>
  <c r="E43" i="1" s="1"/>
  <c r="B40" i="1" s="1"/>
  <c r="D37" i="1"/>
  <c r="D42" i="1" s="1"/>
  <c r="D43" i="1" s="1"/>
  <c r="B39" i="1" s="1"/>
  <c r="B29" i="1"/>
  <c r="B20" i="1"/>
</calcChain>
</file>

<file path=xl/sharedStrings.xml><?xml version="1.0" encoding="utf-8"?>
<sst xmlns="http://schemas.openxmlformats.org/spreadsheetml/2006/main" count="147" uniqueCount="128">
  <si>
    <t>Note to AI:</t>
  </si>
  <si>
    <t>RAW</t>
  </si>
  <si>
    <t>Please generate a response using only the information provided in this prompt. Do not reference or use data from any previous prompts or interactions.</t>
  </si>
  <si>
    <t>carousell/ych1990101/stub/extractfootylogic/markets-info.py</t>
  </si>
  <si>
    <t xml:space="preserve">You are the top soccer team analysis professional. I need your help to predict the outcome of the match whether Home Team will win, or Away Team will win, or if the match will end in a draw. </t>
  </si>
  <si>
    <t>Please analyze the match with the following weights:</t>
  </si>
  <si>
    <t xml:space="preserve">1) Home/Away Advantage: High importance (25%)
2)  League Position Ranking: High importance (25%)
3)  Matches Played: Low importance (5%)
4)  Win/Draw/Loss Record: Medium importance (15%)
5) Goals For/Against: Medium importance (10%)
6) Last 5 Matches Result Against Top Half Teams: Medium importance (5%)
7) Last 5 Matches Result Against Bottom Half Teams: Low importance (5%)
8) Average Last 5 Home/Away Goal Scored/Game: Medium importance (5%)
9) Average Last 5 Home/Away Goal Conceded/Game: Medium importance (5%) </t>
  </si>
  <si>
    <t xml:space="preserve">Please state your reasoning step-by-step with the data to support your analysis views. </t>
  </si>
  <si>
    <t>THIS SEASON DATA</t>
  </si>
  <si>
    <t xml:space="preserve">HOME TEAM:	</t>
  </si>
  <si>
    <t>{jp:banner_json.homeTeamName}</t>
  </si>
  <si>
    <t>LEAGUE POSITION:</t>
  </si>
  <si>
    <t>{jp:banner_json.homeTeamPos}</t>
  </si>
  <si>
    <t>TOTAL PLAYED:</t>
  </si>
  <si>
    <t>{jp:leagueTable.homeTeam.all.teamPlayed}</t>
  </si>
  <si>
    <t>TOTAL PLAYED - WIN:</t>
  </si>
  <si>
    <t>{jp:leagueTable.homeTeam.all.teamWin}</t>
  </si>
  <si>
    <t>TOTAL PLAYED - DRAW:</t>
  </si>
  <si>
    <t>{jp:leagueTable.homeTeam.all.teamDraw}</t>
  </si>
  <si>
    <t>TOTAL PLAYED - LOSS</t>
  </si>
  <si>
    <t>{jp:leagueTable.homeTeam.all.teamLoss}</t>
  </si>
  <si>
    <t>TOTAL GOALS FOR:</t>
  </si>
  <si>
    <t>{jp:leagueTable.homeTeam.all.teamGF}</t>
  </si>
  <si>
    <t>TOTAL GOALS AGAINST:</t>
  </si>
  <si>
    <t>{jp:leagueTable.homeTeam.all.teamGA}</t>
  </si>
  <si>
    <t>TOTAL POINTS IN LEAGUE TABLE:</t>
  </si>
  <si>
    <t>{jp:leagueTable.homeTeam.all.points}</t>
  </si>
  <si>
    <t>OVERALL WIN CHANCE:</t>
  </si>
  <si>
    <t>{jp:leagueTable.homeTeam.all.winpercentage}</t>
  </si>
  <si>
    <t>HOME PLAYED:</t>
  </si>
  <si>
    <t>{jp:leagueTable.homeTeam.home.teamPlayed}</t>
  </si>
  <si>
    <t>HOME WIN:</t>
  </si>
  <si>
    <t>{jp:leagueTable.homeTeam.home.teamWin}</t>
  </si>
  <si>
    <t>HOME DRAW:</t>
  </si>
  <si>
    <t>{jp:leagueTable.homeTeam.home.teamDraw}</t>
  </si>
  <si>
    <t>HOME LOSS:</t>
  </si>
  <si>
    <t>{jp:leagueTable.homeTeam.home.teamLoss}</t>
  </si>
  <si>
    <t>HOME GOALS FOR:</t>
  </si>
  <si>
    <t>{jp:leagueTable.homeTeam.home.teamGF}</t>
  </si>
  <si>
    <t>HOME GOALS AGAINST:</t>
  </si>
  <si>
    <t>{jp:leagueTable.homeTeam.home.teamGA}</t>
  </si>
  <si>
    <t>HOME POINTS:</t>
  </si>
  <si>
    <t>{jp:leagueTable.homeTeam.home.points}</t>
  </si>
  <si>
    <t>HOME WIN CHANCE:</t>
  </si>
  <si>
    <t>{jp:leagueTable.homeTeam.home.winpercentage}</t>
  </si>
  <si>
    <t>LAST 5 HOME MATCH RESULTS</t>
  </si>
  <si>
    <t>Either 12, 18, 20,24</t>
  </si>
  <si>
    <t>{jp:statistics.top_bottom_winning_losing.home_top_win_count}</t>
  </si>
  <si>
    <t>{jp:statistics.top_bottom_winning_losing.home_top_draw_count}</t>
  </si>
  <si>
    <t>{jp:statistics.top_bottom_winning_losing.home_top_loss_count}</t>
  </si>
  <si>
    <t>https://footylogic.com/en/matchcenter/0/50016467/50024182/bmrecentforms</t>
  </si>
  <si>
    <t>{jp:statistics.top_bottom_winning_losing.home_bottom_win_count}</t>
  </si>
  <si>
    <t>{jp:statistics.top_bottom_winning_losing.home_bottom_draw_count}</t>
  </si>
  <si>
    <t>Score</t>
  </si>
  <si>
    <t>Conceded</t>
  </si>
  <si>
    <t>/workspace/comission-playlist/carousell/ych1990101/stub/extractfootylogic/recentfrom-information.py</t>
  </si>
  <si>
    <t>{jp:statistics.top_bottom_winning_losing.home_bottom_loss_count}</t>
  </si>
  <si>
    <t>M1</t>
  </si>
  <si>
    <t>{jp:statistics.distilledRecent8Results.homeTeam[0].fullTimeScore}</t>
  </si>
  <si>
    <t>M2</t>
  </si>
  <si>
    <t>{jp:statistics.distilledRecent8Results.homeTeam[1].fullTimeScore}</t>
  </si>
  <si>
    <t>AVERAGE LAST 5 HOME GOALS SCORED/GAME:</t>
  </si>
  <si>
    <t>M3</t>
  </si>
  <si>
    <t>{jp:statistics.distilledRecent8Results.homeTeam[2].fullTimeScore}</t>
  </si>
  <si>
    <t xml:space="preserve">AVERAGE LAST 5 HOME GOALS CONCEDED/GAME:	</t>
  </si>
  <si>
    <t>M4</t>
  </si>
  <si>
    <t>{jp:statistics.distilledRecent8Results.homeTeam[3].fullTimeScore}</t>
  </si>
  <si>
    <t>M5</t>
  </si>
  <si>
    <t>{jp:statistics.distilledRecent8Results.homeTeam[4].fullTimeScore}</t>
  </si>
  <si>
    <t>Total</t>
  </si>
  <si>
    <t xml:space="preserve">AWAY TEAM:	</t>
  </si>
  <si>
    <t>{jp:banner_json.awayTeamName}</t>
  </si>
  <si>
    <t>xGoal</t>
  </si>
  <si>
    <t>{jp:banner_json.awayTeamPos}</t>
  </si>
  <si>
    <t>{jp:leagueTable.awayTeam.all.teamPlayed}</t>
  </si>
  <si>
    <t>{jp:leagueTable.awayTeam.all.teamWin}</t>
  </si>
  <si>
    <t>{jp:leagueTable.awayTeam.all.teamDraw}</t>
  </si>
  <si>
    <t>{jp:leagueTable.awayTeam.all.teamLoss}</t>
  </si>
  <si>
    <t>{jp:leagueTable.awayTeam.all.teamGF}</t>
  </si>
  <si>
    <t>{jp:leagueTable.awayTeam.all.teamGA}</t>
  </si>
  <si>
    <t xml:space="preserve"> </t>
  </si>
  <si>
    <t>{jp:leagueTable.awayTeam.all.points}</t>
  </si>
  <si>
    <t>{jp:leagueTable.awayTeam.all.winpercentage}</t>
  </si>
  <si>
    <t>AWAY PLAYED:</t>
  </si>
  <si>
    <t>AWAY WIN:</t>
  </si>
  <si>
    <t>AWAY DRAW:</t>
  </si>
  <si>
    <t>AWAY LOSS:</t>
  </si>
  <si>
    <t>AWAY GOALS FOR:</t>
  </si>
  <si>
    <t>AWAY GOALS AGAINST:</t>
  </si>
  <si>
    <t>AWAY POINTS:</t>
  </si>
  <si>
    <t>AWAY WIN CHANCE:</t>
  </si>
  <si>
    <t>LAST 5 AWAY MATCH RESULTS</t>
  </si>
  <si>
    <t>{jp:statistics.top_bottom_winning_losing.away_top_win_count}</t>
  </si>
  <si>
    <t>{jp:statistics.top_bottom_winning_losing.away_top_draw_count}</t>
  </si>
  <si>
    <t>{jp:statistics.top_bottom_winning_losing.away_top_loss_count}</t>
  </si>
  <si>
    <t>{jp:statistics.top_bottom_winning_losing.away_bottom_win_count}</t>
  </si>
  <si>
    <t>{jp:statistics.top_bottom_winning_losing.away_bottom_draw_count}</t>
  </si>
  <si>
    <t>{jp:statistics.top_bottom_winning_losing.away_bottom_loss_count}</t>
  </si>
  <si>
    <t>{jp:statistics.distilledRecent8Results.awayTeam[0].fullTimeScore}</t>
  </si>
  <si>
    <t>{jp:statistics.distilledRecent8Results.awayTeam[1].fullTimeScore}</t>
  </si>
  <si>
    <t>AVERAGE LAST 5 AWAY GOALS SCORED/GAME:</t>
  </si>
  <si>
    <t>{jp:statistics.distilledRecent8Results.awayTeam[2].fullTimeScore}</t>
  </si>
  <si>
    <t xml:space="preserve">AVERAGE LAST 5 AWAY GOALS CONCEDED/GAME:	</t>
  </si>
  <si>
    <t>{jp:statistics.distilledRecent8Results.awayTeam[3].fullTimeScore}</t>
  </si>
  <si>
    <t>{jp:statistics.distilledRecent8Results.awayTeam[4].fullTimeScore}</t>
  </si>
  <si>
    <t>/workspace/comission-playlist/carousell/ych1990101/stub/extractfootylogic/list_tournament.py</t>
  </si>
  <si>
    <t>/workspace/comission-playlist/carousell/ych1990101/stub/extractfootylogic/fetch_standing.py</t>
  </si>
  <si>
    <t>{jp:leagueTable.awayTeam.away.teamPlayed}</t>
  </si>
  <si>
    <t>{jp:leagueTable.awayTeam.away.teamWin}</t>
  </si>
  <si>
    <t>{jp:leagueTable.awayTeam.away.teamDraw}</t>
  </si>
  <si>
    <t>{jp:leagueTable.awayTeam.away.teamLoss}</t>
  </si>
  <si>
    <t>{jp:leagueTable.awayTeam.away.teamGF}</t>
  </si>
  <si>
    <t>{jp:leagueTable.awayTeam.away.teamGA}</t>
  </si>
  <si>
    <t>{jp:leagueTable.awayTeam.away.points}</t>
  </si>
  <si>
    <t>{jp:statistics.distilledRecent8Results.homeTeam[0].pos}</t>
  </si>
  <si>
    <t>{jp:statistics.distilledRecent8Results.homeTeam[1].pos}</t>
  </si>
  <si>
    <t>{jp:statistics.distilledRecent8Results.homeTeam[2].pos}</t>
  </si>
  <si>
    <t>{jp:statistics.distilledRecent8Results.homeTeam[3].pos}</t>
  </si>
  <si>
    <t>{jp:statistics.distilledRecent8Results.homeTeam[4].pos}</t>
  </si>
  <si>
    <t>POS</t>
  </si>
  <si>
    <t>{jp:statistics.distilledRecent8Results.awayTeam[0].pos}</t>
  </si>
  <si>
    <t>{jp:statistics.distilledRecent8Results.awayTeam[1].pos}</t>
  </si>
  <si>
    <t>{jp:statistics.distilledRecent8Results.awayTeam[2].pos}</t>
  </si>
  <si>
    <t>{jp:statistics.distilledRecent8Results.awayTeam[3].pos}</t>
  </si>
  <si>
    <t>{jp:statistics.distilledRecent8Results.awayTeam[4].pos}</t>
  </si>
  <si>
    <t>total team</t>
  </si>
  <si>
    <t>{jp:statistics.distilledRecent8Results.allTeamCount}</t>
  </si>
  <si>
    <t>{jp:leagueTable.awayTeam.away.winpercentage}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</si>
</sst>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C9211E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B4C7DC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center"/>
    </xf>
    <xf numFmtId="0" fontId="1" fillId="2" borderId="0" xfId="0" applyFont="1" applyFill="1" applyAlignment="1" applyProtection="1">
      <alignment horizontal="center" vertical="center"/>
    </xf>
    <xf numFmtId="0" fontId="0" fillId="0" borderId="0" xfId="0" applyFont="1" applyAlignment="1" applyProtection="1"/>
    <xf numFmtId="0" fontId="0" fillId="0" borderId="0" xfId="0" applyFont="1" applyAlignment="1" applyProtection="1">
      <alignment horizontal="right" wrapText="1"/>
    </xf>
    <xf numFmtId="0" fontId="0" fillId="0" borderId="0" xfId="0" applyFont="1" applyAlignment="1" applyProtection="1">
      <alignment horizontal="left" vertical="center"/>
    </xf>
    <xf numFmtId="10" fontId="0" fillId="0" borderId="0" xfId="0" applyNumberFormat="1" applyAlignment="1" applyProtection="1">
      <alignment horizontal="center" vertical="center"/>
    </xf>
    <xf numFmtId="0" fontId="0" fillId="3" borderId="0" xfId="0" applyFont="1" applyFill="1" applyAlignment="1" applyProtection="1">
      <alignment horizontal="right" wrapText="1"/>
    </xf>
    <xf numFmtId="0" fontId="0" fillId="4" borderId="0" xfId="0" applyFill="1" applyAlignment="1" applyProtection="1"/>
    <xf numFmtId="0" fontId="0" fillId="4" borderId="0" xfId="0" applyFont="1" applyFill="1" applyAlignment="1" applyProtection="1">
      <alignment horizontal="center"/>
    </xf>
    <xf numFmtId="0" fontId="0" fillId="4" borderId="0" xfId="0" applyFont="1" applyFill="1" applyAlignment="1" applyProtection="1">
      <alignment horizontal="right"/>
    </xf>
    <xf numFmtId="0" fontId="0" fillId="4" borderId="0" xfId="0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A41" zoomScale="115" zoomScaleNormal="115" workbookViewId="0">
      <selection activeCell="G62" sqref="G62"/>
    </sheetView>
  </sheetViews>
  <sheetFormatPr defaultColWidth="10.625" defaultRowHeight="15.75" x14ac:dyDescent="0.25"/>
  <cols>
    <col min="1" max="1" width="66.375" style="1" customWidth="1"/>
    <col min="2" max="2" width="11.875" style="2" customWidth="1"/>
  </cols>
  <sheetData>
    <row r="1" spans="1:11" ht="16.5" customHeight="1" x14ac:dyDescent="0.25">
      <c r="A1" s="1" t="s">
        <v>0</v>
      </c>
      <c r="G1" s="3" t="s">
        <v>1</v>
      </c>
    </row>
    <row r="2" spans="1:11" ht="51" customHeight="1" x14ac:dyDescent="0.25">
      <c r="A2" s="1" t="s">
        <v>2</v>
      </c>
    </row>
    <row r="3" spans="1:11" ht="15" customHeight="1" x14ac:dyDescent="0.25">
      <c r="K3" s="4" t="s">
        <v>3</v>
      </c>
    </row>
    <row r="4" spans="1:11" ht="51" customHeight="1" x14ac:dyDescent="0.25">
      <c r="A4" s="1" t="s">
        <v>4</v>
      </c>
    </row>
    <row r="5" spans="1:11" ht="16.5" customHeight="1" x14ac:dyDescent="0.25"/>
    <row r="6" spans="1:11" ht="16.5" customHeight="1" x14ac:dyDescent="0.25">
      <c r="A6" s="1" t="s">
        <v>5</v>
      </c>
    </row>
    <row r="7" spans="1:11" ht="169.5" customHeight="1" x14ac:dyDescent="0.25">
      <c r="A7" s="1" t="s">
        <v>6</v>
      </c>
    </row>
    <row r="8" spans="1:11" ht="33.75" customHeight="1" x14ac:dyDescent="0.25">
      <c r="A8" s="1" t="s">
        <v>7</v>
      </c>
    </row>
    <row r="10" spans="1:11" ht="16.5" customHeight="1" x14ac:dyDescent="0.25">
      <c r="A10" s="5" t="s">
        <v>8</v>
      </c>
    </row>
    <row r="11" spans="1:11" ht="16.5" customHeight="1" x14ac:dyDescent="0.25">
      <c r="A11" s="5" t="s">
        <v>9</v>
      </c>
      <c r="B11" s="6" t="s">
        <v>10</v>
      </c>
    </row>
    <row r="12" spans="1:11" ht="16.5" customHeight="1" x14ac:dyDescent="0.25">
      <c r="A12" s="5" t="s">
        <v>11</v>
      </c>
      <c r="B12" s="6" t="s">
        <v>12</v>
      </c>
    </row>
    <row r="13" spans="1:11" ht="16.5" customHeight="1" x14ac:dyDescent="0.25">
      <c r="A13" s="5" t="s">
        <v>13</v>
      </c>
      <c r="B13" s="6" t="s">
        <v>14</v>
      </c>
    </row>
    <row r="14" spans="1:11" ht="16.5" customHeight="1" x14ac:dyDescent="0.25">
      <c r="A14" s="5" t="s">
        <v>15</v>
      </c>
      <c r="B14" s="6" t="s">
        <v>16</v>
      </c>
    </row>
    <row r="15" spans="1:11" ht="16.5" customHeight="1" x14ac:dyDescent="0.25">
      <c r="A15" s="5" t="s">
        <v>17</v>
      </c>
      <c r="B15" s="6" t="s">
        <v>18</v>
      </c>
    </row>
    <row r="16" spans="1:11" ht="16.5" customHeight="1" x14ac:dyDescent="0.25">
      <c r="A16" s="5" t="s">
        <v>19</v>
      </c>
      <c r="B16" s="6" t="s">
        <v>20</v>
      </c>
    </row>
    <row r="17" spans="1:7" ht="16.5" customHeight="1" x14ac:dyDescent="0.25">
      <c r="A17" s="5" t="s">
        <v>21</v>
      </c>
      <c r="B17" s="6" t="s">
        <v>22</v>
      </c>
    </row>
    <row r="18" spans="1:7" ht="16.5" customHeight="1" x14ac:dyDescent="0.25">
      <c r="A18" s="5" t="s">
        <v>23</v>
      </c>
      <c r="B18" s="6" t="s">
        <v>24</v>
      </c>
    </row>
    <row r="19" spans="1:7" ht="16.5" customHeight="1" x14ac:dyDescent="0.25">
      <c r="A19" s="5" t="s">
        <v>25</v>
      </c>
      <c r="B19" s="6" t="s">
        <v>26</v>
      </c>
    </row>
    <row r="20" spans="1:7" ht="16.5" customHeight="1" x14ac:dyDescent="0.25">
      <c r="A20" s="5" t="s">
        <v>27</v>
      </c>
      <c r="B20" s="7" t="e">
        <f>G20/100</f>
        <v>#VALUE!</v>
      </c>
      <c r="G20" s="6" t="s">
        <v>28</v>
      </c>
    </row>
    <row r="21" spans="1:7" ht="15" customHeight="1" x14ac:dyDescent="0.25">
      <c r="B21" s="6"/>
    </row>
    <row r="22" spans="1:7" ht="16.5" customHeight="1" x14ac:dyDescent="0.25">
      <c r="A22" s="5" t="s">
        <v>29</v>
      </c>
      <c r="B22" s="6" t="s">
        <v>30</v>
      </c>
    </row>
    <row r="23" spans="1:7" ht="16.5" customHeight="1" x14ac:dyDescent="0.25">
      <c r="A23" s="5" t="s">
        <v>31</v>
      </c>
      <c r="B23" s="6" t="s">
        <v>32</v>
      </c>
    </row>
    <row r="24" spans="1:7" ht="16.5" customHeight="1" x14ac:dyDescent="0.25">
      <c r="A24" s="5" t="s">
        <v>33</v>
      </c>
      <c r="B24" s="6" t="s">
        <v>34</v>
      </c>
    </row>
    <row r="25" spans="1:7" ht="16.5" customHeight="1" x14ac:dyDescent="0.25">
      <c r="A25" s="5" t="s">
        <v>35</v>
      </c>
      <c r="B25" s="6" t="s">
        <v>36</v>
      </c>
    </row>
    <row r="26" spans="1:7" ht="16.5" customHeight="1" x14ac:dyDescent="0.25">
      <c r="A26" s="5" t="s">
        <v>37</v>
      </c>
      <c r="B26" s="6" t="s">
        <v>38</v>
      </c>
    </row>
    <row r="27" spans="1:7" ht="16.5" customHeight="1" x14ac:dyDescent="0.25">
      <c r="A27" s="5" t="s">
        <v>39</v>
      </c>
      <c r="B27" s="6" t="s">
        <v>40</v>
      </c>
    </row>
    <row r="28" spans="1:7" ht="16.5" customHeight="1" x14ac:dyDescent="0.25">
      <c r="A28" s="5" t="s">
        <v>41</v>
      </c>
      <c r="B28" s="6" t="s">
        <v>42</v>
      </c>
    </row>
    <row r="29" spans="1:7" ht="16.5" customHeight="1" x14ac:dyDescent="0.25">
      <c r="A29" s="5" t="s">
        <v>43</v>
      </c>
      <c r="B29" s="7" t="e">
        <f>G29/100</f>
        <v>#VALUE!</v>
      </c>
      <c r="G29" s="6" t="s">
        <v>44</v>
      </c>
    </row>
    <row r="31" spans="1:7" ht="16.5" customHeight="1" x14ac:dyDescent="0.25">
      <c r="A31" s="8" t="s">
        <v>45</v>
      </c>
      <c r="C31" s="4" t="s">
        <v>46</v>
      </c>
    </row>
    <row r="32" spans="1:7" ht="15" customHeight="1" x14ac:dyDescent="0.25">
      <c r="A32" s="15" t="e">
        <f>"AGAINST LEAGUE STANDING TOP 1-"&amp;G80/2&amp;" POSITION – WIN:"</f>
        <v>#VALUE!</v>
      </c>
      <c r="B32" s="6" t="s">
        <v>47</v>
      </c>
    </row>
    <row r="33" spans="1:16" ht="16.5" customHeight="1" x14ac:dyDescent="0.25">
      <c r="A33" s="15" t="e">
        <f>"AGAINST LEAGUE STANDING TOP 1-"&amp; G80/2&amp;" POSITION – DARW:"</f>
        <v>#VALUE!</v>
      </c>
      <c r="B33" s="6" t="s">
        <v>48</v>
      </c>
    </row>
    <row r="34" spans="1:16" ht="15" customHeight="1" x14ac:dyDescent="0.25">
      <c r="A34" s="15" t="e">
        <f>"AGAINST LEAGUE STANDING TOP 1-"&amp;G80/2&amp;" POSITION – LOSS:"</f>
        <v>#VALUE!</v>
      </c>
      <c r="B34" s="6" t="s">
        <v>49</v>
      </c>
      <c r="P34" s="4" t="s">
        <v>50</v>
      </c>
    </row>
    <row r="35" spans="1:16" ht="15" customHeight="1" x14ac:dyDescent="0.25">
      <c r="A35" s="16" t="e">
        <f>"AGAINST LEAGUE STANDING BOTTOM "&amp;G80/2+1&amp;"-"&amp;G80&amp;" POSITION – WIN:"</f>
        <v>#VALUE!</v>
      </c>
      <c r="B35" s="6" t="s">
        <v>51</v>
      </c>
    </row>
    <row r="36" spans="1:16" ht="15" customHeight="1" x14ac:dyDescent="0.25">
      <c r="A36" s="15" t="e">
        <f>"AGAINST LEAGUE STANDING BOTTOM "&amp;G80/2+1&amp;"-"&amp;G80&amp;" POSITION – DARW:"</f>
        <v>#VALUE!</v>
      </c>
      <c r="B36" s="6" t="s">
        <v>52</v>
      </c>
      <c r="C36" s="9"/>
      <c r="D36" s="10" t="s">
        <v>53</v>
      </c>
      <c r="E36" s="10" t="s">
        <v>54</v>
      </c>
      <c r="F36" s="14" t="s">
        <v>119</v>
      </c>
      <c r="P36" s="4" t="s">
        <v>55</v>
      </c>
    </row>
    <row r="37" spans="1:16" ht="15" customHeight="1" x14ac:dyDescent="0.25">
      <c r="A37" s="15" t="e">
        <f>"AGAINST LEAGUE STANDING BOTTOM "&amp;G80/2+1 &amp;"-" &amp; G80&amp;" POSITION – LOSS:"</f>
        <v>#VALUE!</v>
      </c>
      <c r="B37" s="6" t="s">
        <v>56</v>
      </c>
      <c r="C37" s="11" t="s">
        <v>57</v>
      </c>
      <c r="D37" s="12" t="e">
        <f>INT(LEFT(G37, FIND(":", G37) - 1))</f>
        <v>#VALUE!</v>
      </c>
      <c r="E37" s="12" t="e">
        <f>INT(RIGHT(G37, LEN(G37) - FIND(":", G37)))</f>
        <v>#VALUE!</v>
      </c>
      <c r="F37" s="4" t="s">
        <v>114</v>
      </c>
      <c r="G37" s="4" t="s">
        <v>58</v>
      </c>
    </row>
    <row r="38" spans="1:16" ht="15.75" customHeight="1" x14ac:dyDescent="0.25">
      <c r="C38" s="11" t="s">
        <v>59</v>
      </c>
      <c r="D38" s="12" t="e">
        <f>INT(LEFT(G38, FIND(":", G38) - 1))</f>
        <v>#VALUE!</v>
      </c>
      <c r="E38" s="12" t="e">
        <f>INT(RIGHT(G38, LEN(G38) - FIND(":", G38)))</f>
        <v>#VALUE!</v>
      </c>
      <c r="F38" s="4" t="s">
        <v>115</v>
      </c>
      <c r="G38" s="4" t="s">
        <v>60</v>
      </c>
    </row>
    <row r="39" spans="1:16" ht="16.5" customHeight="1" x14ac:dyDescent="0.25">
      <c r="A39" s="5" t="s">
        <v>61</v>
      </c>
      <c r="B39" s="13" t="e">
        <f>D43</f>
        <v>#VALUE!</v>
      </c>
      <c r="C39" s="11" t="s">
        <v>62</v>
      </c>
      <c r="D39" s="12" t="e">
        <f>INT(LEFT(G39, FIND(":", G39) - 1))</f>
        <v>#VALUE!</v>
      </c>
      <c r="E39" s="12" t="e">
        <f>INT(RIGHT(G39, LEN(G39) - FIND(":", G39)))</f>
        <v>#VALUE!</v>
      </c>
      <c r="F39" s="4" t="s">
        <v>116</v>
      </c>
      <c r="G39" s="4" t="s">
        <v>63</v>
      </c>
    </row>
    <row r="40" spans="1:16" ht="16.5" customHeight="1" x14ac:dyDescent="0.25">
      <c r="A40" s="5" t="s">
        <v>64</v>
      </c>
      <c r="B40" s="13" t="e">
        <f>E43</f>
        <v>#VALUE!</v>
      </c>
      <c r="C40" s="11" t="s">
        <v>65</v>
      </c>
      <c r="D40" s="12" t="e">
        <f>INT(LEFT(G40, FIND(":", G40) - 1))</f>
        <v>#VALUE!</v>
      </c>
      <c r="E40" s="12" t="e">
        <f>INT(RIGHT(G40, LEN(G40) - FIND(":", G40)))</f>
        <v>#VALUE!</v>
      </c>
      <c r="F40" s="4" t="s">
        <v>117</v>
      </c>
      <c r="G40" s="4" t="s">
        <v>66</v>
      </c>
    </row>
    <row r="41" spans="1:16" ht="15.75" customHeight="1" x14ac:dyDescent="0.25">
      <c r="C41" s="11" t="s">
        <v>67</v>
      </c>
      <c r="D41" s="12" t="e">
        <f>INT(LEFT(G41, FIND(":", G41) - 1))</f>
        <v>#VALUE!</v>
      </c>
      <c r="E41" s="12" t="e">
        <f>INT(RIGHT(G41, LEN(G41) - FIND(":", G41)))</f>
        <v>#VALUE!</v>
      </c>
      <c r="F41" s="4" t="s">
        <v>118</v>
      </c>
      <c r="G41" s="4" t="s">
        <v>68</v>
      </c>
    </row>
    <row r="42" spans="1:16" ht="15.75" customHeight="1" x14ac:dyDescent="0.25">
      <c r="C42" s="11" t="s">
        <v>69</v>
      </c>
      <c r="D42" s="13" t="e">
        <f>SUM(D37:D41)</f>
        <v>#VALUE!</v>
      </c>
      <c r="E42" s="13" t="e">
        <f>SUM(E37:E41)</f>
        <v>#VALUE!</v>
      </c>
    </row>
    <row r="43" spans="1:16" ht="16.5" customHeight="1" x14ac:dyDescent="0.25">
      <c r="A43" s="5" t="s">
        <v>70</v>
      </c>
      <c r="B43" s="6" t="s">
        <v>71</v>
      </c>
      <c r="C43" s="11" t="s">
        <v>72</v>
      </c>
      <c r="D43" s="13" t="e">
        <f>D42/5</f>
        <v>#VALUE!</v>
      </c>
      <c r="E43" s="13" t="e">
        <f>E42/5</f>
        <v>#VALUE!</v>
      </c>
    </row>
    <row r="44" spans="1:16" ht="16.5" customHeight="1" x14ac:dyDescent="0.25">
      <c r="A44" s="5" t="s">
        <v>11</v>
      </c>
      <c r="B44" s="6" t="s">
        <v>73</v>
      </c>
    </row>
    <row r="45" spans="1:16" ht="16.5" customHeight="1" x14ac:dyDescent="0.25">
      <c r="A45" s="5" t="s">
        <v>13</v>
      </c>
      <c r="B45" s="6" t="s">
        <v>74</v>
      </c>
    </row>
    <row r="46" spans="1:16" ht="16.5" customHeight="1" x14ac:dyDescent="0.25">
      <c r="A46" s="5" t="s">
        <v>15</v>
      </c>
      <c r="B46" s="6" t="s">
        <v>75</v>
      </c>
    </row>
    <row r="47" spans="1:16" ht="16.5" customHeight="1" x14ac:dyDescent="0.25">
      <c r="A47" s="5" t="s">
        <v>17</v>
      </c>
      <c r="B47" s="6" t="s">
        <v>76</v>
      </c>
    </row>
    <row r="48" spans="1:16" ht="16.5" customHeight="1" x14ac:dyDescent="0.25">
      <c r="A48" s="5" t="s">
        <v>19</v>
      </c>
      <c r="B48" s="6" t="s">
        <v>77</v>
      </c>
    </row>
    <row r="49" spans="1:7" ht="16.5" customHeight="1" x14ac:dyDescent="0.25">
      <c r="A49" s="5" t="s">
        <v>21</v>
      </c>
      <c r="B49" s="6" t="s">
        <v>78</v>
      </c>
    </row>
    <row r="50" spans="1:7" ht="16.5" customHeight="1" x14ac:dyDescent="0.25">
      <c r="A50" s="5" t="s">
        <v>23</v>
      </c>
      <c r="B50" s="6" t="s">
        <v>79</v>
      </c>
      <c r="D50" s="4" t="s">
        <v>80</v>
      </c>
    </row>
    <row r="51" spans="1:7" ht="16.5" customHeight="1" x14ac:dyDescent="0.25">
      <c r="A51" s="5" t="s">
        <v>25</v>
      </c>
      <c r="B51" s="6" t="s">
        <v>81</v>
      </c>
    </row>
    <row r="52" spans="1:7" ht="16.5" customHeight="1" x14ac:dyDescent="0.25">
      <c r="A52" s="5" t="s">
        <v>27</v>
      </c>
      <c r="B52" s="7" t="e">
        <f>G52/100</f>
        <v>#VALUE!</v>
      </c>
      <c r="G52" s="6" t="s">
        <v>82</v>
      </c>
    </row>
    <row r="53" spans="1:7" x14ac:dyDescent="0.25">
      <c r="B53" s="6"/>
    </row>
    <row r="54" spans="1:7" ht="16.5" customHeight="1" x14ac:dyDescent="0.25">
      <c r="A54" s="5" t="s">
        <v>83</v>
      </c>
      <c r="B54" s="6" t="s">
        <v>107</v>
      </c>
    </row>
    <row r="55" spans="1:7" ht="16.5" customHeight="1" x14ac:dyDescent="0.25">
      <c r="A55" s="5" t="s">
        <v>84</v>
      </c>
      <c r="B55" s="6" t="s">
        <v>108</v>
      </c>
    </row>
    <row r="56" spans="1:7" ht="16.5" customHeight="1" x14ac:dyDescent="0.25">
      <c r="A56" s="5" t="s">
        <v>85</v>
      </c>
      <c r="B56" s="6" t="s">
        <v>109</v>
      </c>
    </row>
    <row r="57" spans="1:7" ht="16.5" customHeight="1" x14ac:dyDescent="0.25">
      <c r="A57" s="5" t="s">
        <v>86</v>
      </c>
      <c r="B57" s="6" t="s">
        <v>110</v>
      </c>
    </row>
    <row r="58" spans="1:7" ht="16.5" customHeight="1" x14ac:dyDescent="0.25">
      <c r="A58" s="5" t="s">
        <v>87</v>
      </c>
      <c r="B58" s="6" t="s">
        <v>111</v>
      </c>
    </row>
    <row r="59" spans="1:7" ht="16.5" customHeight="1" x14ac:dyDescent="0.25">
      <c r="A59" s="5" t="s">
        <v>88</v>
      </c>
      <c r="B59" s="6" t="s">
        <v>112</v>
      </c>
    </row>
    <row r="60" spans="1:7" ht="16.5" customHeight="1" x14ac:dyDescent="0.25">
      <c r="A60" s="5" t="s">
        <v>89</v>
      </c>
      <c r="B60" s="6" t="s">
        <v>113</v>
      </c>
    </row>
    <row r="61" spans="1:7" ht="16.5" customHeight="1" x14ac:dyDescent="0.25">
      <c r="A61" s="5" t="s">
        <v>90</v>
      </c>
      <c r="B61" s="7" t="e">
        <f>G61/100</f>
        <v>#VALUE!</v>
      </c>
      <c r="G61" s="6" t="s">
        <v>127</v>
      </c>
    </row>
    <row r="63" spans="1:7" ht="16.5" customHeight="1" x14ac:dyDescent="0.25">
      <c r="A63" s="8" t="s">
        <v>91</v>
      </c>
    </row>
    <row r="64" spans="1:7" ht="16.5" customHeight="1" x14ac:dyDescent="0.25">
      <c r="A64" s="15" t="e">
        <f>"AGAINST LEAGUE STANDING TOP 1-"&amp;G80/2&amp;" POSITION – WIN:"</f>
        <v>#VALUE!</v>
      </c>
      <c r="B64" s="6" t="s">
        <v>92</v>
      </c>
    </row>
    <row r="65" spans="1:7" ht="16.5" customHeight="1" x14ac:dyDescent="0.25">
      <c r="A65" s="15" t="e">
        <f>"AGAINST LEAGUE STANDING TOP 1-"&amp; G80/2 &amp;" POSITION – DARW:"</f>
        <v>#VALUE!</v>
      </c>
      <c r="B65" s="6" t="s">
        <v>93</v>
      </c>
    </row>
    <row r="66" spans="1:7" ht="16.5" customHeight="1" x14ac:dyDescent="0.25">
      <c r="A66" s="15" t="e">
        <f>"AGAINST LEAGUE STANDING TOP 1-"&amp;G80/2&amp;" POSITION – LOSS:"</f>
        <v>#VALUE!</v>
      </c>
      <c r="B66" s="6" t="s">
        <v>94</v>
      </c>
    </row>
    <row r="67" spans="1:7" ht="16.5" customHeight="1" x14ac:dyDescent="0.25">
      <c r="A67" s="15" t="e">
        <f>"AGAINST LEAGUE STANDING BOTTOM "&amp; G80/2+1&amp;"-"&amp;G80&amp;" POSITION – WIN:"</f>
        <v>#VALUE!</v>
      </c>
      <c r="B67" s="6" t="s">
        <v>95</v>
      </c>
    </row>
    <row r="68" spans="1:7" ht="16.5" customHeight="1" x14ac:dyDescent="0.25">
      <c r="A68" s="15" t="e">
        <f>"AGAINST LEAGUE STANDING BOTTOM "&amp; G80/2+1&amp;"-"&amp;G80&amp;" POSITION – DARW:"</f>
        <v>#VALUE!</v>
      </c>
      <c r="B68" s="6" t="s">
        <v>96</v>
      </c>
      <c r="C68" s="9"/>
      <c r="D68" s="10" t="s">
        <v>53</v>
      </c>
      <c r="E68" s="10" t="s">
        <v>54</v>
      </c>
      <c r="F68" s="14" t="s">
        <v>119</v>
      </c>
    </row>
    <row r="69" spans="1:7" ht="16.5" customHeight="1" x14ac:dyDescent="0.25">
      <c r="A69" s="15" t="e">
        <f>"AGAINST LEAGUE STANDING BOTTOM "&amp; G80/2+1&amp;"-"&amp;G80&amp;" POSITION – LOSS:"</f>
        <v>#VALUE!</v>
      </c>
      <c r="B69" s="6" t="s">
        <v>97</v>
      </c>
      <c r="C69" s="11" t="s">
        <v>57</v>
      </c>
      <c r="D69" s="12" t="e">
        <f>INT(LEFT(G69, FIND(":", G69) - 1))</f>
        <v>#VALUE!</v>
      </c>
      <c r="E69" s="12" t="e">
        <f>INT(RIGHT(G69, LEN(G69) - FIND(":", G69)))</f>
        <v>#VALUE!</v>
      </c>
      <c r="F69" s="4" t="s">
        <v>120</v>
      </c>
      <c r="G69" s="4" t="s">
        <v>98</v>
      </c>
    </row>
    <row r="70" spans="1:7" ht="15.75" customHeight="1" x14ac:dyDescent="0.25">
      <c r="C70" s="11" t="s">
        <v>59</v>
      </c>
      <c r="D70" s="12" t="e">
        <f>INT(LEFT(G70, FIND(":", G70) - 1))</f>
        <v>#VALUE!</v>
      </c>
      <c r="E70" s="12" t="e">
        <f>INT(RIGHT(G70, LEN(G70) - FIND(":", G70)))</f>
        <v>#VALUE!</v>
      </c>
      <c r="F70" s="4" t="s">
        <v>121</v>
      </c>
      <c r="G70" s="4" t="s">
        <v>99</v>
      </c>
    </row>
    <row r="71" spans="1:7" ht="16.5" customHeight="1" x14ac:dyDescent="0.25">
      <c r="A71" s="5" t="s">
        <v>100</v>
      </c>
      <c r="B71" s="13" t="e">
        <f>D75</f>
        <v>#VALUE!</v>
      </c>
      <c r="C71" s="11" t="s">
        <v>62</v>
      </c>
      <c r="D71" s="12" t="e">
        <f>INT(LEFT(G71, FIND(":", G71) - 1))</f>
        <v>#VALUE!</v>
      </c>
      <c r="E71" s="12" t="e">
        <f>INT(RIGHT(G71, LEN(G71) - FIND(":", G71)))</f>
        <v>#VALUE!</v>
      </c>
      <c r="F71" s="4" t="s">
        <v>122</v>
      </c>
      <c r="G71" s="4" t="s">
        <v>101</v>
      </c>
    </row>
    <row r="72" spans="1:7" ht="16.5" customHeight="1" x14ac:dyDescent="0.25">
      <c r="A72" s="5" t="s">
        <v>102</v>
      </c>
      <c r="B72" s="13" t="e">
        <f>E75</f>
        <v>#VALUE!</v>
      </c>
      <c r="C72" s="11" t="s">
        <v>65</v>
      </c>
      <c r="D72" s="12" t="e">
        <f>INT(LEFT(G72, FIND(":", G72) - 1))</f>
        <v>#VALUE!</v>
      </c>
      <c r="E72" s="12" t="e">
        <f>INT(RIGHT(G72, LEN(G72) - FIND(":", G72)))</f>
        <v>#VALUE!</v>
      </c>
      <c r="F72" s="4" t="s">
        <v>123</v>
      </c>
      <c r="G72" s="4" t="s">
        <v>103</v>
      </c>
    </row>
    <row r="73" spans="1:7" ht="15.75" customHeight="1" x14ac:dyDescent="0.25">
      <c r="C73" s="11" t="s">
        <v>67</v>
      </c>
      <c r="D73" s="12" t="e">
        <f>INT(LEFT(G73, FIND(":", G73) - 1))</f>
        <v>#VALUE!</v>
      </c>
      <c r="E73" s="12" t="e">
        <f>INT(RIGHT(G73, LEN(G73) - FIND(":", G73)))</f>
        <v>#VALUE!</v>
      </c>
      <c r="F73" s="4" t="s">
        <v>124</v>
      </c>
      <c r="G73" s="4" t="s">
        <v>104</v>
      </c>
    </row>
    <row r="74" spans="1:7" ht="15.75" customHeight="1" x14ac:dyDescent="0.25">
      <c r="C74" s="11" t="s">
        <v>69</v>
      </c>
      <c r="D74" s="13" t="e">
        <f>SUM(D69:D73)</f>
        <v>#VALUE!</v>
      </c>
      <c r="E74" s="13" t="e">
        <f>SUM(E69:E73)</f>
        <v>#VALUE!</v>
      </c>
    </row>
    <row r="75" spans="1:7" ht="15.75" customHeight="1" x14ac:dyDescent="0.25">
      <c r="C75" s="11" t="s">
        <v>72</v>
      </c>
      <c r="D75" s="13" t="e">
        <f>D74/5</f>
        <v>#VALUE!</v>
      </c>
      <c r="E75" s="13" t="e">
        <f>E74/5</f>
        <v>#VALUE!</v>
      </c>
    </row>
    <row r="80" spans="1:7" x14ac:dyDescent="0.25">
      <c r="F80" t="s">
        <v>125</v>
      </c>
      <c r="G80" s="4" t="s">
        <v>126</v>
      </c>
    </row>
    <row r="82" spans="16:16" ht="15" customHeight="1" x14ac:dyDescent="0.25">
      <c r="P82" s="4" t="s">
        <v>105</v>
      </c>
    </row>
    <row r="83" spans="16:16" ht="15" customHeight="1" x14ac:dyDescent="0.25">
      <c r="P83" s="4" t="s">
        <v>106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0.625" defaultRowHeight="15.7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Screen Capture 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Ringo Poon</dc:creator>
  <dc:description/>
  <cp:lastModifiedBy>logic</cp:lastModifiedBy>
  <cp:revision>71</cp:revision>
  <dcterms:created xsi:type="dcterms:W3CDTF">2024-01-04T13:42:52Z</dcterms:created>
  <dcterms:modified xsi:type="dcterms:W3CDTF">2024-03-22T16:46:51Z</dcterms:modified>
  <dc:language>en-US</dc:language>
</cp:coreProperties>
</file>