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2"/>
  </bookViews>
  <sheets>
    <sheet name="Exercise I" sheetId="4" r:id="rId1"/>
    <sheet name="Exercise II" sheetId="1" r:id="rId2"/>
    <sheet name="Exercise III" sheetId="2" r:id="rId3"/>
    <sheet name="Exercise IV" sheetId="3" r:id="rId4"/>
    <sheet name="Exercise V" sheetId="5" r:id="rId5"/>
    <sheet name="Notation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F5" i="2"/>
  <c r="F4" i="2"/>
  <c r="C3" i="2"/>
  <c r="F3" i="2"/>
  <c r="G3" i="2"/>
  <c r="G4" i="2"/>
  <c r="G5" i="2"/>
  <c r="G6" i="2"/>
  <c r="G9" i="2"/>
  <c r="G10" i="2"/>
  <c r="B12" i="2"/>
  <c r="G19" i="1"/>
  <c r="G18" i="1"/>
  <c r="I4" i="2"/>
  <c r="I3" i="2"/>
  <c r="D3" i="2"/>
  <c r="D4" i="2"/>
  <c r="D5" i="2"/>
  <c r="D6" i="2"/>
  <c r="H4" i="2"/>
  <c r="H3" i="2"/>
  <c r="B17" i="2"/>
  <c r="B10" i="5"/>
  <c r="B11" i="5"/>
  <c r="I5" i="2"/>
  <c r="H5" i="2"/>
  <c r="B18" i="2"/>
  <c r="B9" i="2"/>
  <c r="C10" i="4"/>
  <c r="C11" i="4"/>
  <c r="B1" i="6"/>
  <c r="E3" i="2"/>
  <c r="B10" i="2"/>
  <c r="B14" i="1"/>
  <c r="E2" i="1"/>
  <c r="E3" i="1"/>
  <c r="E4" i="1"/>
  <c r="E5" i="1"/>
  <c r="E6" i="1"/>
  <c r="E7" i="1"/>
  <c r="E8" i="1"/>
  <c r="E9" i="1"/>
  <c r="E10" i="1"/>
  <c r="E11" i="1"/>
  <c r="B18" i="1"/>
  <c r="C21" i="1"/>
  <c r="C27" i="1"/>
  <c r="C29" i="1"/>
  <c r="B27" i="1"/>
  <c r="B29" i="1"/>
  <c r="C28" i="1"/>
  <c r="B28" i="1"/>
  <c r="A16" i="3"/>
  <c r="B20" i="3"/>
  <c r="B19" i="3"/>
  <c r="B13" i="3"/>
  <c r="B16" i="2"/>
  <c r="I6" i="2"/>
  <c r="H6" i="2"/>
  <c r="B19" i="2"/>
  <c r="B21" i="2"/>
  <c r="E4" i="2"/>
  <c r="E5" i="2"/>
  <c r="E6" i="2"/>
  <c r="A5" i="3"/>
  <c r="C14" i="1"/>
  <c r="C22" i="1"/>
  <c r="B11" i="2"/>
</calcChain>
</file>

<file path=xl/sharedStrings.xml><?xml version="1.0" encoding="utf-8"?>
<sst xmlns="http://schemas.openxmlformats.org/spreadsheetml/2006/main" count="106" uniqueCount="79">
  <si>
    <t>Group 1</t>
  </si>
  <si>
    <t>Group 2</t>
  </si>
  <si>
    <t>Mode</t>
  </si>
  <si>
    <t>Mean</t>
  </si>
  <si>
    <t>Median</t>
  </si>
  <si>
    <t>Question 2</t>
  </si>
  <si>
    <t>Absolute deviation</t>
  </si>
  <si>
    <t>Question 3</t>
  </si>
  <si>
    <t>Standard deviation</t>
  </si>
  <si>
    <t>Coefficient of variation</t>
  </si>
  <si>
    <t>Question 4</t>
  </si>
  <si>
    <t>Q1</t>
  </si>
  <si>
    <t>Q3</t>
  </si>
  <si>
    <t>IQR</t>
  </si>
  <si>
    <t>Question 1</t>
  </si>
  <si>
    <t>5,10,14</t>
  </si>
  <si>
    <t>11,12</t>
  </si>
  <si>
    <t>10 - 20</t>
  </si>
  <si>
    <t>20 - 30</t>
  </si>
  <si>
    <t>30 - 50</t>
  </si>
  <si>
    <t>50 - 90</t>
  </si>
  <si>
    <t>Mean Salary</t>
  </si>
  <si>
    <t>Median Salary</t>
  </si>
  <si>
    <t>ans</t>
  </si>
  <si>
    <t>If he pays interests at the beginning, he is going to pay as many interests as principal</t>
  </si>
  <si>
    <t>1200 - 1500</t>
  </si>
  <si>
    <t>1500 - 2500</t>
  </si>
  <si>
    <t>2500 - 4000</t>
  </si>
  <si>
    <t>4000 - 8000</t>
  </si>
  <si>
    <t>Wages</t>
  </si>
  <si>
    <t>Frequency</t>
  </si>
  <si>
    <t>Middle bin</t>
  </si>
  <si>
    <t>Medial</t>
  </si>
  <si>
    <t>Cumulative Freq</t>
  </si>
  <si>
    <t>Distance from the mean</t>
  </si>
  <si>
    <t>Freq</t>
  </si>
  <si>
    <t>Total wages per class</t>
  </si>
  <si>
    <t>Total wages</t>
  </si>
  <si>
    <t>Half of total wages</t>
  </si>
  <si>
    <t>Relative freq</t>
  </si>
  <si>
    <t>Relative wage per clas</t>
  </si>
  <si>
    <t>Lorenz Curve</t>
  </si>
  <si>
    <t>B1</t>
  </si>
  <si>
    <t>B2</t>
  </si>
  <si>
    <t>B3</t>
  </si>
  <si>
    <t>B4</t>
  </si>
  <si>
    <t>Gini</t>
  </si>
  <si>
    <t>interest rate</t>
  </si>
  <si>
    <t>Question 5</t>
  </si>
  <si>
    <t>First choice</t>
  </si>
  <si>
    <t>Second choice</t>
  </si>
  <si>
    <t>First choice is best</t>
  </si>
  <si>
    <t>Mean_pollution</t>
  </si>
  <si>
    <t>stdev_pollution</t>
  </si>
  <si>
    <t>mean_population</t>
  </si>
  <si>
    <t>stdev_population</t>
  </si>
  <si>
    <t>Cov(population,pollution)</t>
  </si>
  <si>
    <t>a</t>
  </si>
  <si>
    <t>b</t>
  </si>
  <si>
    <t>The R2 give the part of the variance which is explained by the model. Here, the model account for 34% of the variance of pollution</t>
  </si>
  <si>
    <t xml:space="preserve">One can improve the model by adding controls to the regression (ie adding variables). </t>
  </si>
  <si>
    <t>These variables could be urban concentration, number of cars, location of the nearby industries with respect to the wind</t>
  </si>
  <si>
    <t>(PS : if you are interested in the factors that are likely to affect urban pollution, have a look to https://www.plumelabs.com/en/)</t>
  </si>
  <si>
    <t>Q2</t>
  </si>
  <si>
    <t>Q4</t>
  </si>
  <si>
    <t>Q5</t>
  </si>
  <si>
    <t>Exercise II</t>
  </si>
  <si>
    <r>
      <t xml:space="preserve">1 pt each for the </t>
    </r>
    <r>
      <rPr>
        <b/>
        <i/>
        <sz val="12"/>
        <color theme="1"/>
        <rFont val="Calibri"/>
        <scheme val="minor"/>
      </rPr>
      <t xml:space="preserve">definition </t>
    </r>
    <r>
      <rPr>
        <i/>
        <sz val="12"/>
        <color theme="1"/>
        <rFont val="Calibri"/>
        <scheme val="minor"/>
      </rPr>
      <t xml:space="preserve">and the </t>
    </r>
    <r>
      <rPr>
        <b/>
        <i/>
        <sz val="12"/>
        <color theme="1"/>
        <rFont val="Calibri"/>
        <scheme val="minor"/>
      </rPr>
      <t>value</t>
    </r>
    <r>
      <rPr>
        <i/>
        <sz val="12"/>
        <color theme="1"/>
        <rFont val="Calibri"/>
        <scheme val="minor"/>
      </rPr>
      <t xml:space="preserve"> </t>
    </r>
  </si>
  <si>
    <t>Exerise III</t>
  </si>
  <si>
    <t>Exercise IV</t>
  </si>
  <si>
    <t>Exercise V</t>
  </si>
  <si>
    <t>Exercise I</t>
  </si>
  <si>
    <t>bonus + 0.5</t>
  </si>
  <si>
    <t>1 pt for each group</t>
  </si>
  <si>
    <t>Mid points</t>
  </si>
  <si>
    <t>Standard Deviation</t>
  </si>
  <si>
    <t>10000 - 12000</t>
  </si>
  <si>
    <t>8000 - 10000</t>
  </si>
  <si>
    <t>The duration is 10 yrs, thus the real interest rate is 10%.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</si>
</sst>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8"/>
      <color theme="1"/>
      <name val="Calibri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1" fillId="0" borderId="0" xfId="0" applyFont="1"/>
    <xf numFmtId="0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3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III'!$K$1</c:f>
              <c:strCache>
                <c:ptCount val="1"/>
                <c:pt idx="0">
                  <c:v>Lorenz Curve</c:v>
                </c:pt>
              </c:strCache>
            </c:strRef>
          </c:tx>
          <c:xVal>
            <c:numRef>
              <c:f>'Exercise III'!$H$2:$H$6</c:f>
              <c:numCache>
                <c:formatCode>0.00%</c:formatCode>
                <c:ptCount val="5"/>
                <c:pt idx="0" formatCode="General">
                  <c:v>0.0</c:v>
                </c:pt>
                <c:pt idx="1">
                  <c:v>0.166666666666667</c:v>
                </c:pt>
                <c:pt idx="2">
                  <c:v>0.833333333333333</c:v>
                </c:pt>
                <c:pt idx="3">
                  <c:v>0.983333333333333</c:v>
                </c:pt>
                <c:pt idx="4">
                  <c:v>1.0</c:v>
                </c:pt>
              </c:numCache>
            </c:numRef>
          </c:xVal>
          <c:yVal>
            <c:numRef>
              <c:f>'Exercise III'!$I$2:$I$6</c:f>
              <c:numCache>
                <c:formatCode>0.00%</c:formatCode>
                <c:ptCount val="5"/>
                <c:pt idx="0" formatCode="General">
                  <c:v>0.0</c:v>
                </c:pt>
                <c:pt idx="1">
                  <c:v>0.0949367088607595</c:v>
                </c:pt>
                <c:pt idx="2">
                  <c:v>0.727848101265823</c:v>
                </c:pt>
                <c:pt idx="3">
                  <c:v>0.955696202531646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02168"/>
        <c:axId val="2126205128"/>
      </c:scatterChart>
      <c:valAx>
        <c:axId val="2126202168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2126205128"/>
        <c:crosses val="autoZero"/>
        <c:crossBetween val="midCat"/>
      </c:valAx>
      <c:valAx>
        <c:axId val="212620512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02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10</xdr:row>
      <xdr:rowOff>171450</xdr:rowOff>
    </xdr:from>
    <xdr:to>
      <xdr:col>15</xdr:col>
      <xdr:colOff>190500</xdr:colOff>
      <xdr:row>25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E37" sqref="E37"/>
    </sheetView>
  </sheetViews>
  <sheetFormatPr baseColWidth="10" defaultRowHeight="15" x14ac:dyDescent="0"/>
  <cols>
    <col min="1" max="1" width="3" customWidth="1"/>
    <col min="2" max="2" width="13.83203125" customWidth="1"/>
  </cols>
  <sheetData>
    <row r="2" spans="2:5">
      <c r="B2" s="6" t="s">
        <v>29</v>
      </c>
      <c r="C2" s="6" t="s">
        <v>30</v>
      </c>
      <c r="E2" t="s">
        <v>74</v>
      </c>
    </row>
    <row r="3" spans="2:5">
      <c r="B3" s="6" t="s">
        <v>25</v>
      </c>
      <c r="C3">
        <v>10</v>
      </c>
      <c r="E3" s="10">
        <v>1350</v>
      </c>
    </row>
    <row r="4" spans="2:5">
      <c r="B4" s="6" t="s">
        <v>26</v>
      </c>
      <c r="C4">
        <v>15</v>
      </c>
      <c r="E4" s="10">
        <v>2000</v>
      </c>
    </row>
    <row r="5" spans="2:5">
      <c r="B5" s="6" t="s">
        <v>27</v>
      </c>
      <c r="C5">
        <v>25</v>
      </c>
      <c r="E5" s="10">
        <v>3250</v>
      </c>
    </row>
    <row r="6" spans="2:5">
      <c r="B6" s="6" t="s">
        <v>28</v>
      </c>
      <c r="C6">
        <v>30</v>
      </c>
      <c r="E6" s="10">
        <v>6000</v>
      </c>
    </row>
    <row r="7" spans="2:5">
      <c r="B7" s="6" t="s">
        <v>77</v>
      </c>
      <c r="C7">
        <v>10</v>
      </c>
      <c r="E7" s="10">
        <v>9000</v>
      </c>
    </row>
    <row r="8" spans="2:5">
      <c r="B8" s="6" t="s">
        <v>76</v>
      </c>
      <c r="C8">
        <v>10</v>
      </c>
      <c r="E8" s="10">
        <v>11000</v>
      </c>
    </row>
    <row r="10" spans="2:5">
      <c r="B10" s="6" t="s">
        <v>3</v>
      </c>
      <c r="C10" s="10">
        <f>SUMPRODUCT(C3:C8,E3:E8)/SUM(C3:C8)</f>
        <v>5047.5</v>
      </c>
    </row>
    <row r="11" spans="2:5">
      <c r="B11" s="6" t="s">
        <v>75</v>
      </c>
      <c r="C11">
        <f>SQRT(1/SUM(C3:C8)*SUMPRODUCT(C3:C8,E3:E8-$C$10,E3:E8-$C$10))</f>
        <v>2990.9227255146529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20" sqref="G20"/>
    </sheetView>
  </sheetViews>
  <sheetFormatPr baseColWidth="10" defaultRowHeight="15" x14ac:dyDescent="0"/>
  <sheetData>
    <row r="1" spans="1:5">
      <c r="B1" t="s">
        <v>0</v>
      </c>
      <c r="C1" t="s">
        <v>1</v>
      </c>
    </row>
    <row r="2" spans="1:5">
      <c r="A2" s="2">
        <v>1</v>
      </c>
      <c r="B2">
        <v>5</v>
      </c>
      <c r="C2">
        <v>4</v>
      </c>
      <c r="E2">
        <f>ABS(B2-AVERAGE($B$2:$B$11))</f>
        <v>4.9000000000000004</v>
      </c>
    </row>
    <row r="3" spans="1:5">
      <c r="A3" s="2">
        <v>2</v>
      </c>
      <c r="B3">
        <v>5</v>
      </c>
      <c r="C3">
        <v>6</v>
      </c>
      <c r="E3">
        <f t="shared" ref="E3:E11" si="0">ABS(B3-AVERAGE($B$2:$B$11))</f>
        <v>4.9000000000000004</v>
      </c>
    </row>
    <row r="4" spans="1:5">
      <c r="A4" s="2">
        <v>3</v>
      </c>
      <c r="B4">
        <v>8</v>
      </c>
      <c r="C4">
        <v>9</v>
      </c>
      <c r="E4">
        <f t="shared" si="0"/>
        <v>1.9000000000000004</v>
      </c>
    </row>
    <row r="5" spans="1:5">
      <c r="A5" s="2">
        <v>4</v>
      </c>
      <c r="B5">
        <v>9</v>
      </c>
      <c r="C5">
        <v>10</v>
      </c>
      <c r="E5">
        <f t="shared" si="0"/>
        <v>0.90000000000000036</v>
      </c>
    </row>
    <row r="6" spans="1:5">
      <c r="A6" s="2">
        <v>5</v>
      </c>
      <c r="B6">
        <v>10</v>
      </c>
      <c r="C6">
        <v>11</v>
      </c>
      <c r="E6">
        <f t="shared" si="0"/>
        <v>9.9999999999999645E-2</v>
      </c>
    </row>
    <row r="7" spans="1:5">
      <c r="A7" s="2">
        <v>6</v>
      </c>
      <c r="B7">
        <v>10</v>
      </c>
      <c r="C7">
        <v>11</v>
      </c>
      <c r="E7">
        <f t="shared" si="0"/>
        <v>9.9999999999999645E-2</v>
      </c>
    </row>
    <row r="8" spans="1:5">
      <c r="A8" s="2">
        <v>7</v>
      </c>
      <c r="B8">
        <v>11</v>
      </c>
      <c r="C8">
        <v>12</v>
      </c>
      <c r="E8">
        <f t="shared" si="0"/>
        <v>1.0999999999999996</v>
      </c>
    </row>
    <row r="9" spans="1:5">
      <c r="A9" s="2">
        <v>8</v>
      </c>
      <c r="B9">
        <v>13</v>
      </c>
      <c r="C9">
        <v>12</v>
      </c>
      <c r="E9">
        <f t="shared" si="0"/>
        <v>3.0999999999999996</v>
      </c>
    </row>
    <row r="10" spans="1:5">
      <c r="A10" s="2">
        <v>9</v>
      </c>
      <c r="B10">
        <v>14</v>
      </c>
      <c r="C10">
        <v>13</v>
      </c>
      <c r="E10">
        <f t="shared" si="0"/>
        <v>4.0999999999999996</v>
      </c>
    </row>
    <row r="11" spans="1:5">
      <c r="A11" s="2">
        <v>10</v>
      </c>
      <c r="B11">
        <v>14</v>
      </c>
      <c r="C11">
        <v>15</v>
      </c>
      <c r="E11">
        <f t="shared" si="0"/>
        <v>4.0999999999999996</v>
      </c>
    </row>
    <row r="12" spans="1:5">
      <c r="A12" s="3" t="s">
        <v>14</v>
      </c>
    </row>
    <row r="13" spans="1:5">
      <c r="A13" t="s">
        <v>2</v>
      </c>
      <c r="B13" t="s">
        <v>15</v>
      </c>
      <c r="C13" t="s">
        <v>16</v>
      </c>
    </row>
    <row r="14" spans="1:5">
      <c r="A14" t="s">
        <v>3</v>
      </c>
      <c r="B14">
        <f>AVERAGE(B2:B11)</f>
        <v>9.9</v>
      </c>
      <c r="C14">
        <f>AVERAGE(C2:C11)</f>
        <v>10.3</v>
      </c>
    </row>
    <row r="15" spans="1:5">
      <c r="A15" t="s">
        <v>4</v>
      </c>
      <c r="B15">
        <v>10</v>
      </c>
      <c r="C15">
        <v>11</v>
      </c>
    </row>
    <row r="17" spans="1:7">
      <c r="A17" s="3" t="s">
        <v>5</v>
      </c>
    </row>
    <row r="18" spans="1:7">
      <c r="A18" t="s">
        <v>6</v>
      </c>
      <c r="B18">
        <f>1/10*SUM(E2:E11)</f>
        <v>2.5200000000000005</v>
      </c>
      <c r="G18">
        <f>QUARTILE(B2:B11,1)</f>
        <v>8.25</v>
      </c>
    </row>
    <row r="19" spans="1:7">
      <c r="G19">
        <f>QUARTILE(B2:B11,3)</f>
        <v>12.5</v>
      </c>
    </row>
    <row r="20" spans="1:7">
      <c r="A20" s="3" t="s">
        <v>7</v>
      </c>
    </row>
    <row r="21" spans="1:7">
      <c r="A21" t="s">
        <v>8</v>
      </c>
      <c r="C21">
        <f>SQRT(1/10*SUMPRODUCT(C2:C11-AVERAGE(C2:C11),C2:C11-AVERAGE(C2:C11)))</f>
        <v>3.1</v>
      </c>
    </row>
    <row r="22" spans="1:7">
      <c r="A22" t="s">
        <v>9</v>
      </c>
      <c r="C22">
        <f>C21/C14</f>
        <v>0.30097087378640774</v>
      </c>
    </row>
    <row r="24" spans="1:7">
      <c r="A24" s="3" t="s">
        <v>10</v>
      </c>
    </row>
    <row r="25" spans="1:7">
      <c r="A25" t="s">
        <v>11</v>
      </c>
      <c r="B25">
        <v>8</v>
      </c>
      <c r="C25">
        <v>9</v>
      </c>
    </row>
    <row r="26" spans="1:7">
      <c r="A26" t="s">
        <v>12</v>
      </c>
      <c r="B26">
        <v>13</v>
      </c>
      <c r="C26">
        <v>12</v>
      </c>
    </row>
    <row r="27" spans="1:7">
      <c r="A27" t="s">
        <v>13</v>
      </c>
      <c r="B27">
        <f>B26-B25</f>
        <v>5</v>
      </c>
      <c r="C27">
        <f>C26-C25</f>
        <v>3</v>
      </c>
    </row>
    <row r="28" spans="1:7">
      <c r="B28">
        <f>B25-1.5*B27</f>
        <v>0.5</v>
      </c>
      <c r="C28">
        <f>C25-1.5*C27</f>
        <v>4.5</v>
      </c>
    </row>
    <row r="29" spans="1:7">
      <c r="B29">
        <f>B26+1.5*B27</f>
        <v>20.5</v>
      </c>
      <c r="C29">
        <f>C26+1.5*C27</f>
        <v>16.5</v>
      </c>
    </row>
  </sheetData>
  <sortState ref="C2:C11">
    <sortCondition ref="C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C18" sqref="C18"/>
    </sheetView>
  </sheetViews>
  <sheetFormatPr baseColWidth="10" defaultRowHeight="15" x14ac:dyDescent="0"/>
  <cols>
    <col min="1" max="1" width="16.6640625" bestFit="1" customWidth="1"/>
  </cols>
  <sheetData>
    <row r="1" spans="1:11">
      <c r="A1" t="s">
        <v>29</v>
      </c>
      <c r="B1" t="s">
        <v>35</v>
      </c>
      <c r="C1" t="s">
        <v>31</v>
      </c>
      <c r="D1" t="s">
        <v>33</v>
      </c>
      <c r="E1" t="s">
        <v>34</v>
      </c>
      <c r="F1" t="s">
        <v>36</v>
      </c>
      <c r="H1" t="s">
        <v>39</v>
      </c>
      <c r="I1" t="s">
        <v>40</v>
      </c>
      <c r="K1" t="s">
        <v>41</v>
      </c>
    </row>
    <row r="2" spans="1:11">
      <c r="H2">
        <v>0</v>
      </c>
      <c r="I2">
        <v>0</v>
      </c>
    </row>
    <row r="3" spans="1:11">
      <c r="A3" s="4" t="s">
        <v>17</v>
      </c>
      <c r="B3" s="6">
        <v>200</v>
      </c>
      <c r="C3">
        <f>15</f>
        <v>15</v>
      </c>
      <c r="D3">
        <f>B3</f>
        <v>200</v>
      </c>
      <c r="E3">
        <f>C3*1000-$B$9</f>
        <v>-11333.333333333332</v>
      </c>
      <c r="F3" s="12">
        <f>C3*B3*1000</f>
        <v>3000000</v>
      </c>
      <c r="G3" s="12">
        <f>F3</f>
        <v>3000000</v>
      </c>
      <c r="H3" s="8">
        <f>D3/D$6</f>
        <v>0.16666666666666666</v>
      </c>
      <c r="I3" s="8">
        <f>G3/$G$6</f>
        <v>9.49367088607595E-2</v>
      </c>
    </row>
    <row r="4" spans="1:11">
      <c r="A4" s="5" t="s">
        <v>18</v>
      </c>
      <c r="B4" s="6">
        <v>800</v>
      </c>
      <c r="C4">
        <v>25</v>
      </c>
      <c r="D4">
        <f>B4+D3</f>
        <v>1000</v>
      </c>
      <c r="E4">
        <f>C4*1000-$B$9</f>
        <v>-1333.3333333333321</v>
      </c>
      <c r="F4" s="12">
        <f t="shared" ref="F4:F6" si="0">C4*B4*1000</f>
        <v>20000000</v>
      </c>
      <c r="G4" s="12">
        <f>F4+G3</f>
        <v>23000000</v>
      </c>
      <c r="H4" s="8">
        <f>D4/D$6</f>
        <v>0.83333333333333337</v>
      </c>
      <c r="I4" s="8">
        <f t="shared" ref="I4:I6" si="1">G4/$G$6</f>
        <v>0.72784810126582278</v>
      </c>
    </row>
    <row r="5" spans="1:11">
      <c r="A5" s="5" t="s">
        <v>19</v>
      </c>
      <c r="B5" s="6">
        <v>180</v>
      </c>
      <c r="C5">
        <v>40</v>
      </c>
      <c r="D5">
        <f t="shared" ref="D5:D6" si="2">B5+D4</f>
        <v>1180</v>
      </c>
      <c r="E5">
        <f>C5*1000-$B$9</f>
        <v>13666.666666666668</v>
      </c>
      <c r="F5" s="12">
        <f t="shared" si="0"/>
        <v>7200000</v>
      </c>
      <c r="G5" s="12">
        <f t="shared" ref="G5:G6" si="3">F5+G4</f>
        <v>30200000</v>
      </c>
      <c r="H5" s="8">
        <f>D5/D$6</f>
        <v>0.98333333333333328</v>
      </c>
      <c r="I5" s="8">
        <f t="shared" si="1"/>
        <v>0.95569620253164556</v>
      </c>
    </row>
    <row r="6" spans="1:11">
      <c r="A6" s="5" t="s">
        <v>20</v>
      </c>
      <c r="B6" s="6">
        <v>20</v>
      </c>
      <c r="C6">
        <v>70</v>
      </c>
      <c r="D6">
        <f t="shared" si="2"/>
        <v>1200</v>
      </c>
      <c r="E6">
        <f>C6*1000-$B$9</f>
        <v>43666.666666666672</v>
      </c>
      <c r="F6" s="12">
        <f t="shared" si="0"/>
        <v>1400000</v>
      </c>
      <c r="G6" s="12">
        <f t="shared" si="3"/>
        <v>31600000</v>
      </c>
      <c r="H6" s="8">
        <f>D6/D$6</f>
        <v>1</v>
      </c>
      <c r="I6" s="8">
        <f t="shared" si="1"/>
        <v>1</v>
      </c>
    </row>
    <row r="8" spans="1:11">
      <c r="A8" s="7" t="s">
        <v>14</v>
      </c>
    </row>
    <row r="9" spans="1:11">
      <c r="A9" s="6" t="s">
        <v>21</v>
      </c>
      <c r="B9">
        <f>SUMPRODUCT(B3:B6,C3:C6)/1200*1000</f>
        <v>26333.333333333332</v>
      </c>
      <c r="F9" t="s">
        <v>37</v>
      </c>
      <c r="G9">
        <f>G6</f>
        <v>31600000</v>
      </c>
    </row>
    <row r="10" spans="1:11">
      <c r="A10" s="6" t="s">
        <v>22</v>
      </c>
      <c r="B10">
        <f>20000+10000*(400+401)/800/2</f>
        <v>25006.25</v>
      </c>
      <c r="F10" t="s">
        <v>38</v>
      </c>
      <c r="G10">
        <f>G9/2</f>
        <v>15800000</v>
      </c>
    </row>
    <row r="11" spans="1:11">
      <c r="A11" t="s">
        <v>8</v>
      </c>
      <c r="B11">
        <f>SQRT(SUMPRODUCT(E3:E6,E3:E6,B3:B6)/D6)</f>
        <v>9076.8325361267362</v>
      </c>
    </row>
    <row r="12" spans="1:11">
      <c r="A12" t="s">
        <v>32</v>
      </c>
      <c r="B12">
        <f>20000+10000*(G10-F3)/F4</f>
        <v>26400</v>
      </c>
    </row>
    <row r="14" spans="1:11">
      <c r="A14" s="3" t="s">
        <v>5</v>
      </c>
    </row>
    <row r="15" spans="1:11">
      <c r="A15" s="3" t="s">
        <v>7</v>
      </c>
    </row>
    <row r="16" spans="1:11">
      <c r="A16" t="s">
        <v>42</v>
      </c>
      <c r="B16">
        <f>H3*I3/2</f>
        <v>7.9113924050632917E-3</v>
      </c>
    </row>
    <row r="17" spans="1:3">
      <c r="A17" t="s">
        <v>43</v>
      </c>
      <c r="B17">
        <f>(I3+I4)*(H4-H3)/2</f>
        <v>0.27426160337552746</v>
      </c>
      <c r="C17" s="8"/>
    </row>
    <row r="18" spans="1:3">
      <c r="A18" t="s">
        <v>44</v>
      </c>
      <c r="B18">
        <f>1/2*(I5+I4)*(H5-H4)</f>
        <v>0.12626582278481005</v>
      </c>
    </row>
    <row r="19" spans="1:3">
      <c r="A19" t="s">
        <v>45</v>
      </c>
      <c r="B19">
        <f>1/2*(I6+I5)*(H6-H5)</f>
        <v>1.6297468354430432E-2</v>
      </c>
    </row>
    <row r="21" spans="1:3">
      <c r="A21" t="s">
        <v>46</v>
      </c>
      <c r="B21" s="3">
        <f>1-2*SUM(B16:B19)</f>
        <v>0.15052742616033765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G37" sqref="G37"/>
    </sheetView>
  </sheetViews>
  <sheetFormatPr baseColWidth="10" defaultRowHeight="15" x14ac:dyDescent="0"/>
  <sheetData>
    <row r="1" spans="1:2">
      <c r="B1">
        <v>1000</v>
      </c>
    </row>
    <row r="2" spans="1:2">
      <c r="B2">
        <v>0.05</v>
      </c>
    </row>
    <row r="4" spans="1:2">
      <c r="A4" t="s">
        <v>14</v>
      </c>
    </row>
    <row r="5" spans="1:2">
      <c r="A5">
        <f>100/5</f>
        <v>20</v>
      </c>
      <c r="B5" t="s">
        <v>23</v>
      </c>
    </row>
    <row r="7" spans="1:2">
      <c r="A7" t="s">
        <v>5</v>
      </c>
    </row>
    <row r="8" spans="1:2">
      <c r="A8">
        <v>500</v>
      </c>
    </row>
    <row r="10" spans="1:2">
      <c r="A10" t="s">
        <v>7</v>
      </c>
    </row>
    <row r="11" spans="1:2">
      <c r="A11" t="s">
        <v>24</v>
      </c>
    </row>
    <row r="12" spans="1:2">
      <c r="A12" t="s">
        <v>78</v>
      </c>
    </row>
    <row r="13" spans="1:2">
      <c r="A13" t="s">
        <v>47</v>
      </c>
      <c r="B13" s="8">
        <f>0.05/(1-0.05*10)</f>
        <v>0.1</v>
      </c>
    </row>
    <row r="15" spans="1:2">
      <c r="A15" t="s">
        <v>10</v>
      </c>
    </row>
    <row r="16" spans="1:2">
      <c r="A16">
        <f>5000*(1+0.02)</f>
        <v>5100</v>
      </c>
    </row>
    <row r="18" spans="1:2">
      <c r="A18" t="s">
        <v>48</v>
      </c>
    </row>
    <row r="19" spans="1:2">
      <c r="A19" t="s">
        <v>49</v>
      </c>
      <c r="B19">
        <f>5100*1.05</f>
        <v>5355</v>
      </c>
    </row>
    <row r="20" spans="1:2">
      <c r="A20" t="s">
        <v>50</v>
      </c>
      <c r="B20">
        <f>A16*(1.02)^2</f>
        <v>5306.04</v>
      </c>
    </row>
    <row r="22" spans="1:2">
      <c r="A22" s="1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workbookViewId="0">
      <selection activeCell="B12" sqref="B12"/>
    </sheetView>
  </sheetViews>
  <sheetFormatPr baseColWidth="10" defaultRowHeight="15" x14ac:dyDescent="0"/>
  <cols>
    <col min="1" max="1" width="14.1640625" bestFit="1" customWidth="1"/>
    <col min="2" max="2" width="11.1640625" bestFit="1" customWidth="1"/>
  </cols>
  <sheetData>
    <row r="2" spans="1:2">
      <c r="A2" s="3" t="s">
        <v>14</v>
      </c>
    </row>
    <row r="3" spans="1:2">
      <c r="A3" t="s">
        <v>52</v>
      </c>
      <c r="B3">
        <v>5</v>
      </c>
    </row>
    <row r="4" spans="1:2">
      <c r="A4" t="s">
        <v>53</v>
      </c>
      <c r="B4">
        <v>10</v>
      </c>
    </row>
    <row r="5" spans="1:2">
      <c r="A5" t="s">
        <v>54</v>
      </c>
      <c r="B5">
        <v>50000</v>
      </c>
    </row>
    <row r="6" spans="1:2">
      <c r="A6" t="s">
        <v>55</v>
      </c>
      <c r="B6">
        <v>1000</v>
      </c>
    </row>
    <row r="7" spans="1:2">
      <c r="A7" t="s">
        <v>56</v>
      </c>
      <c r="B7">
        <v>6.89</v>
      </c>
    </row>
    <row r="10" spans="1:2">
      <c r="A10" t="s">
        <v>57</v>
      </c>
      <c r="B10" s="9">
        <f>B7/(B6*B6)</f>
        <v>6.8900000000000001E-6</v>
      </c>
    </row>
    <row r="11" spans="1:2">
      <c r="A11" t="s">
        <v>58</v>
      </c>
      <c r="B11" s="9">
        <f>B3-B10*B5</f>
        <v>4.6555</v>
      </c>
    </row>
    <row r="13" spans="1:2">
      <c r="A13" s="3" t="s">
        <v>5</v>
      </c>
    </row>
    <row r="14" spans="1:2">
      <c r="A14" t="s">
        <v>59</v>
      </c>
    </row>
    <row r="16" spans="1:2">
      <c r="A16" s="3" t="s">
        <v>7</v>
      </c>
    </row>
    <row r="17" spans="1:1">
      <c r="A17" t="s">
        <v>60</v>
      </c>
    </row>
    <row r="18" spans="1:1">
      <c r="A18" t="s">
        <v>61</v>
      </c>
    </row>
    <row r="19" spans="1:1">
      <c r="A19" t="s">
        <v>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4" sqref="A4"/>
    </sheetView>
  </sheetViews>
  <sheetFormatPr baseColWidth="10" defaultRowHeight="15" x14ac:dyDescent="0"/>
  <cols>
    <col min="2" max="2" width="10.83203125" style="10"/>
  </cols>
  <sheetData>
    <row r="1" spans="1:3">
      <c r="B1" s="10">
        <f>SUM(B2:B27)</f>
        <v>21</v>
      </c>
    </row>
    <row r="2" spans="1:3">
      <c r="A2" t="s">
        <v>71</v>
      </c>
    </row>
    <row r="3" spans="1:3">
      <c r="A3" s="10" t="s">
        <v>11</v>
      </c>
      <c r="B3" s="10">
        <v>1</v>
      </c>
    </row>
    <row r="6" spans="1:3">
      <c r="A6" s="10" t="s">
        <v>66</v>
      </c>
    </row>
    <row r="7" spans="1:3">
      <c r="A7" s="10" t="s">
        <v>11</v>
      </c>
      <c r="B7" s="11">
        <v>2</v>
      </c>
      <c r="C7" s="1" t="s">
        <v>73</v>
      </c>
    </row>
    <row r="8" spans="1:3">
      <c r="A8" s="10" t="s">
        <v>63</v>
      </c>
      <c r="B8" s="10">
        <v>1</v>
      </c>
    </row>
    <row r="9" spans="1:3">
      <c r="A9" s="10" t="s">
        <v>12</v>
      </c>
      <c r="B9" s="10">
        <v>1</v>
      </c>
    </row>
    <row r="10" spans="1:3">
      <c r="A10" s="10" t="s">
        <v>64</v>
      </c>
      <c r="B10" s="10">
        <v>0.5</v>
      </c>
    </row>
    <row r="11" spans="1:3">
      <c r="A11" s="10" t="s">
        <v>65</v>
      </c>
      <c r="B11" s="10">
        <v>0.5</v>
      </c>
    </row>
    <row r="13" spans="1:3">
      <c r="A13" s="10" t="s">
        <v>68</v>
      </c>
    </row>
    <row r="14" spans="1:3">
      <c r="A14" s="10" t="s">
        <v>11</v>
      </c>
      <c r="B14" s="10">
        <v>4</v>
      </c>
      <c r="C14" s="1" t="s">
        <v>67</v>
      </c>
    </row>
    <row r="15" spans="1:3">
      <c r="A15" s="10" t="s">
        <v>63</v>
      </c>
      <c r="B15" s="10">
        <v>2</v>
      </c>
    </row>
    <row r="16" spans="1:3">
      <c r="A16" s="10" t="s">
        <v>12</v>
      </c>
      <c r="B16" s="10">
        <v>2</v>
      </c>
    </row>
    <row r="18" spans="1:2">
      <c r="A18" s="10" t="s">
        <v>69</v>
      </c>
    </row>
    <row r="19" spans="1:2">
      <c r="A19" s="10" t="s">
        <v>11</v>
      </c>
      <c r="B19" s="10">
        <v>1</v>
      </c>
    </row>
    <row r="20" spans="1:2">
      <c r="A20" s="10" t="s">
        <v>63</v>
      </c>
      <c r="B20" s="10">
        <v>1</v>
      </c>
    </row>
    <row r="21" spans="1:2">
      <c r="A21" s="10" t="s">
        <v>12</v>
      </c>
      <c r="B21" s="10">
        <v>1</v>
      </c>
    </row>
    <row r="22" spans="1:2">
      <c r="A22" s="10" t="s">
        <v>64</v>
      </c>
      <c r="B22" s="10">
        <v>1</v>
      </c>
    </row>
    <row r="23" spans="1:2">
      <c r="A23" s="10" t="s">
        <v>65</v>
      </c>
      <c r="B23" s="10">
        <v>1</v>
      </c>
    </row>
    <row r="25" spans="1:2">
      <c r="A25" s="10" t="s">
        <v>70</v>
      </c>
    </row>
    <row r="26" spans="1:2">
      <c r="A26" s="10" t="s">
        <v>11</v>
      </c>
      <c r="B26" s="10">
        <v>1</v>
      </c>
    </row>
    <row r="27" spans="1:2">
      <c r="A27" s="10" t="s">
        <v>63</v>
      </c>
      <c r="B27" s="10">
        <v>1</v>
      </c>
    </row>
    <row r="28" spans="1:2">
      <c r="A28" s="10" t="s">
        <v>12</v>
      </c>
      <c r="B28" s="10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I</vt:lpstr>
      <vt:lpstr>Exercise II</vt:lpstr>
      <vt:lpstr>Exercise III</vt:lpstr>
      <vt:lpstr>Exercise IV</vt:lpstr>
      <vt:lpstr>Exercise V</vt:lpstr>
      <vt:lpstr>Notation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2016-11-14T17:30:25Z</dcterms:created>
  <dcterms:modified xsi:type="dcterms:W3CDTF">2016-11-22T23:03:59Z</dcterms:modified>
</cp:coreProperties>
</file>