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12800" yWindow="0" windowWidth="12800" windowHeight="15480" tabRatio="500" activeTab="4"/>
  </bookViews>
  <sheets>
    <sheet name="Section 1" sheetId="1" r:id="rId1"/>
    <sheet name="Section 2" sheetId="2" r:id="rId2"/>
    <sheet name="Section 3" sheetId="4" r:id="rId3"/>
    <sheet name="Section 4" sheetId="5" r:id="rId4"/>
    <sheet name="Section 5" sheetId="6"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5" i="6" l="1"/>
  <c r="C6" i="6"/>
  <c r="C4" i="6"/>
  <c r="C3" i="6"/>
  <c r="A4" i="4"/>
  <c r="J5" i="2"/>
  <c r="C12" i="2"/>
  <c r="B13" i="2"/>
  <c r="J4" i="2"/>
  <c r="C11" i="2"/>
  <c r="D13" i="2"/>
  <c r="K4" i="2"/>
  <c r="E11" i="2"/>
  <c r="F13" i="2"/>
  <c r="L4" i="2"/>
  <c r="G11" i="2"/>
  <c r="B19" i="2"/>
  <c r="B12" i="2"/>
  <c r="D12" i="2"/>
  <c r="F12" i="2"/>
  <c r="B18" i="2"/>
  <c r="C19" i="2"/>
  <c r="B11" i="5"/>
  <c r="B12" i="5"/>
  <c r="A26" i="1"/>
  <c r="A14" i="4"/>
  <c r="B9" i="1"/>
  <c r="B10" i="1"/>
  <c r="A24" i="1"/>
  <c r="B11" i="2"/>
  <c r="D11" i="2"/>
  <c r="F11" i="2"/>
  <c r="B17" i="2"/>
  <c r="C18" i="2"/>
  <c r="L5" i="2"/>
  <c r="G12" i="2"/>
  <c r="L6" i="2"/>
  <c r="G13" i="2"/>
  <c r="K5" i="2"/>
  <c r="E12" i="2"/>
  <c r="K6" i="2"/>
  <c r="E13" i="2"/>
  <c r="J6" i="2"/>
  <c r="C13" i="2"/>
  <c r="B6" i="4"/>
  <c r="A6" i="4"/>
  <c r="A19" i="1"/>
  <c r="A15" i="1"/>
  <c r="B11" i="1"/>
</calcChain>
</file>

<file path=xl/sharedStrings.xml><?xml version="1.0" encoding="utf-8"?>
<sst xmlns="http://schemas.openxmlformats.org/spreadsheetml/2006/main" count="80" uniqueCount="62">
  <si>
    <t>Year</t>
  </si>
  <si>
    <t xml:space="preserve">Price </t>
  </si>
  <si>
    <t>Quantities</t>
  </si>
  <si>
    <t>Price</t>
  </si>
  <si>
    <t>Air de Panache (perfum)</t>
  </si>
  <si>
    <t>Courtesan au Chocolat (from Mendl's bakery)</t>
  </si>
  <si>
    <t>Lobby boy hat</t>
  </si>
  <si>
    <t>weights</t>
  </si>
  <si>
    <t>Elementary index prices</t>
  </si>
  <si>
    <t>Laspeyres index</t>
  </si>
  <si>
    <t>In 1932, the price of rooms in the Grand Budapest Hotel are the following :</t>
  </si>
  <si>
    <r>
      <t xml:space="preserve">• </t>
    </r>
    <r>
      <rPr>
        <sz val="12"/>
        <color theme="1"/>
        <rFont val="CMR12"/>
      </rPr>
      <t>The price of the single bedroom is 200$ per night.</t>
    </r>
  </si>
  <si>
    <r>
      <t xml:space="preserve">• </t>
    </r>
    <r>
      <rPr>
        <sz val="12"/>
        <color theme="1"/>
        <rFont val="CMR12"/>
      </rPr>
      <t>The price of the double-bedroom is 50% higher.</t>
    </r>
  </si>
  <si>
    <r>
      <t xml:space="preserve">• </t>
    </r>
    <r>
      <rPr>
        <sz val="12"/>
        <color theme="1"/>
        <rFont val="CMR12"/>
      </rPr>
      <t>The price of the M.Gustave suite is 150% higher than the price of the double-bedroom.</t>
    </r>
  </si>
  <si>
    <t>Single bedroom</t>
  </si>
  <si>
    <t>Double bedroom</t>
  </si>
  <si>
    <t>Mr.Gustave suite</t>
  </si>
  <si>
    <t>Mr.Zero room</t>
  </si>
  <si>
    <t xml:space="preserve">• The price of the single bedroom is 400% higher than the room of M.Zero. </t>
  </si>
  <si>
    <t>QUESTION 1</t>
  </si>
  <si>
    <t>QUESTION 2</t>
  </si>
  <si>
    <t xml:space="preserve">1. The VAT on a room is 25% of the price excluding tax. What is the tax rate relative to the price including tax ? </t>
  </si>
  <si>
    <t xml:space="preserve">1. The price of the single bedroom increases by 5% every year. In how many will the price of the single bedroom have tripled ? </t>
  </si>
  <si>
    <t>years</t>
  </si>
  <si>
    <t>QUESTION 4</t>
  </si>
  <si>
    <t xml:space="preserve">The price of Mr.Gustave suite increases by 10% 1933, 15% in 1934, 20% in 1935. </t>
  </si>
  <si>
    <t xml:space="preserve">1. What is the price of Mr.Gustave suite in 1935 ? (that is after the last 20% increase) </t>
  </si>
  <si>
    <t>2. What is the average growth rate of the price of Mr.Gustave suite ?</t>
  </si>
  <si>
    <t>QUESTION 3</t>
  </si>
  <si>
    <t xml:space="preserve">The inflation rate in Zubrowska in 1933 is 20% and 14% in 1934. Zero Mustafa is earning $1000 a year as a lobby boy in 1932. His income is increased by 30% in 1933 and double in 1934. </t>
  </si>
  <si>
    <t xml:space="preserve">1. What is the income of Zero Mustafa in 1934 ? </t>
  </si>
  <si>
    <t xml:space="preserve">2. How has changed the purchasing power of the lobby boy Zero Mustafa in 1933, in 1934 ? (give the answer in percentage increase/decrease) </t>
  </si>
  <si>
    <t xml:space="preserve">The income tax rates in Zubrowska are the following : Income ranges (in $) </t>
  </si>
  <si>
    <t xml:space="preserve">Table 2: Income tax rates </t>
  </si>
  <si>
    <t xml:space="preserve">3. What is the amount of taxes paid by Zero Mustafa in 1934 ? </t>
  </si>
  <si>
    <t>0 - 1000</t>
  </si>
  <si>
    <t>1000 - 2000</t>
  </si>
  <si>
    <t xml:space="preserve"> Above 2000 </t>
  </si>
  <si>
    <t xml:space="preserve"> And the rate of inflation in Zubrowska is the one defined in the previous section. </t>
  </si>
  <si>
    <t xml:space="preserve">1. What is the real exchange rate between Zubrowska and France in 1932 ? Explain why it follows the law of one price (we assume that there is no transaction costs) and what would happen if it what not the case. </t>
  </si>
  <si>
    <t xml:space="preserve">2. What should be the nominal exchange rate in 1934 so that the real exchange rate stays constant between 1932 and 1934 ? </t>
  </si>
  <si>
    <t>RER=1</t>
  </si>
  <si>
    <t>If it was not the case, then consumer will not be indifferent to buy it in France or in Zubrowska, so trade will from the cheaper country to the other until exchange rate equals to 1</t>
  </si>
  <si>
    <t xml:space="preserve"> </t>
  </si>
  <si>
    <r>
      <t xml:space="preserve">In 1932, the price of 100mL of Air de Panache costs $100. A bottle of 100mL of Air de Panache in France costs </t>
    </r>
    <r>
      <rPr>
        <sz val="12"/>
        <color theme="1"/>
        <rFont val="TeX"/>
      </rPr>
      <t xml:space="preserve">e </t>
    </r>
    <r>
      <rPr>
        <sz val="12"/>
        <color theme="1"/>
        <rFont val="CMR12"/>
      </rPr>
      <t xml:space="preserve">80. </t>
    </r>
  </si>
  <si>
    <t>Say that $ is the currency of Zubrowska and € the currency of France // and change the questions as follows</t>
  </si>
  <si>
    <t>index</t>
  </si>
  <si>
    <t>y-o-y change</t>
  </si>
  <si>
    <t>Elementary index of Prices</t>
  </si>
  <si>
    <t>The nominal exchange rate is  1€=$1.25 The rate of inflation in France is 5% in both 1933 and 1934.</t>
  </si>
  <si>
    <t>€/$</t>
  </si>
  <si>
    <t>$/€</t>
  </si>
  <si>
    <t>Wages</t>
  </si>
  <si>
    <t>Frequency</t>
  </si>
  <si>
    <t>1k - 2k</t>
  </si>
  <si>
    <t>2k - 3k</t>
  </si>
  <si>
    <t>3k - 4k</t>
  </si>
  <si>
    <t>4k - 5k</t>
  </si>
  <si>
    <t>1. What is the modal class ?</t>
  </si>
  <si>
    <t>Cumulative Frequencies</t>
  </si>
  <si>
    <t>2. What is the median class ?</t>
  </si>
  <si>
    <t>The median is the wage of the 9 employee which belongs to the class 3k - 4k</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</si>
</sst>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0.0"/>
    <numFmt numFmtId="165" formatCode="[$$-409]#,##0.00"/>
    <numFmt numFmtId="166" formatCode="0.0000"/>
    <numFmt numFmtId="167" formatCode="0.0"/>
  </numFmts>
  <fonts count="9" x14ac:knownFonts="1">
    <font>
      <sz val="12"/>
      <color theme="1"/>
      <name val="Calibri"/>
      <family val="2"/>
      <scheme val="minor"/>
    </font>
    <font>
      <sz val="12"/>
      <color rgb="FFFF0000"/>
      <name val="Calibri"/>
      <family val="2"/>
      <charset val="238"/>
      <scheme val="minor"/>
    </font>
    <font>
      <u/>
      <sz val="12"/>
      <color theme="10"/>
      <name val="Calibri"/>
      <family val="2"/>
      <charset val="238"/>
      <scheme val="minor"/>
    </font>
    <font>
      <u/>
      <sz val="12"/>
      <color theme="11"/>
      <name val="Calibri"/>
      <family val="2"/>
      <charset val="238"/>
      <scheme val="minor"/>
    </font>
    <font>
      <sz val="12"/>
      <color theme="1"/>
      <name val="CMR12"/>
    </font>
    <font>
      <sz val="12"/>
      <color theme="1"/>
      <name val="CMSY10"/>
    </font>
    <font>
      <sz val="12"/>
      <color theme="1"/>
      <name val="TeX"/>
    </font>
    <font>
      <b/>
      <sz val="12"/>
      <color theme="1"/>
      <name val="Calibri"/>
      <family val="2"/>
      <charset val="238"/>
      <scheme val="minor"/>
    </font>
    <font>
      <i/>
      <sz val="12"/>
      <color theme="1"/>
      <name val="Calibri"/>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8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8">
    <xf numFmtId="0" fontId="0" fillId="0" borderId="0" xfId="0"/>
    <xf numFmtId="0" fontId="0" fillId="0" borderId="0" xfId="0" applyAlignment="1">
      <alignment horizontal="center" vertical="center"/>
    </xf>
    <xf numFmtId="10" fontId="0" fillId="0" borderId="0" xfId="0" applyNumberFormat="1" applyAlignment="1">
      <alignment horizontal="center" vertical="center"/>
    </xf>
    <xf numFmtId="0" fontId="4" fillId="0" borderId="0" xfId="0" applyFont="1"/>
    <xf numFmtId="0" fontId="5" fillId="0" borderId="0" xfId="0" applyFont="1"/>
    <xf numFmtId="165" fontId="0" fillId="0" borderId="0" xfId="0" applyNumberFormat="1"/>
    <xf numFmtId="0" fontId="5" fillId="2" borderId="0" xfId="0" applyFont="1" applyFill="1"/>
    <xf numFmtId="0" fontId="0" fillId="0" borderId="0" xfId="0" applyAlignment="1">
      <alignment horizontal="left" vertical="center" indent="1"/>
    </xf>
    <xf numFmtId="0" fontId="4" fillId="0" borderId="0" xfId="0" applyFont="1" applyAlignment="1">
      <alignment horizontal="left" vertical="center" indent="1"/>
    </xf>
    <xf numFmtId="0" fontId="0" fillId="2" borderId="0" xfId="0" applyFill="1" applyAlignment="1">
      <alignment horizontal="left" vertical="top"/>
    </xf>
    <xf numFmtId="0" fontId="0" fillId="2" borderId="0" xfId="0" applyFill="1" applyAlignment="1">
      <alignment horizontal="center" vertical="center"/>
    </xf>
    <xf numFmtId="0" fontId="4" fillId="0" borderId="1" xfId="0" applyFont="1" applyBorder="1" applyAlignment="1">
      <alignment horizontal="left" vertical="center" indent="1"/>
    </xf>
    <xf numFmtId="0" fontId="4" fillId="0" borderId="2" xfId="0" applyFont="1" applyBorder="1"/>
    <xf numFmtId="0" fontId="4" fillId="0" borderId="3" xfId="0" applyFont="1" applyBorder="1"/>
    <xf numFmtId="9" fontId="4" fillId="0" borderId="4" xfId="0" applyNumberFormat="1" applyFont="1" applyBorder="1"/>
    <xf numFmtId="9" fontId="4" fillId="0" borderId="0" xfId="0" applyNumberFormat="1" applyFont="1" applyBorder="1"/>
    <xf numFmtId="9" fontId="4" fillId="0" borderId="5" xfId="0" applyNumberFormat="1" applyFont="1" applyBorder="1"/>
    <xf numFmtId="0" fontId="1" fillId="0" borderId="0" xfId="0" applyFont="1"/>
    <xf numFmtId="0" fontId="0" fillId="0" borderId="7" xfId="0" applyBorder="1" applyAlignment="1">
      <alignment horizontal="left"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left" vertical="top"/>
    </xf>
    <xf numFmtId="0" fontId="0" fillId="0" borderId="0" xfId="0" applyBorder="1" applyAlignment="1">
      <alignment horizontal="center" vertical="center"/>
    </xf>
    <xf numFmtId="0" fontId="0" fillId="0" borderId="7" xfId="0" applyBorder="1" applyAlignment="1">
      <alignment horizontal="center" vertical="center"/>
    </xf>
    <xf numFmtId="164" fontId="7" fillId="0" borderId="0" xfId="0" applyNumberFormat="1" applyFont="1"/>
    <xf numFmtId="165" fontId="7" fillId="0" borderId="0" xfId="0" applyNumberFormat="1" applyFont="1"/>
    <xf numFmtId="10" fontId="7" fillId="0" borderId="0" xfId="0" applyNumberFormat="1" applyFont="1" applyFill="1" applyAlignment="1">
      <alignment horizontal="center" vertical="center"/>
    </xf>
    <xf numFmtId="0" fontId="0" fillId="0" borderId="9" xfId="0" applyFill="1" applyBorder="1" applyAlignment="1">
      <alignment horizontal="center" vertical="center" wrapText="1" shrinkToFit="1"/>
    </xf>
    <xf numFmtId="0" fontId="7" fillId="0" borderId="0" xfId="0" applyFont="1" applyFill="1" applyAlignment="1">
      <alignment horizontal="center" vertical="center"/>
    </xf>
    <xf numFmtId="10" fontId="0" fillId="0" borderId="0" xfId="0" applyNumberFormat="1" applyFill="1" applyAlignment="1">
      <alignment horizontal="center" vertical="center"/>
    </xf>
    <xf numFmtId="2" fontId="7" fillId="0" borderId="0" xfId="0" applyNumberFormat="1" applyFont="1" applyFill="1" applyAlignment="1">
      <alignment horizontal="center" vertical="center"/>
    </xf>
    <xf numFmtId="166" fontId="7" fillId="0" borderId="0" xfId="0" applyNumberFormat="1" applyFont="1" applyFill="1" applyAlignment="1">
      <alignment horizontal="center" vertical="center"/>
    </xf>
    <xf numFmtId="10" fontId="7" fillId="0" borderId="0" xfId="0" applyNumberFormat="1" applyFont="1"/>
    <xf numFmtId="167" fontId="7" fillId="0" borderId="0" xfId="0" applyNumberFormat="1" applyFont="1"/>
    <xf numFmtId="0" fontId="7" fillId="0" borderId="0" xfId="0" applyFont="1"/>
    <xf numFmtId="10" fontId="7" fillId="0" borderId="0" xfId="0" applyNumberFormat="1" applyFont="1" applyAlignment="1">
      <alignment horizontal="left" vertical="center" indent="1"/>
    </xf>
    <xf numFmtId="0" fontId="7" fillId="0" borderId="0" xfId="0" applyFont="1" applyAlignment="1">
      <alignment horizontal="left" vertical="center" indent="1"/>
    </xf>
    <xf numFmtId="2" fontId="7" fillId="0" borderId="0" xfId="0" applyNumberFormat="1" applyFont="1"/>
    <xf numFmtId="0" fontId="0" fillId="0" borderId="0" xfId="0" applyBorder="1" applyAlignment="1">
      <alignment horizontal="center" vertical="center"/>
    </xf>
    <xf numFmtId="0" fontId="0" fillId="0" borderId="7" xfId="0" applyBorder="1" applyAlignment="1">
      <alignment horizontal="center" vertical="center" wrapText="1" shrinkToFit="1"/>
    </xf>
    <xf numFmtId="0" fontId="0" fillId="0" borderId="6" xfId="0" applyBorder="1" applyAlignment="1">
      <alignment horizontal="center" vertical="center" wrapText="1" shrinkToFit="1"/>
    </xf>
    <xf numFmtId="0" fontId="0" fillId="0" borderId="8" xfId="0" applyBorder="1" applyAlignment="1">
      <alignment horizontal="center" vertical="center" wrapText="1" shrinkToFit="1"/>
    </xf>
    <xf numFmtId="0" fontId="0" fillId="0" borderId="7"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7" fillId="0" borderId="0" xfId="0" applyFont="1" applyAlignment="1">
      <alignment horizontal="center" vertical="center"/>
    </xf>
    <xf numFmtId="0" fontId="8" fillId="0" borderId="0" xfId="0" applyFont="1"/>
    <xf numFmtId="0" fontId="0" fillId="2" borderId="0" xfId="0" applyFill="1" applyAlignment="1">
      <alignment horizontal="left" vertical="center"/>
    </xf>
    <xf numFmtId="0" fontId="0" fillId="2" borderId="0" xfId="0" applyFill="1"/>
  </cellXfs>
  <cellStyles count="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opLeftCell="A5" workbookViewId="0">
      <selection activeCell="H34" sqref="H34"/>
    </sheetView>
  </sheetViews>
  <sheetFormatPr baseColWidth="10" defaultRowHeight="15" x14ac:dyDescent="0"/>
  <cols>
    <col min="1" max="1" width="16.83203125" customWidth="1"/>
  </cols>
  <sheetData>
    <row r="1" spans="1:2" ht="16">
      <c r="A1" s="3" t="s">
        <v>10</v>
      </c>
    </row>
    <row r="2" spans="1:2" ht="16">
      <c r="A2" s="4" t="s">
        <v>11</v>
      </c>
    </row>
    <row r="3" spans="1:2" ht="16">
      <c r="A3" s="4" t="s">
        <v>12</v>
      </c>
    </row>
    <row r="4" spans="1:2" ht="16">
      <c r="A4" s="4" t="s">
        <v>13</v>
      </c>
    </row>
    <row r="5" spans="1:2" ht="16">
      <c r="A5" s="4" t="s">
        <v>18</v>
      </c>
    </row>
    <row r="6" spans="1:2" ht="16">
      <c r="A6" s="6" t="s">
        <v>19</v>
      </c>
    </row>
    <row r="7" spans="1:2">
      <c r="B7" t="s">
        <v>3</v>
      </c>
    </row>
    <row r="8" spans="1:2" ht="16">
      <c r="A8" s="4" t="s">
        <v>14</v>
      </c>
      <c r="B8" s="30">
        <v>200</v>
      </c>
    </row>
    <row r="9" spans="1:2" ht="16">
      <c r="A9" s="4" t="s">
        <v>15</v>
      </c>
      <c r="B9" s="30">
        <f>B8*1.5</f>
        <v>300</v>
      </c>
    </row>
    <row r="10" spans="1:2" ht="16">
      <c r="A10" s="4" t="s">
        <v>16</v>
      </c>
      <c r="B10" s="30">
        <f>B9*2.5</f>
        <v>750</v>
      </c>
    </row>
    <row r="11" spans="1:2" ht="16">
      <c r="A11" s="4" t="s">
        <v>17</v>
      </c>
      <c r="B11" s="31">
        <f>B8/5</f>
        <v>40</v>
      </c>
    </row>
    <row r="13" spans="1:2" ht="16">
      <c r="A13" s="6" t="s">
        <v>20</v>
      </c>
    </row>
    <row r="14" spans="1:2" ht="16">
      <c r="A14" s="8" t="s">
        <v>21</v>
      </c>
    </row>
    <row r="15" spans="1:2">
      <c r="A15" s="38">
        <f>0.25/1.25</f>
        <v>0.2</v>
      </c>
    </row>
    <row r="17" spans="1:7" ht="16">
      <c r="A17" s="6" t="s">
        <v>28</v>
      </c>
    </row>
    <row r="18" spans="1:7" ht="16">
      <c r="A18" s="8" t="s">
        <v>22</v>
      </c>
    </row>
    <row r="19" spans="1:7">
      <c r="A19" s="39">
        <f>LOG(3)/LOG(1.05)</f>
        <v>22.517085305411022</v>
      </c>
      <c r="B19" s="40" t="s">
        <v>23</v>
      </c>
    </row>
    <row r="21" spans="1:7" ht="16">
      <c r="A21" s="6" t="s">
        <v>24</v>
      </c>
    </row>
    <row r="22" spans="1:7" ht="16">
      <c r="A22" s="3" t="s">
        <v>25</v>
      </c>
    </row>
    <row r="23" spans="1:7" ht="16">
      <c r="A23" s="8" t="s">
        <v>26</v>
      </c>
    </row>
    <row r="24" spans="1:7">
      <c r="A24" s="31">
        <f>B10*1.1*1.15*1.2</f>
        <v>1138.5</v>
      </c>
      <c r="B24" s="5"/>
    </row>
    <row r="25" spans="1:7" ht="16">
      <c r="A25" s="8" t="s">
        <v>27</v>
      </c>
      <c r="G25" s="17"/>
    </row>
    <row r="26" spans="1:7">
      <c r="A26" s="38">
        <f>(1.1*1.15*1.2)^(1/3)-1</f>
        <v>0.14927490523021048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9"/>
  <sheetViews>
    <sheetView workbookViewId="0">
      <selection activeCell="B17" sqref="B17:B19"/>
    </sheetView>
  </sheetViews>
  <sheetFormatPr baseColWidth="10" defaultRowHeight="15" x14ac:dyDescent="0"/>
  <cols>
    <col min="1" max="1" width="20.6640625" style="1" bestFit="1" customWidth="1"/>
    <col min="2" max="7" width="13.83203125" style="1" customWidth="1"/>
    <col min="8" max="9" width="10.83203125" style="1"/>
    <col min="10" max="10" width="19.33203125" style="1" customWidth="1"/>
    <col min="11" max="11" width="13" style="1" customWidth="1"/>
    <col min="12" max="12" width="12.83203125" style="1" bestFit="1" customWidth="1"/>
    <col min="13" max="16384" width="10.83203125" style="1"/>
  </cols>
  <sheetData>
    <row r="2" spans="1:12">
      <c r="B2" s="46" t="s">
        <v>5</v>
      </c>
      <c r="C2" s="47"/>
      <c r="D2" s="18" t="s">
        <v>4</v>
      </c>
      <c r="E2" s="24"/>
      <c r="F2" s="49" t="s">
        <v>6</v>
      </c>
      <c r="G2" s="50"/>
      <c r="J2" s="44" t="s">
        <v>7</v>
      </c>
      <c r="K2" s="44"/>
      <c r="L2" s="44"/>
    </row>
    <row r="3" spans="1:12">
      <c r="A3" s="24" t="s">
        <v>0</v>
      </c>
      <c r="B3" s="20" t="s">
        <v>1</v>
      </c>
      <c r="C3" s="21" t="s">
        <v>2</v>
      </c>
      <c r="D3" s="20" t="s">
        <v>3</v>
      </c>
      <c r="E3" s="21" t="s">
        <v>2</v>
      </c>
      <c r="F3" s="25" t="s">
        <v>1</v>
      </c>
      <c r="G3" s="21" t="s">
        <v>2</v>
      </c>
      <c r="J3" s="27" t="s">
        <v>5</v>
      </c>
      <c r="K3" s="27" t="s">
        <v>4</v>
      </c>
      <c r="L3" s="19" t="s">
        <v>6</v>
      </c>
    </row>
    <row r="4" spans="1:12">
      <c r="A4" s="23">
        <v>1932</v>
      </c>
      <c r="B4" s="22">
        <v>5</v>
      </c>
      <c r="C4" s="23">
        <v>110</v>
      </c>
      <c r="D4" s="1">
        <v>100</v>
      </c>
      <c r="E4" s="23">
        <v>3</v>
      </c>
      <c r="F4" s="26">
        <v>30</v>
      </c>
      <c r="G4" s="23">
        <v>3</v>
      </c>
      <c r="J4" s="32">
        <f>(B4*C4)/($B4*$C4+$D4*$E4+$F4*$G4)</f>
        <v>0.58510638297872342</v>
      </c>
      <c r="K4" s="32">
        <f>(D4*E4)/($B4*$C4+$D4*$E4+$F4*$G4)</f>
        <v>0.31914893617021278</v>
      </c>
      <c r="L4" s="32">
        <f>(F4*G4)/($B4*$C4+$D4*$E4+$F4*$G4)</f>
        <v>9.5744680851063829E-2</v>
      </c>
    </row>
    <row r="5" spans="1:12">
      <c r="A5" s="23">
        <v>1933</v>
      </c>
      <c r="B5" s="22">
        <v>6</v>
      </c>
      <c r="C5" s="23">
        <v>120</v>
      </c>
      <c r="D5" s="1">
        <v>120</v>
      </c>
      <c r="E5" s="23">
        <v>2</v>
      </c>
      <c r="F5" s="26">
        <v>40</v>
      </c>
      <c r="G5" s="23">
        <v>2</v>
      </c>
      <c r="J5" s="2">
        <f>(B5*C5)/($B5*$C5+$D5*$E5+$F5*$G5)</f>
        <v>0.69230769230769229</v>
      </c>
      <c r="K5" s="2">
        <f>(D5*E5)/($B5*$C5+$D5*$E5+$F5*$G5)</f>
        <v>0.23076923076923078</v>
      </c>
      <c r="L5" s="2">
        <f>(F5*G5)/($B5*$C5+$D5*$E5+$F5*$G5)</f>
        <v>7.6923076923076927E-2</v>
      </c>
    </row>
    <row r="6" spans="1:12">
      <c r="A6" s="23">
        <v>1934</v>
      </c>
      <c r="B6" s="22">
        <v>7</v>
      </c>
      <c r="C6" s="23">
        <v>140</v>
      </c>
      <c r="D6" s="1">
        <v>120</v>
      </c>
      <c r="E6" s="23">
        <v>1</v>
      </c>
      <c r="F6" s="26">
        <v>50</v>
      </c>
      <c r="G6" s="23">
        <v>1</v>
      </c>
      <c r="J6" s="2">
        <f>(B6*C6)/($B6*$C6+$D6*$E6+$F6*$G6)</f>
        <v>0.85217391304347823</v>
      </c>
      <c r="K6" s="2">
        <f>(D6*E6)/($B6*$C6+$D6*$E6+$F6*$G6)</f>
        <v>0.10434782608695652</v>
      </c>
      <c r="L6" s="2">
        <f>(F6*G6)/($B6*$C6+$D6*$E6+$F6*$G6)</f>
        <v>4.3478260869565216E-2</v>
      </c>
    </row>
    <row r="8" spans="1:12">
      <c r="A8" s="9" t="s">
        <v>8</v>
      </c>
    </row>
    <row r="9" spans="1:12">
      <c r="A9" s="19" t="s">
        <v>0</v>
      </c>
      <c r="B9" s="45" t="s">
        <v>5</v>
      </c>
      <c r="C9" s="45"/>
      <c r="D9" s="48" t="s">
        <v>4</v>
      </c>
      <c r="E9" s="48"/>
      <c r="F9" s="48" t="s">
        <v>6</v>
      </c>
      <c r="G9" s="48"/>
    </row>
    <row r="10" spans="1:12" ht="30">
      <c r="A10" s="28"/>
      <c r="B10" s="33" t="s">
        <v>48</v>
      </c>
      <c r="C10" s="33" t="s">
        <v>7</v>
      </c>
      <c r="D10" s="33" t="s">
        <v>48</v>
      </c>
      <c r="E10" s="33" t="s">
        <v>7</v>
      </c>
      <c r="F10" s="33" t="s">
        <v>48</v>
      </c>
      <c r="G10" s="33" t="s">
        <v>7</v>
      </c>
    </row>
    <row r="11" spans="1:12">
      <c r="A11" s="1">
        <v>1932</v>
      </c>
      <c r="B11" s="34">
        <f>B4/B$4*100</f>
        <v>100</v>
      </c>
      <c r="C11" s="35">
        <f>J4</f>
        <v>0.58510638297872342</v>
      </c>
      <c r="D11" s="34">
        <f>D4/D$4*100</f>
        <v>100</v>
      </c>
      <c r="E11" s="35">
        <f>K4</f>
        <v>0.31914893617021278</v>
      </c>
      <c r="F11" s="36">
        <f>F4/F$4*100</f>
        <v>100</v>
      </c>
      <c r="G11" s="35">
        <f>L4</f>
        <v>9.5744680851063829E-2</v>
      </c>
    </row>
    <row r="12" spans="1:12">
      <c r="A12" s="1">
        <v>1933</v>
      </c>
      <c r="B12" s="34">
        <f t="shared" ref="B12:F13" si="0">B5/B$4*100</f>
        <v>120</v>
      </c>
      <c r="C12" s="35">
        <f>J5</f>
        <v>0.69230769230769229</v>
      </c>
      <c r="D12" s="34">
        <f t="shared" si="0"/>
        <v>120</v>
      </c>
      <c r="E12" s="35">
        <f>K5</f>
        <v>0.23076923076923078</v>
      </c>
      <c r="F12" s="36">
        <f t="shared" si="0"/>
        <v>133.33333333333331</v>
      </c>
      <c r="G12" s="35">
        <f>L5</f>
        <v>7.6923076923076927E-2</v>
      </c>
    </row>
    <row r="13" spans="1:12">
      <c r="A13" s="1">
        <v>1934</v>
      </c>
      <c r="B13" s="34">
        <f>B6/B$4*100</f>
        <v>140</v>
      </c>
      <c r="C13" s="35">
        <f>J6</f>
        <v>0.85217391304347823</v>
      </c>
      <c r="D13" s="34">
        <f t="shared" si="0"/>
        <v>120</v>
      </c>
      <c r="E13" s="35">
        <f>K6</f>
        <v>0.10434782608695652</v>
      </c>
      <c r="F13" s="36">
        <f t="shared" si="0"/>
        <v>166.66666666666669</v>
      </c>
      <c r="G13" s="35">
        <f>L6</f>
        <v>4.3478260869565216E-2</v>
      </c>
    </row>
    <row r="15" spans="1:12">
      <c r="A15" s="10" t="s">
        <v>9</v>
      </c>
    </row>
    <row r="16" spans="1:12">
      <c r="A16" s="1" t="s">
        <v>0</v>
      </c>
      <c r="B16" s="29" t="s">
        <v>46</v>
      </c>
      <c r="C16" s="29" t="s">
        <v>47</v>
      </c>
    </row>
    <row r="17" spans="1:5">
      <c r="A17" s="1">
        <v>1932</v>
      </c>
      <c r="B17" s="36">
        <f>B11*$C$11+D11*$E$11+F11*$G$11</f>
        <v>100</v>
      </c>
    </row>
    <row r="18" spans="1:5">
      <c r="A18" s="1">
        <v>1933</v>
      </c>
      <c r="B18" s="37">
        <f>B12*$C$11+D12*$E$11+F12*$G$11</f>
        <v>121.27659574468085</v>
      </c>
      <c r="C18" s="2">
        <f>B18/B17-1</f>
        <v>0.21276595744680837</v>
      </c>
    </row>
    <row r="19" spans="1:5">
      <c r="A19" s="1">
        <v>1934</v>
      </c>
      <c r="B19" s="36">
        <f>B13*$C$11+D13*$E$11+F13*$G$11</f>
        <v>136.17021276595744</v>
      </c>
      <c r="C19" s="2">
        <f>B19/B18-1</f>
        <v>0.12280701754385959</v>
      </c>
      <c r="E19" s="2"/>
    </row>
  </sheetData>
  <mergeCells count="6">
    <mergeCell ref="J2:L2"/>
    <mergeCell ref="B9:C9"/>
    <mergeCell ref="B2:C2"/>
    <mergeCell ref="D9:E9"/>
    <mergeCell ref="F9:G9"/>
    <mergeCell ref="F2:G2"/>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B6" sqref="B6"/>
    </sheetView>
  </sheetViews>
  <sheetFormatPr baseColWidth="10" defaultRowHeight="15" x14ac:dyDescent="0"/>
  <cols>
    <col min="1" max="1" width="14.1640625" bestFit="1" customWidth="1"/>
    <col min="2" max="2" width="14" bestFit="1" customWidth="1"/>
    <col min="3" max="3" width="14.83203125" bestFit="1" customWidth="1"/>
  </cols>
  <sheetData>
    <row r="1" spans="1:6" ht="16">
      <c r="A1" s="3" t="s">
        <v>29</v>
      </c>
    </row>
    <row r="2" spans="1:6">
      <c r="A2" s="7"/>
    </row>
    <row r="3" spans="1:6" ht="16">
      <c r="A3" s="8" t="s">
        <v>30</v>
      </c>
    </row>
    <row r="4" spans="1:6">
      <c r="A4" s="42">
        <f>1000*1.3*2</f>
        <v>2600</v>
      </c>
    </row>
    <row r="5" spans="1:6" ht="16">
      <c r="A5" s="8" t="s">
        <v>31</v>
      </c>
    </row>
    <row r="6" spans="1:6">
      <c r="A6" s="41">
        <f>1.3/1.2-1</f>
        <v>8.3333333333333481E-2</v>
      </c>
      <c r="B6" s="38">
        <f>2/1.14-1</f>
        <v>0.75438596491228083</v>
      </c>
      <c r="C6" t="s">
        <v>43</v>
      </c>
      <c r="D6" s="17"/>
    </row>
    <row r="8" spans="1:6" ht="16">
      <c r="A8" s="8" t="s">
        <v>32</v>
      </c>
    </row>
    <row r="9" spans="1:6" ht="16">
      <c r="A9" s="11" t="s">
        <v>35</v>
      </c>
      <c r="B9" s="12" t="s">
        <v>36</v>
      </c>
      <c r="C9" s="13" t="s">
        <v>37</v>
      </c>
    </row>
    <row r="10" spans="1:6" ht="16">
      <c r="A10" s="14">
        <v>0.1</v>
      </c>
      <c r="B10" s="15">
        <v>0.15</v>
      </c>
      <c r="C10" s="16">
        <v>0.2</v>
      </c>
    </row>
    <row r="11" spans="1:6" ht="16">
      <c r="A11" s="51" t="s">
        <v>33</v>
      </c>
      <c r="B11" s="52"/>
      <c r="C11" s="53"/>
    </row>
    <row r="12" spans="1:6">
      <c r="A12" s="7"/>
    </row>
    <row r="13" spans="1:6" ht="16">
      <c r="A13" s="8" t="s">
        <v>34</v>
      </c>
      <c r="F13" s="17"/>
    </row>
    <row r="14" spans="1:6">
      <c r="A14" s="40">
        <f>0.1*1000+0.15*1000+0.2*600</f>
        <v>370</v>
      </c>
    </row>
  </sheetData>
  <mergeCells count="1">
    <mergeCell ref="A11:C11"/>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D16" sqref="D16"/>
    </sheetView>
  </sheetViews>
  <sheetFormatPr baseColWidth="10" defaultRowHeight="15" x14ac:dyDescent="0"/>
  <sheetData>
    <row r="1" spans="1:2">
      <c r="A1" s="17" t="s">
        <v>45</v>
      </c>
    </row>
    <row r="2" spans="1:2" ht="16">
      <c r="A2" s="3" t="s">
        <v>44</v>
      </c>
    </row>
    <row r="3" spans="1:2" ht="16">
      <c r="A3" s="3" t="s">
        <v>49</v>
      </c>
    </row>
    <row r="4" spans="1:2" ht="16">
      <c r="A4" s="3" t="s">
        <v>38</v>
      </c>
    </row>
    <row r="6" spans="1:2" ht="16">
      <c r="A6" s="8" t="s">
        <v>39</v>
      </c>
    </row>
    <row r="7" spans="1:2">
      <c r="A7" s="42" t="s">
        <v>41</v>
      </c>
    </row>
    <row r="8" spans="1:2">
      <c r="A8" t="s">
        <v>42</v>
      </c>
    </row>
    <row r="10" spans="1:2" ht="16">
      <c r="A10" s="8" t="s">
        <v>40</v>
      </c>
    </row>
    <row r="11" spans="1:2">
      <c r="A11" t="s">
        <v>50</v>
      </c>
      <c r="B11" s="43">
        <f>1.25*1.14*1.2/(1.05*1.05)</f>
        <v>1.551020408163265</v>
      </c>
    </row>
    <row r="12" spans="1:2">
      <c r="A12" t="s">
        <v>51</v>
      </c>
      <c r="B12" s="43">
        <f>1/B11</f>
        <v>0.64473684210526327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
  <sheetViews>
    <sheetView tabSelected="1" workbookViewId="0">
      <selection activeCell="A12" sqref="A12"/>
    </sheetView>
  </sheetViews>
  <sheetFormatPr baseColWidth="10" defaultRowHeight="15" x14ac:dyDescent="0"/>
  <sheetData>
    <row r="2" spans="1:3">
      <c r="A2" s="54" t="s">
        <v>52</v>
      </c>
      <c r="B2" s="54" t="s">
        <v>53</v>
      </c>
      <c r="C2" s="55" t="s">
        <v>59</v>
      </c>
    </row>
    <row r="3" spans="1:3">
      <c r="A3" s="1" t="s">
        <v>54</v>
      </c>
      <c r="B3" s="1">
        <v>3</v>
      </c>
      <c r="C3">
        <f>B3</f>
        <v>3</v>
      </c>
    </row>
    <row r="4" spans="1:3">
      <c r="A4" s="1" t="s">
        <v>55</v>
      </c>
      <c r="B4" s="1">
        <v>5</v>
      </c>
      <c r="C4">
        <f>B4+C3</f>
        <v>8</v>
      </c>
    </row>
    <row r="5" spans="1:3">
      <c r="A5" s="1" t="s">
        <v>56</v>
      </c>
      <c r="B5" s="1">
        <v>7</v>
      </c>
      <c r="C5">
        <f t="shared" ref="C5:C6" si="0">B5+C4</f>
        <v>15</v>
      </c>
    </row>
    <row r="6" spans="1:3">
      <c r="A6" s="1" t="s">
        <v>57</v>
      </c>
      <c r="B6" s="1">
        <v>2</v>
      </c>
      <c r="C6">
        <f t="shared" si="0"/>
        <v>17</v>
      </c>
    </row>
    <row r="8" spans="1:3">
      <c r="A8" s="56" t="s">
        <v>58</v>
      </c>
      <c r="B8" s="57"/>
      <c r="C8" s="57"/>
    </row>
    <row r="9" spans="1:3">
      <c r="A9" s="1" t="s">
        <v>56</v>
      </c>
    </row>
    <row r="10" spans="1:3">
      <c r="A10" s="56" t="s">
        <v>60</v>
      </c>
      <c r="B10" s="57"/>
      <c r="C10" s="57"/>
    </row>
    <row r="11" spans="1:3">
      <c r="A11" t="s">
        <v>61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Section 1</vt:lpstr>
      <vt:lpstr>Section 2</vt:lpstr>
      <vt:lpstr>Section 3</vt:lpstr>
      <vt:lpstr>Section 4</vt:lpstr>
      <vt:lpstr>Section 5</vt:lpstr>
    </vt:vector>
  </TitlesOfParts>
  <Company>ENSAE ParisTech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de Charsonville</dc:creator>
  <cp:lastModifiedBy>Louis de Charsonville</cp:lastModifiedBy>
  <dcterms:created xsi:type="dcterms:W3CDTF">2015-10-02T08:06:10Z</dcterms:created>
  <dcterms:modified xsi:type="dcterms:W3CDTF">2016-09-30T18:34:20Z</dcterms:modified>
</cp:coreProperties>
</file>