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uisdecharson/Documents/github/louisdecharson.github.io/files/QT2/"/>
    </mc:Choice>
  </mc:AlternateContent>
  <bookViews>
    <workbookView xWindow="0" yWindow="460" windowWidth="25600" windowHeight="15460" tabRatio="500"/>
  </bookViews>
  <sheets>
    <sheet name="Exo1" sheetId="1" r:id="rId1"/>
    <sheet name="Exo2" sheetId="2" r:id="rId2"/>
    <sheet name="Regression2" sheetId="7" r:id="rId3"/>
    <sheet name="Regression" sheetId="6" r:id="rId4"/>
    <sheet name="Find Data Analysis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K30" i="1"/>
  <c r="K31" i="1"/>
  <c r="K28" i="1"/>
  <c r="J29" i="1"/>
  <c r="J30" i="1"/>
  <c r="J31" i="1"/>
  <c r="J28" i="1"/>
  <c r="M4" i="1"/>
  <c r="M5" i="1"/>
  <c r="M6" i="1"/>
  <c r="M7" i="1"/>
  <c r="M8" i="1"/>
  <c r="M9" i="1"/>
  <c r="M10" i="1"/>
  <c r="M11" i="1"/>
  <c r="M12" i="1"/>
  <c r="M13" i="1"/>
  <c r="M14" i="1"/>
  <c r="M3" i="1"/>
  <c r="O20" i="1"/>
  <c r="O21" i="1"/>
  <c r="O22" i="1"/>
  <c r="O19" i="1"/>
  <c r="L20" i="1"/>
  <c r="L21" i="1"/>
  <c r="L22" i="1"/>
  <c r="L19" i="1"/>
  <c r="K20" i="1"/>
  <c r="K21" i="1"/>
  <c r="K22" i="1"/>
  <c r="K19" i="1"/>
  <c r="J21" i="1"/>
  <c r="J22" i="1"/>
  <c r="J20" i="1"/>
  <c r="J19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P5" i="1"/>
  <c r="P4" i="1"/>
  <c r="R1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5" i="2"/>
</calcChain>
</file>

<file path=xl/sharedStrings.xml><?xml version="1.0" encoding="utf-8"?>
<sst xmlns="http://schemas.openxmlformats.org/spreadsheetml/2006/main" count="179" uniqueCount="150">
  <si>
    <t>Quarter</t>
  </si>
  <si>
    <t>Year</t>
  </si>
  <si>
    <t>1. Plot the timeseries and its trend</t>
  </si>
  <si>
    <t>2. Compute the seasonal factors</t>
  </si>
  <si>
    <t>3. Compute the seasonally adjusted time-sries</t>
  </si>
  <si>
    <t>4. Compute the revenue for year 4</t>
  </si>
  <si>
    <t>Quaterly revenue of a textile company</t>
  </si>
  <si>
    <t>URATE</t>
  </si>
  <si>
    <t>HICP</t>
  </si>
  <si>
    <t>BRENT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</si>
  <si>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</si>
  <si>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</si>
  <si>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</si>
  <si>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</si>
  <si>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</si>
  <si>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</si>
  <si>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</si>
  <si>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</si>
  <si>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</si>
  <si>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</si>
  <si>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</si>
  <si>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</si>
  <si>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</si>
  <si>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</si>
  <si>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</si>
  <si>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</si>
  <si>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</si>
  <si>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</si>
  <si>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</si>
  <si>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</si>
  <si>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</si>
  <si>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</si>
  <si>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</si>
  <si>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</si>
  <si>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</si>
  <si>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</si>
  <si>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</si>
  <si>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</si>
  <si>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</si>
  <si>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</si>
  <si>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</si>
  <si>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</si>
  <si>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</si>
  <si>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</si>
  <si>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</si>
  <si>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</si>
  <si>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</si>
  <si>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</si>
  <si>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</si>
  <si>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</si>
  <si>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</si>
  <si>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</si>
  <si>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</si>
  <si>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</si>
  <si>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</si>
  <si>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</si>
  <si>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</si>
  <si>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</si>
  <si>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</si>
  <si>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</si>
  <si>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</si>
  <si>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</si>
  <si>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</si>
  <si>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</si>
  <si>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</si>
  <si>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</si>
  <si>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</si>
  <si>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</si>
  <si>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</si>
  <si>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</si>
  <si>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</si>
  <si>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</si>
  <si>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</si>
  <si>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</si>
  <si>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</si>
  <si>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</si>
  <si>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</si>
  <si>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</si>
  <si>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</si>
  <si>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</si>
  <si>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</si>
  <si>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</si>
  <si>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</si>
  <si>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</si>
  <si>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</si>
  <si>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</si>
  <si>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</si>
  <si>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</si>
  <si>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</si>
  <si>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</si>
  <si>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</si>
  <si>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</si>
  <si>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</si>
  <si>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</si>
  <si>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TO DO</t>
  </si>
  <si>
    <t>1. Plot HICP</t>
  </si>
  <si>
    <t>2. Is it stationnary ?</t>
  </si>
  <si>
    <t>3. Is there a seasonal pattern ?</t>
  </si>
  <si>
    <t>5. Draw a scatterplot between y-o-y inflation and unemployment</t>
  </si>
  <si>
    <t>y-o-y inflation</t>
  </si>
  <si>
    <t>Answers</t>
  </si>
  <si>
    <t>1. See graph</t>
  </si>
  <si>
    <t>2. No, the mean is not constant across time</t>
  </si>
  <si>
    <t>HICP (q-o-q)</t>
  </si>
  <si>
    <t>3. To answer this question, we plot q-o-q inflation. The graph highlights a quarterly seasonal pattern (due to sales)</t>
  </si>
  <si>
    <t>4. Provided</t>
  </si>
  <si>
    <r>
      <t xml:space="preserve">4. Create a new variable which is the </t>
    </r>
    <r>
      <rPr>
        <b/>
        <sz val="12"/>
        <color theme="0" tint="-0.14999847407452621"/>
        <rFont val="Calibri"/>
        <family val="2"/>
        <scheme val="minor"/>
      </rPr>
      <t>annualized</t>
    </r>
    <r>
      <rPr>
        <sz val="12"/>
        <color theme="0" tint="-0.14999847407452621"/>
        <rFont val="Calibri"/>
        <family val="2"/>
        <scheme val="minor"/>
      </rPr>
      <t xml:space="preserve"> </t>
    </r>
    <r>
      <rPr>
        <b/>
        <sz val="12"/>
        <color theme="0" tint="-0.14999847407452621"/>
        <rFont val="Calibri"/>
        <family val="2"/>
        <scheme val="minor"/>
      </rPr>
      <t>quarterly</t>
    </r>
    <r>
      <rPr>
        <sz val="12"/>
        <color theme="0" tint="-0.14999847407452621"/>
        <rFont val="Calibri"/>
        <family val="2"/>
        <scheme val="minor"/>
      </rPr>
      <t xml:space="preserve"> variation of </t>
    </r>
    <r>
      <rPr>
        <b/>
        <sz val="12"/>
        <color theme="0" tint="-0.14999847407452621"/>
        <rFont val="Calibri"/>
        <family val="2"/>
        <scheme val="minor"/>
      </rPr>
      <t>seasonally adjusted</t>
    </r>
    <r>
      <rPr>
        <sz val="12"/>
        <color theme="0" tint="-0.14999847407452621"/>
        <rFont val="Calibri"/>
        <family val="2"/>
        <scheme val="minor"/>
      </rPr>
      <t xml:space="preserve"> inflation.</t>
    </r>
  </si>
  <si>
    <t>5. See Graph</t>
  </si>
  <si>
    <t>6. Estimate a Phillips Curve with inflation, past inflation and unemployment</t>
  </si>
  <si>
    <t>7. According to your estimation, what is the elasticity of inflation to unemployment</t>
  </si>
  <si>
    <t>6. To do this we first create a lagged timeseries of q-o-q inflation. We then use the analysis tool "Regression" in the menu tab Data/Data Analysis</t>
  </si>
  <si>
    <t>Unemployment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</si>
  <si>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</si>
  <si>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</si>
  <si>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</si>
  <si>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</si>
  <si>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</si>
  <si>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</si>
  <si>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</si>
  <si>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</si>
  <si>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</si>
  <si>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</si>
  <si>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</si>
  <si>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</si>
  <si>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</si>
  <si>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</si>
  <si>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</si>
  <si>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</si>
  <si>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</si>
  <si>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</si>
  <si>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</si>
  <si>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</si>
  <si>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</si>
  <si>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</si>
  <si>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</si>
  <si>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</si>
  <si>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</si>
  <si>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</si>
  <si>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HICP SA (q-o-q, t-1)</t>
  </si>
  <si>
    <t>HICP SA (q-o-q, annualized)</t>
  </si>
  <si>
    <t>7.  The coefficient of unemployment rate is 0.26. So an increase by 1pp of unemployment leads to a decrease of inflation by 0.26pp during the 1st quarter. In the long run, the effect is</t>
  </si>
  <si>
    <t>Timeseries</t>
  </si>
  <si>
    <t>Time</t>
  </si>
  <si>
    <t>1. To find the trend I regress revenue on time</t>
  </si>
  <si>
    <t>Constant</t>
  </si>
  <si>
    <t>Slope (Beta)</t>
  </si>
  <si>
    <t>Trend</t>
  </si>
  <si>
    <t>Revenue / Trend</t>
  </si>
  <si>
    <t>Seasonal Factors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</si>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</sst>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0"/>
      <name val="Arial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</a:t>
            </a:r>
            <a:r>
              <a:rPr lang="en-US" baseline="0"/>
              <a:t> and its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'Exo1'!$H$3:$H$14</c:f>
              <c:numCache>
                <c:formatCode>General</c:formatCode>
                <c:ptCount val="12"/>
                <c:pt idx="0">
                  <c:v>880.0</c:v>
                </c:pt>
                <c:pt idx="1">
                  <c:v>960.0</c:v>
                </c:pt>
                <c:pt idx="2">
                  <c:v>1030.0</c:v>
                </c:pt>
                <c:pt idx="3">
                  <c:v>920.0</c:v>
                </c:pt>
                <c:pt idx="4">
                  <c:v>810.0</c:v>
                </c:pt>
                <c:pt idx="5">
                  <c:v>880.0</c:v>
                </c:pt>
                <c:pt idx="6">
                  <c:v>950.0</c:v>
                </c:pt>
                <c:pt idx="7">
                  <c:v>840.0</c:v>
                </c:pt>
                <c:pt idx="8">
                  <c:v>740.0</c:v>
                </c:pt>
                <c:pt idx="9">
                  <c:v>800.0</c:v>
                </c:pt>
                <c:pt idx="10">
                  <c:v>960.0</c:v>
                </c:pt>
                <c:pt idx="11">
                  <c:v>760.0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13264"/>
        <c:axId val="-989026336"/>
      </c:lineChart>
      <c:catAx>
        <c:axId val="13144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026336"/>
        <c:crosses val="autoZero"/>
        <c:auto val="1"/>
        <c:lblAlgn val="ctr"/>
        <c:lblOffset val="100"/>
        <c:noMultiLvlLbl val="0"/>
      </c:catAx>
      <c:valAx>
        <c:axId val="-989026336"/>
        <c:scaling>
          <c:orientation val="minMax"/>
          <c:min val="7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- Unemployment x Inflation (y-o-y)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669596702074"/>
                  <c:y val="-0.377759915427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'Exo2'!$B$5:$B$85</c:f>
              <c:numCache>
                <c:formatCode>0.00</c:formatCode>
                <c:ptCount val="81"/>
                <c:pt idx="0">
                  <c:v>11.0</c:v>
                </c:pt>
                <c:pt idx="1">
                  <c:v>10.98</c:v>
                </c:pt>
                <c:pt idx="2">
                  <c:v>11.0</c:v>
                </c:pt>
                <c:pt idx="3">
                  <c:v>10.87</c:v>
                </c:pt>
                <c:pt idx="4">
                  <c:v>10.78</c:v>
                </c:pt>
                <c:pt idx="5">
                  <c:v>10.56</c:v>
                </c:pt>
                <c:pt idx="6">
                  <c:v>10.51</c:v>
                </c:pt>
                <c:pt idx="7">
                  <c:v>10.33</c:v>
                </c:pt>
                <c:pt idx="8">
                  <c:v>10.15</c:v>
                </c:pt>
                <c:pt idx="9">
                  <c:v>9.81</c:v>
                </c:pt>
                <c:pt idx="10">
                  <c:v>9.62</c:v>
                </c:pt>
                <c:pt idx="11">
                  <c:v>9.4</c:v>
                </c:pt>
                <c:pt idx="12">
                  <c:v>9.16</c:v>
                </c:pt>
                <c:pt idx="13">
                  <c:v>8.9</c:v>
                </c:pt>
                <c:pt idx="14">
                  <c:v>8.62</c:v>
                </c:pt>
                <c:pt idx="15">
                  <c:v>8.46</c:v>
                </c:pt>
                <c:pt idx="16">
                  <c:v>8.24</c:v>
                </c:pt>
                <c:pt idx="17">
                  <c:v>8.07</c:v>
                </c:pt>
                <c:pt idx="18">
                  <c:v>8.01</c:v>
                </c:pt>
                <c:pt idx="19">
                  <c:v>8.03</c:v>
                </c:pt>
                <c:pt idx="20">
                  <c:v>8.11</c:v>
                </c:pt>
                <c:pt idx="21">
                  <c:v>8.18</c:v>
                </c:pt>
                <c:pt idx="22">
                  <c:v>8.3</c:v>
                </c:pt>
                <c:pt idx="23">
                  <c:v>8.49</c:v>
                </c:pt>
                <c:pt idx="24">
                  <c:v>8.630000000000001</c:v>
                </c:pt>
                <c:pt idx="25">
                  <c:v>8.8</c:v>
                </c:pt>
                <c:pt idx="26">
                  <c:v>8.85</c:v>
                </c:pt>
                <c:pt idx="27">
                  <c:v>8.88</c:v>
                </c:pt>
                <c:pt idx="28">
                  <c:v>8.92</c:v>
                </c:pt>
                <c:pt idx="29">
                  <c:v>9.06</c:v>
                </c:pt>
                <c:pt idx="30">
                  <c:v>9.09</c:v>
                </c:pt>
                <c:pt idx="31">
                  <c:v>9.07</c:v>
                </c:pt>
                <c:pt idx="32">
                  <c:v>9.08</c:v>
                </c:pt>
                <c:pt idx="33">
                  <c:v>9.04</c:v>
                </c:pt>
                <c:pt idx="34">
                  <c:v>9.1</c:v>
                </c:pt>
                <c:pt idx="35">
                  <c:v>8.96</c:v>
                </c:pt>
                <c:pt idx="36">
                  <c:v>8.89</c:v>
                </c:pt>
                <c:pt idx="37">
                  <c:v>8.710000000000001</c:v>
                </c:pt>
                <c:pt idx="38">
                  <c:v>8.45</c:v>
                </c:pt>
                <c:pt idx="39">
                  <c:v>8.220000000000001</c:v>
                </c:pt>
                <c:pt idx="40">
                  <c:v>8.04</c:v>
                </c:pt>
                <c:pt idx="41">
                  <c:v>7.769999999999999</c:v>
                </c:pt>
                <c:pt idx="42">
                  <c:v>7.51</c:v>
                </c:pt>
                <c:pt idx="43">
                  <c:v>7.45</c:v>
                </c:pt>
                <c:pt idx="44">
                  <c:v>7.35</c:v>
                </c:pt>
                <c:pt idx="45">
                  <c:v>7.29</c:v>
                </c:pt>
                <c:pt idx="46">
                  <c:v>7.41</c:v>
                </c:pt>
                <c:pt idx="47">
                  <c:v>7.56</c:v>
                </c:pt>
                <c:pt idx="48">
                  <c:v>8.02</c:v>
                </c:pt>
                <c:pt idx="49">
                  <c:v>8.96</c:v>
                </c:pt>
                <c:pt idx="50">
                  <c:v>9.46</c:v>
                </c:pt>
                <c:pt idx="51">
                  <c:v>9.73</c:v>
                </c:pt>
                <c:pt idx="52">
                  <c:v>9.92</c:v>
                </c:pt>
                <c:pt idx="53">
                  <c:v>10.03</c:v>
                </c:pt>
                <c:pt idx="54">
                  <c:v>10.11</c:v>
                </c:pt>
                <c:pt idx="55">
                  <c:v>9.99</c:v>
                </c:pt>
                <c:pt idx="56">
                  <c:v>9.99</c:v>
                </c:pt>
                <c:pt idx="57">
                  <c:v>9.92</c:v>
                </c:pt>
                <c:pt idx="58">
                  <c:v>9.89</c:v>
                </c:pt>
                <c:pt idx="59">
                  <c:v>10.15</c:v>
                </c:pt>
                <c:pt idx="60">
                  <c:v>10.52</c:v>
                </c:pt>
                <c:pt idx="61">
                  <c:v>10.87</c:v>
                </c:pt>
                <c:pt idx="62">
                  <c:v>11.24</c:v>
                </c:pt>
                <c:pt idx="63">
                  <c:v>11.48</c:v>
                </c:pt>
                <c:pt idx="64">
                  <c:v>11.78</c:v>
                </c:pt>
                <c:pt idx="65">
                  <c:v>12.03</c:v>
                </c:pt>
                <c:pt idx="66">
                  <c:v>12.06</c:v>
                </c:pt>
                <c:pt idx="67">
                  <c:v>12.03</c:v>
                </c:pt>
                <c:pt idx="68">
                  <c:v>11.92</c:v>
                </c:pt>
                <c:pt idx="69">
                  <c:v>11.87</c:v>
                </c:pt>
                <c:pt idx="70">
                  <c:v>11.64</c:v>
                </c:pt>
                <c:pt idx="71">
                  <c:v>11.54</c:v>
                </c:pt>
                <c:pt idx="72">
                  <c:v>11.46</c:v>
                </c:pt>
                <c:pt idx="73">
                  <c:v>11.2</c:v>
                </c:pt>
                <c:pt idx="74">
                  <c:v>11.04</c:v>
                </c:pt>
                <c:pt idx="75">
                  <c:v>10.69</c:v>
                </c:pt>
                <c:pt idx="76">
                  <c:v>10.5</c:v>
                </c:pt>
                <c:pt idx="77">
                  <c:v>10.3</c:v>
                </c:pt>
                <c:pt idx="78">
                  <c:v>10.16</c:v>
                </c:pt>
                <c:pt idx="79">
                  <c:v>9.92</c:v>
                </c:pt>
                <c:pt idx="80">
                  <c:v>9.720000000000001</c:v>
                </c:pt>
              </c:numCache>
            </c:numRef>
          </c:xVal>
          <c:yVal>
            <c:numRef>
              <c:f>'Exo2'!$F$5:$F$85</c:f>
              <c:numCache>
                <c:formatCode>0\.0</c:formatCode>
                <c:ptCount val="81"/>
                <c:pt idx="0">
                  <c:v>1.77964618357598</c:v>
                </c:pt>
                <c:pt idx="1">
                  <c:v>2.4867266986847</c:v>
                </c:pt>
                <c:pt idx="2">
                  <c:v>0.207751657346413</c:v>
                </c:pt>
                <c:pt idx="3">
                  <c:v>1.83073214175477</c:v>
                </c:pt>
                <c:pt idx="4">
                  <c:v>1.59215917580928</c:v>
                </c:pt>
                <c:pt idx="5">
                  <c:v>0.800273776905278</c:v>
                </c:pt>
                <c:pt idx="6">
                  <c:v>1.09816232225541</c:v>
                </c:pt>
                <c:pt idx="7">
                  <c:v>1.01572451227159</c:v>
                </c:pt>
                <c:pt idx="8">
                  <c:v>0.364092747676188</c:v>
                </c:pt>
                <c:pt idx="9">
                  <c:v>0.774431294792563</c:v>
                </c:pt>
                <c:pt idx="10">
                  <c:v>1.59443750369903</c:v>
                </c:pt>
                <c:pt idx="11">
                  <c:v>1.76548467632082</c:v>
                </c:pt>
                <c:pt idx="12">
                  <c:v>1.83468977795872</c:v>
                </c:pt>
                <c:pt idx="13">
                  <c:v>2.43712262186621</c:v>
                </c:pt>
                <c:pt idx="14">
                  <c:v>1.25149612155653</c:v>
                </c:pt>
                <c:pt idx="15">
                  <c:v>3.2251154324323</c:v>
                </c:pt>
                <c:pt idx="16">
                  <c:v>2.72066942486943</c:v>
                </c:pt>
                <c:pt idx="17">
                  <c:v>1.0236831860453</c:v>
                </c:pt>
                <c:pt idx="18">
                  <c:v>4.29245345995583</c:v>
                </c:pt>
                <c:pt idx="19">
                  <c:v>1.28801768516298</c:v>
                </c:pt>
                <c:pt idx="20">
                  <c:v>1.6416823705756</c:v>
                </c:pt>
                <c:pt idx="21">
                  <c:v>2.87112511361938</c:v>
                </c:pt>
                <c:pt idx="22">
                  <c:v>2.34347519421885</c:v>
                </c:pt>
                <c:pt idx="23">
                  <c:v>1.50912312764391</c:v>
                </c:pt>
                <c:pt idx="24">
                  <c:v>2.22470635999274</c:v>
                </c:pt>
                <c:pt idx="25">
                  <c:v>3.14399879663755</c:v>
                </c:pt>
                <c:pt idx="26">
                  <c:v>0.724506029125239</c:v>
                </c:pt>
                <c:pt idx="27">
                  <c:v>1.9456273910247</c:v>
                </c:pt>
                <c:pt idx="28">
                  <c:v>2.22180952298702</c:v>
                </c:pt>
                <c:pt idx="29">
                  <c:v>2.13977189983987</c:v>
                </c:pt>
                <c:pt idx="30">
                  <c:v>2.64762203552008</c:v>
                </c:pt>
                <c:pt idx="31">
                  <c:v>1.92353227924244</c:v>
                </c:pt>
                <c:pt idx="32">
                  <c:v>2.29815121991833</c:v>
                </c:pt>
                <c:pt idx="33">
                  <c:v>1.47090709313967</c:v>
                </c:pt>
                <c:pt idx="34">
                  <c:v>2.23411199537534</c:v>
                </c:pt>
                <c:pt idx="35">
                  <c:v>3.09355976089707</c:v>
                </c:pt>
                <c:pt idx="36">
                  <c:v>2.35580779211852</c:v>
                </c:pt>
                <c:pt idx="37">
                  <c:v>1.69617975580566</c:v>
                </c:pt>
                <c:pt idx="38">
                  <c:v>2.45493681383663</c:v>
                </c:pt>
                <c:pt idx="39">
                  <c:v>2.0739410487879</c:v>
                </c:pt>
                <c:pt idx="40">
                  <c:v>0.794831101996598</c:v>
                </c:pt>
                <c:pt idx="41">
                  <c:v>2.25420919383824</c:v>
                </c:pt>
                <c:pt idx="42">
                  <c:v>2.26275515327015</c:v>
                </c:pt>
                <c:pt idx="43">
                  <c:v>2.17416542038536</c:v>
                </c:pt>
                <c:pt idx="44">
                  <c:v>4.67397969392425</c:v>
                </c:pt>
                <c:pt idx="45">
                  <c:v>4.12254411913439</c:v>
                </c:pt>
                <c:pt idx="46">
                  <c:v>3.21097357738918</c:v>
                </c:pt>
                <c:pt idx="47">
                  <c:v>3.18836235860449</c:v>
                </c:pt>
                <c:pt idx="48">
                  <c:v>-1.5096282855054</c:v>
                </c:pt>
                <c:pt idx="49">
                  <c:v>-1.10766783859656</c:v>
                </c:pt>
                <c:pt idx="50">
                  <c:v>0.0534332663861563</c:v>
                </c:pt>
                <c:pt idx="51">
                  <c:v>1.15565114357093</c:v>
                </c:pt>
                <c:pt idx="52">
                  <c:v>1.52879415874026</c:v>
                </c:pt>
                <c:pt idx="53">
                  <c:v>1.72686409208113</c:v>
                </c:pt>
                <c:pt idx="54">
                  <c:v>1.99324566136371</c:v>
                </c:pt>
                <c:pt idx="55">
                  <c:v>1.65512608028278</c:v>
                </c:pt>
                <c:pt idx="56">
                  <c:v>2.51938044374208</c:v>
                </c:pt>
                <c:pt idx="57">
                  <c:v>3.58111726927603</c:v>
                </c:pt>
                <c:pt idx="58">
                  <c:v>3.17336349249346</c:v>
                </c:pt>
                <c:pt idx="59">
                  <c:v>1.35399055389549</c:v>
                </c:pt>
                <c:pt idx="60">
                  <c:v>3.36859787123348</c:v>
                </c:pt>
                <c:pt idx="61">
                  <c:v>2.75557534894191</c:v>
                </c:pt>
                <c:pt idx="62">
                  <c:v>2.31977104073117</c:v>
                </c:pt>
                <c:pt idx="63">
                  <c:v>1.58036253477918</c:v>
                </c:pt>
                <c:pt idx="64">
                  <c:v>2.31992012620162</c:v>
                </c:pt>
                <c:pt idx="65">
                  <c:v>1.27681538120851</c:v>
                </c:pt>
                <c:pt idx="66">
                  <c:v>0.456817182321319</c:v>
                </c:pt>
                <c:pt idx="67">
                  <c:v>1.19420641456828</c:v>
                </c:pt>
                <c:pt idx="68">
                  <c:v>0.190954004750786</c:v>
                </c:pt>
                <c:pt idx="69">
                  <c:v>0.925062370352268</c:v>
                </c:pt>
                <c:pt idx="70">
                  <c:v>0.00278851720358064</c:v>
                </c:pt>
                <c:pt idx="71">
                  <c:v>0.181401296370397</c:v>
                </c:pt>
                <c:pt idx="72">
                  <c:v>-0.537528310783143</c:v>
                </c:pt>
                <c:pt idx="73">
                  <c:v>-0.751141145552697</c:v>
                </c:pt>
                <c:pt idx="74">
                  <c:v>1.87562192360646</c:v>
                </c:pt>
                <c:pt idx="75">
                  <c:v>-0.306857148593193</c:v>
                </c:pt>
                <c:pt idx="76">
                  <c:v>-0.181589044754478</c:v>
                </c:pt>
                <c:pt idx="77">
                  <c:v>-1.14271846256888</c:v>
                </c:pt>
                <c:pt idx="78">
                  <c:v>1.2914318170272</c:v>
                </c:pt>
                <c:pt idx="79">
                  <c:v>1.07839667440421</c:v>
                </c:pt>
                <c:pt idx="80">
                  <c:v>1.71863902351794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05760"/>
        <c:axId val="2146042768"/>
      </c:scatterChart>
      <c:valAx>
        <c:axId val="2141705760"/>
        <c:scaling>
          <c:orientation val="minMax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42768"/>
        <c:crosses val="autoZero"/>
        <c:crossBetween val="midCat"/>
      </c:valAx>
      <c:valAx>
        <c:axId val="2146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'Exo2'!$C$1</c:f>
              <c:strCache>
                <c:ptCount val="1"/>
                <c:pt idx="0">
                  <c:v>HICP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'Exo2'!$A$2:$A$85</c:f>
              <c:strCache>
                <c:ptCount val="84"/>
                <c:pt idx="0">
                  <c:v>1996Q1</c:v>
                </c:pt>
                <c:pt idx="1">
                  <c:v>1996Q2</c:v>
                </c:pt>
                <c:pt idx="2">
                  <c:v>1996Q3</c:v>
                </c:pt>
                <c:pt idx="3">
                  <c:v>1996Q4</c:v>
                </c:pt>
                <c:pt idx="4">
                  <c:v>1997Q1</c:v>
                </c:pt>
                <c:pt idx="5">
                  <c:v>1997Q2</c:v>
                </c:pt>
                <c:pt idx="6">
                  <c:v>1997Q3</c:v>
                </c:pt>
                <c:pt idx="7">
                  <c:v>1997Q4</c:v>
                </c:pt>
                <c:pt idx="8">
                  <c:v>1998Q1</c:v>
                </c:pt>
                <c:pt idx="9">
                  <c:v>1998Q2</c:v>
                </c:pt>
                <c:pt idx="10">
                  <c:v>1998Q3</c:v>
                </c:pt>
                <c:pt idx="11">
                  <c:v>1998Q4</c:v>
                </c:pt>
                <c:pt idx="12">
                  <c:v>1999Q1</c:v>
                </c:pt>
                <c:pt idx="13">
                  <c:v>1999Q2</c:v>
                </c:pt>
                <c:pt idx="14">
                  <c:v>1999Q3</c:v>
                </c:pt>
                <c:pt idx="15">
                  <c:v>1999Q4</c:v>
                </c:pt>
                <c:pt idx="16">
                  <c:v>2000Q1</c:v>
                </c:pt>
                <c:pt idx="17">
                  <c:v>2000Q2</c:v>
                </c:pt>
                <c:pt idx="18">
                  <c:v>2000Q3</c:v>
                </c:pt>
                <c:pt idx="19">
                  <c:v>2000Q4</c:v>
                </c:pt>
                <c:pt idx="20">
                  <c:v>2001Q1</c:v>
                </c:pt>
                <c:pt idx="21">
                  <c:v>2001Q2</c:v>
                </c:pt>
                <c:pt idx="22">
                  <c:v>2001Q3</c:v>
                </c:pt>
                <c:pt idx="23">
                  <c:v>2001Q4</c:v>
                </c:pt>
                <c:pt idx="24">
                  <c:v>2002Q1</c:v>
                </c:pt>
                <c:pt idx="25">
                  <c:v>2002Q2</c:v>
                </c:pt>
                <c:pt idx="26">
                  <c:v>2002Q3</c:v>
                </c:pt>
                <c:pt idx="27">
                  <c:v>2002Q4</c:v>
                </c:pt>
                <c:pt idx="28">
                  <c:v>2003Q1</c:v>
                </c:pt>
                <c:pt idx="29">
                  <c:v>2003Q2</c:v>
                </c:pt>
                <c:pt idx="30">
                  <c:v>2003Q3</c:v>
                </c:pt>
                <c:pt idx="31">
                  <c:v>2003Q4</c:v>
                </c:pt>
                <c:pt idx="32">
                  <c:v>2004Q1</c:v>
                </c:pt>
                <c:pt idx="33">
                  <c:v>2004Q2</c:v>
                </c:pt>
                <c:pt idx="34">
                  <c:v>2004Q3</c:v>
                </c:pt>
                <c:pt idx="35">
                  <c:v>2004Q4</c:v>
                </c:pt>
                <c:pt idx="36">
                  <c:v>2005Q1</c:v>
                </c:pt>
                <c:pt idx="37">
                  <c:v>2005Q2</c:v>
                </c:pt>
                <c:pt idx="38">
                  <c:v>2005Q3</c:v>
                </c:pt>
                <c:pt idx="39">
                  <c:v>2005Q4</c:v>
                </c:pt>
                <c:pt idx="40">
                  <c:v>2006Q1</c:v>
                </c:pt>
                <c:pt idx="41">
                  <c:v>2006Q2</c:v>
                </c:pt>
                <c:pt idx="42">
                  <c:v>2006Q3</c:v>
                </c:pt>
                <c:pt idx="43">
                  <c:v>2006Q4</c:v>
                </c:pt>
                <c:pt idx="44">
                  <c:v>2007Q1</c:v>
                </c:pt>
                <c:pt idx="45">
                  <c:v>2007Q2</c:v>
                </c:pt>
                <c:pt idx="46">
                  <c:v>2007Q3</c:v>
                </c:pt>
                <c:pt idx="47">
                  <c:v>2007Q4</c:v>
                </c:pt>
                <c:pt idx="48">
                  <c:v>2008Q1</c:v>
                </c:pt>
                <c:pt idx="49">
                  <c:v>2008Q2</c:v>
                </c:pt>
                <c:pt idx="50">
                  <c:v>2008Q3</c:v>
                </c:pt>
                <c:pt idx="51">
                  <c:v>2008Q4</c:v>
                </c:pt>
                <c:pt idx="52">
                  <c:v>2009Q1</c:v>
                </c:pt>
                <c:pt idx="53">
                  <c:v>2009Q2</c:v>
                </c:pt>
                <c:pt idx="54">
                  <c:v>2009Q3</c:v>
                </c:pt>
                <c:pt idx="55">
                  <c:v>2009Q4</c:v>
                </c:pt>
                <c:pt idx="56">
                  <c:v>2010Q1</c:v>
                </c:pt>
                <c:pt idx="57">
                  <c:v>2010Q2</c:v>
                </c:pt>
                <c:pt idx="58">
                  <c:v>2010Q3</c:v>
                </c:pt>
                <c:pt idx="59">
                  <c:v>2010Q4</c:v>
                </c:pt>
                <c:pt idx="60">
                  <c:v>2011Q1</c:v>
                </c:pt>
                <c:pt idx="61">
                  <c:v>2011Q2</c:v>
                </c:pt>
                <c:pt idx="62">
                  <c:v>2011Q3</c:v>
                </c:pt>
                <c:pt idx="63">
                  <c:v>2011Q4</c:v>
                </c:pt>
                <c:pt idx="64">
                  <c:v>2012Q1</c:v>
                </c:pt>
                <c:pt idx="65">
                  <c:v>2012Q2</c:v>
                </c:pt>
                <c:pt idx="66">
                  <c:v>2012Q3</c:v>
                </c:pt>
                <c:pt idx="67">
                  <c:v>2012Q4</c:v>
                </c:pt>
                <c:pt idx="68">
                  <c:v>2013Q1</c:v>
                </c:pt>
                <c:pt idx="69">
                  <c:v>2013Q2</c:v>
                </c:pt>
                <c:pt idx="70">
                  <c:v>2013Q3</c:v>
                </c:pt>
                <c:pt idx="71">
                  <c:v>2013Q4</c:v>
                </c:pt>
                <c:pt idx="72">
                  <c:v>2014Q1</c:v>
                </c:pt>
                <c:pt idx="73">
                  <c:v>2014Q2</c:v>
                </c:pt>
                <c:pt idx="74">
                  <c:v>2014Q3</c:v>
                </c:pt>
                <c:pt idx="75">
                  <c:v>2014Q4</c:v>
                </c:pt>
                <c:pt idx="76">
                  <c:v>2015Q1</c:v>
                </c:pt>
                <c:pt idx="77">
                  <c:v>2015Q2</c:v>
                </c:pt>
                <c:pt idx="78">
                  <c:v>2015Q3</c:v>
                </c:pt>
                <c:pt idx="79">
                  <c:v>2015Q4</c:v>
                </c:pt>
                <c:pt idx="80">
                  <c:v>2016Q1</c:v>
                </c:pt>
                <c:pt idx="81">
                  <c:v>2016Q2</c:v>
                </c:pt>
                <c:pt idx="82">
                  <c:v>2016Q3</c:v>
                </c:pt>
                <c:pt idx="83">
                  <c:v>2016Q4</c:v>
                </c:pt>
              </c:strCache>
            </c:strRef>
          </c:cat>
          <c:val>
            <c:numRef>
              <c:f>'Exo2'!$C$2:$C$85</c:f>
              <c:numCache>
                <c:formatCode>0.00</c:formatCode>
                <c:ptCount val="84"/>
                <c:pt idx="0">
                  <c:v>71.38</c:v>
                </c:pt>
                <c:pt idx="1">
                  <c:v>71.89</c:v>
                </c:pt>
                <c:pt idx="2">
                  <c:v>71.97</c:v>
                </c:pt>
                <c:pt idx="3">
                  <c:v>72.18000000000001</c:v>
                </c:pt>
                <c:pt idx="4">
                  <c:v>72.67</c:v>
                </c:pt>
                <c:pt idx="5">
                  <c:v>72.86</c:v>
                </c:pt>
                <c:pt idx="6">
                  <c:v>73.11</c:v>
                </c:pt>
                <c:pt idx="7">
                  <c:v>73.3</c:v>
                </c:pt>
                <c:pt idx="8">
                  <c:v>73.47</c:v>
                </c:pt>
                <c:pt idx="9">
                  <c:v>73.84</c:v>
                </c:pt>
                <c:pt idx="10">
                  <c:v>73.94</c:v>
                </c:pt>
                <c:pt idx="11">
                  <c:v>73.9</c:v>
                </c:pt>
                <c:pt idx="12">
                  <c:v>74.07</c:v>
                </c:pt>
                <c:pt idx="13">
                  <c:v>74.55</c:v>
                </c:pt>
                <c:pt idx="14">
                  <c:v>74.77</c:v>
                </c:pt>
                <c:pt idx="15">
                  <c:v>75.01</c:v>
                </c:pt>
                <c:pt idx="16">
                  <c:v>75.49</c:v>
                </c:pt>
                <c:pt idx="17">
                  <c:v>75.94</c:v>
                </c:pt>
                <c:pt idx="18">
                  <c:v>76.4</c:v>
                </c:pt>
                <c:pt idx="19">
                  <c:v>76.84</c:v>
                </c:pt>
                <c:pt idx="20">
                  <c:v>77.04</c:v>
                </c:pt>
                <c:pt idx="21">
                  <c:v>78.14</c:v>
                </c:pt>
                <c:pt idx="22">
                  <c:v>78.18000000000001</c:v>
                </c:pt>
                <c:pt idx="23">
                  <c:v>78.45</c:v>
                </c:pt>
                <c:pt idx="24">
                  <c:v>78.99</c:v>
                </c:pt>
                <c:pt idx="25">
                  <c:v>79.77</c:v>
                </c:pt>
                <c:pt idx="26">
                  <c:v>79.82</c:v>
                </c:pt>
                <c:pt idx="27">
                  <c:v>80.25</c:v>
                </c:pt>
                <c:pt idx="28">
                  <c:v>80.79</c:v>
                </c:pt>
                <c:pt idx="29">
                  <c:v>81.33</c:v>
                </c:pt>
                <c:pt idx="30">
                  <c:v>81.44</c:v>
                </c:pt>
                <c:pt idx="31">
                  <c:v>81.9</c:v>
                </c:pt>
                <c:pt idx="32">
                  <c:v>82.18000000000001</c:v>
                </c:pt>
                <c:pt idx="33">
                  <c:v>83.2</c:v>
                </c:pt>
                <c:pt idx="34">
                  <c:v>83.28</c:v>
                </c:pt>
                <c:pt idx="35">
                  <c:v>83.79</c:v>
                </c:pt>
                <c:pt idx="36">
                  <c:v>83.86</c:v>
                </c:pt>
                <c:pt idx="37">
                  <c:v>84.89</c:v>
                </c:pt>
                <c:pt idx="38">
                  <c:v>85.2</c:v>
                </c:pt>
                <c:pt idx="39">
                  <c:v>85.74</c:v>
                </c:pt>
                <c:pt idx="40">
                  <c:v>85.81</c:v>
                </c:pt>
                <c:pt idx="41">
                  <c:v>86.97</c:v>
                </c:pt>
                <c:pt idx="42">
                  <c:v>87.04</c:v>
                </c:pt>
                <c:pt idx="43">
                  <c:v>87.27</c:v>
                </c:pt>
                <c:pt idx="44">
                  <c:v>87.42</c:v>
                </c:pt>
                <c:pt idx="45">
                  <c:v>88.62</c:v>
                </c:pt>
                <c:pt idx="46">
                  <c:v>88.68000000000001</c:v>
                </c:pt>
                <c:pt idx="47">
                  <c:v>89.79</c:v>
                </c:pt>
                <c:pt idx="48">
                  <c:v>90.35</c:v>
                </c:pt>
                <c:pt idx="49">
                  <c:v>91.84</c:v>
                </c:pt>
                <c:pt idx="50">
                  <c:v>92.09</c:v>
                </c:pt>
                <c:pt idx="51">
                  <c:v>91.85</c:v>
                </c:pt>
                <c:pt idx="52">
                  <c:v>91.21</c:v>
                </c:pt>
                <c:pt idx="53">
                  <c:v>91.99</c:v>
                </c:pt>
                <c:pt idx="54">
                  <c:v>91.74</c:v>
                </c:pt>
                <c:pt idx="55">
                  <c:v>92.24</c:v>
                </c:pt>
                <c:pt idx="56">
                  <c:v>92.24</c:v>
                </c:pt>
                <c:pt idx="57">
                  <c:v>93.47</c:v>
                </c:pt>
                <c:pt idx="58">
                  <c:v>93.32</c:v>
                </c:pt>
                <c:pt idx="59">
                  <c:v>94.1</c:v>
                </c:pt>
                <c:pt idx="60">
                  <c:v>94.52</c:v>
                </c:pt>
                <c:pt idx="61">
                  <c:v>96.04</c:v>
                </c:pt>
                <c:pt idx="62">
                  <c:v>95.83</c:v>
                </c:pt>
                <c:pt idx="63">
                  <c:v>96.87</c:v>
                </c:pt>
                <c:pt idx="64">
                  <c:v>97.06</c:v>
                </c:pt>
                <c:pt idx="65">
                  <c:v>98.4</c:v>
                </c:pt>
                <c:pt idx="66">
                  <c:v>98.28</c:v>
                </c:pt>
                <c:pt idx="67">
                  <c:v>99.1</c:v>
                </c:pt>
                <c:pt idx="68">
                  <c:v>98.86</c:v>
                </c:pt>
                <c:pt idx="69">
                  <c:v>99.78</c:v>
                </c:pt>
                <c:pt idx="70">
                  <c:v>99.6</c:v>
                </c:pt>
                <c:pt idx="71">
                  <c:v>99.9</c:v>
                </c:pt>
                <c:pt idx="72">
                  <c:v>99.51</c:v>
                </c:pt>
                <c:pt idx="73">
                  <c:v>100.34</c:v>
                </c:pt>
                <c:pt idx="74">
                  <c:v>99.95</c:v>
                </c:pt>
                <c:pt idx="75">
                  <c:v>100.07</c:v>
                </c:pt>
                <c:pt idx="76">
                  <c:v>99.19</c:v>
                </c:pt>
                <c:pt idx="77">
                  <c:v>100.53</c:v>
                </c:pt>
                <c:pt idx="78">
                  <c:v>100.04</c:v>
                </c:pt>
                <c:pt idx="79">
                  <c:v>100.23</c:v>
                </c:pt>
                <c:pt idx="80">
                  <c:v>99.24</c:v>
                </c:pt>
                <c:pt idx="81">
                  <c:v>100.45</c:v>
                </c:pt>
                <c:pt idx="82">
                  <c:v>100.31</c:v>
                </c:pt>
                <c:pt idx="83">
                  <c:v>100.97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58160"/>
        <c:axId val="2142199024"/>
      </c:lineChart>
      <c:catAx>
        <c:axId val="-21466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024"/>
        <c:crosses val="autoZero"/>
        <c:auto val="1"/>
        <c:lblAlgn val="ctr"/>
        <c:lblOffset val="100"/>
        <c:noMultiLvlLbl val="0"/>
      </c:catAx>
      <c:valAx>
        <c:axId val="2142199024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HICP (q-o-q)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'Exo2'!$E$1</c:f>
              <c:strCache>
                <c:ptCount val="1"/>
                <c:pt idx="0">
                  <c:v>HICP (q-o-q)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'Exo2'!$A$2:$A$85</c:f>
              <c:strCache>
                <c:ptCount val="84"/>
                <c:pt idx="0">
                  <c:v>1996Q1</c:v>
                </c:pt>
                <c:pt idx="1">
                  <c:v>1996Q2</c:v>
                </c:pt>
                <c:pt idx="2">
                  <c:v>1996Q3</c:v>
                </c:pt>
                <c:pt idx="3">
                  <c:v>1996Q4</c:v>
                </c:pt>
                <c:pt idx="4">
                  <c:v>1997Q1</c:v>
                </c:pt>
                <c:pt idx="5">
                  <c:v>1997Q2</c:v>
                </c:pt>
                <c:pt idx="6">
                  <c:v>1997Q3</c:v>
                </c:pt>
                <c:pt idx="7">
                  <c:v>1997Q4</c:v>
                </c:pt>
                <c:pt idx="8">
                  <c:v>1998Q1</c:v>
                </c:pt>
                <c:pt idx="9">
                  <c:v>1998Q2</c:v>
                </c:pt>
                <c:pt idx="10">
                  <c:v>1998Q3</c:v>
                </c:pt>
                <c:pt idx="11">
                  <c:v>1998Q4</c:v>
                </c:pt>
                <c:pt idx="12">
                  <c:v>1999Q1</c:v>
                </c:pt>
                <c:pt idx="13">
                  <c:v>1999Q2</c:v>
                </c:pt>
                <c:pt idx="14">
                  <c:v>1999Q3</c:v>
                </c:pt>
                <c:pt idx="15">
                  <c:v>1999Q4</c:v>
                </c:pt>
                <c:pt idx="16">
                  <c:v>2000Q1</c:v>
                </c:pt>
                <c:pt idx="17">
                  <c:v>2000Q2</c:v>
                </c:pt>
                <c:pt idx="18">
                  <c:v>2000Q3</c:v>
                </c:pt>
                <c:pt idx="19">
                  <c:v>2000Q4</c:v>
                </c:pt>
                <c:pt idx="20">
                  <c:v>2001Q1</c:v>
                </c:pt>
                <c:pt idx="21">
                  <c:v>2001Q2</c:v>
                </c:pt>
                <c:pt idx="22">
                  <c:v>2001Q3</c:v>
                </c:pt>
                <c:pt idx="23">
                  <c:v>2001Q4</c:v>
                </c:pt>
                <c:pt idx="24">
                  <c:v>2002Q1</c:v>
                </c:pt>
                <c:pt idx="25">
                  <c:v>2002Q2</c:v>
                </c:pt>
                <c:pt idx="26">
                  <c:v>2002Q3</c:v>
                </c:pt>
                <c:pt idx="27">
                  <c:v>2002Q4</c:v>
                </c:pt>
                <c:pt idx="28">
                  <c:v>2003Q1</c:v>
                </c:pt>
                <c:pt idx="29">
                  <c:v>2003Q2</c:v>
                </c:pt>
                <c:pt idx="30">
                  <c:v>2003Q3</c:v>
                </c:pt>
                <c:pt idx="31">
                  <c:v>2003Q4</c:v>
                </c:pt>
                <c:pt idx="32">
                  <c:v>2004Q1</c:v>
                </c:pt>
                <c:pt idx="33">
                  <c:v>2004Q2</c:v>
                </c:pt>
                <c:pt idx="34">
                  <c:v>2004Q3</c:v>
                </c:pt>
                <c:pt idx="35">
                  <c:v>2004Q4</c:v>
                </c:pt>
                <c:pt idx="36">
                  <c:v>2005Q1</c:v>
                </c:pt>
                <c:pt idx="37">
                  <c:v>2005Q2</c:v>
                </c:pt>
                <c:pt idx="38">
                  <c:v>2005Q3</c:v>
                </c:pt>
                <c:pt idx="39">
                  <c:v>2005Q4</c:v>
                </c:pt>
                <c:pt idx="40">
                  <c:v>2006Q1</c:v>
                </c:pt>
                <c:pt idx="41">
                  <c:v>2006Q2</c:v>
                </c:pt>
                <c:pt idx="42">
                  <c:v>2006Q3</c:v>
                </c:pt>
                <c:pt idx="43">
                  <c:v>2006Q4</c:v>
                </c:pt>
                <c:pt idx="44">
                  <c:v>2007Q1</c:v>
                </c:pt>
                <c:pt idx="45">
                  <c:v>2007Q2</c:v>
                </c:pt>
                <c:pt idx="46">
                  <c:v>2007Q3</c:v>
                </c:pt>
                <c:pt idx="47">
                  <c:v>2007Q4</c:v>
                </c:pt>
                <c:pt idx="48">
                  <c:v>2008Q1</c:v>
                </c:pt>
                <c:pt idx="49">
                  <c:v>2008Q2</c:v>
                </c:pt>
                <c:pt idx="50">
                  <c:v>2008Q3</c:v>
                </c:pt>
                <c:pt idx="51">
                  <c:v>2008Q4</c:v>
                </c:pt>
                <c:pt idx="52">
                  <c:v>2009Q1</c:v>
                </c:pt>
                <c:pt idx="53">
                  <c:v>2009Q2</c:v>
                </c:pt>
                <c:pt idx="54">
                  <c:v>2009Q3</c:v>
                </c:pt>
                <c:pt idx="55">
                  <c:v>2009Q4</c:v>
                </c:pt>
                <c:pt idx="56">
                  <c:v>2010Q1</c:v>
                </c:pt>
                <c:pt idx="57">
                  <c:v>2010Q2</c:v>
                </c:pt>
                <c:pt idx="58">
                  <c:v>2010Q3</c:v>
                </c:pt>
                <c:pt idx="59">
                  <c:v>2010Q4</c:v>
                </c:pt>
                <c:pt idx="60">
                  <c:v>2011Q1</c:v>
                </c:pt>
                <c:pt idx="61">
                  <c:v>2011Q2</c:v>
                </c:pt>
                <c:pt idx="62">
                  <c:v>2011Q3</c:v>
                </c:pt>
                <c:pt idx="63">
                  <c:v>2011Q4</c:v>
                </c:pt>
                <c:pt idx="64">
                  <c:v>2012Q1</c:v>
                </c:pt>
                <c:pt idx="65">
                  <c:v>2012Q2</c:v>
                </c:pt>
                <c:pt idx="66">
                  <c:v>2012Q3</c:v>
                </c:pt>
                <c:pt idx="67">
                  <c:v>2012Q4</c:v>
                </c:pt>
                <c:pt idx="68">
                  <c:v>2013Q1</c:v>
                </c:pt>
                <c:pt idx="69">
                  <c:v>2013Q2</c:v>
                </c:pt>
                <c:pt idx="70">
                  <c:v>2013Q3</c:v>
                </c:pt>
                <c:pt idx="71">
                  <c:v>2013Q4</c:v>
                </c:pt>
                <c:pt idx="72">
                  <c:v>2014Q1</c:v>
                </c:pt>
                <c:pt idx="73">
                  <c:v>2014Q2</c:v>
                </c:pt>
                <c:pt idx="74">
                  <c:v>2014Q3</c:v>
                </c:pt>
                <c:pt idx="75">
                  <c:v>2014Q4</c:v>
                </c:pt>
                <c:pt idx="76">
                  <c:v>2015Q1</c:v>
                </c:pt>
                <c:pt idx="77">
                  <c:v>2015Q2</c:v>
                </c:pt>
                <c:pt idx="78">
                  <c:v>2015Q3</c:v>
                </c:pt>
                <c:pt idx="79">
                  <c:v>2015Q4</c:v>
                </c:pt>
                <c:pt idx="80">
                  <c:v>2016Q1</c:v>
                </c:pt>
                <c:pt idx="81">
                  <c:v>2016Q2</c:v>
                </c:pt>
                <c:pt idx="82">
                  <c:v>2016Q3</c:v>
                </c:pt>
                <c:pt idx="83">
                  <c:v>2016Q4</c:v>
                </c:pt>
              </c:strCache>
            </c:strRef>
          </c:cat>
          <c:val>
            <c:numRef>
              <c:f>'Exo2'!$E$3:$E$85</c:f>
              <c:numCache>
                <c:formatCode>0\.0</c:formatCode>
                <c:ptCount val="83"/>
                <c:pt idx="0">
                  <c:v>0.714485850378264</c:v>
                </c:pt>
                <c:pt idx="1">
                  <c:v>0.111281123939349</c:v>
                </c:pt>
                <c:pt idx="2">
                  <c:v>0.291788245102137</c:v>
                </c:pt>
                <c:pt idx="3">
                  <c:v>0.678858409531719</c:v>
                </c:pt>
                <c:pt idx="4">
                  <c:v>0.261455896518505</c:v>
                </c:pt>
                <c:pt idx="5">
                  <c:v>0.343123799066703</c:v>
                </c:pt>
                <c:pt idx="6">
                  <c:v>0.259882369032961</c:v>
                </c:pt>
                <c:pt idx="7">
                  <c:v>0.23192360163711</c:v>
                </c:pt>
                <c:pt idx="8">
                  <c:v>0.503606914386831</c:v>
                </c:pt>
                <c:pt idx="9">
                  <c:v>0.135427952329353</c:v>
                </c:pt>
                <c:pt idx="10">
                  <c:v>-0.0540979172301759</c:v>
                </c:pt>
                <c:pt idx="11">
                  <c:v>0.230040595399171</c:v>
                </c:pt>
                <c:pt idx="12">
                  <c:v>0.648035641960313</c:v>
                </c:pt>
                <c:pt idx="13">
                  <c:v>0.295103957075786</c:v>
                </c:pt>
                <c:pt idx="14">
                  <c:v>0.320984352012852</c:v>
                </c:pt>
                <c:pt idx="15">
                  <c:v>0.639914678042914</c:v>
                </c:pt>
                <c:pt idx="16">
                  <c:v>0.59610544442973</c:v>
                </c:pt>
                <c:pt idx="17">
                  <c:v>0.605741374769565</c:v>
                </c:pt>
                <c:pt idx="18">
                  <c:v>0.575916230366489</c:v>
                </c:pt>
                <c:pt idx="19">
                  <c:v>0.260281103591883</c:v>
                </c:pt>
                <c:pt idx="20">
                  <c:v>1.427829698857729</c:v>
                </c:pt>
                <c:pt idx="21">
                  <c:v>0.0511901714870825</c:v>
                </c:pt>
                <c:pt idx="22">
                  <c:v>0.345356868764385</c:v>
                </c:pt>
                <c:pt idx="23">
                  <c:v>0.688336520076472</c:v>
                </c:pt>
                <c:pt idx="24">
                  <c:v>0.987466767945311</c:v>
                </c:pt>
                <c:pt idx="25">
                  <c:v>0.0626802055910708</c:v>
                </c:pt>
                <c:pt idx="26">
                  <c:v>0.538712102230026</c:v>
                </c:pt>
                <c:pt idx="27">
                  <c:v>0.67289719626169</c:v>
                </c:pt>
                <c:pt idx="28">
                  <c:v>0.668399554400287</c:v>
                </c:pt>
                <c:pt idx="29">
                  <c:v>0.135251444731341</c:v>
                </c:pt>
                <c:pt idx="30">
                  <c:v>0.564833005893919</c:v>
                </c:pt>
                <c:pt idx="31">
                  <c:v>0.341880341880343</c:v>
                </c:pt>
                <c:pt idx="32">
                  <c:v>1.241177902165972</c:v>
                </c:pt>
                <c:pt idx="33">
                  <c:v>0.0961538461538441</c:v>
                </c:pt>
                <c:pt idx="34">
                  <c:v>0.612391930835741</c:v>
                </c:pt>
                <c:pt idx="35">
                  <c:v>0.0835421888053385</c:v>
                </c:pt>
                <c:pt idx="36">
                  <c:v>1.22823753875507</c:v>
                </c:pt>
                <c:pt idx="37">
                  <c:v>0.365178466250444</c:v>
                </c:pt>
                <c:pt idx="38">
                  <c:v>0.633802816901399</c:v>
                </c:pt>
                <c:pt idx="39">
                  <c:v>0.0816421740144709</c:v>
                </c:pt>
                <c:pt idx="40">
                  <c:v>1.35182379676028</c:v>
                </c:pt>
                <c:pt idx="41">
                  <c:v>0.0804875244337213</c:v>
                </c:pt>
                <c:pt idx="42">
                  <c:v>0.2642463235294</c:v>
                </c:pt>
                <c:pt idx="43">
                  <c:v>0.171880371261608</c:v>
                </c:pt>
                <c:pt idx="44">
                  <c:v>1.372683596431026</c:v>
                </c:pt>
                <c:pt idx="45">
                  <c:v>0.0677048070413025</c:v>
                </c:pt>
                <c:pt idx="46">
                  <c:v>1.25169147496617</c:v>
                </c:pt>
                <c:pt idx="47">
                  <c:v>0.623677469651395</c:v>
                </c:pt>
                <c:pt idx="48">
                  <c:v>1.649142224681803</c:v>
                </c:pt>
                <c:pt idx="49">
                  <c:v>0.272212543554007</c:v>
                </c:pt>
                <c:pt idx="50">
                  <c:v>-0.260614616136398</c:v>
                </c:pt>
                <c:pt idx="51">
                  <c:v>-0.696788241698422</c:v>
                </c:pt>
                <c:pt idx="52">
                  <c:v>0.855169389321348</c:v>
                </c:pt>
                <c:pt idx="53">
                  <c:v>-0.271768670507664</c:v>
                </c:pt>
                <c:pt idx="54">
                  <c:v>0.545018530630041</c:v>
                </c:pt>
                <c:pt idx="55">
                  <c:v>0.0</c:v>
                </c:pt>
                <c:pt idx="56">
                  <c:v>1.333477883781444</c:v>
                </c:pt>
                <c:pt idx="57">
                  <c:v>-0.160479298170542</c:v>
                </c:pt>
                <c:pt idx="58">
                  <c:v>0.835833690527219</c:v>
                </c:pt>
                <c:pt idx="59">
                  <c:v>0.44633368756642</c:v>
                </c:pt>
                <c:pt idx="60">
                  <c:v>1.608125264494298</c:v>
                </c:pt>
                <c:pt idx="61">
                  <c:v>-0.218658892128288</c:v>
                </c:pt>
                <c:pt idx="62">
                  <c:v>1.0852551393092</c:v>
                </c:pt>
                <c:pt idx="63">
                  <c:v>0.196139155569317</c:v>
                </c:pt>
                <c:pt idx="64">
                  <c:v>1.38058932618999</c:v>
                </c:pt>
                <c:pt idx="65">
                  <c:v>-0.1219512195122</c:v>
                </c:pt>
                <c:pt idx="66">
                  <c:v>0.834350834350827</c:v>
                </c:pt>
                <c:pt idx="67">
                  <c:v>-0.242179616548935</c:v>
                </c:pt>
                <c:pt idx="68">
                  <c:v>0.930608941938096</c:v>
                </c:pt>
                <c:pt idx="69">
                  <c:v>-0.180396873120873</c:v>
                </c:pt>
                <c:pt idx="70">
                  <c:v>0.30120481927712</c:v>
                </c:pt>
                <c:pt idx="71">
                  <c:v>-0.390390390390391</c:v>
                </c:pt>
                <c:pt idx="72">
                  <c:v>0.834087026429503</c:v>
                </c:pt>
                <c:pt idx="73">
                  <c:v>-0.388678493123381</c:v>
                </c:pt>
                <c:pt idx="74">
                  <c:v>0.120060030014998</c:v>
                </c:pt>
                <c:pt idx="75">
                  <c:v>-0.879384430898367</c:v>
                </c:pt>
                <c:pt idx="76">
                  <c:v>1.350942635346308</c:v>
                </c:pt>
                <c:pt idx="77">
                  <c:v>-0.48741669153486</c:v>
                </c:pt>
                <c:pt idx="78">
                  <c:v>0.189924030387843</c:v>
                </c:pt>
                <c:pt idx="79">
                  <c:v>-0.98772822508232</c:v>
                </c:pt>
                <c:pt idx="80">
                  <c:v>1.219266424828706</c:v>
                </c:pt>
                <c:pt idx="81">
                  <c:v>-0.139372822299652</c:v>
                </c:pt>
                <c:pt idx="82">
                  <c:v>0.6579603229987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309552"/>
        <c:axId val="-2142542176"/>
      </c:lineChart>
      <c:catAx>
        <c:axId val="-21473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2176"/>
        <c:crosses val="autoZero"/>
        <c:auto val="1"/>
        <c:lblAlgn val="ctr"/>
        <c:lblOffset val="100"/>
        <c:noMultiLvlLbl val="0"/>
      </c:catAx>
      <c:valAx>
        <c:axId val="-2142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14</xdr:row>
      <xdr:rowOff>38100</xdr:rowOff>
    </xdr:from>
    <xdr:to>
      <xdr:col>6</xdr:col>
      <xdr:colOff>571500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39</xdr:row>
      <xdr:rowOff>139700</xdr:rowOff>
    </xdr:from>
    <xdr:to>
      <xdr:col>14</xdr:col>
      <xdr:colOff>482600</xdr:colOff>
      <xdr:row>53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11</xdr:row>
      <xdr:rowOff>38100</xdr:rowOff>
    </xdr:from>
    <xdr:to>
      <xdr:col>14</xdr:col>
      <xdr:colOff>457200</xdr:colOff>
      <xdr:row>24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444500</xdr:colOff>
      <xdr:row>38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</xdr:row>
      <xdr:rowOff>12700</xdr:rowOff>
    </xdr:from>
    <xdr:to>
      <xdr:col>19</xdr:col>
      <xdr:colOff>622300</xdr:colOff>
      <xdr:row>11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15900"/>
          <a:ext cx="16256000" cy="204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workbookViewId="0">
      <selection activeCell="K18" sqref="K18"/>
    </sheetView>
  </sheetViews>
  <sheetFormatPr baseColWidth="10" defaultRowHeight="16" x14ac:dyDescent="0.2"/>
  <cols>
    <col min="11" max="11" width="14.6640625" bestFit="1" customWidth="1"/>
    <col min="12" max="14" width="14.6640625" customWidth="1"/>
  </cols>
  <sheetData>
    <row r="2" spans="1:16" x14ac:dyDescent="0.2">
      <c r="A2" s="2" t="s">
        <v>6</v>
      </c>
      <c r="H2" s="1" t="s">
        <v>141</v>
      </c>
      <c r="I2" s="1" t="s">
        <v>142</v>
      </c>
      <c r="J2" t="s">
        <v>146</v>
      </c>
      <c r="K2" t="s">
        <v>147</v>
      </c>
      <c r="L2" t="s">
        <v>148</v>
      </c>
      <c r="O2" t="s">
        <v>143</v>
      </c>
    </row>
    <row r="3" spans="1:16" x14ac:dyDescent="0.2">
      <c r="C3" s="1" t="s">
        <v>1</v>
      </c>
      <c r="H3">
        <v>880</v>
      </c>
      <c r="I3">
        <v>1</v>
      </c>
      <c r="J3" s="9">
        <f>$P$4*I3+$P$5</f>
        <v>948.07692307692309</v>
      </c>
      <c r="K3" s="17">
        <f>H3/J3</f>
        <v>0.92819472616632859</v>
      </c>
      <c r="L3" s="17">
        <v>0.90225442750389184</v>
      </c>
      <c r="M3" s="17">
        <f>H3/L3</f>
        <v>975.33464306131555</v>
      </c>
      <c r="N3" s="17"/>
    </row>
    <row r="4" spans="1:16" x14ac:dyDescent="0.2">
      <c r="B4" s="3" t="s">
        <v>0</v>
      </c>
      <c r="C4" s="4">
        <v>2010</v>
      </c>
      <c r="D4" s="4">
        <v>2011</v>
      </c>
      <c r="E4" s="4">
        <v>2012</v>
      </c>
      <c r="H4">
        <v>960</v>
      </c>
      <c r="I4">
        <v>2</v>
      </c>
      <c r="J4" s="9">
        <f t="shared" ref="J4:J14" si="0">$P$4*I4+$P$5</f>
        <v>935.2447552447552</v>
      </c>
      <c r="K4" s="17">
        <f t="shared" ref="K4:K14" si="1">H4/J4</f>
        <v>1.0264692687303725</v>
      </c>
      <c r="L4" s="17">
        <v>0.99429965317873326</v>
      </c>
      <c r="M4" s="17">
        <f t="shared" ref="M4:M14" si="2">H4/L4</f>
        <v>965.50370598131178</v>
      </c>
      <c r="N4" s="17"/>
      <c r="O4" t="s">
        <v>145</v>
      </c>
      <c r="P4">
        <f>LINEST(H3:H14,I3:I14,TRUE)</f>
        <v>-12.832167832167833</v>
      </c>
    </row>
    <row r="5" spans="1:16" x14ac:dyDescent="0.2">
      <c r="B5" s="3">
        <v>1</v>
      </c>
      <c r="C5">
        <v>880</v>
      </c>
      <c r="D5">
        <v>810</v>
      </c>
      <c r="E5">
        <v>740</v>
      </c>
      <c r="H5">
        <v>1030</v>
      </c>
      <c r="I5">
        <v>3</v>
      </c>
      <c r="J5" s="9">
        <f t="shared" si="0"/>
        <v>922.41258741258741</v>
      </c>
      <c r="K5" s="17">
        <f t="shared" si="1"/>
        <v>1.1166369735794701</v>
      </c>
      <c r="L5" s="17">
        <v>1.1261044997077223</v>
      </c>
      <c r="M5" s="17">
        <f t="shared" si="2"/>
        <v>914.65756532127705</v>
      </c>
      <c r="N5" s="17"/>
      <c r="O5" t="s">
        <v>144</v>
      </c>
      <c r="P5">
        <f>AVERAGE(H3:H14)-AVERAGE(I3:I14)*P4</f>
        <v>960.90909090909088</v>
      </c>
    </row>
    <row r="6" spans="1:16" x14ac:dyDescent="0.2">
      <c r="B6" s="3">
        <v>2</v>
      </c>
      <c r="C6">
        <v>960</v>
      </c>
      <c r="D6">
        <v>880</v>
      </c>
      <c r="E6">
        <v>800</v>
      </c>
      <c r="H6">
        <v>920</v>
      </c>
      <c r="I6">
        <v>4</v>
      </c>
      <c r="J6" s="9">
        <f t="shared" si="0"/>
        <v>909.58041958041952</v>
      </c>
      <c r="K6" s="17">
        <f t="shared" si="1"/>
        <v>1.0114553701852849</v>
      </c>
      <c r="L6" s="17">
        <v>0.97734618548765295</v>
      </c>
      <c r="M6" s="17">
        <f t="shared" si="2"/>
        <v>941.32459271937535</v>
      </c>
      <c r="N6" s="17"/>
    </row>
    <row r="7" spans="1:16" x14ac:dyDescent="0.2">
      <c r="B7" s="3">
        <v>3</v>
      </c>
      <c r="C7">
        <v>1030</v>
      </c>
      <c r="D7">
        <v>950</v>
      </c>
      <c r="E7">
        <v>960</v>
      </c>
      <c r="H7">
        <v>810</v>
      </c>
      <c r="I7">
        <v>5</v>
      </c>
      <c r="J7" s="9">
        <f t="shared" si="0"/>
        <v>896.74825174825173</v>
      </c>
      <c r="K7" s="17">
        <f t="shared" si="1"/>
        <v>0.90326353959527428</v>
      </c>
      <c r="L7" s="17">
        <v>0.90225442750389184</v>
      </c>
      <c r="M7" s="17">
        <f t="shared" si="2"/>
        <v>897.75120554507453</v>
      </c>
      <c r="N7" s="17"/>
    </row>
    <row r="8" spans="1:16" x14ac:dyDescent="0.2">
      <c r="B8" s="3">
        <v>4</v>
      </c>
      <c r="C8">
        <v>920</v>
      </c>
      <c r="D8">
        <v>840</v>
      </c>
      <c r="E8">
        <v>760</v>
      </c>
      <c r="H8">
        <v>880</v>
      </c>
      <c r="I8">
        <v>6</v>
      </c>
      <c r="J8" s="9">
        <f t="shared" si="0"/>
        <v>883.91608391608383</v>
      </c>
      <c r="K8" s="17">
        <f t="shared" si="1"/>
        <v>0.99556962025316464</v>
      </c>
      <c r="L8" s="17">
        <v>0.99429965317873326</v>
      </c>
      <c r="M8" s="17">
        <f t="shared" si="2"/>
        <v>885.04506381620251</v>
      </c>
      <c r="N8" s="17"/>
    </row>
    <row r="9" spans="1:16" x14ac:dyDescent="0.2">
      <c r="H9">
        <v>950</v>
      </c>
      <c r="I9">
        <v>7</v>
      </c>
      <c r="J9" s="9">
        <f t="shared" si="0"/>
        <v>871.08391608391605</v>
      </c>
      <c r="K9" s="17">
        <f t="shared" si="1"/>
        <v>1.0905952715449765</v>
      </c>
      <c r="L9" s="17">
        <v>1.1261044997077223</v>
      </c>
      <c r="M9" s="17">
        <f t="shared" si="2"/>
        <v>843.61620102447876</v>
      </c>
      <c r="N9" s="17"/>
    </row>
    <row r="10" spans="1:16" x14ac:dyDescent="0.2">
      <c r="A10" t="s">
        <v>2</v>
      </c>
      <c r="H10">
        <v>840</v>
      </c>
      <c r="I10">
        <v>8</v>
      </c>
      <c r="J10" s="9">
        <f t="shared" si="0"/>
        <v>858.25174825174827</v>
      </c>
      <c r="K10" s="17">
        <f t="shared" si="1"/>
        <v>0.97873380591542414</v>
      </c>
      <c r="L10" s="17">
        <v>0.97734618548765295</v>
      </c>
      <c r="M10" s="17">
        <f t="shared" si="2"/>
        <v>859.47028030899492</v>
      </c>
      <c r="N10" s="17"/>
    </row>
    <row r="11" spans="1:16" x14ac:dyDescent="0.2">
      <c r="A11" t="s">
        <v>3</v>
      </c>
      <c r="H11">
        <v>740</v>
      </c>
      <c r="I11">
        <v>9</v>
      </c>
      <c r="J11" s="9">
        <f t="shared" si="0"/>
        <v>845.41958041958037</v>
      </c>
      <c r="K11" s="17">
        <f t="shared" si="1"/>
        <v>0.87530501675007244</v>
      </c>
      <c r="L11" s="17">
        <v>0.90225442750389184</v>
      </c>
      <c r="M11" s="17">
        <f t="shared" si="2"/>
        <v>820.16776802883362</v>
      </c>
      <c r="N11" s="17"/>
    </row>
    <row r="12" spans="1:16" x14ac:dyDescent="0.2">
      <c r="A12" t="s">
        <v>4</v>
      </c>
      <c r="H12">
        <v>800</v>
      </c>
      <c r="I12">
        <v>10</v>
      </c>
      <c r="J12" s="9">
        <f t="shared" si="0"/>
        <v>832.58741258741247</v>
      </c>
      <c r="K12" s="17">
        <f t="shared" si="1"/>
        <v>0.96086007055266265</v>
      </c>
      <c r="L12" s="17">
        <v>0.99429965317873326</v>
      </c>
      <c r="M12" s="17">
        <f t="shared" si="2"/>
        <v>804.58642165109325</v>
      </c>
      <c r="N12" s="17"/>
    </row>
    <row r="13" spans="1:16" x14ac:dyDescent="0.2">
      <c r="A13" t="s">
        <v>5</v>
      </c>
      <c r="H13">
        <v>960</v>
      </c>
      <c r="I13">
        <v>11</v>
      </c>
      <c r="J13" s="9">
        <f t="shared" si="0"/>
        <v>819.75524475524469</v>
      </c>
      <c r="K13" s="17">
        <f t="shared" si="1"/>
        <v>1.1710812539987205</v>
      </c>
      <c r="L13" s="17">
        <v>1.1261044997077223</v>
      </c>
      <c r="M13" s="17">
        <f t="shared" si="2"/>
        <v>852.4963715615786</v>
      </c>
      <c r="N13" s="17"/>
    </row>
    <row r="14" spans="1:16" x14ac:dyDescent="0.2">
      <c r="H14">
        <v>760</v>
      </c>
      <c r="I14">
        <v>12</v>
      </c>
      <c r="J14" s="9">
        <f t="shared" si="0"/>
        <v>806.92307692307691</v>
      </c>
      <c r="K14" s="17">
        <f t="shared" si="1"/>
        <v>0.94184938036224974</v>
      </c>
      <c r="L14" s="17">
        <v>0.97734618548765295</v>
      </c>
      <c r="M14" s="17">
        <f t="shared" si="2"/>
        <v>777.61596789861437</v>
      </c>
      <c r="N14" s="17"/>
    </row>
    <row r="15" spans="1:16" x14ac:dyDescent="0.2">
      <c r="H15" s="11">
        <v>716.47203856786314</v>
      </c>
    </row>
    <row r="16" spans="1:16" x14ac:dyDescent="0.2">
      <c r="H16" s="11">
        <v>776.80529547642016</v>
      </c>
    </row>
    <row r="17" spans="8:15" x14ac:dyDescent="0.2">
      <c r="H17" s="11">
        <v>865.32862203065088</v>
      </c>
      <c r="J17" s="1" t="s">
        <v>1</v>
      </c>
    </row>
    <row r="18" spans="8:15" x14ac:dyDescent="0.2">
      <c r="H18" s="11">
        <v>738.47731008350274</v>
      </c>
      <c r="I18" s="3" t="s">
        <v>0</v>
      </c>
      <c r="J18" s="4">
        <v>2010</v>
      </c>
      <c r="K18" s="4">
        <v>2011</v>
      </c>
      <c r="L18" s="4">
        <v>2012</v>
      </c>
      <c r="M18" s="18"/>
      <c r="N18" s="18"/>
    </row>
    <row r="19" spans="8:15" x14ac:dyDescent="0.2">
      <c r="I19" s="3">
        <v>1</v>
      </c>
      <c r="J19">
        <f>K3</f>
        <v>0.92819472616632859</v>
      </c>
      <c r="K19">
        <f>K7</f>
        <v>0.90326353959527428</v>
      </c>
      <c r="L19">
        <f>K11</f>
        <v>0.87530501675007244</v>
      </c>
      <c r="O19">
        <f>AVERAGE(J19:L19)</f>
        <v>0.90225442750389184</v>
      </c>
    </row>
    <row r="20" spans="8:15" x14ac:dyDescent="0.2">
      <c r="I20" s="3">
        <v>2</v>
      </c>
      <c r="J20">
        <f>K4</f>
        <v>1.0264692687303725</v>
      </c>
      <c r="K20">
        <f t="shared" ref="K20:K22" si="3">K8</f>
        <v>0.99556962025316464</v>
      </c>
      <c r="L20">
        <f t="shared" ref="L20:L22" si="4">K12</f>
        <v>0.96086007055266265</v>
      </c>
      <c r="O20">
        <f t="shared" ref="O20:O22" si="5">AVERAGE(J20:L20)</f>
        <v>0.99429965317873326</v>
      </c>
    </row>
    <row r="21" spans="8:15" x14ac:dyDescent="0.2">
      <c r="I21" s="3">
        <v>3</v>
      </c>
      <c r="J21">
        <f>K5</f>
        <v>1.1166369735794701</v>
      </c>
      <c r="K21">
        <f t="shared" si="3"/>
        <v>1.0905952715449765</v>
      </c>
      <c r="L21">
        <f t="shared" si="4"/>
        <v>1.1710812539987205</v>
      </c>
      <c r="O21">
        <f t="shared" si="5"/>
        <v>1.1261044997077223</v>
      </c>
    </row>
    <row r="22" spans="8:15" x14ac:dyDescent="0.2">
      <c r="I22" s="3">
        <v>4</v>
      </c>
      <c r="J22">
        <f>K6</f>
        <v>1.0114553701852849</v>
      </c>
      <c r="K22">
        <f t="shared" si="3"/>
        <v>0.97873380591542414</v>
      </c>
      <c r="L22">
        <f t="shared" si="4"/>
        <v>0.94184938036224974</v>
      </c>
      <c r="O22">
        <f t="shared" si="5"/>
        <v>0.97734618548765295</v>
      </c>
    </row>
    <row r="27" spans="8:15" x14ac:dyDescent="0.2">
      <c r="I27" t="s">
        <v>149</v>
      </c>
    </row>
    <row r="28" spans="8:15" x14ac:dyDescent="0.2">
      <c r="I28">
        <v>13</v>
      </c>
      <c r="J28">
        <f>I28*$P$4+$P$5</f>
        <v>794.09090909090901</v>
      </c>
      <c r="K28">
        <f>J28*O19</f>
        <v>716.47203856786314</v>
      </c>
    </row>
    <row r="29" spans="8:15" x14ac:dyDescent="0.2">
      <c r="I29">
        <v>14</v>
      </c>
      <c r="J29">
        <f t="shared" ref="J29:J31" si="6">I29*$P$4+$P$5</f>
        <v>781.25874125874122</v>
      </c>
      <c r="K29">
        <f t="shared" ref="K29:K31" si="7">J29*O20</f>
        <v>776.80529547642016</v>
      </c>
    </row>
    <row r="30" spans="8:15" x14ac:dyDescent="0.2">
      <c r="I30">
        <v>15</v>
      </c>
      <c r="J30">
        <f t="shared" si="6"/>
        <v>768.42657342657344</v>
      </c>
      <c r="K30">
        <f t="shared" si="7"/>
        <v>865.32862203065088</v>
      </c>
    </row>
    <row r="31" spans="8:15" x14ac:dyDescent="0.2">
      <c r="I31">
        <v>16</v>
      </c>
      <c r="J31">
        <f t="shared" si="6"/>
        <v>755.59440559440554</v>
      </c>
      <c r="K31">
        <f t="shared" si="7"/>
        <v>738.47731008350274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I1" zoomScale="85" workbookViewId="0">
      <selection activeCell="S10" sqref="S10"/>
    </sheetView>
  </sheetViews>
  <sheetFormatPr baseColWidth="10" defaultRowHeight="16" x14ac:dyDescent="0.2"/>
  <cols>
    <col min="4" max="4" width="11.6640625" hidden="1" customWidth="1"/>
    <col min="5" max="5" width="11.6640625" customWidth="1"/>
    <col min="6" max="6" width="21.1640625" bestFit="1" customWidth="1"/>
    <col min="7" max="7" width="12" bestFit="1" customWidth="1"/>
    <col min="8" max="8" width="17" bestFit="1" customWidth="1"/>
    <col min="9" max="9" width="14.5" customWidth="1"/>
  </cols>
  <sheetData>
    <row r="1" spans="1:18" x14ac:dyDescent="0.2">
      <c r="A1" s="5"/>
      <c r="B1" s="5" t="s">
        <v>7</v>
      </c>
      <c r="C1" s="5" t="s">
        <v>8</v>
      </c>
      <c r="D1" s="1" t="s">
        <v>9</v>
      </c>
      <c r="E1" s="1" t="s">
        <v>103</v>
      </c>
      <c r="F1" s="1" t="s">
        <v>139</v>
      </c>
      <c r="G1" s="5" t="s">
        <v>99</v>
      </c>
      <c r="H1" s="1" t="s">
        <v>138</v>
      </c>
      <c r="I1" s="1" t="s">
        <v>111</v>
      </c>
    </row>
    <row r="2" spans="1:18" x14ac:dyDescent="0.2">
      <c r="A2" s="6" t="s">
        <v>10</v>
      </c>
      <c r="B2" s="9">
        <v>10.93</v>
      </c>
      <c r="C2" s="9">
        <v>71.38</v>
      </c>
      <c r="D2" s="8">
        <v>18.57</v>
      </c>
      <c r="E2" s="8"/>
      <c r="F2" s="8"/>
      <c r="J2" s="1" t="s">
        <v>94</v>
      </c>
      <c r="R2" t="s">
        <v>100</v>
      </c>
    </row>
    <row r="3" spans="1:18" x14ac:dyDescent="0.2">
      <c r="A3" s="6" t="s">
        <v>11</v>
      </c>
      <c r="B3" s="9">
        <v>11.04</v>
      </c>
      <c r="C3" s="9">
        <v>71.89</v>
      </c>
      <c r="D3" s="8">
        <v>19.5</v>
      </c>
      <c r="E3" s="8">
        <f>(C3-C2)/C2*100</f>
        <v>0.71448585037826451</v>
      </c>
      <c r="F3" s="8">
        <v>1.9705200502173099</v>
      </c>
      <c r="G3" s="7"/>
      <c r="H3" s="7"/>
      <c r="I3" s="7"/>
      <c r="J3" s="10" t="s">
        <v>95</v>
      </c>
      <c r="R3" t="s">
        <v>101</v>
      </c>
    </row>
    <row r="4" spans="1:18" x14ac:dyDescent="0.2">
      <c r="A4" s="6" t="s">
        <v>12</v>
      </c>
      <c r="B4" s="9">
        <v>11.02</v>
      </c>
      <c r="C4" s="9">
        <v>71.97</v>
      </c>
      <c r="D4" s="8">
        <v>20.9</v>
      </c>
      <c r="E4" s="8">
        <f t="shared" ref="E4:E67" si="0">(C4-C3)/C3*100</f>
        <v>0.11128112393934941</v>
      </c>
      <c r="F4" s="8">
        <v>0.90721327458206502</v>
      </c>
      <c r="G4" s="7"/>
      <c r="H4" s="8">
        <f>F3</f>
        <v>1.9705200502173099</v>
      </c>
      <c r="I4" s="8">
        <f>B4</f>
        <v>11.02</v>
      </c>
      <c r="J4" s="10" t="s">
        <v>96</v>
      </c>
      <c r="K4" s="7"/>
      <c r="R4" t="s">
        <v>102</v>
      </c>
    </row>
    <row r="5" spans="1:18" x14ac:dyDescent="0.2">
      <c r="A5" s="6" t="s">
        <v>13</v>
      </c>
      <c r="B5" s="9">
        <v>11</v>
      </c>
      <c r="C5" s="9">
        <v>72.180000000000007</v>
      </c>
      <c r="D5" s="8">
        <v>23.57</v>
      </c>
      <c r="E5" s="8">
        <f t="shared" si="0"/>
        <v>0.29178824510213697</v>
      </c>
      <c r="F5" s="8">
        <v>1.77964618357598</v>
      </c>
      <c r="G5" s="7">
        <f>(C5-C2)/C2</f>
        <v>1.1207621182404195E-2</v>
      </c>
      <c r="H5" s="8">
        <f t="shared" ref="H5:H68" si="1">F4</f>
        <v>0.90721327458206502</v>
      </c>
      <c r="I5" s="8">
        <f t="shared" ref="I5:I68" si="2">B5</f>
        <v>11</v>
      </c>
      <c r="J5" s="10" t="s">
        <v>97</v>
      </c>
      <c r="K5" s="7"/>
      <c r="R5" t="s">
        <v>104</v>
      </c>
    </row>
    <row r="6" spans="1:18" x14ac:dyDescent="0.2">
      <c r="A6" s="6" t="s">
        <v>14</v>
      </c>
      <c r="B6" s="9">
        <v>10.98</v>
      </c>
      <c r="C6" s="9">
        <v>72.67</v>
      </c>
      <c r="D6" s="8">
        <v>21.17</v>
      </c>
      <c r="E6" s="8">
        <f t="shared" si="0"/>
        <v>0.67885840953171905</v>
      </c>
      <c r="F6" s="8">
        <v>2.4867266986846999</v>
      </c>
      <c r="G6" s="7">
        <f t="shared" ref="G6:G69" si="3">(C6-C3)/C3</f>
        <v>1.0849909584086815E-2</v>
      </c>
      <c r="H6" s="8">
        <f t="shared" si="1"/>
        <v>1.77964618357598</v>
      </c>
      <c r="I6" s="8">
        <f t="shared" si="2"/>
        <v>10.98</v>
      </c>
      <c r="J6" s="11" t="s">
        <v>106</v>
      </c>
      <c r="K6" s="7"/>
      <c r="R6" s="11" t="s">
        <v>105</v>
      </c>
    </row>
    <row r="7" spans="1:18" x14ac:dyDescent="0.2">
      <c r="A7" s="6" t="s">
        <v>15</v>
      </c>
      <c r="B7" s="9">
        <v>11</v>
      </c>
      <c r="C7" s="9">
        <v>72.86</v>
      </c>
      <c r="D7" s="8">
        <v>18.05</v>
      </c>
      <c r="E7" s="8">
        <f t="shared" si="0"/>
        <v>0.2614558965185052</v>
      </c>
      <c r="F7" s="8">
        <v>0.20775165734641299</v>
      </c>
      <c r="G7" s="7">
        <f t="shared" si="3"/>
        <v>1.2366263720994867E-2</v>
      </c>
      <c r="H7" s="8">
        <f t="shared" si="1"/>
        <v>2.4867266986846999</v>
      </c>
      <c r="I7" s="8">
        <f t="shared" si="2"/>
        <v>11</v>
      </c>
      <c r="J7" s="10" t="s">
        <v>98</v>
      </c>
      <c r="K7" s="7"/>
      <c r="R7" t="s">
        <v>107</v>
      </c>
    </row>
    <row r="8" spans="1:18" x14ac:dyDescent="0.2">
      <c r="A8" s="6" t="s">
        <v>16</v>
      </c>
      <c r="B8" s="9">
        <v>10.87</v>
      </c>
      <c r="C8" s="9">
        <v>73.11</v>
      </c>
      <c r="D8" s="8">
        <v>18.510000000000002</v>
      </c>
      <c r="E8" s="8">
        <f t="shared" si="0"/>
        <v>0.34312379906670326</v>
      </c>
      <c r="F8" s="8">
        <v>1.8307321417547699</v>
      </c>
      <c r="G8" s="7">
        <f t="shared" si="3"/>
        <v>1.2884455527846946E-2</v>
      </c>
      <c r="H8" s="8">
        <f t="shared" si="1"/>
        <v>0.20775165734641299</v>
      </c>
      <c r="I8" s="8">
        <f t="shared" si="2"/>
        <v>10.87</v>
      </c>
      <c r="J8" s="10" t="s">
        <v>108</v>
      </c>
      <c r="K8" s="7"/>
      <c r="R8" t="s">
        <v>110</v>
      </c>
    </row>
    <row r="9" spans="1:18" x14ac:dyDescent="0.2">
      <c r="A9" s="6" t="s">
        <v>17</v>
      </c>
      <c r="B9" s="9">
        <v>10.78</v>
      </c>
      <c r="C9" s="9">
        <v>73.3</v>
      </c>
      <c r="D9" s="8">
        <v>18.739999999999998</v>
      </c>
      <c r="E9" s="8">
        <f t="shared" si="0"/>
        <v>0.25988236903296091</v>
      </c>
      <c r="F9" s="8">
        <v>1.5921591758092799</v>
      </c>
      <c r="G9" s="7">
        <f t="shared" si="3"/>
        <v>8.6693270950873192E-3</v>
      </c>
      <c r="H9" s="8">
        <f t="shared" si="1"/>
        <v>1.8307321417547699</v>
      </c>
      <c r="I9" s="8">
        <f t="shared" si="2"/>
        <v>10.78</v>
      </c>
      <c r="J9" s="10" t="s">
        <v>109</v>
      </c>
      <c r="K9" s="7"/>
      <c r="R9" t="s">
        <v>140</v>
      </c>
    </row>
    <row r="10" spans="1:18" x14ac:dyDescent="0.2">
      <c r="A10" s="6" t="s">
        <v>18</v>
      </c>
      <c r="B10" s="9">
        <v>10.56</v>
      </c>
      <c r="C10" s="9">
        <v>73.47</v>
      </c>
      <c r="D10" s="8">
        <v>14.12</v>
      </c>
      <c r="E10" s="8">
        <f t="shared" si="0"/>
        <v>0.23192360163711012</v>
      </c>
      <c r="F10" s="8">
        <v>0.80027377690527801</v>
      </c>
      <c r="G10" s="7">
        <f t="shared" si="3"/>
        <v>8.3722206972275514E-3</v>
      </c>
      <c r="H10" s="8">
        <f t="shared" si="1"/>
        <v>1.5921591758092799</v>
      </c>
      <c r="I10" s="8">
        <f t="shared" si="2"/>
        <v>10.56</v>
      </c>
      <c r="K10" s="7"/>
      <c r="R10" s="16">
        <f>Regression!B19/(1-Regression!B18)</f>
        <v>-0.40220752429336265</v>
      </c>
    </row>
    <row r="11" spans="1:18" x14ac:dyDescent="0.2">
      <c r="A11" s="6" t="s">
        <v>19</v>
      </c>
      <c r="B11" s="9">
        <v>10.51</v>
      </c>
      <c r="C11" s="9">
        <v>73.84</v>
      </c>
      <c r="D11" s="8">
        <v>13.37</v>
      </c>
      <c r="E11" s="8">
        <f t="shared" si="0"/>
        <v>0.50360691438683081</v>
      </c>
      <c r="F11" s="8">
        <v>1.09816232225541</v>
      </c>
      <c r="G11" s="7">
        <f t="shared" si="3"/>
        <v>9.9849541786349878E-3</v>
      </c>
      <c r="H11" s="8">
        <f t="shared" si="1"/>
        <v>0.80027377690527801</v>
      </c>
      <c r="I11" s="8">
        <f t="shared" si="2"/>
        <v>10.51</v>
      </c>
      <c r="K11" s="7"/>
    </row>
    <row r="12" spans="1:18" x14ac:dyDescent="0.2">
      <c r="A12" s="6" t="s">
        <v>20</v>
      </c>
      <c r="B12" s="9">
        <v>10.33</v>
      </c>
      <c r="C12" s="9">
        <v>73.94</v>
      </c>
      <c r="D12" s="8">
        <v>12.44</v>
      </c>
      <c r="E12" s="8">
        <f t="shared" si="0"/>
        <v>0.13542795232935309</v>
      </c>
      <c r="F12" s="8">
        <v>1.0157245122715901</v>
      </c>
      <c r="G12" s="7">
        <f t="shared" si="3"/>
        <v>8.7312414733970063E-3</v>
      </c>
      <c r="H12" s="8">
        <f t="shared" si="1"/>
        <v>1.09816232225541</v>
      </c>
      <c r="I12" s="8">
        <f t="shared" si="2"/>
        <v>10.33</v>
      </c>
      <c r="K12" s="7"/>
    </row>
    <row r="13" spans="1:18" x14ac:dyDescent="0.2">
      <c r="A13" s="6" t="s">
        <v>21</v>
      </c>
      <c r="B13" s="9">
        <v>10.15</v>
      </c>
      <c r="C13" s="9">
        <v>73.900000000000006</v>
      </c>
      <c r="D13" s="8">
        <v>11.19</v>
      </c>
      <c r="E13" s="8">
        <f t="shared" si="0"/>
        <v>-5.4097917230175874E-2</v>
      </c>
      <c r="F13" s="8">
        <v>0.36409274767618799</v>
      </c>
      <c r="G13" s="7">
        <f t="shared" si="3"/>
        <v>5.8527290050361617E-3</v>
      </c>
      <c r="H13" s="8">
        <f t="shared" si="1"/>
        <v>1.0157245122715901</v>
      </c>
      <c r="I13" s="8">
        <f t="shared" si="2"/>
        <v>10.15</v>
      </c>
      <c r="K13" s="7"/>
    </row>
    <row r="14" spans="1:18" x14ac:dyDescent="0.2">
      <c r="A14" s="6" t="s">
        <v>22</v>
      </c>
      <c r="B14" s="9">
        <v>9.81</v>
      </c>
      <c r="C14" s="9">
        <v>74.069999999999993</v>
      </c>
      <c r="D14" s="8">
        <v>11.3</v>
      </c>
      <c r="E14" s="8">
        <f t="shared" si="0"/>
        <v>0.23004059539917113</v>
      </c>
      <c r="F14" s="8">
        <v>0.77443129479256301</v>
      </c>
      <c r="G14" s="7">
        <f t="shared" si="3"/>
        <v>3.1148429035751592E-3</v>
      </c>
      <c r="H14" s="8">
        <f t="shared" si="1"/>
        <v>0.36409274767618799</v>
      </c>
      <c r="I14" s="8">
        <f t="shared" si="2"/>
        <v>9.81</v>
      </c>
      <c r="K14" s="7"/>
    </row>
    <row r="15" spans="1:18" x14ac:dyDescent="0.2">
      <c r="A15" s="6" t="s">
        <v>23</v>
      </c>
      <c r="B15" s="9">
        <v>9.6199999999999992</v>
      </c>
      <c r="C15" s="9">
        <v>74.55</v>
      </c>
      <c r="D15" s="8">
        <v>15.46</v>
      </c>
      <c r="E15" s="8">
        <f t="shared" si="0"/>
        <v>0.64803564196031327</v>
      </c>
      <c r="F15" s="8">
        <v>1.5944375036990299</v>
      </c>
      <c r="G15" s="7">
        <f t="shared" si="3"/>
        <v>8.2499323776034552E-3</v>
      </c>
      <c r="H15" s="8">
        <f t="shared" si="1"/>
        <v>0.77443129479256301</v>
      </c>
      <c r="I15" s="8">
        <f t="shared" si="2"/>
        <v>9.6199999999999992</v>
      </c>
      <c r="K15" s="7"/>
    </row>
    <row r="16" spans="1:18" x14ac:dyDescent="0.2">
      <c r="A16" s="6" t="s">
        <v>24</v>
      </c>
      <c r="B16" s="9">
        <v>9.4</v>
      </c>
      <c r="C16" s="9">
        <v>74.77</v>
      </c>
      <c r="D16" s="8">
        <v>20.61</v>
      </c>
      <c r="E16" s="8">
        <f t="shared" si="0"/>
        <v>0.29510395707578652</v>
      </c>
      <c r="F16" s="8">
        <v>1.7654846763208201</v>
      </c>
      <c r="G16" s="7">
        <f t="shared" si="3"/>
        <v>1.1772665764546553E-2</v>
      </c>
      <c r="H16" s="8">
        <f t="shared" si="1"/>
        <v>1.5944375036990299</v>
      </c>
      <c r="I16" s="8">
        <f t="shared" si="2"/>
        <v>9.4</v>
      </c>
      <c r="K16" s="7"/>
    </row>
    <row r="17" spans="1:11" x14ac:dyDescent="0.2">
      <c r="A17" s="6" t="s">
        <v>25</v>
      </c>
      <c r="B17" s="9">
        <v>9.16</v>
      </c>
      <c r="C17" s="9">
        <v>75.010000000000005</v>
      </c>
      <c r="D17" s="8">
        <v>24.02</v>
      </c>
      <c r="E17" s="8">
        <f t="shared" si="0"/>
        <v>0.32098435201285158</v>
      </c>
      <c r="F17" s="8">
        <v>1.8346897779587199</v>
      </c>
      <c r="G17" s="7">
        <f t="shared" si="3"/>
        <v>1.2690697988389524E-2</v>
      </c>
      <c r="H17" s="8">
        <f t="shared" si="1"/>
        <v>1.7654846763208201</v>
      </c>
      <c r="I17" s="8">
        <f t="shared" si="2"/>
        <v>9.16</v>
      </c>
      <c r="K17" s="7"/>
    </row>
    <row r="18" spans="1:11" x14ac:dyDescent="0.2">
      <c r="A18" s="6" t="s">
        <v>26</v>
      </c>
      <c r="B18" s="9">
        <v>8.9</v>
      </c>
      <c r="C18" s="9">
        <v>75.489999999999995</v>
      </c>
      <c r="D18" s="8">
        <v>26.93</v>
      </c>
      <c r="E18" s="8">
        <f t="shared" si="0"/>
        <v>0.63991467804291391</v>
      </c>
      <c r="F18" s="8">
        <v>2.4371226218662101</v>
      </c>
      <c r="G18" s="7">
        <f t="shared" si="3"/>
        <v>1.2608987256874551E-2</v>
      </c>
      <c r="H18" s="8">
        <f t="shared" si="1"/>
        <v>1.8346897779587199</v>
      </c>
      <c r="I18" s="8">
        <f t="shared" si="2"/>
        <v>8.9</v>
      </c>
      <c r="K18" s="7"/>
    </row>
    <row r="19" spans="1:11" x14ac:dyDescent="0.2">
      <c r="A19" s="6" t="s">
        <v>27</v>
      </c>
      <c r="B19" s="9">
        <v>8.6199999999999992</v>
      </c>
      <c r="C19" s="9">
        <v>75.94</v>
      </c>
      <c r="D19" s="8">
        <v>26.77</v>
      </c>
      <c r="E19" s="8">
        <f t="shared" si="0"/>
        <v>0.59610544442972968</v>
      </c>
      <c r="F19" s="8">
        <v>1.2514961215565299</v>
      </c>
      <c r="G19" s="7">
        <f t="shared" si="3"/>
        <v>1.5647987160625942E-2</v>
      </c>
      <c r="H19" s="8">
        <f t="shared" si="1"/>
        <v>2.4371226218662101</v>
      </c>
      <c r="I19" s="8">
        <f t="shared" si="2"/>
        <v>8.6199999999999992</v>
      </c>
      <c r="K19" s="7"/>
    </row>
    <row r="20" spans="1:11" x14ac:dyDescent="0.2">
      <c r="A20" s="6" t="s">
        <v>28</v>
      </c>
      <c r="B20" s="9">
        <v>8.4600000000000009</v>
      </c>
      <c r="C20" s="9">
        <v>76.400000000000006</v>
      </c>
      <c r="D20" s="8">
        <v>30.67</v>
      </c>
      <c r="E20" s="8">
        <f t="shared" si="0"/>
        <v>0.60574137476956535</v>
      </c>
      <c r="F20" s="8">
        <v>3.2251154324322999</v>
      </c>
      <c r="G20" s="7">
        <f t="shared" si="3"/>
        <v>1.8530862551659786E-2</v>
      </c>
      <c r="H20" s="8">
        <f t="shared" si="1"/>
        <v>1.2514961215565299</v>
      </c>
      <c r="I20" s="8">
        <f t="shared" si="2"/>
        <v>8.4600000000000009</v>
      </c>
      <c r="K20" s="7"/>
    </row>
    <row r="21" spans="1:11" x14ac:dyDescent="0.2">
      <c r="A21" s="6" t="s">
        <v>29</v>
      </c>
      <c r="B21" s="9">
        <v>8.24</v>
      </c>
      <c r="C21" s="9">
        <v>76.84</v>
      </c>
      <c r="D21" s="8">
        <v>29.72</v>
      </c>
      <c r="E21" s="8">
        <f t="shared" si="0"/>
        <v>0.57591623036648909</v>
      </c>
      <c r="F21" s="8">
        <v>2.7206694248694299</v>
      </c>
      <c r="G21" s="7">
        <f t="shared" si="3"/>
        <v>1.7883163332891888E-2</v>
      </c>
      <c r="H21" s="8">
        <f t="shared" si="1"/>
        <v>3.2251154324322999</v>
      </c>
      <c r="I21" s="8">
        <f t="shared" si="2"/>
        <v>8.24</v>
      </c>
      <c r="K21" s="7"/>
    </row>
    <row r="22" spans="1:11" x14ac:dyDescent="0.2">
      <c r="A22" s="6" t="s">
        <v>30</v>
      </c>
      <c r="B22" s="9">
        <v>8.07</v>
      </c>
      <c r="C22" s="9">
        <v>77.040000000000006</v>
      </c>
      <c r="D22" s="8">
        <v>25.87</v>
      </c>
      <c r="E22" s="8">
        <f t="shared" si="0"/>
        <v>0.26028110359188289</v>
      </c>
      <c r="F22" s="8">
        <v>1.0236831860453</v>
      </c>
      <c r="G22" s="7">
        <f t="shared" si="3"/>
        <v>1.4485119831445991E-2</v>
      </c>
      <c r="H22" s="8">
        <f t="shared" si="1"/>
        <v>2.7206694248694299</v>
      </c>
      <c r="I22" s="8">
        <f t="shared" si="2"/>
        <v>8.07</v>
      </c>
      <c r="K22" s="7"/>
    </row>
    <row r="23" spans="1:11" x14ac:dyDescent="0.2">
      <c r="A23" s="6" t="s">
        <v>31</v>
      </c>
      <c r="B23" s="9">
        <v>8.01</v>
      </c>
      <c r="C23" s="9">
        <v>78.14</v>
      </c>
      <c r="D23" s="8">
        <v>27.27</v>
      </c>
      <c r="E23" s="8">
        <f t="shared" si="0"/>
        <v>1.4278296988577288</v>
      </c>
      <c r="F23" s="8">
        <v>4.2924534599558299</v>
      </c>
      <c r="G23" s="7">
        <f t="shared" si="3"/>
        <v>2.2774869109947575E-2</v>
      </c>
      <c r="H23" s="8">
        <f t="shared" si="1"/>
        <v>1.0236831860453</v>
      </c>
      <c r="I23" s="8">
        <f t="shared" si="2"/>
        <v>8.01</v>
      </c>
      <c r="K23" s="7"/>
    </row>
    <row r="24" spans="1:11" x14ac:dyDescent="0.2">
      <c r="A24" s="6" t="s">
        <v>32</v>
      </c>
      <c r="B24" s="9">
        <v>8.0299999999999994</v>
      </c>
      <c r="C24" s="9">
        <v>78.180000000000007</v>
      </c>
      <c r="D24" s="8">
        <v>25.3</v>
      </c>
      <c r="E24" s="8">
        <f t="shared" si="0"/>
        <v>5.1190171487082478E-2</v>
      </c>
      <c r="F24" s="8">
        <v>1.2880176851629801</v>
      </c>
      <c r="G24" s="7">
        <f t="shared" si="3"/>
        <v>1.7438833940655953E-2</v>
      </c>
      <c r="H24" s="8">
        <f t="shared" si="1"/>
        <v>4.2924534599558299</v>
      </c>
      <c r="I24" s="8">
        <f t="shared" si="2"/>
        <v>8.0299999999999994</v>
      </c>
      <c r="K24" s="7"/>
    </row>
    <row r="25" spans="1:11" x14ac:dyDescent="0.2">
      <c r="A25" s="6" t="s">
        <v>33</v>
      </c>
      <c r="B25" s="9">
        <v>8.11</v>
      </c>
      <c r="C25" s="9">
        <v>78.45</v>
      </c>
      <c r="D25" s="8">
        <v>19.350000000000001</v>
      </c>
      <c r="E25" s="8">
        <f t="shared" si="0"/>
        <v>0.34535686876438476</v>
      </c>
      <c r="F25" s="8">
        <v>1.6416823705756001</v>
      </c>
      <c r="G25" s="7">
        <f t="shared" si="3"/>
        <v>1.8302180685358209E-2</v>
      </c>
      <c r="H25" s="8">
        <f t="shared" si="1"/>
        <v>1.2880176851629801</v>
      </c>
      <c r="I25" s="8">
        <f t="shared" si="2"/>
        <v>8.11</v>
      </c>
      <c r="K25" s="7"/>
    </row>
    <row r="26" spans="1:11" x14ac:dyDescent="0.2">
      <c r="A26" s="6" t="s">
        <v>34</v>
      </c>
      <c r="B26" s="9">
        <v>8.18</v>
      </c>
      <c r="C26" s="9">
        <v>78.989999999999995</v>
      </c>
      <c r="D26" s="8">
        <v>21.13</v>
      </c>
      <c r="E26" s="8">
        <f t="shared" si="0"/>
        <v>0.68833652007647161</v>
      </c>
      <c r="F26" s="8">
        <v>2.8711251136193798</v>
      </c>
      <c r="G26" s="7">
        <f t="shared" si="3"/>
        <v>1.0877911441003255E-2</v>
      </c>
      <c r="H26" s="8">
        <f t="shared" si="1"/>
        <v>1.6416823705756001</v>
      </c>
      <c r="I26" s="8">
        <f t="shared" si="2"/>
        <v>8.18</v>
      </c>
      <c r="K26" s="7"/>
    </row>
    <row r="27" spans="1:11" x14ac:dyDescent="0.2">
      <c r="A27" s="6" t="s">
        <v>35</v>
      </c>
      <c r="B27" s="9">
        <v>8.3000000000000007</v>
      </c>
      <c r="C27" s="9">
        <v>79.77</v>
      </c>
      <c r="D27" s="8">
        <v>25.05</v>
      </c>
      <c r="E27" s="8">
        <f t="shared" si="0"/>
        <v>0.98746676794531107</v>
      </c>
      <c r="F27" s="8">
        <v>2.3434751942188501</v>
      </c>
      <c r="G27" s="7">
        <f t="shared" si="3"/>
        <v>2.0337682271680597E-2</v>
      </c>
      <c r="H27" s="8">
        <f t="shared" si="1"/>
        <v>2.8711251136193798</v>
      </c>
      <c r="I27" s="8">
        <f t="shared" si="2"/>
        <v>8.3000000000000007</v>
      </c>
      <c r="K27" s="7"/>
    </row>
    <row r="28" spans="1:11" x14ac:dyDescent="0.2">
      <c r="A28" s="6" t="s">
        <v>36</v>
      </c>
      <c r="B28" s="9">
        <v>8.49</v>
      </c>
      <c r="C28" s="9">
        <v>79.819999999999993</v>
      </c>
      <c r="D28" s="8">
        <v>26.93</v>
      </c>
      <c r="E28" s="8">
        <f t="shared" si="0"/>
        <v>6.2680205591070778E-2</v>
      </c>
      <c r="F28" s="8">
        <v>1.5091231276439101</v>
      </c>
      <c r="G28" s="7">
        <f t="shared" si="3"/>
        <v>1.7463352453792099E-2</v>
      </c>
      <c r="H28" s="8">
        <f t="shared" si="1"/>
        <v>2.3434751942188501</v>
      </c>
      <c r="I28" s="8">
        <f t="shared" si="2"/>
        <v>8.49</v>
      </c>
      <c r="K28" s="7"/>
    </row>
    <row r="29" spans="1:11" x14ac:dyDescent="0.2">
      <c r="A29" s="6" t="s">
        <v>37</v>
      </c>
      <c r="B29" s="9">
        <v>8.6300000000000008</v>
      </c>
      <c r="C29" s="9">
        <v>80.25</v>
      </c>
      <c r="D29" s="8">
        <v>26.74</v>
      </c>
      <c r="E29" s="8">
        <f t="shared" si="0"/>
        <v>0.53871210223002619</v>
      </c>
      <c r="F29" s="8">
        <v>2.2247063599927399</v>
      </c>
      <c r="G29" s="7">
        <f t="shared" si="3"/>
        <v>1.5951386251424296E-2</v>
      </c>
      <c r="H29" s="8">
        <f t="shared" si="1"/>
        <v>1.5091231276439101</v>
      </c>
      <c r="I29" s="8">
        <f t="shared" si="2"/>
        <v>8.6300000000000008</v>
      </c>
      <c r="K29" s="7"/>
    </row>
    <row r="30" spans="1:11" x14ac:dyDescent="0.2">
      <c r="A30" s="6" t="s">
        <v>38</v>
      </c>
      <c r="B30" s="9">
        <v>8.8000000000000007</v>
      </c>
      <c r="C30" s="9">
        <v>80.790000000000006</v>
      </c>
      <c r="D30" s="8">
        <v>31.52</v>
      </c>
      <c r="E30" s="8">
        <f t="shared" si="0"/>
        <v>0.67289719626169009</v>
      </c>
      <c r="F30" s="8">
        <v>3.14399879663755</v>
      </c>
      <c r="G30" s="7">
        <f t="shared" si="3"/>
        <v>1.2786761940579294E-2</v>
      </c>
      <c r="H30" s="8">
        <f t="shared" si="1"/>
        <v>2.2247063599927399</v>
      </c>
      <c r="I30" s="8">
        <f t="shared" si="2"/>
        <v>8.8000000000000007</v>
      </c>
      <c r="K30" s="7"/>
    </row>
    <row r="31" spans="1:11" x14ac:dyDescent="0.2">
      <c r="A31" s="6" t="s">
        <v>39</v>
      </c>
      <c r="B31" s="9">
        <v>8.85</v>
      </c>
      <c r="C31" s="9">
        <v>81.33</v>
      </c>
      <c r="D31" s="8">
        <v>26.17</v>
      </c>
      <c r="E31" s="8">
        <f t="shared" si="0"/>
        <v>0.66839955440028709</v>
      </c>
      <c r="F31" s="8">
        <v>0.72450602912523898</v>
      </c>
      <c r="G31" s="7">
        <f t="shared" si="3"/>
        <v>1.891756452017045E-2</v>
      </c>
      <c r="H31" s="8">
        <f t="shared" si="1"/>
        <v>3.14399879663755</v>
      </c>
      <c r="I31" s="8">
        <f t="shared" si="2"/>
        <v>8.85</v>
      </c>
      <c r="K31" s="7"/>
    </row>
    <row r="32" spans="1:11" x14ac:dyDescent="0.2">
      <c r="A32" s="6" t="s">
        <v>40</v>
      </c>
      <c r="B32" s="9">
        <v>8.8800000000000008</v>
      </c>
      <c r="C32" s="9">
        <v>81.44</v>
      </c>
      <c r="D32" s="8">
        <v>28.45</v>
      </c>
      <c r="E32" s="8">
        <f t="shared" si="0"/>
        <v>0.13525144473134074</v>
      </c>
      <c r="F32" s="8">
        <v>1.9456273910246999</v>
      </c>
      <c r="G32" s="7">
        <f t="shared" si="3"/>
        <v>1.4828660436137044E-2</v>
      </c>
      <c r="H32" s="8">
        <f t="shared" si="1"/>
        <v>0.72450602912523898</v>
      </c>
      <c r="I32" s="8">
        <f t="shared" si="2"/>
        <v>8.8800000000000008</v>
      </c>
      <c r="K32" s="7"/>
    </row>
    <row r="33" spans="1:11" x14ac:dyDescent="0.2">
      <c r="A33" s="6" t="s">
        <v>41</v>
      </c>
      <c r="B33" s="9">
        <v>8.92</v>
      </c>
      <c r="C33" s="9">
        <v>81.900000000000006</v>
      </c>
      <c r="D33" s="8">
        <v>29.39</v>
      </c>
      <c r="E33" s="8">
        <f t="shared" si="0"/>
        <v>0.56483300589391938</v>
      </c>
      <c r="F33" s="8">
        <v>2.2218095229870198</v>
      </c>
      <c r="G33" s="7">
        <f t="shared" si="3"/>
        <v>1.3739324173783877E-2</v>
      </c>
      <c r="H33" s="8">
        <f t="shared" si="1"/>
        <v>1.9456273910246999</v>
      </c>
      <c r="I33" s="8">
        <f t="shared" si="2"/>
        <v>8.92</v>
      </c>
      <c r="K33" s="7"/>
    </row>
    <row r="34" spans="1:11" x14ac:dyDescent="0.2">
      <c r="A34" s="6" t="s">
        <v>42</v>
      </c>
      <c r="B34" s="9">
        <v>9.06</v>
      </c>
      <c r="C34" s="9">
        <v>82.18</v>
      </c>
      <c r="D34" s="8">
        <v>31.92</v>
      </c>
      <c r="E34" s="8">
        <f t="shared" si="0"/>
        <v>0.34188034188034322</v>
      </c>
      <c r="F34" s="8">
        <v>2.1397718998398698</v>
      </c>
      <c r="G34" s="7">
        <f t="shared" si="3"/>
        <v>1.0451248001967398E-2</v>
      </c>
      <c r="H34" s="8">
        <f t="shared" si="1"/>
        <v>2.2218095229870198</v>
      </c>
      <c r="I34" s="8">
        <f t="shared" si="2"/>
        <v>9.06</v>
      </c>
      <c r="K34" s="7"/>
    </row>
    <row r="35" spans="1:11" x14ac:dyDescent="0.2">
      <c r="A35" s="6" t="s">
        <v>43</v>
      </c>
      <c r="B35" s="9">
        <v>9.09</v>
      </c>
      <c r="C35" s="9">
        <v>83.2</v>
      </c>
      <c r="D35" s="8">
        <v>35.450000000000003</v>
      </c>
      <c r="E35" s="8">
        <f t="shared" si="0"/>
        <v>1.2411779021659721</v>
      </c>
      <c r="F35" s="8">
        <v>2.6476220355200799</v>
      </c>
      <c r="G35" s="7">
        <f t="shared" si="3"/>
        <v>2.1611001964636604E-2</v>
      </c>
      <c r="H35" s="8">
        <f t="shared" si="1"/>
        <v>2.1397718998398698</v>
      </c>
      <c r="I35" s="8">
        <f t="shared" si="2"/>
        <v>9.09</v>
      </c>
      <c r="K35" s="7"/>
    </row>
    <row r="36" spans="1:11" x14ac:dyDescent="0.2">
      <c r="A36" s="6" t="s">
        <v>44</v>
      </c>
      <c r="B36" s="9">
        <v>9.07</v>
      </c>
      <c r="C36" s="9">
        <v>83.28</v>
      </c>
      <c r="D36" s="8">
        <v>41.39</v>
      </c>
      <c r="E36" s="8">
        <f t="shared" si="0"/>
        <v>9.6153846153844105E-2</v>
      </c>
      <c r="F36" s="8">
        <v>1.9235322792424401</v>
      </c>
      <c r="G36" s="7">
        <f t="shared" si="3"/>
        <v>1.6849816849816793E-2</v>
      </c>
      <c r="H36" s="8">
        <f t="shared" si="1"/>
        <v>2.6476220355200799</v>
      </c>
      <c r="I36" s="8">
        <f t="shared" si="2"/>
        <v>9.07</v>
      </c>
      <c r="K36" s="7"/>
    </row>
    <row r="37" spans="1:11" x14ac:dyDescent="0.2">
      <c r="A37" s="6" t="s">
        <v>45</v>
      </c>
      <c r="B37" s="9">
        <v>9.08</v>
      </c>
      <c r="C37" s="9">
        <v>83.79</v>
      </c>
      <c r="D37" s="8">
        <v>44.16</v>
      </c>
      <c r="E37" s="8">
        <f t="shared" si="0"/>
        <v>0.61239193083574106</v>
      </c>
      <c r="F37" s="8">
        <v>2.29815121991833</v>
      </c>
      <c r="G37" s="7">
        <f t="shared" si="3"/>
        <v>1.9591141396933551E-2</v>
      </c>
      <c r="H37" s="8">
        <f t="shared" si="1"/>
        <v>1.9235322792424401</v>
      </c>
      <c r="I37" s="8">
        <f t="shared" si="2"/>
        <v>9.08</v>
      </c>
      <c r="K37" s="7"/>
    </row>
    <row r="38" spans="1:11" x14ac:dyDescent="0.2">
      <c r="A38" s="6" t="s">
        <v>46</v>
      </c>
      <c r="B38" s="9">
        <v>9.0399999999999991</v>
      </c>
      <c r="C38" s="9">
        <v>83.86</v>
      </c>
      <c r="D38" s="8">
        <v>47.7</v>
      </c>
      <c r="E38" s="8">
        <f t="shared" si="0"/>
        <v>8.3542188805338549E-2</v>
      </c>
      <c r="F38" s="8">
        <v>1.4709070931396699</v>
      </c>
      <c r="G38" s="7">
        <f t="shared" si="3"/>
        <v>7.9326923076922656E-3</v>
      </c>
      <c r="H38" s="8">
        <f t="shared" si="1"/>
        <v>2.29815121991833</v>
      </c>
      <c r="I38" s="8">
        <f t="shared" si="2"/>
        <v>9.0399999999999991</v>
      </c>
      <c r="K38" s="7"/>
    </row>
    <row r="39" spans="1:11" x14ac:dyDescent="0.2">
      <c r="A39" s="6" t="s">
        <v>47</v>
      </c>
      <c r="B39" s="9">
        <v>9.1</v>
      </c>
      <c r="C39" s="9">
        <v>84.89</v>
      </c>
      <c r="D39" s="8">
        <v>51.63</v>
      </c>
      <c r="E39" s="8">
        <f t="shared" si="0"/>
        <v>1.2282375387550692</v>
      </c>
      <c r="F39" s="8">
        <v>2.2341119953753399</v>
      </c>
      <c r="G39" s="7">
        <f t="shared" si="3"/>
        <v>1.933237271853986E-2</v>
      </c>
      <c r="H39" s="8">
        <f t="shared" si="1"/>
        <v>1.4709070931396699</v>
      </c>
      <c r="I39" s="8">
        <f t="shared" si="2"/>
        <v>9.1</v>
      </c>
      <c r="K39" s="7"/>
    </row>
    <row r="40" spans="1:11" x14ac:dyDescent="0.2">
      <c r="A40" s="6" t="s">
        <v>48</v>
      </c>
      <c r="B40" s="9">
        <v>8.9600000000000009</v>
      </c>
      <c r="C40" s="9">
        <v>85.2</v>
      </c>
      <c r="D40" s="8">
        <v>61.47</v>
      </c>
      <c r="E40" s="8">
        <f t="shared" si="0"/>
        <v>0.36517846625044442</v>
      </c>
      <c r="F40" s="8">
        <v>3.0935597608970702</v>
      </c>
      <c r="G40" s="7">
        <f t="shared" si="3"/>
        <v>1.6827783745076937E-2</v>
      </c>
      <c r="H40" s="8">
        <f t="shared" si="1"/>
        <v>2.2341119953753399</v>
      </c>
      <c r="I40" s="8">
        <f t="shared" si="2"/>
        <v>8.9600000000000009</v>
      </c>
      <c r="K40" s="7"/>
    </row>
    <row r="41" spans="1:11" x14ac:dyDescent="0.2">
      <c r="A41" s="6" t="s">
        <v>49</v>
      </c>
      <c r="B41" s="9">
        <v>8.89</v>
      </c>
      <c r="C41" s="9">
        <v>85.74</v>
      </c>
      <c r="D41" s="8">
        <v>56.88</v>
      </c>
      <c r="E41" s="8">
        <f t="shared" si="0"/>
        <v>0.63380281690139906</v>
      </c>
      <c r="F41" s="8">
        <v>2.3558077921185201</v>
      </c>
      <c r="G41" s="7">
        <f t="shared" si="3"/>
        <v>2.2418316241354586E-2</v>
      </c>
      <c r="H41" s="8">
        <f t="shared" si="1"/>
        <v>3.0935597608970702</v>
      </c>
      <c r="I41" s="8">
        <f t="shared" si="2"/>
        <v>8.89</v>
      </c>
      <c r="K41" s="7"/>
    </row>
    <row r="42" spans="1:11" x14ac:dyDescent="0.2">
      <c r="A42" s="6" t="s">
        <v>50</v>
      </c>
      <c r="B42" s="9">
        <v>8.7100000000000009</v>
      </c>
      <c r="C42" s="9">
        <v>85.81</v>
      </c>
      <c r="D42" s="8">
        <v>61.75</v>
      </c>
      <c r="E42" s="8">
        <f t="shared" si="0"/>
        <v>8.164217401447095E-2</v>
      </c>
      <c r="F42" s="8">
        <v>1.6961797558056599</v>
      </c>
      <c r="G42" s="7">
        <f t="shared" si="3"/>
        <v>1.0837554482271194E-2</v>
      </c>
      <c r="H42" s="8">
        <f t="shared" si="1"/>
        <v>2.3558077921185201</v>
      </c>
      <c r="I42" s="8">
        <f t="shared" si="2"/>
        <v>8.7100000000000009</v>
      </c>
      <c r="K42" s="7"/>
    </row>
    <row r="43" spans="1:11" x14ac:dyDescent="0.2">
      <c r="A43" s="6" t="s">
        <v>51</v>
      </c>
      <c r="B43" s="9">
        <v>8.4499999999999993</v>
      </c>
      <c r="C43" s="9">
        <v>86.97</v>
      </c>
      <c r="D43" s="8">
        <v>69.53</v>
      </c>
      <c r="E43" s="8">
        <f t="shared" si="0"/>
        <v>1.3518237967602804</v>
      </c>
      <c r="F43" s="8">
        <v>2.4549368138366301</v>
      </c>
      <c r="G43" s="7">
        <f t="shared" si="3"/>
        <v>2.0774647887323895E-2</v>
      </c>
      <c r="H43" s="8">
        <f t="shared" si="1"/>
        <v>1.6961797558056599</v>
      </c>
      <c r="I43" s="8">
        <f t="shared" si="2"/>
        <v>8.4499999999999993</v>
      </c>
      <c r="K43" s="7"/>
    </row>
    <row r="44" spans="1:11" x14ac:dyDescent="0.2">
      <c r="A44" s="6" t="s">
        <v>52</v>
      </c>
      <c r="B44" s="9">
        <v>8.2200000000000006</v>
      </c>
      <c r="C44" s="9">
        <v>87.04</v>
      </c>
      <c r="D44" s="8">
        <v>69.62</v>
      </c>
      <c r="E44" s="8">
        <f t="shared" si="0"/>
        <v>8.0487524433721272E-2</v>
      </c>
      <c r="F44" s="8">
        <v>2.0739410487879</v>
      </c>
      <c r="G44" s="7">
        <f t="shared" si="3"/>
        <v>1.5162118031257422E-2</v>
      </c>
      <c r="H44" s="8">
        <f t="shared" si="1"/>
        <v>2.4549368138366301</v>
      </c>
      <c r="I44" s="8">
        <f t="shared" si="2"/>
        <v>8.2200000000000006</v>
      </c>
      <c r="K44" s="7"/>
    </row>
    <row r="45" spans="1:11" x14ac:dyDescent="0.2">
      <c r="A45" s="6" t="s">
        <v>53</v>
      </c>
      <c r="B45" s="9">
        <v>8.0399999999999991</v>
      </c>
      <c r="C45" s="9">
        <v>87.27</v>
      </c>
      <c r="D45" s="8">
        <v>59.68</v>
      </c>
      <c r="E45" s="8">
        <f t="shared" si="0"/>
        <v>0.26424632352939997</v>
      </c>
      <c r="F45" s="8">
        <v>0.79483110199659801</v>
      </c>
      <c r="G45" s="7">
        <f t="shared" si="3"/>
        <v>1.7014333993706953E-2</v>
      </c>
      <c r="H45" s="8">
        <f t="shared" si="1"/>
        <v>2.0739410487879</v>
      </c>
      <c r="I45" s="8">
        <f t="shared" si="2"/>
        <v>8.0399999999999991</v>
      </c>
      <c r="K45" s="7"/>
    </row>
    <row r="46" spans="1:11" x14ac:dyDescent="0.2">
      <c r="A46" s="6" t="s">
        <v>54</v>
      </c>
      <c r="B46" s="9">
        <v>7.77</v>
      </c>
      <c r="C46" s="9">
        <v>87.42</v>
      </c>
      <c r="D46" s="8">
        <v>57.76</v>
      </c>
      <c r="E46" s="8">
        <f t="shared" si="0"/>
        <v>0.17188037126160846</v>
      </c>
      <c r="F46" s="8">
        <v>2.25420919383824</v>
      </c>
      <c r="G46" s="7">
        <f t="shared" si="3"/>
        <v>5.17419799931014E-3</v>
      </c>
      <c r="H46" s="8">
        <f t="shared" si="1"/>
        <v>0.79483110199659801</v>
      </c>
      <c r="I46" s="8">
        <f t="shared" si="2"/>
        <v>7.77</v>
      </c>
      <c r="K46" s="7"/>
    </row>
    <row r="47" spans="1:11" x14ac:dyDescent="0.2">
      <c r="A47" s="6" t="s">
        <v>55</v>
      </c>
      <c r="B47" s="9">
        <v>7.51</v>
      </c>
      <c r="C47" s="9">
        <v>88.62</v>
      </c>
      <c r="D47" s="8">
        <v>68.58</v>
      </c>
      <c r="E47" s="8">
        <f t="shared" si="0"/>
        <v>1.3726835964310258</v>
      </c>
      <c r="F47" s="8">
        <v>2.2627551532701502</v>
      </c>
      <c r="G47" s="7">
        <f t="shared" si="3"/>
        <v>1.8152573529411745E-2</v>
      </c>
      <c r="H47" s="8">
        <f t="shared" si="1"/>
        <v>2.25420919383824</v>
      </c>
      <c r="I47" s="8">
        <f t="shared" si="2"/>
        <v>7.51</v>
      </c>
      <c r="K47" s="7"/>
    </row>
    <row r="48" spans="1:11" x14ac:dyDescent="0.2">
      <c r="A48" s="6" t="s">
        <v>56</v>
      </c>
      <c r="B48" s="9">
        <v>7.45</v>
      </c>
      <c r="C48" s="9">
        <v>88.68</v>
      </c>
      <c r="D48" s="8">
        <v>74.95</v>
      </c>
      <c r="E48" s="8">
        <f t="shared" si="0"/>
        <v>6.7704807041302495E-2</v>
      </c>
      <c r="F48" s="8">
        <v>2.1741654203853602</v>
      </c>
      <c r="G48" s="7">
        <f t="shared" si="3"/>
        <v>1.6156754898590704E-2</v>
      </c>
      <c r="H48" s="8">
        <f t="shared" si="1"/>
        <v>2.2627551532701502</v>
      </c>
      <c r="I48" s="8">
        <f t="shared" si="2"/>
        <v>7.45</v>
      </c>
      <c r="K48" s="7"/>
    </row>
    <row r="49" spans="1:11" x14ac:dyDescent="0.2">
      <c r="A49" s="6" t="s">
        <v>57</v>
      </c>
      <c r="B49" s="9">
        <v>7.35</v>
      </c>
      <c r="C49" s="9">
        <v>89.79</v>
      </c>
      <c r="D49" s="8">
        <v>88.56</v>
      </c>
      <c r="E49" s="8">
        <f t="shared" si="0"/>
        <v>1.2516914749661698</v>
      </c>
      <c r="F49" s="8">
        <v>4.6739796939242497</v>
      </c>
      <c r="G49" s="7">
        <f t="shared" si="3"/>
        <v>2.7110501029512749E-2</v>
      </c>
      <c r="H49" s="8">
        <f t="shared" si="1"/>
        <v>2.1741654203853602</v>
      </c>
      <c r="I49" s="8">
        <f t="shared" si="2"/>
        <v>7.35</v>
      </c>
      <c r="K49" s="7"/>
    </row>
    <row r="50" spans="1:11" x14ac:dyDescent="0.2">
      <c r="A50" s="6" t="s">
        <v>58</v>
      </c>
      <c r="B50" s="9">
        <v>7.29</v>
      </c>
      <c r="C50" s="9">
        <v>90.35</v>
      </c>
      <c r="D50" s="8">
        <v>96.94</v>
      </c>
      <c r="E50" s="8">
        <f t="shared" si="0"/>
        <v>0.62367746965139548</v>
      </c>
      <c r="F50" s="8">
        <v>4.1225441191343899</v>
      </c>
      <c r="G50" s="7">
        <f t="shared" si="3"/>
        <v>1.9521552696908032E-2</v>
      </c>
      <c r="H50" s="8">
        <f t="shared" si="1"/>
        <v>4.6739796939242497</v>
      </c>
      <c r="I50" s="8">
        <f t="shared" si="2"/>
        <v>7.29</v>
      </c>
      <c r="K50" s="7"/>
    </row>
    <row r="51" spans="1:11" x14ac:dyDescent="0.2">
      <c r="A51" s="6" t="s">
        <v>59</v>
      </c>
      <c r="B51" s="9">
        <v>7.41</v>
      </c>
      <c r="C51" s="9">
        <v>91.84</v>
      </c>
      <c r="D51" s="8">
        <v>121.4</v>
      </c>
      <c r="E51" s="8">
        <f t="shared" si="0"/>
        <v>1.6491422246818033</v>
      </c>
      <c r="F51" s="8">
        <v>3.2109735773891801</v>
      </c>
      <c r="G51" s="7">
        <f t="shared" si="3"/>
        <v>3.5633739287325175E-2</v>
      </c>
      <c r="H51" s="8">
        <f t="shared" si="1"/>
        <v>4.1225441191343899</v>
      </c>
      <c r="I51" s="8">
        <f t="shared" si="2"/>
        <v>7.41</v>
      </c>
      <c r="K51" s="7"/>
    </row>
    <row r="52" spans="1:11" x14ac:dyDescent="0.2">
      <c r="A52" s="6" t="s">
        <v>60</v>
      </c>
      <c r="B52" s="9">
        <v>7.56</v>
      </c>
      <c r="C52" s="9">
        <v>92.09</v>
      </c>
      <c r="D52" s="8">
        <v>114.4</v>
      </c>
      <c r="E52" s="8">
        <f t="shared" si="0"/>
        <v>0.27221254355400692</v>
      </c>
      <c r="F52" s="8">
        <v>3.1883623586044898</v>
      </c>
      <c r="G52" s="7">
        <f t="shared" si="3"/>
        <v>2.5615324646397115E-2</v>
      </c>
      <c r="H52" s="8">
        <f t="shared" si="1"/>
        <v>3.2109735773891801</v>
      </c>
      <c r="I52" s="8">
        <f t="shared" si="2"/>
        <v>7.56</v>
      </c>
      <c r="K52" s="7"/>
    </row>
    <row r="53" spans="1:11" x14ac:dyDescent="0.2">
      <c r="A53" s="6" t="s">
        <v>61</v>
      </c>
      <c r="B53" s="9">
        <v>8.02</v>
      </c>
      <c r="C53" s="9">
        <v>91.85</v>
      </c>
      <c r="D53" s="8">
        <v>54.66</v>
      </c>
      <c r="E53" s="8">
        <f t="shared" si="0"/>
        <v>-0.26061461613639819</v>
      </c>
      <c r="F53" s="8">
        <v>-1.5096282855054</v>
      </c>
      <c r="G53" s="7">
        <f t="shared" si="3"/>
        <v>1.6602102933038185E-2</v>
      </c>
      <c r="H53" s="8">
        <f t="shared" si="1"/>
        <v>3.1883623586044898</v>
      </c>
      <c r="I53" s="8">
        <f t="shared" si="2"/>
        <v>8.02</v>
      </c>
      <c r="K53" s="7"/>
    </row>
    <row r="54" spans="1:11" x14ac:dyDescent="0.2">
      <c r="A54" s="6" t="s">
        <v>62</v>
      </c>
      <c r="B54" s="9">
        <v>8.9600000000000009</v>
      </c>
      <c r="C54" s="9">
        <v>91.21</v>
      </c>
      <c r="D54" s="8">
        <v>44.43</v>
      </c>
      <c r="E54" s="8">
        <f t="shared" si="0"/>
        <v>-0.69678824169842191</v>
      </c>
      <c r="F54" s="8">
        <v>-1.1076678385965599</v>
      </c>
      <c r="G54" s="7">
        <f t="shared" si="3"/>
        <v>-6.8597560975610806E-3</v>
      </c>
      <c r="H54" s="8">
        <f t="shared" si="1"/>
        <v>-1.5096282855054</v>
      </c>
      <c r="I54" s="8">
        <f t="shared" si="2"/>
        <v>8.9600000000000009</v>
      </c>
      <c r="K54" s="7"/>
    </row>
    <row r="55" spans="1:11" x14ac:dyDescent="0.2">
      <c r="A55" s="6" t="s">
        <v>63</v>
      </c>
      <c r="B55" s="9">
        <v>9.4600000000000009</v>
      </c>
      <c r="C55" s="9">
        <v>91.99</v>
      </c>
      <c r="D55" s="8">
        <v>58.7</v>
      </c>
      <c r="E55" s="8">
        <f t="shared" si="0"/>
        <v>0.85516938932134767</v>
      </c>
      <c r="F55" s="8">
        <v>5.3433266386156301E-2</v>
      </c>
      <c r="G55" s="7">
        <f t="shared" si="3"/>
        <v>-1.0858942339017105E-3</v>
      </c>
      <c r="H55" s="8">
        <f t="shared" si="1"/>
        <v>-1.1076678385965599</v>
      </c>
      <c r="I55" s="8">
        <f t="shared" si="2"/>
        <v>9.4600000000000009</v>
      </c>
      <c r="K55" s="7"/>
    </row>
    <row r="56" spans="1:11" x14ac:dyDescent="0.2">
      <c r="A56" s="6" t="s">
        <v>64</v>
      </c>
      <c r="B56" s="9">
        <v>9.73</v>
      </c>
      <c r="C56" s="9">
        <v>91.74</v>
      </c>
      <c r="D56" s="8">
        <v>68.2</v>
      </c>
      <c r="E56" s="8">
        <f t="shared" si="0"/>
        <v>-0.2717686705076639</v>
      </c>
      <c r="F56" s="8">
        <v>1.15565114357093</v>
      </c>
      <c r="G56" s="7">
        <f t="shared" si="3"/>
        <v>-1.1976047904191556E-3</v>
      </c>
      <c r="H56" s="8">
        <f t="shared" si="1"/>
        <v>5.3433266386156301E-2</v>
      </c>
      <c r="I56" s="8">
        <f t="shared" si="2"/>
        <v>9.73</v>
      </c>
      <c r="K56" s="7"/>
    </row>
    <row r="57" spans="1:11" x14ac:dyDescent="0.2">
      <c r="A57" s="6" t="s">
        <v>65</v>
      </c>
      <c r="B57" s="9">
        <v>9.92</v>
      </c>
      <c r="C57" s="9">
        <v>92.24</v>
      </c>
      <c r="D57" s="8">
        <v>74.63</v>
      </c>
      <c r="E57" s="8">
        <f t="shared" si="0"/>
        <v>0.54501853063004146</v>
      </c>
      <c r="F57" s="8">
        <v>1.52879415874026</v>
      </c>
      <c r="G57" s="7">
        <f t="shared" si="3"/>
        <v>1.1292621423089587E-2</v>
      </c>
      <c r="H57" s="8">
        <f t="shared" si="1"/>
        <v>1.15565114357093</v>
      </c>
      <c r="I57" s="8">
        <f t="shared" si="2"/>
        <v>9.92</v>
      </c>
      <c r="K57" s="7"/>
    </row>
    <row r="58" spans="1:11" x14ac:dyDescent="0.2">
      <c r="A58" s="6" t="s">
        <v>66</v>
      </c>
      <c r="B58" s="9">
        <v>10.029999999999999</v>
      </c>
      <c r="C58" s="9">
        <v>92.24</v>
      </c>
      <c r="D58" s="8">
        <v>76.25</v>
      </c>
      <c r="E58" s="8">
        <f t="shared" si="0"/>
        <v>0</v>
      </c>
      <c r="F58" s="8">
        <v>1.72686409208113</v>
      </c>
      <c r="G58" s="7">
        <f t="shared" si="3"/>
        <v>2.717686705076639E-3</v>
      </c>
      <c r="H58" s="8">
        <f t="shared" si="1"/>
        <v>1.52879415874026</v>
      </c>
      <c r="I58" s="8">
        <f t="shared" si="2"/>
        <v>10.029999999999999</v>
      </c>
      <c r="K58" s="7"/>
    </row>
    <row r="59" spans="1:11" x14ac:dyDescent="0.2">
      <c r="A59" s="6" t="s">
        <v>67</v>
      </c>
      <c r="B59" s="9">
        <v>10.11</v>
      </c>
      <c r="C59" s="9">
        <v>93.47</v>
      </c>
      <c r="D59" s="8">
        <v>78.510000000000005</v>
      </c>
      <c r="E59" s="8">
        <f t="shared" si="0"/>
        <v>1.3334778837814441</v>
      </c>
      <c r="F59" s="8">
        <v>1.99324566136371</v>
      </c>
      <c r="G59" s="7">
        <f t="shared" si="3"/>
        <v>1.8857641159799477E-2</v>
      </c>
      <c r="H59" s="8">
        <f t="shared" si="1"/>
        <v>1.72686409208113</v>
      </c>
      <c r="I59" s="8">
        <f t="shared" si="2"/>
        <v>10.11</v>
      </c>
      <c r="K59" s="7"/>
    </row>
    <row r="60" spans="1:11" x14ac:dyDescent="0.2">
      <c r="A60" s="6" t="s">
        <v>68</v>
      </c>
      <c r="B60" s="9">
        <v>9.99</v>
      </c>
      <c r="C60" s="9">
        <v>93.32</v>
      </c>
      <c r="D60" s="8">
        <v>76.819999999999993</v>
      </c>
      <c r="E60" s="8">
        <f t="shared" si="0"/>
        <v>-0.16047929817054207</v>
      </c>
      <c r="F60" s="8">
        <v>1.6551260802827801</v>
      </c>
      <c r="G60" s="7">
        <f t="shared" si="3"/>
        <v>1.1708586296617501E-2</v>
      </c>
      <c r="H60" s="8">
        <f t="shared" si="1"/>
        <v>1.99324566136371</v>
      </c>
      <c r="I60" s="8">
        <f t="shared" si="2"/>
        <v>9.99</v>
      </c>
      <c r="K60" s="7"/>
    </row>
    <row r="61" spans="1:11" x14ac:dyDescent="0.2">
      <c r="A61" s="6" t="s">
        <v>69</v>
      </c>
      <c r="B61" s="9">
        <v>9.99</v>
      </c>
      <c r="C61" s="9">
        <v>94.1</v>
      </c>
      <c r="D61" s="8">
        <v>86.47</v>
      </c>
      <c r="E61" s="8">
        <f t="shared" si="0"/>
        <v>0.83583369052721945</v>
      </c>
      <c r="F61" s="8">
        <v>2.5193804437420799</v>
      </c>
      <c r="G61" s="7">
        <f t="shared" si="3"/>
        <v>2.0164787510841279E-2</v>
      </c>
      <c r="H61" s="8">
        <f t="shared" si="1"/>
        <v>1.6551260802827801</v>
      </c>
      <c r="I61" s="8">
        <f t="shared" si="2"/>
        <v>9.99</v>
      </c>
      <c r="K61" s="7"/>
    </row>
    <row r="62" spans="1:11" x14ac:dyDescent="0.2">
      <c r="A62" s="6" t="s">
        <v>70</v>
      </c>
      <c r="B62" s="9">
        <v>9.92</v>
      </c>
      <c r="C62" s="9">
        <v>94.52</v>
      </c>
      <c r="D62" s="8">
        <v>104.96</v>
      </c>
      <c r="E62" s="8">
        <f t="shared" si="0"/>
        <v>0.4463336875664205</v>
      </c>
      <c r="F62" s="8">
        <v>3.5811172692760298</v>
      </c>
      <c r="G62" s="7">
        <f t="shared" si="3"/>
        <v>1.1233550871937489E-2</v>
      </c>
      <c r="H62" s="8">
        <f t="shared" si="1"/>
        <v>2.5193804437420799</v>
      </c>
      <c r="I62" s="8">
        <f t="shared" si="2"/>
        <v>9.92</v>
      </c>
      <c r="K62" s="7"/>
    </row>
    <row r="63" spans="1:11" x14ac:dyDescent="0.2">
      <c r="A63" s="6" t="s">
        <v>71</v>
      </c>
      <c r="B63" s="9">
        <v>9.89</v>
      </c>
      <c r="C63" s="9">
        <v>96.04</v>
      </c>
      <c r="D63" s="8">
        <v>117.36</v>
      </c>
      <c r="E63" s="8">
        <f t="shared" si="0"/>
        <v>1.6081252644942978</v>
      </c>
      <c r="F63" s="8">
        <v>3.1733634924934599</v>
      </c>
      <c r="G63" s="7">
        <f t="shared" si="3"/>
        <v>2.9147021003000571E-2</v>
      </c>
      <c r="H63" s="8">
        <f t="shared" si="1"/>
        <v>3.5811172692760298</v>
      </c>
      <c r="I63" s="8">
        <f t="shared" si="2"/>
        <v>9.89</v>
      </c>
      <c r="K63" s="7"/>
    </row>
    <row r="64" spans="1:11" x14ac:dyDescent="0.2">
      <c r="A64" s="6" t="s">
        <v>72</v>
      </c>
      <c r="B64" s="9">
        <v>10.15</v>
      </c>
      <c r="C64" s="9">
        <v>95.83</v>
      </c>
      <c r="D64" s="8">
        <v>113.34</v>
      </c>
      <c r="E64" s="8">
        <f t="shared" si="0"/>
        <v>-0.21865889212828818</v>
      </c>
      <c r="F64" s="8">
        <v>1.3539905538954899</v>
      </c>
      <c r="G64" s="7">
        <f t="shared" si="3"/>
        <v>1.8384697130712051E-2</v>
      </c>
      <c r="H64" s="8">
        <f t="shared" si="1"/>
        <v>3.1733634924934599</v>
      </c>
      <c r="I64" s="8">
        <f t="shared" si="2"/>
        <v>10.15</v>
      </c>
      <c r="K64" s="7"/>
    </row>
    <row r="65" spans="1:11" x14ac:dyDescent="0.2">
      <c r="A65" s="6" t="s">
        <v>73</v>
      </c>
      <c r="B65" s="9">
        <v>10.52</v>
      </c>
      <c r="C65" s="9">
        <v>96.87</v>
      </c>
      <c r="D65" s="8">
        <v>109.4</v>
      </c>
      <c r="E65" s="8">
        <f t="shared" si="0"/>
        <v>1.0852551393091998</v>
      </c>
      <c r="F65" s="8">
        <v>3.3685978712334799</v>
      </c>
      <c r="G65" s="7">
        <f t="shared" si="3"/>
        <v>2.4862462970799921E-2</v>
      </c>
      <c r="H65" s="8">
        <f t="shared" si="1"/>
        <v>1.3539905538954899</v>
      </c>
      <c r="I65" s="8">
        <f t="shared" si="2"/>
        <v>10.52</v>
      </c>
      <c r="K65" s="7"/>
    </row>
    <row r="66" spans="1:11" x14ac:dyDescent="0.2">
      <c r="A66" s="6" t="s">
        <v>74</v>
      </c>
      <c r="B66" s="9">
        <v>10.87</v>
      </c>
      <c r="C66" s="9">
        <v>97.06</v>
      </c>
      <c r="D66" s="8">
        <v>118.49</v>
      </c>
      <c r="E66" s="8">
        <f t="shared" si="0"/>
        <v>0.19613915556931735</v>
      </c>
      <c r="F66" s="8">
        <v>2.7555753489419099</v>
      </c>
      <c r="G66" s="7">
        <f t="shared" si="3"/>
        <v>1.0620574760516409E-2</v>
      </c>
      <c r="H66" s="8">
        <f t="shared" si="1"/>
        <v>3.3685978712334799</v>
      </c>
      <c r="I66" s="8">
        <f t="shared" si="2"/>
        <v>10.87</v>
      </c>
      <c r="K66" s="7"/>
    </row>
    <row r="67" spans="1:11" x14ac:dyDescent="0.2">
      <c r="A67" s="6" t="s">
        <v>75</v>
      </c>
      <c r="B67" s="9">
        <v>11.24</v>
      </c>
      <c r="C67" s="9">
        <v>98.4</v>
      </c>
      <c r="D67" s="8">
        <v>108.42</v>
      </c>
      <c r="E67" s="8">
        <f t="shared" si="0"/>
        <v>1.3805893261899891</v>
      </c>
      <c r="F67" s="8">
        <v>2.3197710407311698</v>
      </c>
      <c r="G67" s="7">
        <f t="shared" si="3"/>
        <v>2.6818324115621489E-2</v>
      </c>
      <c r="H67" s="8">
        <f t="shared" si="1"/>
        <v>2.7555753489419099</v>
      </c>
      <c r="I67" s="8">
        <f t="shared" si="2"/>
        <v>11.24</v>
      </c>
      <c r="K67" s="7"/>
    </row>
    <row r="68" spans="1:11" x14ac:dyDescent="0.2">
      <c r="A68" s="6" t="s">
        <v>76</v>
      </c>
      <c r="B68" s="9">
        <v>11.48</v>
      </c>
      <c r="C68" s="9">
        <v>98.28</v>
      </c>
      <c r="D68" s="8">
        <v>109.61</v>
      </c>
      <c r="E68" s="8">
        <f t="shared" ref="E68:E85" si="4">(C68-C67)/C67*100</f>
        <v>-0.12195121951219974</v>
      </c>
      <c r="F68" s="8">
        <v>1.5803625347791801</v>
      </c>
      <c r="G68" s="7">
        <f t="shared" si="3"/>
        <v>1.455558996593369E-2</v>
      </c>
      <c r="H68" s="8">
        <f t="shared" si="1"/>
        <v>2.3197710407311698</v>
      </c>
      <c r="I68" s="8">
        <f t="shared" si="2"/>
        <v>11.48</v>
      </c>
      <c r="K68" s="7"/>
    </row>
    <row r="69" spans="1:11" x14ac:dyDescent="0.2">
      <c r="A69" s="6" t="s">
        <v>77</v>
      </c>
      <c r="B69" s="9">
        <v>11.78</v>
      </c>
      <c r="C69" s="9">
        <v>99.1</v>
      </c>
      <c r="D69" s="8">
        <v>110.09</v>
      </c>
      <c r="E69" s="8">
        <f t="shared" si="4"/>
        <v>0.83435083435082735</v>
      </c>
      <c r="F69" s="8">
        <v>2.31992012620162</v>
      </c>
      <c r="G69" s="7">
        <f t="shared" si="3"/>
        <v>2.1017927055429549E-2</v>
      </c>
      <c r="H69" s="8">
        <f t="shared" ref="H69:H85" si="5">F68</f>
        <v>1.5803625347791801</v>
      </c>
      <c r="I69" s="8">
        <f t="shared" ref="I69:I85" si="6">B69</f>
        <v>11.78</v>
      </c>
      <c r="K69" s="7"/>
    </row>
    <row r="70" spans="1:11" x14ac:dyDescent="0.2">
      <c r="A70" s="6" t="s">
        <v>78</v>
      </c>
      <c r="B70" s="9">
        <v>12.03</v>
      </c>
      <c r="C70" s="9">
        <v>98.86</v>
      </c>
      <c r="D70" s="8">
        <v>112.49</v>
      </c>
      <c r="E70" s="8">
        <f t="shared" si="4"/>
        <v>-0.2421796165489353</v>
      </c>
      <c r="F70" s="8">
        <v>1.2768153812085099</v>
      </c>
      <c r="G70" s="7">
        <f t="shared" ref="G70:G85" si="7">(C70-C67)/C67</f>
        <v>4.6747967479674156E-3</v>
      </c>
      <c r="H70" s="8">
        <f t="shared" si="5"/>
        <v>2.31992012620162</v>
      </c>
      <c r="I70" s="8">
        <f t="shared" si="6"/>
        <v>12.03</v>
      </c>
      <c r="K70" s="7"/>
    </row>
    <row r="71" spans="1:11" x14ac:dyDescent="0.2">
      <c r="A71" s="6" t="s">
        <v>79</v>
      </c>
      <c r="B71" s="9">
        <v>12.06</v>
      </c>
      <c r="C71" s="9">
        <v>99.78</v>
      </c>
      <c r="D71" s="8">
        <v>102.58</v>
      </c>
      <c r="E71" s="8">
        <f t="shared" si="4"/>
        <v>0.93060894193809607</v>
      </c>
      <c r="F71" s="8">
        <v>0.45681718232131902</v>
      </c>
      <c r="G71" s="7">
        <f t="shared" si="7"/>
        <v>1.5262515262515262E-2</v>
      </c>
      <c r="H71" s="8">
        <f t="shared" si="5"/>
        <v>1.2768153812085099</v>
      </c>
      <c r="I71" s="8">
        <f t="shared" si="6"/>
        <v>12.06</v>
      </c>
      <c r="K71" s="7"/>
    </row>
    <row r="72" spans="1:11" x14ac:dyDescent="0.2">
      <c r="A72" t="s">
        <v>80</v>
      </c>
      <c r="B72" s="9">
        <v>12.03</v>
      </c>
      <c r="C72" s="9">
        <v>99.6</v>
      </c>
      <c r="D72" s="8">
        <v>110.27</v>
      </c>
      <c r="E72" s="8">
        <f t="shared" si="4"/>
        <v>-0.18039687312087274</v>
      </c>
      <c r="F72" s="8">
        <v>1.19420641456828</v>
      </c>
      <c r="G72" s="7">
        <f t="shared" si="7"/>
        <v>5.0454086781029266E-3</v>
      </c>
      <c r="H72" s="8">
        <f t="shared" si="5"/>
        <v>0.45681718232131902</v>
      </c>
      <c r="I72" s="8">
        <f t="shared" si="6"/>
        <v>12.03</v>
      </c>
    </row>
    <row r="73" spans="1:11" x14ac:dyDescent="0.2">
      <c r="A73" t="s">
        <v>81</v>
      </c>
      <c r="B73" s="9">
        <v>11.92</v>
      </c>
      <c r="C73" s="9">
        <v>99.9</v>
      </c>
      <c r="D73" s="8">
        <v>109.21</v>
      </c>
      <c r="E73" s="8">
        <f t="shared" si="4"/>
        <v>0.30120481927711984</v>
      </c>
      <c r="F73" s="8">
        <v>0.190954004750786</v>
      </c>
      <c r="G73" s="7">
        <f t="shared" si="7"/>
        <v>1.0519927169735042E-2</v>
      </c>
      <c r="H73" s="8">
        <f t="shared" si="5"/>
        <v>1.19420641456828</v>
      </c>
      <c r="I73" s="8">
        <f t="shared" si="6"/>
        <v>11.92</v>
      </c>
    </row>
    <row r="74" spans="1:11" x14ac:dyDescent="0.2">
      <c r="A74" t="s">
        <v>82</v>
      </c>
      <c r="B74" s="9">
        <v>11.87</v>
      </c>
      <c r="C74" s="9">
        <v>99.51</v>
      </c>
      <c r="D74" s="8">
        <v>108.17</v>
      </c>
      <c r="E74" s="8">
        <f t="shared" si="4"/>
        <v>-0.39039039039039092</v>
      </c>
      <c r="F74" s="8">
        <v>0.92506237035226802</v>
      </c>
      <c r="G74" s="7">
        <f t="shared" si="7"/>
        <v>-2.7059530968129488E-3</v>
      </c>
      <c r="H74" s="8">
        <f t="shared" si="5"/>
        <v>0.190954004750786</v>
      </c>
      <c r="I74" s="8">
        <f t="shared" si="6"/>
        <v>11.87</v>
      </c>
    </row>
    <row r="75" spans="1:11" x14ac:dyDescent="0.2">
      <c r="A75" t="s">
        <v>83</v>
      </c>
      <c r="B75" s="9">
        <v>11.64</v>
      </c>
      <c r="C75" s="9">
        <v>100.34</v>
      </c>
      <c r="D75" s="8">
        <v>109.7</v>
      </c>
      <c r="E75" s="8">
        <f t="shared" si="4"/>
        <v>0.83408702642950283</v>
      </c>
      <c r="F75" s="8">
        <v>2.7885172035806401E-3</v>
      </c>
      <c r="G75" s="7">
        <f t="shared" si="7"/>
        <v>7.4297188755020997E-3</v>
      </c>
      <c r="H75" s="8">
        <f t="shared" si="5"/>
        <v>0.92506237035226802</v>
      </c>
      <c r="I75" s="8">
        <f t="shared" si="6"/>
        <v>11.64</v>
      </c>
    </row>
    <row r="76" spans="1:11" x14ac:dyDescent="0.2">
      <c r="A76" t="s">
        <v>84</v>
      </c>
      <c r="B76" s="9">
        <v>11.54</v>
      </c>
      <c r="C76" s="9">
        <v>99.95</v>
      </c>
      <c r="D76" s="8">
        <v>101.82</v>
      </c>
      <c r="E76" s="8">
        <f t="shared" si="4"/>
        <v>-0.38867849312338104</v>
      </c>
      <c r="F76" s="8">
        <v>0.18140129637039701</v>
      </c>
      <c r="G76" s="7">
        <f t="shared" si="7"/>
        <v>5.0050050050047198E-4</v>
      </c>
      <c r="H76" s="8">
        <f t="shared" si="5"/>
        <v>2.7885172035806401E-3</v>
      </c>
      <c r="I76" s="8">
        <f t="shared" si="6"/>
        <v>11.54</v>
      </c>
    </row>
    <row r="77" spans="1:11" x14ac:dyDescent="0.2">
      <c r="A77" t="s">
        <v>85</v>
      </c>
      <c r="B77" s="9">
        <v>11.46</v>
      </c>
      <c r="C77" s="9">
        <v>100.07</v>
      </c>
      <c r="D77" s="8">
        <v>76.400000000000006</v>
      </c>
      <c r="E77" s="8">
        <f t="shared" si="4"/>
        <v>0.12006003001499782</v>
      </c>
      <c r="F77" s="8">
        <v>-0.537528310783143</v>
      </c>
      <c r="G77" s="7">
        <f t="shared" si="7"/>
        <v>5.6275751180784647E-3</v>
      </c>
      <c r="H77" s="8">
        <f t="shared" si="5"/>
        <v>0.18140129637039701</v>
      </c>
      <c r="I77" s="8">
        <f t="shared" si="6"/>
        <v>11.46</v>
      </c>
    </row>
    <row r="78" spans="1:11" x14ac:dyDescent="0.2">
      <c r="A78" t="s">
        <v>86</v>
      </c>
      <c r="B78" s="9">
        <v>11.2</v>
      </c>
      <c r="C78" s="9">
        <v>99.19</v>
      </c>
      <c r="D78" s="8">
        <v>53.92</v>
      </c>
      <c r="E78" s="8">
        <f t="shared" si="4"/>
        <v>-0.87938443089836671</v>
      </c>
      <c r="F78" s="8">
        <v>-0.75114114555269695</v>
      </c>
      <c r="G78" s="7">
        <f t="shared" si="7"/>
        <v>-1.1461032489535635E-2</v>
      </c>
      <c r="H78" s="8">
        <f t="shared" si="5"/>
        <v>-0.537528310783143</v>
      </c>
      <c r="I78" s="8">
        <f t="shared" si="6"/>
        <v>11.2</v>
      </c>
    </row>
    <row r="79" spans="1:11" x14ac:dyDescent="0.2">
      <c r="A79" t="s">
        <v>87</v>
      </c>
      <c r="B79" s="9">
        <v>11.04</v>
      </c>
      <c r="C79" s="9">
        <v>100.53</v>
      </c>
      <c r="D79" s="8">
        <v>61.69</v>
      </c>
      <c r="E79" s="8">
        <f t="shared" si="4"/>
        <v>1.3509426353463085</v>
      </c>
      <c r="F79" s="8">
        <v>1.87562192360646</v>
      </c>
      <c r="G79" s="7">
        <f t="shared" si="7"/>
        <v>5.8029014507253451E-3</v>
      </c>
      <c r="H79" s="8">
        <f t="shared" si="5"/>
        <v>-0.75114114555269695</v>
      </c>
      <c r="I79" s="8">
        <f t="shared" si="6"/>
        <v>11.04</v>
      </c>
    </row>
    <row r="80" spans="1:11" x14ac:dyDescent="0.2">
      <c r="A80" t="s">
        <v>88</v>
      </c>
      <c r="B80" s="9">
        <v>10.69</v>
      </c>
      <c r="C80" s="9">
        <v>100.04</v>
      </c>
      <c r="D80" s="8">
        <v>50.23</v>
      </c>
      <c r="E80" s="8">
        <f t="shared" si="4"/>
        <v>-0.48741669153486006</v>
      </c>
      <c r="F80" s="8">
        <v>-0.30685714859319302</v>
      </c>
      <c r="G80" s="7">
        <f t="shared" si="7"/>
        <v>-2.9979014689704133E-4</v>
      </c>
      <c r="H80" s="8">
        <f t="shared" si="5"/>
        <v>1.87562192360646</v>
      </c>
      <c r="I80" s="8">
        <f t="shared" si="6"/>
        <v>10.69</v>
      </c>
    </row>
    <row r="81" spans="1:9" x14ac:dyDescent="0.2">
      <c r="A81" t="s">
        <v>89</v>
      </c>
      <c r="B81" s="9">
        <v>10.5</v>
      </c>
      <c r="C81" s="9">
        <v>100.23</v>
      </c>
      <c r="D81" s="8">
        <v>43.57</v>
      </c>
      <c r="E81" s="8">
        <f t="shared" si="4"/>
        <v>0.18992403038784259</v>
      </c>
      <c r="F81" s="8">
        <v>-0.18158904475447801</v>
      </c>
      <c r="G81" s="7">
        <f t="shared" si="7"/>
        <v>1.0484927916120639E-2</v>
      </c>
      <c r="H81" s="8">
        <f t="shared" si="5"/>
        <v>-0.30685714859319302</v>
      </c>
      <c r="I81" s="8">
        <f t="shared" si="6"/>
        <v>10.5</v>
      </c>
    </row>
    <row r="82" spans="1:9" x14ac:dyDescent="0.2">
      <c r="A82" t="s">
        <v>90</v>
      </c>
      <c r="B82" s="9">
        <v>10.3</v>
      </c>
      <c r="C82" s="9">
        <v>99.24</v>
      </c>
      <c r="D82" s="8">
        <v>33.700000000000003</v>
      </c>
      <c r="E82" s="8">
        <f t="shared" si="4"/>
        <v>-0.98772822508231961</v>
      </c>
      <c r="F82" s="8">
        <v>-1.14271846256888</v>
      </c>
      <c r="G82" s="7">
        <f t="shared" si="7"/>
        <v>-1.283199045061182E-2</v>
      </c>
      <c r="H82" s="8">
        <f t="shared" si="5"/>
        <v>-0.18158904475447801</v>
      </c>
      <c r="I82" s="8">
        <f t="shared" si="6"/>
        <v>10.3</v>
      </c>
    </row>
    <row r="83" spans="1:9" x14ac:dyDescent="0.2">
      <c r="A83" t="s">
        <v>91</v>
      </c>
      <c r="B83" s="9">
        <v>10.16</v>
      </c>
      <c r="C83" s="9">
        <v>100.45</v>
      </c>
      <c r="D83" s="8">
        <v>45.52</v>
      </c>
      <c r="E83" s="8">
        <f t="shared" si="4"/>
        <v>1.2192664248287062</v>
      </c>
      <c r="F83" s="8">
        <v>1.2914318170271999</v>
      </c>
      <c r="G83" s="7">
        <f t="shared" si="7"/>
        <v>4.0983606557376704E-3</v>
      </c>
      <c r="H83" s="8">
        <f t="shared" si="5"/>
        <v>-1.14271846256888</v>
      </c>
      <c r="I83" s="8">
        <f t="shared" si="6"/>
        <v>10.16</v>
      </c>
    </row>
    <row r="84" spans="1:9" x14ac:dyDescent="0.2">
      <c r="A84" t="s">
        <v>92</v>
      </c>
      <c r="B84" s="9">
        <v>9.92</v>
      </c>
      <c r="C84" s="9">
        <v>100.31</v>
      </c>
      <c r="D84" s="8">
        <v>45.79</v>
      </c>
      <c r="E84" s="8">
        <f t="shared" si="4"/>
        <v>-0.13937282229965214</v>
      </c>
      <c r="F84" s="8">
        <v>1.0783966744042099</v>
      </c>
      <c r="G84" s="7">
        <f t="shared" si="7"/>
        <v>7.9816422228871887E-4</v>
      </c>
      <c r="H84" s="8">
        <f t="shared" si="5"/>
        <v>1.2914318170271999</v>
      </c>
      <c r="I84" s="8">
        <f t="shared" si="6"/>
        <v>9.92</v>
      </c>
    </row>
    <row r="85" spans="1:9" x14ac:dyDescent="0.2">
      <c r="A85" t="s">
        <v>93</v>
      </c>
      <c r="B85" s="9">
        <v>9.7200000000000006</v>
      </c>
      <c r="C85" s="9">
        <v>100.97</v>
      </c>
      <c r="D85" s="8">
        <v>49.18</v>
      </c>
      <c r="E85" s="8">
        <f t="shared" si="4"/>
        <v>0.65796032299870055</v>
      </c>
      <c r="F85" s="8">
        <v>1.7186390235179401</v>
      </c>
      <c r="G85" s="7">
        <f t="shared" si="7"/>
        <v>1.7432486900443411E-2</v>
      </c>
      <c r="H85" s="8">
        <f t="shared" si="5"/>
        <v>1.0783966744042099</v>
      </c>
      <c r="I85" s="8">
        <f t="shared" si="6"/>
        <v>9.7200000000000006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112</v>
      </c>
    </row>
    <row r="2" spans="1:9" ht="17" thickBot="1" x14ac:dyDescent="0.25"/>
    <row r="3" spans="1:9" x14ac:dyDescent="0.2">
      <c r="A3" s="15" t="s">
        <v>113</v>
      </c>
      <c r="B3" s="15"/>
    </row>
    <row r="4" spans="1:9" x14ac:dyDescent="0.2">
      <c r="A4" s="12" t="s">
        <v>114</v>
      </c>
      <c r="B4" s="12">
        <v>0.43226687929693625</v>
      </c>
    </row>
    <row r="5" spans="1:9" x14ac:dyDescent="0.2">
      <c r="A5" s="12" t="s">
        <v>115</v>
      </c>
      <c r="B5" s="12">
        <v>0.18685465493711206</v>
      </c>
    </row>
    <row r="6" spans="1:9" x14ac:dyDescent="0.2">
      <c r="A6" s="12" t="s">
        <v>116</v>
      </c>
      <c r="B6" s="12">
        <v>0.17669033812382598</v>
      </c>
    </row>
    <row r="7" spans="1:9" x14ac:dyDescent="0.2">
      <c r="A7" s="12" t="s">
        <v>117</v>
      </c>
      <c r="B7" s="12">
        <v>1.1052043593809284</v>
      </c>
    </row>
    <row r="8" spans="1:9" ht="17" thickBot="1" x14ac:dyDescent="0.25">
      <c r="A8" s="13" t="s">
        <v>118</v>
      </c>
      <c r="B8" s="13">
        <v>82</v>
      </c>
    </row>
    <row r="10" spans="1:9" ht="17" thickBot="1" x14ac:dyDescent="0.25">
      <c r="A10" t="s">
        <v>119</v>
      </c>
    </row>
    <row r="11" spans="1:9" x14ac:dyDescent="0.2">
      <c r="A11" s="14"/>
      <c r="B11" s="14" t="s">
        <v>124</v>
      </c>
      <c r="C11" s="14" t="s">
        <v>125</v>
      </c>
      <c r="D11" s="14" t="s">
        <v>126</v>
      </c>
      <c r="E11" s="14" t="s">
        <v>127</v>
      </c>
      <c r="F11" s="14" t="s">
        <v>128</v>
      </c>
    </row>
    <row r="12" spans="1:9" x14ac:dyDescent="0.2">
      <c r="A12" s="12" t="s">
        <v>120</v>
      </c>
      <c r="B12" s="12">
        <v>1</v>
      </c>
      <c r="C12" s="12">
        <v>22.454888705197121</v>
      </c>
      <c r="D12" s="12">
        <v>22.454888705197121</v>
      </c>
      <c r="E12" s="12">
        <v>18.38339539878061</v>
      </c>
      <c r="F12" s="12">
        <v>5.0047320507756454E-5</v>
      </c>
    </row>
    <row r="13" spans="1:9" x14ac:dyDescent="0.2">
      <c r="A13" s="12" t="s">
        <v>121</v>
      </c>
      <c r="B13" s="12">
        <v>80</v>
      </c>
      <c r="C13" s="12">
        <v>97.718134079568685</v>
      </c>
      <c r="D13" s="12">
        <v>1.2214766759946085</v>
      </c>
      <c r="E13" s="12"/>
      <c r="F13" s="12"/>
    </row>
    <row r="14" spans="1:9" ht="17" thickBot="1" x14ac:dyDescent="0.25">
      <c r="A14" s="13" t="s">
        <v>122</v>
      </c>
      <c r="B14" s="13">
        <v>81</v>
      </c>
      <c r="C14" s="13">
        <v>120.17302278476581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129</v>
      </c>
      <c r="C16" s="14" t="s">
        <v>117</v>
      </c>
      <c r="D16" s="14" t="s">
        <v>130</v>
      </c>
      <c r="E16" s="14" t="s">
        <v>131</v>
      </c>
      <c r="F16" s="14" t="s">
        <v>132</v>
      </c>
      <c r="G16" s="14" t="s">
        <v>133</v>
      </c>
      <c r="H16" s="14" t="s">
        <v>134</v>
      </c>
      <c r="I16" s="14" t="s">
        <v>135</v>
      </c>
    </row>
    <row r="17" spans="1:9" x14ac:dyDescent="0.2">
      <c r="A17" s="12" t="s">
        <v>123</v>
      </c>
      <c r="B17" s="12">
        <v>5.4852492327140148</v>
      </c>
      <c r="C17" s="12">
        <v>0.90158641905034886</v>
      </c>
      <c r="D17" s="12">
        <v>6.083997181869365</v>
      </c>
      <c r="E17" s="12">
        <v>3.8204376350543232E-8</v>
      </c>
      <c r="F17" s="12">
        <v>3.6910350790621314</v>
      </c>
      <c r="G17" s="12">
        <v>7.2794633863658982</v>
      </c>
      <c r="H17" s="12">
        <v>3.6910350790621314</v>
      </c>
      <c r="I17" s="12">
        <v>7.2794633863658982</v>
      </c>
    </row>
    <row r="18" spans="1:9" ht="17" thickBot="1" x14ac:dyDescent="0.25">
      <c r="A18" s="13" t="s">
        <v>136</v>
      </c>
      <c r="B18" s="13">
        <v>-0.39811852362934685</v>
      </c>
      <c r="C18" s="13">
        <v>9.2853765572207467E-2</v>
      </c>
      <c r="D18" s="13">
        <v>-4.287586197242061</v>
      </c>
      <c r="E18" s="13">
        <v>5.0047320507755973E-5</v>
      </c>
      <c r="F18" s="13">
        <v>-0.58290340602033242</v>
      </c>
      <c r="G18" s="13">
        <v>-0.21333364123836124</v>
      </c>
      <c r="H18" s="13">
        <v>-0.58290340602033242</v>
      </c>
      <c r="I18" s="13">
        <v>-0.21333364123836124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6" sqref="B6"/>
    </sheetView>
  </sheetViews>
  <sheetFormatPr baseColWidth="10" defaultRowHeight="16" x14ac:dyDescent="0.2"/>
  <sheetData>
    <row r="1" spans="1:9" x14ac:dyDescent="0.2">
      <c r="A1" t="s">
        <v>112</v>
      </c>
    </row>
    <row r="2" spans="1:9" ht="17" thickBot="1" x14ac:dyDescent="0.25"/>
    <row r="3" spans="1:9" x14ac:dyDescent="0.2">
      <c r="A3" s="15" t="s">
        <v>113</v>
      </c>
      <c r="B3" s="15"/>
    </row>
    <row r="4" spans="1:9" x14ac:dyDescent="0.2">
      <c r="A4" s="12" t="s">
        <v>114</v>
      </c>
      <c r="B4" s="12">
        <v>0.53299754210731787</v>
      </c>
    </row>
    <row r="5" spans="1:9" x14ac:dyDescent="0.2">
      <c r="A5" s="12" t="s">
        <v>115</v>
      </c>
      <c r="B5" s="12">
        <v>0.28408637989244206</v>
      </c>
    </row>
    <row r="6" spans="1:9" x14ac:dyDescent="0.2">
      <c r="A6" s="12" t="s">
        <v>116</v>
      </c>
      <c r="B6" s="12">
        <v>0.26596198444668112</v>
      </c>
    </row>
    <row r="7" spans="1:9" x14ac:dyDescent="0.2">
      <c r="A7" s="12" t="s">
        <v>117</v>
      </c>
      <c r="B7" s="12">
        <v>1.043566813113453</v>
      </c>
    </row>
    <row r="8" spans="1:9" ht="17" thickBot="1" x14ac:dyDescent="0.25">
      <c r="A8" s="13" t="s">
        <v>118</v>
      </c>
      <c r="B8" s="13">
        <v>82</v>
      </c>
    </row>
    <row r="10" spans="1:9" ht="17" thickBot="1" x14ac:dyDescent="0.25">
      <c r="A10" t="s">
        <v>119</v>
      </c>
    </row>
    <row r="11" spans="1:9" x14ac:dyDescent="0.2">
      <c r="A11" s="14"/>
      <c r="B11" s="14" t="s">
        <v>124</v>
      </c>
      <c r="C11" s="14" t="s">
        <v>125</v>
      </c>
      <c r="D11" s="14" t="s">
        <v>126</v>
      </c>
      <c r="E11" s="14" t="s">
        <v>127</v>
      </c>
      <c r="F11" s="14" t="s">
        <v>128</v>
      </c>
    </row>
    <row r="12" spans="1:9" x14ac:dyDescent="0.2">
      <c r="A12" s="12" t="s">
        <v>120</v>
      </c>
      <c r="B12" s="12">
        <v>2</v>
      </c>
      <c r="C12" s="12">
        <v>34.139519003656076</v>
      </c>
      <c r="D12" s="12">
        <v>17.069759501828038</v>
      </c>
      <c r="E12" s="12">
        <v>15.674254114715085</v>
      </c>
      <c r="F12" s="12">
        <v>1.8492459741731847E-6</v>
      </c>
    </row>
    <row r="13" spans="1:9" x14ac:dyDescent="0.2">
      <c r="A13" s="12" t="s">
        <v>121</v>
      </c>
      <c r="B13" s="12">
        <v>79</v>
      </c>
      <c r="C13" s="12">
        <v>86.033503781109729</v>
      </c>
      <c r="D13" s="12">
        <v>1.0890316934317688</v>
      </c>
      <c r="E13" s="12"/>
      <c r="F13" s="12"/>
    </row>
    <row r="14" spans="1:9" ht="17" thickBot="1" x14ac:dyDescent="0.25">
      <c r="A14" s="13" t="s">
        <v>122</v>
      </c>
      <c r="B14" s="13">
        <v>81</v>
      </c>
      <c r="C14" s="13">
        <v>120.17302278476581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129</v>
      </c>
      <c r="C16" s="14" t="s">
        <v>117</v>
      </c>
      <c r="D16" s="14" t="s">
        <v>130</v>
      </c>
      <c r="E16" s="14" t="s">
        <v>131</v>
      </c>
      <c r="F16" s="14" t="s">
        <v>132</v>
      </c>
      <c r="G16" s="14" t="s">
        <v>133</v>
      </c>
      <c r="H16" s="14" t="s">
        <v>134</v>
      </c>
      <c r="I16" s="14" t="s">
        <v>135</v>
      </c>
    </row>
    <row r="17" spans="1:9" x14ac:dyDescent="0.2">
      <c r="A17" s="12" t="s">
        <v>123</v>
      </c>
      <c r="B17" s="12">
        <v>3.6225159866768095</v>
      </c>
      <c r="C17" s="12">
        <v>1.0237723906448184</v>
      </c>
      <c r="D17" s="12">
        <v>3.5383997652009196</v>
      </c>
      <c r="E17" s="12">
        <v>6.7768235517164566E-4</v>
      </c>
      <c r="F17" s="12">
        <v>1.5847480164900292</v>
      </c>
      <c r="G17" s="12">
        <v>5.6602839568635899</v>
      </c>
      <c r="H17" s="12">
        <v>1.5847480164900292</v>
      </c>
      <c r="I17" s="12">
        <v>5.6602839568635899</v>
      </c>
    </row>
    <row r="18" spans="1:9" x14ac:dyDescent="0.2">
      <c r="A18" s="12" t="s">
        <v>136</v>
      </c>
      <c r="B18" s="12">
        <v>0.3441006498459302</v>
      </c>
      <c r="C18" s="12">
        <v>0.10505053398955209</v>
      </c>
      <c r="D18" s="12">
        <v>3.2755725913792411</v>
      </c>
      <c r="E18" s="12">
        <v>1.5672045490156428E-3</v>
      </c>
      <c r="F18" s="12">
        <v>0.13500279238163895</v>
      </c>
      <c r="G18" s="12">
        <v>0.55319850731022147</v>
      </c>
      <c r="H18" s="12">
        <v>0.13500279238163895</v>
      </c>
      <c r="I18" s="12">
        <v>0.55319850731022147</v>
      </c>
    </row>
    <row r="19" spans="1:9" ht="17" thickBot="1" x14ac:dyDescent="0.25">
      <c r="A19" s="13" t="s">
        <v>137</v>
      </c>
      <c r="B19" s="13">
        <v>-0.26380765381109378</v>
      </c>
      <c r="C19" s="13">
        <v>9.678980336759449E-2</v>
      </c>
      <c r="D19" s="13">
        <v>-2.7255727838312498</v>
      </c>
      <c r="E19" s="13">
        <v>7.9023579142819718E-3</v>
      </c>
      <c r="F19" s="13">
        <v>-0.45646293827225504</v>
      </c>
      <c r="G19" s="13">
        <v>-7.115236934993252E-2</v>
      </c>
      <c r="H19" s="13">
        <v>-0.45646293827225504</v>
      </c>
      <c r="I19" s="13">
        <v>-7.115236934993252E-2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Exo1</vt:lpstr>
      <vt:lpstr>Exo2</vt:lpstr>
      <vt:lpstr>Regression2</vt:lpstr>
      <vt:lpstr>Regression</vt:lpstr>
      <vt:lpstr>Find Data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2017-09-21T15:11:26Z</dcterms:created>
  <dcterms:modified xsi:type="dcterms:W3CDTF">2017-10-13T15:09:49Z</dcterms:modified>
</cp:coreProperties>
</file>