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00" yWindow="0" windowWidth="12800" windowHeight="15480" tabRatio="500" firstSheet="1" activeTab="3"/>
  </bookViews>
  <sheets>
    <sheet name="Exercise I" sheetId="1" r:id="rId1"/>
    <sheet name="Exercise 2" sheetId="2" r:id="rId2"/>
    <sheet name="Exercise 3" sheetId="4" r:id="rId3"/>
    <sheet name="Exercise 4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G26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F14" i="1"/>
  <c r="F4" i="2"/>
  <c r="F3" i="2"/>
  <c r="F2" i="2"/>
  <c r="K2" i="2"/>
  <c r="K3" i="2"/>
  <c r="K4" i="2"/>
  <c r="B10" i="4"/>
  <c r="C10" i="4"/>
  <c r="F5" i="2"/>
  <c r="K5" i="2"/>
  <c r="N3" i="2"/>
  <c r="N2" i="2"/>
  <c r="G2" i="2"/>
  <c r="G3" i="2"/>
  <c r="D6" i="2"/>
  <c r="M3" i="2"/>
  <c r="M2" i="2"/>
  <c r="B23" i="2"/>
  <c r="B10" i="2"/>
  <c r="D16" i="1"/>
  <c r="I21" i="1"/>
  <c r="J21" i="1"/>
  <c r="H21" i="1"/>
  <c r="I20" i="1"/>
  <c r="J20" i="1"/>
  <c r="H20" i="1"/>
  <c r="G11" i="4"/>
  <c r="B9" i="4"/>
  <c r="B16" i="2"/>
  <c r="B15" i="2"/>
  <c r="B17" i="2"/>
  <c r="B20" i="1"/>
  <c r="B12" i="4"/>
  <c r="B13" i="4"/>
  <c r="B5" i="5"/>
  <c r="B4" i="5"/>
  <c r="B3" i="5"/>
  <c r="B2" i="5"/>
  <c r="B6" i="4"/>
  <c r="B22" i="2"/>
  <c r="N4" i="2"/>
  <c r="G4" i="2"/>
  <c r="M4" i="2"/>
  <c r="B24" i="2"/>
  <c r="G5" i="2"/>
  <c r="M5" i="2"/>
  <c r="N5" i="2"/>
  <c r="B25" i="2"/>
  <c r="B26" i="2"/>
  <c r="B28" i="2"/>
  <c r="B19" i="2"/>
  <c r="K6" i="2"/>
  <c r="J3" i="2"/>
  <c r="J4" i="2"/>
  <c r="J5" i="2"/>
  <c r="J2" i="2"/>
  <c r="B8" i="2"/>
  <c r="H3" i="2"/>
  <c r="I3" i="2"/>
  <c r="H4" i="2"/>
  <c r="I4" i="2"/>
  <c r="H5" i="2"/>
  <c r="I5" i="2"/>
  <c r="H2" i="2"/>
  <c r="I2" i="2"/>
  <c r="B9" i="2"/>
  <c r="B11" i="2"/>
  <c r="B26" i="1"/>
  <c r="D21" i="1"/>
  <c r="O9" i="1"/>
  <c r="B21" i="1"/>
  <c r="O11" i="1"/>
  <c r="P5" i="1"/>
  <c r="O4" i="1"/>
  <c r="D22" i="1"/>
  <c r="D23" i="1"/>
  <c r="B22" i="1"/>
  <c r="B18" i="1"/>
  <c r="B13" i="1"/>
  <c r="B23" i="1"/>
  <c r="D18" i="1"/>
  <c r="D14" i="1"/>
  <c r="D13" i="1"/>
  <c r="D17" i="1"/>
  <c r="B14" i="1"/>
  <c r="B17" i="1"/>
  <c r="B16" i="1"/>
  <c r="D31" i="1"/>
  <c r="B31" i="1"/>
  <c r="D30" i="1"/>
  <c r="B30" i="1"/>
  <c r="B13" i="2"/>
</calcChain>
</file>

<file path=xl/sharedStrings.xml><?xml version="1.0" encoding="utf-8"?>
<sst xmlns="http://schemas.openxmlformats.org/spreadsheetml/2006/main" count="103" uniqueCount="69">
  <si>
    <t>Group I</t>
  </si>
  <si>
    <t>&amp;</t>
  </si>
  <si>
    <t>Group II</t>
  </si>
  <si>
    <t>\\</t>
  </si>
  <si>
    <t>Mean</t>
  </si>
  <si>
    <t>St.Dev</t>
  </si>
  <si>
    <t>Mode</t>
  </si>
  <si>
    <t>Max</t>
  </si>
  <si>
    <t>Min</t>
  </si>
  <si>
    <t>Abs.Dev</t>
  </si>
  <si>
    <t>CV</t>
  </si>
  <si>
    <t>Q1</t>
  </si>
  <si>
    <t>Q3</t>
  </si>
  <si>
    <t>Lower Fence</t>
  </si>
  <si>
    <t>Median</t>
  </si>
  <si>
    <t>Upper Fence</t>
  </si>
  <si>
    <t>10k - 20k</t>
  </si>
  <si>
    <t>20k - 30k</t>
  </si>
  <si>
    <t>30k - 50k</t>
  </si>
  <si>
    <t>50k - 90k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</si>
  <si>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</si>
  <si>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</si>
  <si>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</si>
  <si>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</si>
  <si>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</si>
  <si>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</si>
  <si>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</si>
  <si>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</si>
  <si>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</si>
  <si>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Covariance</t>
  </si>
  <si>
    <t>Sorted Group 1</t>
  </si>
  <si>
    <t>Sorted Group 2</t>
  </si>
  <si>
    <t>Mean Salary</t>
  </si>
  <si>
    <t>600th guy</t>
  </si>
  <si>
    <t>601th guy</t>
  </si>
  <si>
    <t>Standard Deviation</t>
  </si>
  <si>
    <t>Nb of People</t>
  </si>
  <si>
    <t>Square</t>
  </si>
  <si>
    <t>Weights</t>
  </si>
  <si>
    <t>D9 - D1</t>
  </si>
  <si>
    <t>Cum Nb Of People</t>
  </si>
  <si>
    <t>diff mid - mean</t>
  </si>
  <si>
    <t>Wages</t>
  </si>
  <si>
    <t>CumWages</t>
  </si>
  <si>
    <t>Half of payroll</t>
  </si>
  <si>
    <t>Medial</t>
  </si>
  <si>
    <t>Gini Coefficient</t>
  </si>
  <si>
    <t>B</t>
  </si>
  <si>
    <t>People</t>
  </si>
  <si>
    <t>B1</t>
  </si>
  <si>
    <t>B2</t>
  </si>
  <si>
    <t>B3</t>
  </si>
  <si>
    <t>B4</t>
  </si>
  <si>
    <t>Gini</t>
  </si>
  <si>
    <t>P</t>
  </si>
  <si>
    <t>Q</t>
  </si>
  <si>
    <t>Laspeyres Index</t>
  </si>
  <si>
    <t>Price elasticity for smoothies</t>
  </si>
  <si>
    <t>Smoothies</t>
  </si>
  <si>
    <t>Beach Chair</t>
  </si>
  <si>
    <t>VAT</t>
  </si>
  <si>
    <t>Global Variation</t>
  </si>
  <si>
    <t>Average annual rate</t>
  </si>
  <si>
    <t>Real growth rate in 2007</t>
  </si>
  <si>
    <t>Real growth rate in 2008</t>
  </si>
  <si>
    <t>euros</t>
  </si>
  <si>
    <t>or in relative</t>
  </si>
  <si>
    <t>5,14 10</t>
  </si>
  <si>
    <t>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</si>
</sst>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4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0" fontId="0" fillId="0" borderId="0" xfId="0" applyNumberFormat="1"/>
    <xf numFmtId="164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G3" sqref="G3"/>
    </sheetView>
  </sheetViews>
  <sheetFormatPr baseColWidth="10" defaultRowHeight="15" x14ac:dyDescent="0"/>
  <cols>
    <col min="2" max="2" width="8.33203125" bestFit="1" customWidth="1"/>
    <col min="3" max="3" width="2.6640625" hidden="1" customWidth="1"/>
    <col min="4" max="4" width="7.83203125" bestFit="1" customWidth="1"/>
    <col min="5" max="5" width="0" hidden="1" customWidth="1"/>
    <col min="8" max="8" width="13.6640625" bestFit="1" customWidth="1"/>
    <col min="9" max="9" width="0" hidden="1" customWidth="1"/>
    <col min="11" max="11" width="3.5" bestFit="1" customWidth="1"/>
    <col min="15" max="16" width="5.1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H1" t="s">
        <v>30</v>
      </c>
      <c r="J1" t="s">
        <v>31</v>
      </c>
    </row>
    <row r="2" spans="1:16">
      <c r="B2">
        <v>5</v>
      </c>
      <c r="C2" t="s">
        <v>1</v>
      </c>
      <c r="D2">
        <v>4</v>
      </c>
      <c r="E2" t="s">
        <v>3</v>
      </c>
      <c r="F2" s="1">
        <f>(B2-$B$13)</f>
        <v>-4.9000000000000004</v>
      </c>
      <c r="G2" s="1">
        <f>(D2-$D$13)</f>
        <v>-6.3000000000000007</v>
      </c>
      <c r="H2">
        <v>5</v>
      </c>
      <c r="J2">
        <v>4</v>
      </c>
    </row>
    <row r="3" spans="1:16">
      <c r="B3">
        <v>14</v>
      </c>
      <c r="C3" t="s">
        <v>1</v>
      </c>
      <c r="D3">
        <v>11</v>
      </c>
      <c r="E3" t="s">
        <v>3</v>
      </c>
      <c r="F3" s="1">
        <f t="shared" ref="F3:F11" si="0">(B3-$B$13)</f>
        <v>4.0999999999999996</v>
      </c>
      <c r="G3" s="1">
        <f t="shared" ref="G3:G11" si="1">(D3-$D$13)</f>
        <v>0.69999999999999929</v>
      </c>
      <c r="H3">
        <v>5</v>
      </c>
      <c r="J3">
        <v>6</v>
      </c>
      <c r="N3" t="s">
        <v>20</v>
      </c>
      <c r="O3">
        <v>5</v>
      </c>
      <c r="P3">
        <v>5</v>
      </c>
    </row>
    <row r="4" spans="1:16">
      <c r="B4">
        <v>10</v>
      </c>
      <c r="C4" t="s">
        <v>1</v>
      </c>
      <c r="D4">
        <v>15</v>
      </c>
      <c r="E4" t="s">
        <v>3</v>
      </c>
      <c r="F4" s="1">
        <f t="shared" si="0"/>
        <v>9.9999999999999645E-2</v>
      </c>
      <c r="G4" s="1">
        <f t="shared" si="1"/>
        <v>4.6999999999999993</v>
      </c>
      <c r="H4">
        <v>8</v>
      </c>
      <c r="J4">
        <v>9</v>
      </c>
      <c r="N4" t="s">
        <v>21</v>
      </c>
      <c r="O4">
        <f>6.5</f>
        <v>6.5</v>
      </c>
      <c r="P4">
        <v>7.5</v>
      </c>
    </row>
    <row r="5" spans="1:16">
      <c r="B5">
        <v>11</v>
      </c>
      <c r="C5" t="s">
        <v>1</v>
      </c>
      <c r="D5">
        <v>13</v>
      </c>
      <c r="E5" t="s">
        <v>3</v>
      </c>
      <c r="F5" s="1">
        <f t="shared" si="0"/>
        <v>1.0999999999999996</v>
      </c>
      <c r="G5" s="1">
        <f t="shared" si="1"/>
        <v>2.6999999999999993</v>
      </c>
      <c r="H5">
        <v>9</v>
      </c>
      <c r="J5">
        <v>10</v>
      </c>
      <c r="N5" t="s">
        <v>22</v>
      </c>
      <c r="O5">
        <v>8.5</v>
      </c>
      <c r="P5">
        <f>9.5</f>
        <v>9.5</v>
      </c>
    </row>
    <row r="6" spans="1:16">
      <c r="B6">
        <v>14</v>
      </c>
      <c r="C6" t="s">
        <v>1</v>
      </c>
      <c r="D6">
        <v>6</v>
      </c>
      <c r="E6" t="s">
        <v>3</v>
      </c>
      <c r="F6" s="1">
        <f t="shared" si="0"/>
        <v>4.0999999999999996</v>
      </c>
      <c r="G6" s="1">
        <f t="shared" si="1"/>
        <v>-4.3000000000000007</v>
      </c>
      <c r="H6">
        <v>10</v>
      </c>
      <c r="J6">
        <v>11</v>
      </c>
      <c r="N6" t="s">
        <v>23</v>
      </c>
    </row>
    <row r="7" spans="1:16">
      <c r="B7">
        <v>13</v>
      </c>
      <c r="C7" t="s">
        <v>1</v>
      </c>
      <c r="D7">
        <v>11</v>
      </c>
      <c r="E7" t="s">
        <v>3</v>
      </c>
      <c r="F7" s="1">
        <f t="shared" si="0"/>
        <v>3.0999999999999996</v>
      </c>
      <c r="G7" s="1">
        <f t="shared" si="1"/>
        <v>0.69999999999999929</v>
      </c>
      <c r="H7">
        <v>10</v>
      </c>
      <c r="J7">
        <v>11</v>
      </c>
      <c r="N7" t="s">
        <v>24</v>
      </c>
    </row>
    <row r="8" spans="1:16">
      <c r="B8">
        <v>10</v>
      </c>
      <c r="C8" t="s">
        <v>1</v>
      </c>
      <c r="D8">
        <v>10</v>
      </c>
      <c r="E8" t="s">
        <v>3</v>
      </c>
      <c r="F8" s="1">
        <f t="shared" si="0"/>
        <v>9.9999999999999645E-2</v>
      </c>
      <c r="G8" s="1">
        <f t="shared" si="1"/>
        <v>-0.30000000000000071</v>
      </c>
      <c r="H8">
        <v>11</v>
      </c>
      <c r="J8">
        <v>12</v>
      </c>
      <c r="N8" t="s">
        <v>25</v>
      </c>
    </row>
    <row r="9" spans="1:16">
      <c r="B9">
        <v>9</v>
      </c>
      <c r="C9" t="s">
        <v>1</v>
      </c>
      <c r="D9">
        <v>12</v>
      </c>
      <c r="E9" t="s">
        <v>3</v>
      </c>
      <c r="F9" s="1">
        <f t="shared" si="0"/>
        <v>-0.90000000000000036</v>
      </c>
      <c r="G9" s="1">
        <f t="shared" si="1"/>
        <v>1.6999999999999993</v>
      </c>
      <c r="H9">
        <v>13</v>
      </c>
      <c r="J9">
        <v>12</v>
      </c>
      <c r="N9" t="s">
        <v>26</v>
      </c>
      <c r="O9">
        <f>12</f>
        <v>12</v>
      </c>
      <c r="P9">
        <v>12</v>
      </c>
    </row>
    <row r="10" spans="1:16">
      <c r="B10">
        <v>8</v>
      </c>
      <c r="C10" t="s">
        <v>1</v>
      </c>
      <c r="D10">
        <v>12</v>
      </c>
      <c r="E10" t="s">
        <v>3</v>
      </c>
      <c r="F10" s="1">
        <f t="shared" si="0"/>
        <v>-1.9000000000000004</v>
      </c>
      <c r="G10" s="1">
        <f t="shared" si="1"/>
        <v>1.6999999999999993</v>
      </c>
      <c r="H10">
        <v>14</v>
      </c>
      <c r="J10">
        <v>13</v>
      </c>
      <c r="N10" t="s">
        <v>27</v>
      </c>
      <c r="O10">
        <v>13.5</v>
      </c>
      <c r="P10">
        <v>12.5</v>
      </c>
    </row>
    <row r="11" spans="1:16">
      <c r="B11">
        <v>5</v>
      </c>
      <c r="C11" t="s">
        <v>1</v>
      </c>
      <c r="D11">
        <v>9</v>
      </c>
      <c r="E11" t="s">
        <v>3</v>
      </c>
      <c r="F11" s="1">
        <f t="shared" si="0"/>
        <v>-4.9000000000000004</v>
      </c>
      <c r="G11" s="1">
        <f t="shared" si="1"/>
        <v>-1.3000000000000007</v>
      </c>
      <c r="H11">
        <v>14</v>
      </c>
      <c r="J11">
        <v>15</v>
      </c>
      <c r="N11" t="s">
        <v>28</v>
      </c>
      <c r="O11">
        <f>14</f>
        <v>14</v>
      </c>
      <c r="P11">
        <v>14</v>
      </c>
    </row>
    <row r="13" spans="1:16">
      <c r="A13" t="s">
        <v>4</v>
      </c>
      <c r="B13" s="1">
        <f>AVERAGE(B2:B11)</f>
        <v>9.9</v>
      </c>
      <c r="D13" s="1">
        <f>AVERAGE(D2:D11)</f>
        <v>10.3</v>
      </c>
    </row>
    <row r="14" spans="1:16">
      <c r="A14" t="s">
        <v>5</v>
      </c>
      <c r="B14" s="1">
        <f>STDEVP(B2:B11)</f>
        <v>3.1128764832546763</v>
      </c>
      <c r="D14" s="1">
        <f>STDEVP(D2:D11)</f>
        <v>3.1</v>
      </c>
      <c r="F14">
        <f>SQRT(SUM(F2:F11)/10)</f>
        <v>0</v>
      </c>
    </row>
    <row r="15" spans="1:16">
      <c r="A15" t="s">
        <v>6</v>
      </c>
      <c r="B15" s="5" t="s">
        <v>67</v>
      </c>
      <c r="C15" s="3"/>
      <c r="D15" s="5" t="s">
        <v>68</v>
      </c>
    </row>
    <row r="16" spans="1:16">
      <c r="A16" t="s">
        <v>9</v>
      </c>
      <c r="B16" s="1">
        <f>AVEDEV(B2:B11)</f>
        <v>2.5199999999999996</v>
      </c>
      <c r="D16" s="1">
        <f>AVEDEV(D2:D11)</f>
        <v>2.44</v>
      </c>
    </row>
    <row r="17" spans="1:10">
      <c r="A17" t="s">
        <v>10</v>
      </c>
      <c r="B17" s="1">
        <f>B14/B13</f>
        <v>0.31443196800552287</v>
      </c>
      <c r="D17" s="1">
        <f>D14/D13</f>
        <v>0.30097087378640774</v>
      </c>
    </row>
    <row r="18" spans="1:10">
      <c r="A18" t="s">
        <v>14</v>
      </c>
      <c r="B18" s="1">
        <f>MEDIAN(B2:B11)</f>
        <v>10</v>
      </c>
      <c r="C18" s="1"/>
      <c r="D18" s="1">
        <f>MEDIAN(D2:D11)</f>
        <v>11</v>
      </c>
    </row>
    <row r="20" spans="1:10">
      <c r="A20" t="s">
        <v>11</v>
      </c>
      <c r="B20">
        <f>7.5</f>
        <v>7.5</v>
      </c>
      <c r="D20">
        <v>8.5</v>
      </c>
      <c r="H20">
        <f>(H4+H3)/2</f>
        <v>6.5</v>
      </c>
      <c r="I20">
        <f t="shared" ref="I20:J20" si="2">(I4+I3)/2</f>
        <v>0</v>
      </c>
      <c r="J20">
        <f t="shared" si="2"/>
        <v>7.5</v>
      </c>
    </row>
    <row r="21" spans="1:10">
      <c r="A21" t="s">
        <v>12</v>
      </c>
      <c r="B21">
        <f>(O9+O10)/2</f>
        <v>12.75</v>
      </c>
      <c r="D21">
        <f>(P9+P10)/2</f>
        <v>12.25</v>
      </c>
      <c r="H21">
        <f>(H10+H9)/2</f>
        <v>13.5</v>
      </c>
      <c r="I21">
        <f t="shared" ref="I21:J21" si="3">(I10+I9)/2</f>
        <v>0</v>
      </c>
      <c r="J21">
        <f t="shared" si="3"/>
        <v>12.5</v>
      </c>
    </row>
    <row r="22" spans="1:10">
      <c r="A22" t="s">
        <v>13</v>
      </c>
      <c r="B22">
        <f>B20-1.5*(B21-B20)</f>
        <v>-0.375</v>
      </c>
      <c r="D22">
        <f>D20-1.5*(D21-D20)</f>
        <v>2.875</v>
      </c>
    </row>
    <row r="23" spans="1:10">
      <c r="A23" t="s">
        <v>15</v>
      </c>
      <c r="B23">
        <f>B21+(B21-B20)</f>
        <v>18</v>
      </c>
      <c r="D23">
        <f>D21+(D21-D20)</f>
        <v>16</v>
      </c>
    </row>
    <row r="26" spans="1:10">
      <c r="A26" t="s">
        <v>29</v>
      </c>
      <c r="B26">
        <f>_xlfn.COVARIANCE.P(B2:B11,D2:D11)</f>
        <v>2.3299999999999996</v>
      </c>
      <c r="G26">
        <f>SUMPRODUCT(F2:F11,G2:G11)/10</f>
        <v>2.3299999999999996</v>
      </c>
    </row>
    <row r="30" spans="1:10">
      <c r="A30" t="s">
        <v>7</v>
      </c>
      <c r="B30" s="1">
        <f>MAX(B2:B11)</f>
        <v>14</v>
      </c>
      <c r="D30" s="1">
        <f>MAX(D2:D11)</f>
        <v>15</v>
      </c>
    </row>
    <row r="31" spans="1:10">
      <c r="A31" t="s">
        <v>8</v>
      </c>
      <c r="B31" s="1">
        <f>MIN(B2:B11)</f>
        <v>5</v>
      </c>
      <c r="D31" s="1">
        <f>MIN(D2:D11)</f>
        <v>4</v>
      </c>
    </row>
  </sheetData>
  <sortState ref="J2:J11">
    <sortCondition ref="J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8" sqref="B28"/>
    </sheetView>
  </sheetViews>
  <sheetFormatPr baseColWidth="10" defaultRowHeight="15" x14ac:dyDescent="0"/>
  <cols>
    <col min="1" max="1" width="16.83203125" bestFit="1" customWidth="1"/>
    <col min="3" max="3" width="2.6640625" hidden="1" customWidth="1"/>
    <col min="5" max="5" width="2.83203125" hidden="1" customWidth="1"/>
    <col min="6" max="6" width="14.1640625" bestFit="1" customWidth="1"/>
    <col min="7" max="7" width="16.1640625" bestFit="1" customWidth="1"/>
    <col min="8" max="8" width="13.83203125" bestFit="1" customWidth="1"/>
    <col min="9" max="9" width="12.83203125" bestFit="1" customWidth="1"/>
    <col min="10" max="10" width="12.6640625" bestFit="1" customWidth="1"/>
  </cols>
  <sheetData>
    <row r="1" spans="1:14" s="6" customFormat="1">
      <c r="D1" s="6" t="s">
        <v>36</v>
      </c>
      <c r="F1" s="6" t="s">
        <v>42</v>
      </c>
      <c r="G1" s="6" t="s">
        <v>40</v>
      </c>
      <c r="H1" s="6" t="s">
        <v>41</v>
      </c>
      <c r="I1" s="6" t="s">
        <v>37</v>
      </c>
      <c r="J1" s="6" t="s">
        <v>38</v>
      </c>
      <c r="K1" s="6" t="s">
        <v>43</v>
      </c>
      <c r="M1" s="6" t="s">
        <v>48</v>
      </c>
      <c r="N1" s="6" t="s">
        <v>42</v>
      </c>
    </row>
    <row r="2" spans="1:14">
      <c r="B2" s="3" t="s">
        <v>16</v>
      </c>
      <c r="C2" s="3" t="s">
        <v>1</v>
      </c>
      <c r="D2" s="3">
        <v>200</v>
      </c>
      <c r="E2" s="3" t="s">
        <v>3</v>
      </c>
      <c r="F2">
        <f>15*200</f>
        <v>3000</v>
      </c>
      <c r="G2">
        <f>D2</f>
        <v>200</v>
      </c>
      <c r="H2" s="5">
        <f>15-B8</f>
        <v>-11.333333333333332</v>
      </c>
      <c r="I2" s="5">
        <f>H2*H2</f>
        <v>128.44444444444443</v>
      </c>
      <c r="J2" s="5">
        <f>D2/SUM($D$2:$D$5)</f>
        <v>0.16666666666666666</v>
      </c>
      <c r="K2">
        <f>F2</f>
        <v>3000</v>
      </c>
      <c r="M2" s="5">
        <f>G2/$D$6</f>
        <v>0.16666666666666666</v>
      </c>
      <c r="N2" s="5">
        <f>K2/$K$5</f>
        <v>9.49367088607595E-2</v>
      </c>
    </row>
    <row r="3" spans="1:14">
      <c r="B3" s="3" t="s">
        <v>17</v>
      </c>
      <c r="C3" s="3" t="s">
        <v>1</v>
      </c>
      <c r="D3" s="3">
        <v>800</v>
      </c>
      <c r="E3" s="3" t="s">
        <v>3</v>
      </c>
      <c r="F3" s="4">
        <f>25*800</f>
        <v>20000</v>
      </c>
      <c r="G3">
        <f>D3+G2</f>
        <v>1000</v>
      </c>
      <c r="H3" s="5">
        <f>25-B8</f>
        <v>-1.3333333333333321</v>
      </c>
      <c r="I3" s="5">
        <f>H3*H3</f>
        <v>1.7777777777777746</v>
      </c>
      <c r="J3" s="5">
        <f>D3/SUM($D$2:$D$5)</f>
        <v>0.66666666666666663</v>
      </c>
      <c r="K3">
        <f>F3+K2</f>
        <v>23000</v>
      </c>
      <c r="M3" s="5">
        <f>G3/$D$6</f>
        <v>0.83333333333333337</v>
      </c>
      <c r="N3" s="5">
        <f>K3/$K$5</f>
        <v>0.72784810126582278</v>
      </c>
    </row>
    <row r="4" spans="1:14">
      <c r="B4" s="3" t="s">
        <v>18</v>
      </c>
      <c r="C4" s="3" t="s">
        <v>1</v>
      </c>
      <c r="D4" s="3">
        <v>180</v>
      </c>
      <c r="E4" s="3" t="s">
        <v>3</v>
      </c>
      <c r="F4">
        <f>40*180</f>
        <v>7200</v>
      </c>
      <c r="G4">
        <f>D4+G3</f>
        <v>1180</v>
      </c>
      <c r="H4" s="5">
        <f>40-B8</f>
        <v>13.666666666666668</v>
      </c>
      <c r="I4" s="5">
        <f>H4*H4</f>
        <v>186.7777777777778</v>
      </c>
      <c r="J4" s="5">
        <f>D4/SUM($D$2:$D$5)</f>
        <v>0.15</v>
      </c>
      <c r="K4">
        <f>F4+K3</f>
        <v>30200</v>
      </c>
      <c r="M4" s="5">
        <f>G4/$D$6</f>
        <v>0.98333333333333328</v>
      </c>
      <c r="N4" s="5">
        <f>K4/$K$5</f>
        <v>0.95569620253164556</v>
      </c>
    </row>
    <row r="5" spans="1:14">
      <c r="B5" s="3" t="s">
        <v>19</v>
      </c>
      <c r="C5" s="3" t="s">
        <v>1</v>
      </c>
      <c r="D5" s="3">
        <v>20</v>
      </c>
      <c r="E5" s="3" t="s">
        <v>3</v>
      </c>
      <c r="F5">
        <f>70*20</f>
        <v>1400</v>
      </c>
      <c r="G5">
        <f>D5+G4</f>
        <v>1200</v>
      </c>
      <c r="H5" s="5">
        <f>70-B8</f>
        <v>43.666666666666671</v>
      </c>
      <c r="I5" s="5">
        <f>H5*H5</f>
        <v>1906.7777777777783</v>
      </c>
      <c r="J5" s="5">
        <f>D5/SUM($D$2:$D$5)</f>
        <v>1.6666666666666666E-2</v>
      </c>
      <c r="K5">
        <f>F5+K4</f>
        <v>31600</v>
      </c>
      <c r="M5" s="5">
        <f>G5/$D$6</f>
        <v>1</v>
      </c>
      <c r="N5" s="5">
        <f>K5/$K$5</f>
        <v>1</v>
      </c>
    </row>
    <row r="6" spans="1:14">
      <c r="D6">
        <f>SUM(D2:D5)</f>
        <v>1200</v>
      </c>
      <c r="J6" s="2" t="s">
        <v>44</v>
      </c>
      <c r="K6" s="2">
        <f>K5/2</f>
        <v>15800</v>
      </c>
    </row>
    <row r="8" spans="1:14">
      <c r="A8" t="s">
        <v>32</v>
      </c>
      <c r="B8">
        <f>SUM(F2:F5)/SUM(D2:D5)</f>
        <v>26.333333333333332</v>
      </c>
    </row>
    <row r="9" spans="1:14">
      <c r="A9" t="s">
        <v>33</v>
      </c>
      <c r="B9">
        <f>20+400/D3*10</f>
        <v>25</v>
      </c>
    </row>
    <row r="10" spans="1:14">
      <c r="A10" t="s">
        <v>34</v>
      </c>
      <c r="B10">
        <f>20+401/800*10</f>
        <v>25.012499999999999</v>
      </c>
    </row>
    <row r="11" spans="1:14">
      <c r="A11" t="s">
        <v>14</v>
      </c>
      <c r="B11">
        <f>(B9+B10)/2</f>
        <v>25.006250000000001</v>
      </c>
    </row>
    <row r="13" spans="1:14">
      <c r="A13" t="s">
        <v>35</v>
      </c>
      <c r="B13">
        <f>SQRT(SUMPRODUCT(I2:I5,J2:J5))</f>
        <v>9.0768325361267355</v>
      </c>
    </row>
    <row r="15" spans="1:14">
      <c r="A15" t="s">
        <v>20</v>
      </c>
      <c r="B15">
        <f>10+120/D2*10</f>
        <v>16</v>
      </c>
    </row>
    <row r="16" spans="1:14">
      <c r="A16" t="s">
        <v>28</v>
      </c>
      <c r="B16">
        <f>30+80/D4*20</f>
        <v>38.888888888888886</v>
      </c>
    </row>
    <row r="17" spans="1:2">
      <c r="A17" t="s">
        <v>39</v>
      </c>
      <c r="B17">
        <f>B16/B15</f>
        <v>2.4305555555555554</v>
      </c>
    </row>
    <row r="19" spans="1:2">
      <c r="A19" t="s">
        <v>45</v>
      </c>
      <c r="B19">
        <f>20+(15800-3000)/F3*10</f>
        <v>26.4</v>
      </c>
    </row>
    <row r="21" spans="1:2">
      <c r="A21" t="s">
        <v>46</v>
      </c>
    </row>
    <row r="22" spans="1:2">
      <c r="A22" t="s">
        <v>49</v>
      </c>
      <c r="B22" s="8">
        <f>M2*N2/2</f>
        <v>7.9113924050632917E-3</v>
      </c>
    </row>
    <row r="23" spans="1:2">
      <c r="A23" t="s">
        <v>50</v>
      </c>
      <c r="B23" s="8">
        <f>(N3+N2)/2*(M3-M2)</f>
        <v>0.27426160337552746</v>
      </c>
    </row>
    <row r="24" spans="1:2">
      <c r="A24" t="s">
        <v>51</v>
      </c>
      <c r="B24" s="8">
        <f>(N4+N3)*(M4-M3)/2</f>
        <v>0.12626582278481005</v>
      </c>
    </row>
    <row r="25" spans="1:2">
      <c r="A25" t="s">
        <v>52</v>
      </c>
      <c r="B25" s="8">
        <f>(M5-M4)*(N5+N4)/2</f>
        <v>1.6297468354430432E-2</v>
      </c>
    </row>
    <row r="26" spans="1:2">
      <c r="A26" t="s">
        <v>47</v>
      </c>
      <c r="B26" s="8">
        <f>SUM(B22:B25)</f>
        <v>0.42473628691983117</v>
      </c>
    </row>
    <row r="28" spans="1:2">
      <c r="A28" t="s">
        <v>53</v>
      </c>
      <c r="B28">
        <f>1-2*B26</f>
        <v>0.15052742616033765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37" sqref="E37"/>
    </sheetView>
  </sheetViews>
  <sheetFormatPr baseColWidth="10" defaultRowHeight="15" x14ac:dyDescent="0"/>
  <sheetData>
    <row r="1" spans="1:7">
      <c r="B1" t="s">
        <v>54</v>
      </c>
      <c r="C1" t="s">
        <v>55</v>
      </c>
      <c r="D1" t="s">
        <v>54</v>
      </c>
      <c r="E1" t="s">
        <v>55</v>
      </c>
    </row>
    <row r="2" spans="1:7">
      <c r="A2">
        <v>2015</v>
      </c>
      <c r="B2">
        <v>4</v>
      </c>
      <c r="C2">
        <v>1000</v>
      </c>
      <c r="D2">
        <v>100</v>
      </c>
      <c r="E2">
        <v>50</v>
      </c>
    </row>
    <row r="3" spans="1:7">
      <c r="A3">
        <v>2016</v>
      </c>
      <c r="B3">
        <v>4.5</v>
      </c>
      <c r="C3">
        <v>1100</v>
      </c>
      <c r="D3">
        <v>120</v>
      </c>
      <c r="E3">
        <v>40</v>
      </c>
    </row>
    <row r="5" spans="1:7">
      <c r="A5" t="s">
        <v>56</v>
      </c>
    </row>
    <row r="6" spans="1:7">
      <c r="A6">
        <v>2016</v>
      </c>
      <c r="B6" s="1">
        <f>(B3*C2+D3*E2)/(B2*C2+D2*E2)</f>
        <v>1.1666666666666667</v>
      </c>
      <c r="C6">
        <f>(B3*C2+D3*E2)/(B2*C2+D2*E2)</f>
        <v>1.1666666666666667</v>
      </c>
    </row>
    <row r="8" spans="1:7">
      <c r="A8" t="s">
        <v>57</v>
      </c>
    </row>
    <row r="9" spans="1:7">
      <c r="A9" t="s">
        <v>58</v>
      </c>
      <c r="B9">
        <f>((C3-C2)/C2)/((B3-B2)/B2)</f>
        <v>0.8</v>
      </c>
    </row>
    <row r="10" spans="1:7">
      <c r="A10" t="s">
        <v>59</v>
      </c>
      <c r="B10" s="1">
        <f>(E3-E2)*D2/((D3-D2)*E2)</f>
        <v>-1</v>
      </c>
      <c r="C10">
        <f>(E3-E2)/E2*(D2/(D3-D2))</f>
        <v>-1</v>
      </c>
    </row>
    <row r="11" spans="1:7">
      <c r="G11">
        <f>0.25/0.2</f>
        <v>1.25</v>
      </c>
    </row>
    <row r="12" spans="1:7">
      <c r="A12" t="s">
        <v>60</v>
      </c>
      <c r="B12">
        <f>(4.5*1.25-4.5*1.2)</f>
        <v>0.22500000000000053</v>
      </c>
      <c r="C12" t="s">
        <v>65</v>
      </c>
    </row>
    <row r="13" spans="1:7">
      <c r="A13" t="s">
        <v>66</v>
      </c>
      <c r="B13" s="7">
        <f>B12/(1.25*4.5)</f>
        <v>4.0000000000000098E-2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18" sqref="A18"/>
    </sheetView>
  </sheetViews>
  <sheetFormatPr baseColWidth="10" defaultRowHeight="15" x14ac:dyDescent="0"/>
  <cols>
    <col min="1" max="1" width="21.33203125" bestFit="1" customWidth="1"/>
  </cols>
  <sheetData>
    <row r="2" spans="1:2">
      <c r="A2" t="s">
        <v>61</v>
      </c>
      <c r="B2" s="7">
        <f>1.1*0.9-1</f>
        <v>-9.9999999999998979E-3</v>
      </c>
    </row>
    <row r="3" spans="1:2">
      <c r="A3" t="s">
        <v>62</v>
      </c>
      <c r="B3" s="7">
        <f>SQRT(0.9*1.1)-1</f>
        <v>-5.0125628933800348E-3</v>
      </c>
    </row>
    <row r="4" spans="1:2">
      <c r="A4" t="s">
        <v>63</v>
      </c>
      <c r="B4" s="7">
        <f>1.1/1.05-1</f>
        <v>4.7619047619047672E-2</v>
      </c>
    </row>
    <row r="5" spans="1:2">
      <c r="A5" t="s">
        <v>64</v>
      </c>
      <c r="B5" s="7">
        <f>0.9/0.97-1</f>
        <v>-7.2164948453608213E-2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I</vt:lpstr>
      <vt:lpstr>Exercise 2</vt:lpstr>
      <vt:lpstr>Exercise 3</vt:lpstr>
      <vt:lpstr>Exercise 4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2016-04-11T22:35:51Z</dcterms:created>
  <dcterms:modified xsi:type="dcterms:W3CDTF">2016-04-21T21:04:35Z</dcterms:modified>
</cp:coreProperties>
</file>