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2"/>
  </bookViews>
  <sheets>
    <sheet name="Section 1" sheetId="2" r:id="rId1"/>
    <sheet name="Section 2" sheetId="1" r:id="rId2"/>
    <sheet name="Section 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3" l="1"/>
  <c r="C55" i="3"/>
  <c r="B55" i="3"/>
  <c r="A51" i="3"/>
  <c r="A40" i="3"/>
  <c r="A43" i="3"/>
  <c r="D31" i="3"/>
  <c r="C31" i="3"/>
  <c r="B31" i="3"/>
  <c r="A27" i="3"/>
  <c r="C23" i="3"/>
  <c r="C24" i="3"/>
  <c r="C22" i="3"/>
  <c r="B21" i="3"/>
  <c r="B23" i="3"/>
  <c r="B24" i="3"/>
  <c r="B22" i="3"/>
  <c r="D15" i="3"/>
  <c r="D16" i="3"/>
  <c r="D17" i="3"/>
  <c r="C15" i="3"/>
  <c r="C16" i="3"/>
  <c r="C17" i="3"/>
  <c r="B15" i="3"/>
  <c r="B16" i="3"/>
  <c r="B17" i="3"/>
  <c r="C37" i="1"/>
  <c r="C34" i="1"/>
  <c r="C35" i="1"/>
  <c r="C33" i="1"/>
  <c r="C32" i="1"/>
  <c r="B28" i="1"/>
  <c r="C24" i="1"/>
  <c r="A10" i="2"/>
  <c r="B8" i="2"/>
  <c r="B6" i="2"/>
  <c r="C5" i="2"/>
  <c r="C4" i="2"/>
  <c r="B5" i="1"/>
  <c r="B6" i="1"/>
  <c r="C21" i="1"/>
  <c r="C20" i="1"/>
  <c r="C17" i="1"/>
  <c r="C16" i="1"/>
  <c r="C13" i="1"/>
  <c r="C10" i="1"/>
  <c r="B7" i="1"/>
</calcChain>
</file>

<file path=xl/sharedStrings.xml><?xml version="1.0" encoding="utf-8"?>
<sst xmlns="http://schemas.openxmlformats.org/spreadsheetml/2006/main" count="73" uniqueCount="67">
  <si>
    <t>Alice</t>
  </si>
  <si>
    <t xml:space="preserve">Bob </t>
  </si>
  <si>
    <t xml:space="preserve">Alice is earning </t>
  </si>
  <si>
    <t>less than Bob</t>
  </si>
  <si>
    <t xml:space="preserve">Alice should be increased by </t>
  </si>
  <si>
    <t>to catch up Bob salary</t>
  </si>
  <si>
    <t>Prices have increased by</t>
  </si>
  <si>
    <t>Purchasing power of Alice</t>
  </si>
  <si>
    <t>Purchasing power of Bob</t>
  </si>
  <si>
    <t>Amount of tax paid by Bob</t>
  </si>
  <si>
    <t>Amount of tax paid by Alice</t>
  </si>
  <si>
    <t>VAT rate is at 20%</t>
  </si>
  <si>
    <t>Price with tax</t>
  </si>
  <si>
    <t>1. Eggs are sold 2$ without tax =&gt;</t>
  </si>
  <si>
    <t>Waky waky, eggs &amp; baky (5 points)</t>
  </si>
  <si>
    <t>2. Bacon is sold 4$ with tax =&gt;</t>
  </si>
  <si>
    <t>Price without tax</t>
  </si>
  <si>
    <t>3. VAT rate is lowered at 15%</t>
  </si>
  <si>
    <t xml:space="preserve">4.  The price of bacon increased by 5% in 2014, by 10% in 2015 and by 2% </t>
  </si>
  <si>
    <t>Annual average increase rate =</t>
  </si>
  <si>
    <t>5. The price of eggs is increasing at an annual regular pace of 5% a year. In how many years, will the price of eggs be multiplied by 5 ?</t>
  </si>
  <si>
    <t>years</t>
  </si>
  <si>
    <t>Alice and Bob have started to work as sales for a big cookie factory at 1200$ per monthin 2013.</t>
  </si>
  <si>
    <t>1. Three years later, in 2016, Alice is now earning 20% more while Bob is earning 30% more. How lower is Alice’s salary compared to Bob’s (state the answer in % of Bob’s salary) ?</t>
  </si>
  <si>
    <t>2. By how much should Alice’s salary increase to catch up Bob’s salary ?</t>
  </si>
  <si>
    <t>3. Inflation rate stood at 2% rate per year. By how much prices have increased between 2013 and 2016 ?</t>
  </si>
  <si>
    <t>4. How does the purchasing power of Alice change between 2013 and 2016 ? What about Bob’s ?</t>
  </si>
  <si>
    <t>5. What is the amount of taxes paid by Alice ? By Bob ?</t>
  </si>
  <si>
    <t>6. What should be the flat tax-rate so that Alice / Bob pays the same amount of taxes ?</t>
  </si>
  <si>
    <t xml:space="preserve">The flat rate should be </t>
  </si>
  <si>
    <t xml:space="preserve">7. What is the mode of the wage distribution ? </t>
  </si>
  <si>
    <t>The modal class is 1400-1600</t>
  </si>
  <si>
    <t>The mode is</t>
  </si>
  <si>
    <t>8. How are Alice and Bob income compared to the median worker ?</t>
  </si>
  <si>
    <t>1200 - 1400</t>
  </si>
  <si>
    <t>Frequencies</t>
  </si>
  <si>
    <t>Cum.Freq.</t>
  </si>
  <si>
    <t>1400 - 1600</t>
  </si>
  <si>
    <t>1600 - 1800</t>
  </si>
  <si>
    <t>1800 - 2000</t>
  </si>
  <si>
    <t>The median wage is the wage of the 11th worker</t>
  </si>
  <si>
    <t>Median wage is thus</t>
  </si>
  <si>
    <t>Alice is earning less that the median worker whereas Bob is earning more</t>
  </si>
  <si>
    <t>Inflation in Mas-a-Tierra, Chile</t>
  </si>
  <si>
    <t>greens</t>
  </si>
  <si>
    <t>fish</t>
  </si>
  <si>
    <t>oil</t>
  </si>
  <si>
    <t>1. Compute elementary indexes for each year using 2012 as the baseline year.</t>
  </si>
  <si>
    <t>Greens</t>
  </si>
  <si>
    <t>Fish</t>
  </si>
  <si>
    <t>Oil</t>
  </si>
  <si>
    <t>ELEMENTARY INDEXES</t>
  </si>
  <si>
    <t>2. What is the inflation rate from 2013 to 2015 ?</t>
  </si>
  <si>
    <t>Laspeyres index</t>
  </si>
  <si>
    <t>Inflation</t>
  </si>
  <si>
    <t>3. What is the average annual inflation rate in Mas-a-Tierra?</t>
  </si>
  <si>
    <t>4. Compute the Laspeyres index in 2015 using 2012 as a baseline year</t>
  </si>
  <si>
    <t>PRICES</t>
  </si>
  <si>
    <t>QUANTITIES</t>
  </si>
  <si>
    <t>5. Compute the Paasche index in 2015 using 2012 as a baseline year</t>
  </si>
  <si>
    <t>US INFLATION RATE</t>
  </si>
  <si>
    <t>6. What is the average annual inflation rate in the US ?</t>
  </si>
  <si>
    <t>7. What should be the nominal exchange rate in 2015 so that the purchasing power parity holds in 2015 ?</t>
  </si>
  <si>
    <t>Price of 1$ of 2012 in 2015</t>
  </si>
  <si>
    <t>Price of 650 Pesos in 2012 in 2015</t>
  </si>
  <si>
    <t>Nominal exchange rate should be 1$ =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</si>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</sst>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69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168" fontId="0" fillId="0" borderId="0" xfId="0" applyNumberFormat="1"/>
    <xf numFmtId="2" fontId="0" fillId="0" borderId="0" xfId="0" applyNumberFormat="1"/>
    <xf numFmtId="169" fontId="1" fillId="0" borderId="0" xfId="0" applyNumberFormat="1" applyFont="1"/>
    <xf numFmtId="0" fontId="0" fillId="2" borderId="0" xfId="0" applyFill="1"/>
    <xf numFmtId="10" fontId="1" fillId="2" borderId="0" xfId="0" applyNumberFormat="1" applyFont="1" applyFill="1"/>
    <xf numFmtId="0" fontId="0" fillId="2" borderId="0" xfId="0" applyFill="1" applyAlignment="1"/>
    <xf numFmtId="10" fontId="1" fillId="2" borderId="0" xfId="0" applyNumberFormat="1" applyFont="1" applyFill="1" applyAlignment="1"/>
    <xf numFmtId="0" fontId="0" fillId="0" borderId="0" xfId="0" applyAlignment="1">
      <alignment horizontal="center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00"/>
  </sheetPr>
  <dimension ref="A1:C10"/>
  <sheetViews>
    <sheetView workbookViewId="0">
      <selection activeCell="A13" sqref="A13"/>
    </sheetView>
  </sheetViews>
  <sheetFormatPr baseColWidth="10" defaultRowHeight="15" x14ac:dyDescent="0"/>
  <cols>
    <col min="1" max="1" width="36" customWidth="1"/>
    <col min="2" max="2" width="15.1640625" bestFit="1" customWidth="1"/>
  </cols>
  <sheetData>
    <row r="1" spans="1:3">
      <c r="A1" s="4" t="s">
        <v>14</v>
      </c>
    </row>
    <row r="2" spans="1:3">
      <c r="A2" t="s">
        <v>11</v>
      </c>
    </row>
    <row r="4" spans="1:3">
      <c r="A4" t="s">
        <v>13</v>
      </c>
      <c r="B4" t="s">
        <v>12</v>
      </c>
      <c r="C4">
        <f>2*1.2</f>
        <v>2.4</v>
      </c>
    </row>
    <row r="5" spans="1:3">
      <c r="A5" t="s">
        <v>15</v>
      </c>
      <c r="B5" t="s">
        <v>16</v>
      </c>
      <c r="C5" s="6">
        <f>4/(1.2)</f>
        <v>3.3333333333333335</v>
      </c>
    </row>
    <row r="6" spans="1:3">
      <c r="A6" t="s">
        <v>17</v>
      </c>
      <c r="B6" s="1">
        <f>(1.15-1.2)/1.2</f>
        <v>-4.1666666666666706E-2</v>
      </c>
    </row>
    <row r="7" spans="1:3">
      <c r="A7" t="s">
        <v>18</v>
      </c>
    </row>
    <row r="8" spans="1:3">
      <c r="A8" t="s">
        <v>19</v>
      </c>
      <c r="B8" s="1">
        <f>(1.05*1.1*1.02)^(1/3)-1</f>
        <v>5.6154333503796838E-2</v>
      </c>
    </row>
    <row r="9" spans="1:3">
      <c r="A9" t="s">
        <v>20</v>
      </c>
    </row>
    <row r="10" spans="1:3">
      <c r="A10" s="7">
        <f>LN(5)/LN(1.05)</f>
        <v>32.986933736173881</v>
      </c>
      <c r="B10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D38"/>
  <sheetViews>
    <sheetView topLeftCell="A4" workbookViewId="0">
      <selection activeCell="A39" sqref="A39"/>
    </sheetView>
  </sheetViews>
  <sheetFormatPr baseColWidth="10" defaultRowHeight="15" x14ac:dyDescent="0"/>
  <cols>
    <col min="1" max="1" width="14.83203125" customWidth="1"/>
  </cols>
  <sheetData>
    <row r="1" spans="1:4">
      <c r="A1" t="s">
        <v>22</v>
      </c>
    </row>
    <row r="2" spans="1:4">
      <c r="B2" s="3">
        <v>1200</v>
      </c>
    </row>
    <row r="3" spans="1:4">
      <c r="B3" s="3"/>
    </row>
    <row r="4" spans="1:4" s="8" customFormat="1">
      <c r="A4" s="8" t="s">
        <v>23</v>
      </c>
    </row>
    <row r="5" spans="1:4">
      <c r="A5" t="s">
        <v>0</v>
      </c>
      <c r="B5" s="3">
        <f>B2*1.2</f>
        <v>1440</v>
      </c>
    </row>
    <row r="6" spans="1:4">
      <c r="A6" t="s">
        <v>1</v>
      </c>
      <c r="B6" s="3">
        <f>B2*1.3</f>
        <v>1560</v>
      </c>
    </row>
    <row r="7" spans="1:4">
      <c r="A7" t="s">
        <v>2</v>
      </c>
      <c r="B7" s="2">
        <f>(B5-B6)/B6</f>
        <v>-7.6923076923076927E-2</v>
      </c>
      <c r="C7" t="s">
        <v>3</v>
      </c>
    </row>
    <row r="8" spans="1:4">
      <c r="B8" s="2"/>
    </row>
    <row r="9" spans="1:4" s="8" customFormat="1">
      <c r="A9" s="8" t="s">
        <v>24</v>
      </c>
      <c r="B9" s="9"/>
    </row>
    <row r="10" spans="1:4">
      <c r="A10" t="s">
        <v>4</v>
      </c>
      <c r="C10" s="2">
        <f>(B6-B5)/B5</f>
        <v>8.3333333333333329E-2</v>
      </c>
      <c r="D10" t="s">
        <v>5</v>
      </c>
    </row>
    <row r="11" spans="1:4">
      <c r="C11" s="2"/>
    </row>
    <row r="12" spans="1:4" s="8" customFormat="1">
      <c r="A12" s="8" t="s">
        <v>25</v>
      </c>
      <c r="C12" s="9"/>
    </row>
    <row r="13" spans="1:4">
      <c r="A13" t="s">
        <v>6</v>
      </c>
      <c r="C13" s="2">
        <f>1.02^3-1</f>
        <v>6.1207999999999929E-2</v>
      </c>
    </row>
    <row r="14" spans="1:4">
      <c r="C14" s="2"/>
    </row>
    <row r="15" spans="1:4" s="10" customFormat="1">
      <c r="A15" s="10" t="s">
        <v>26</v>
      </c>
      <c r="C15" s="11"/>
    </row>
    <row r="16" spans="1:4">
      <c r="A16" t="s">
        <v>7</v>
      </c>
      <c r="C16" s="2">
        <f>1.2/(1.02^3)-1</f>
        <v>0.13078680145645349</v>
      </c>
    </row>
    <row r="17" spans="1:3">
      <c r="A17" t="s">
        <v>8</v>
      </c>
      <c r="C17" s="2">
        <f>1.3/(1.02^3)-1</f>
        <v>0.22501903491115804</v>
      </c>
    </row>
    <row r="18" spans="1:3">
      <c r="C18" s="2"/>
    </row>
    <row r="19" spans="1:3" s="8" customFormat="1">
      <c r="A19" s="8" t="s">
        <v>27</v>
      </c>
      <c r="C19" s="9"/>
    </row>
    <row r="20" spans="1:3">
      <c r="A20" t="s">
        <v>9</v>
      </c>
      <c r="C20">
        <f>0.05*500+0.15*500+0.2*60</f>
        <v>112</v>
      </c>
    </row>
    <row r="21" spans="1:3">
      <c r="A21" t="s">
        <v>10</v>
      </c>
      <c r="C21">
        <f>0.05*500+0.15*440</f>
        <v>91</v>
      </c>
    </row>
    <row r="23" spans="1:3" s="8" customFormat="1">
      <c r="A23" s="8" t="s">
        <v>28</v>
      </c>
    </row>
    <row r="24" spans="1:3">
      <c r="A24" t="s">
        <v>29</v>
      </c>
      <c r="C24" s="1">
        <f>C20/B5</f>
        <v>7.7777777777777779E-2</v>
      </c>
    </row>
    <row r="26" spans="1:3" s="8" customFormat="1">
      <c r="A26" s="8" t="s">
        <v>30</v>
      </c>
    </row>
    <row r="27" spans="1:3">
      <c r="A27" t="s">
        <v>31</v>
      </c>
    </row>
    <row r="28" spans="1:3">
      <c r="A28" t="s">
        <v>32</v>
      </c>
      <c r="B28">
        <f>1400+(9-5)/(9-5+9-4)*200</f>
        <v>1488.8888888888889</v>
      </c>
    </row>
    <row r="30" spans="1:3" s="8" customFormat="1">
      <c r="A30" s="10" t="s">
        <v>33</v>
      </c>
    </row>
    <row r="31" spans="1:3">
      <c r="B31" t="s">
        <v>35</v>
      </c>
      <c r="C31" t="s">
        <v>36</v>
      </c>
    </row>
    <row r="32" spans="1:3">
      <c r="A32" t="s">
        <v>34</v>
      </c>
      <c r="B32">
        <v>5</v>
      </c>
      <c r="C32">
        <f>B32</f>
        <v>5</v>
      </c>
    </row>
    <row r="33" spans="1:3">
      <c r="A33" t="s">
        <v>37</v>
      </c>
      <c r="B33">
        <v>9</v>
      </c>
      <c r="C33">
        <f>B33+C32</f>
        <v>14</v>
      </c>
    </row>
    <row r="34" spans="1:3">
      <c r="A34" t="s">
        <v>38</v>
      </c>
      <c r="B34">
        <v>4</v>
      </c>
      <c r="C34">
        <f t="shared" ref="C34:C35" si="0">B34+C33</f>
        <v>18</v>
      </c>
    </row>
    <row r="35" spans="1:3">
      <c r="A35" t="s">
        <v>39</v>
      </c>
      <c r="B35">
        <v>3</v>
      </c>
      <c r="C35">
        <f t="shared" si="0"/>
        <v>21</v>
      </c>
    </row>
    <row r="36" spans="1:3">
      <c r="A36" t="s">
        <v>40</v>
      </c>
    </row>
    <row r="37" spans="1:3">
      <c r="A37" t="s">
        <v>41</v>
      </c>
      <c r="C37">
        <f>1400+200*(11-5)/14</f>
        <v>1485.7142857142858</v>
      </c>
    </row>
    <row r="38" spans="1:3">
      <c r="A38" t="s">
        <v>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E57"/>
  <sheetViews>
    <sheetView tabSelected="1" workbookViewId="0">
      <selection activeCell="I48" sqref="I48"/>
    </sheetView>
  </sheetViews>
  <sheetFormatPr baseColWidth="10" defaultRowHeight="15" x14ac:dyDescent="0"/>
  <sheetData>
    <row r="1" spans="1:4" s="3" customFormat="1">
      <c r="A1" s="3" t="s">
        <v>43</v>
      </c>
    </row>
    <row r="3" spans="1:4">
      <c r="A3">
        <v>0.6</v>
      </c>
      <c r="B3" t="s">
        <v>44</v>
      </c>
    </row>
    <row r="4" spans="1:4">
      <c r="A4">
        <v>0.35</v>
      </c>
      <c r="B4" t="s">
        <v>45</v>
      </c>
    </row>
    <row r="5" spans="1:4">
      <c r="A5">
        <v>0.05</v>
      </c>
      <c r="B5" t="s">
        <v>46</v>
      </c>
    </row>
    <row r="7" spans="1:4" s="8" customFormat="1">
      <c r="A7" s="8" t="s">
        <v>47</v>
      </c>
    </row>
    <row r="8" spans="1:4">
      <c r="B8" s="12" t="s">
        <v>48</v>
      </c>
      <c r="C8" s="12" t="s">
        <v>49</v>
      </c>
      <c r="D8" s="12" t="s">
        <v>50</v>
      </c>
    </row>
    <row r="9" spans="1:4">
      <c r="A9">
        <v>2013</v>
      </c>
      <c r="B9">
        <v>5</v>
      </c>
      <c r="C9">
        <v>2</v>
      </c>
      <c r="D9">
        <v>-3</v>
      </c>
    </row>
    <row r="10" spans="1:4">
      <c r="A10">
        <v>2014</v>
      </c>
      <c r="B10">
        <v>1</v>
      </c>
      <c r="C10">
        <v>4</v>
      </c>
      <c r="D10">
        <v>2</v>
      </c>
    </row>
    <row r="11" spans="1:4">
      <c r="A11">
        <v>2015</v>
      </c>
      <c r="B11">
        <v>3</v>
      </c>
      <c r="C11">
        <v>2</v>
      </c>
      <c r="D11">
        <v>4</v>
      </c>
    </row>
    <row r="12" spans="1:4">
      <c r="A12" s="3" t="s">
        <v>51</v>
      </c>
    </row>
    <row r="13" spans="1:4">
      <c r="B13" s="12" t="s">
        <v>48</v>
      </c>
      <c r="C13" s="12" t="s">
        <v>49</v>
      </c>
      <c r="D13" s="12" t="s">
        <v>50</v>
      </c>
    </row>
    <row r="14" spans="1:4">
      <c r="A14">
        <v>2012</v>
      </c>
      <c r="B14">
        <v>1</v>
      </c>
      <c r="C14">
        <v>1</v>
      </c>
      <c r="D14">
        <v>1</v>
      </c>
    </row>
    <row r="15" spans="1:4">
      <c r="A15">
        <v>2013</v>
      </c>
      <c r="B15">
        <f>B14*(1+B9/100)</f>
        <v>1.05</v>
      </c>
      <c r="C15">
        <f>C14*(1+C9/100)</f>
        <v>1.02</v>
      </c>
      <c r="D15">
        <f>D14*(1+D9/100)</f>
        <v>0.97</v>
      </c>
    </row>
    <row r="16" spans="1:4">
      <c r="A16">
        <v>2014</v>
      </c>
      <c r="B16">
        <f>B15*(1+B10/100)</f>
        <v>1.0605</v>
      </c>
      <c r="C16">
        <f>C15*(1+C10/100)</f>
        <v>1.0608</v>
      </c>
      <c r="D16">
        <f>D15*(1+D10/100)</f>
        <v>0.98939999999999995</v>
      </c>
    </row>
    <row r="17" spans="1:4">
      <c r="A17">
        <v>2015</v>
      </c>
      <c r="B17">
        <f>B16*(1+B11/100)</f>
        <v>1.0923149999999999</v>
      </c>
      <c r="C17">
        <f>C16*(1+C11/100)</f>
        <v>1.0820160000000001</v>
      </c>
      <c r="D17">
        <f>D16*(1+D11/100)</f>
        <v>1.0289759999999999</v>
      </c>
    </row>
    <row r="19" spans="1:4" s="8" customFormat="1">
      <c r="A19" s="8" t="s">
        <v>52</v>
      </c>
    </row>
    <row r="20" spans="1:4">
      <c r="B20" t="s">
        <v>53</v>
      </c>
      <c r="C20" t="s">
        <v>54</v>
      </c>
    </row>
    <row r="21" spans="1:4">
      <c r="A21">
        <v>2012</v>
      </c>
      <c r="B21">
        <f>B14*$A$3+C14*$A$4+D14*$A$5</f>
        <v>1</v>
      </c>
    </row>
    <row r="22" spans="1:4">
      <c r="A22">
        <v>2013</v>
      </c>
      <c r="B22">
        <f>B15*$A$3+C15*$A$4+D15*$A$5</f>
        <v>1.0355000000000001</v>
      </c>
      <c r="C22" s="1">
        <f>(B22-B21)/B21</f>
        <v>3.5500000000000087E-2</v>
      </c>
    </row>
    <row r="23" spans="1:4">
      <c r="A23">
        <v>2014</v>
      </c>
      <c r="B23">
        <f t="shared" ref="B23:B24" si="0">B16*$A$3+C16*$A$4+D16*$A$5</f>
        <v>1.0570499999999998</v>
      </c>
      <c r="C23" s="1">
        <f t="shared" ref="C23:C24" si="1">(B23-B22)/B22</f>
        <v>2.0811202317720653E-2</v>
      </c>
    </row>
    <row r="24" spans="1:4">
      <c r="A24">
        <v>2015</v>
      </c>
      <c r="B24">
        <f t="shared" si="0"/>
        <v>1.0855433999999999</v>
      </c>
      <c r="C24" s="1">
        <f t="shared" si="1"/>
        <v>2.6955583936426959E-2</v>
      </c>
    </row>
    <row r="26" spans="1:4" s="8" customFormat="1">
      <c r="A26" s="8" t="s">
        <v>55</v>
      </c>
    </row>
    <row r="27" spans="1:4">
      <c r="A27" s="2">
        <f>((1+C22)*(1+C23)*(1+C24))^(1/3)-1</f>
        <v>2.7737958514654215E-2</v>
      </c>
    </row>
    <row r="28" spans="1:4">
      <c r="B28" s="12" t="s">
        <v>48</v>
      </c>
      <c r="C28" s="12" t="s">
        <v>49</v>
      </c>
      <c r="D28" s="12" t="s">
        <v>50</v>
      </c>
    </row>
    <row r="29" spans="1:4">
      <c r="B29" s="12" t="s">
        <v>58</v>
      </c>
      <c r="C29" s="12"/>
      <c r="D29" s="12"/>
    </row>
    <row r="30" spans="1:4">
      <c r="A30">
        <v>2012</v>
      </c>
      <c r="B30" s="12">
        <v>100</v>
      </c>
      <c r="C30" s="12">
        <v>40</v>
      </c>
      <c r="D30" s="12">
        <v>6</v>
      </c>
    </row>
    <row r="31" spans="1:4">
      <c r="A31">
        <v>2015</v>
      </c>
      <c r="B31" s="12">
        <f>B30*1.15</f>
        <v>114.99999999999999</v>
      </c>
      <c r="C31" s="12">
        <f>C30*0.9</f>
        <v>36</v>
      </c>
      <c r="D31" s="12">
        <f>D30</f>
        <v>6</v>
      </c>
    </row>
    <row r="32" spans="1:4">
      <c r="B32" s="12" t="s">
        <v>57</v>
      </c>
      <c r="C32" s="12"/>
      <c r="D32" s="12"/>
    </row>
    <row r="33" spans="1:4">
      <c r="A33">
        <v>2012</v>
      </c>
      <c r="B33">
        <v>2.9</v>
      </c>
      <c r="C33">
        <v>10.3</v>
      </c>
      <c r="D33">
        <v>1.1000000000000001</v>
      </c>
    </row>
    <row r="34" spans="1:4">
      <c r="A34">
        <v>2013</v>
      </c>
      <c r="B34">
        <v>3</v>
      </c>
      <c r="C34">
        <v>10</v>
      </c>
      <c r="D34">
        <v>0.9</v>
      </c>
    </row>
    <row r="35" spans="1:4">
      <c r="A35">
        <v>2014</v>
      </c>
      <c r="B35">
        <v>3.2</v>
      </c>
      <c r="C35">
        <v>10.5</v>
      </c>
      <c r="D35">
        <v>1.1000000000000001</v>
      </c>
    </row>
    <row r="36" spans="1:4">
      <c r="A36">
        <v>2015</v>
      </c>
      <c r="B36">
        <v>3.3</v>
      </c>
      <c r="C36">
        <v>10.8</v>
      </c>
      <c r="D36">
        <v>1.2</v>
      </c>
    </row>
    <row r="39" spans="1:4" s="8" customFormat="1">
      <c r="A39" s="8" t="s">
        <v>56</v>
      </c>
    </row>
    <row r="40" spans="1:4">
      <c r="A40" s="5">
        <f>(B36*B30+C36*C30+D36*D30)/(B30*B33+C30*C33+D30*D33)</f>
        <v>1.0855207451312447</v>
      </c>
    </row>
    <row r="42" spans="1:4" s="8" customFormat="1">
      <c r="A42" s="8" t="s">
        <v>59</v>
      </c>
    </row>
    <row r="43" spans="1:4">
      <c r="A43" s="5">
        <f>SUMPRODUCT(B31:D31,B36:D36)/SUMPRODUCT(B31:D31,B33:D33)</f>
        <v>1.0908707272471516</v>
      </c>
    </row>
    <row r="45" spans="1:4">
      <c r="B45" s="3" t="s">
        <v>60</v>
      </c>
    </row>
    <row r="46" spans="1:4">
      <c r="A46">
        <v>2013</v>
      </c>
      <c r="B46">
        <v>1.5</v>
      </c>
    </row>
    <row r="47" spans="1:4">
      <c r="A47">
        <v>2014</v>
      </c>
      <c r="B47">
        <v>0.8</v>
      </c>
    </row>
    <row r="48" spans="1:4">
      <c r="A48">
        <v>2015</v>
      </c>
      <c r="B48">
        <v>0.7</v>
      </c>
    </row>
    <row r="50" spans="1:5" s="8" customFormat="1">
      <c r="A50" s="8" t="s">
        <v>61</v>
      </c>
    </row>
    <row r="51" spans="1:5">
      <c r="A51" s="1">
        <f xml:space="preserve"> (1.015*1.008*1.007)^(1/3)-1</f>
        <v>9.993739137087454E-3</v>
      </c>
    </row>
    <row r="53" spans="1:5">
      <c r="A53" t="s">
        <v>62</v>
      </c>
    </row>
    <row r="54" spans="1:5">
      <c r="B54" t="s">
        <v>63</v>
      </c>
      <c r="C54" t="s">
        <v>64</v>
      </c>
    </row>
    <row r="55" spans="1:5">
      <c r="B55">
        <f>(1+A51)^3</f>
        <v>1.0302818399999996</v>
      </c>
      <c r="C55">
        <f>B24*650</f>
        <v>705.60320999999999</v>
      </c>
    </row>
    <row r="57" spans="1:5">
      <c r="A57" t="s">
        <v>65</v>
      </c>
      <c r="D57" s="6">
        <f>C55/B55</f>
        <v>684.86426005528767</v>
      </c>
      <c r="E57" t="s">
        <v>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1</vt:lpstr>
      <vt:lpstr>Section 2</vt:lpstr>
      <vt:lpstr>Section 3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2016-10-01T12:45:26Z</dcterms:created>
  <dcterms:modified xsi:type="dcterms:W3CDTF">2016-10-01T15:06:52Z</dcterms:modified>
</cp:coreProperties>
</file>