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DPGF Lot CVC" sheetId="1" r:id="rId1"/>
  </sheets>
  <definedNames>
    <definedName name="_xlnm.Print_Titles" localSheetId="0">'DPGF Lot CVC'!$1:$1</definedName>
    <definedName name="_xlnm.Print_Area" localSheetId="0">'DPGF Lot CVC'!$A$1:$G$427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6" i="1"/>
  <c r="F383"/>
  <c r="F380"/>
  <c r="F377"/>
  <c r="G388" s="1"/>
  <c r="G410" s="1"/>
  <c r="F370"/>
  <c r="F369"/>
  <c r="F368"/>
  <c r="F367"/>
  <c r="F366"/>
  <c r="F365"/>
  <c r="C364"/>
  <c r="F364" s="1"/>
  <c r="G373" s="1"/>
  <c r="G408" s="1"/>
  <c r="F361"/>
  <c r="F358"/>
  <c r="G353"/>
  <c r="F352"/>
  <c r="F347"/>
  <c r="F346"/>
  <c r="C346"/>
  <c r="F345"/>
  <c r="F344"/>
  <c r="G349" s="1"/>
  <c r="F337"/>
  <c r="F334"/>
  <c r="F333"/>
  <c r="F332"/>
  <c r="F331"/>
  <c r="F330"/>
  <c r="C329"/>
  <c r="F329" s="1"/>
  <c r="F328"/>
  <c r="F327"/>
  <c r="F326"/>
  <c r="F325"/>
  <c r="G340" s="1"/>
  <c r="F322"/>
  <c r="F321"/>
  <c r="F316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3"/>
  <c r="F282"/>
  <c r="F281"/>
  <c r="C281"/>
  <c r="F280"/>
  <c r="F279"/>
  <c r="G317" s="1"/>
  <c r="F278"/>
  <c r="F272"/>
  <c r="F269"/>
  <c r="F263"/>
  <c r="F262"/>
  <c r="G273" s="1"/>
  <c r="G406" s="1"/>
  <c r="F257"/>
  <c r="F256"/>
  <c r="F255"/>
  <c r="F254"/>
  <c r="F253"/>
  <c r="G258" s="1"/>
  <c r="G404" s="1"/>
  <c r="F252"/>
  <c r="F245"/>
  <c r="C244"/>
  <c r="C247" s="1"/>
  <c r="F247" s="1"/>
  <c r="F243"/>
  <c r="F241"/>
  <c r="F240"/>
  <c r="F239"/>
  <c r="F237"/>
  <c r="F236"/>
  <c r="F235"/>
  <c r="F234"/>
  <c r="F233"/>
  <c r="F230"/>
  <c r="F229"/>
  <c r="F228"/>
  <c r="F227"/>
  <c r="F226"/>
  <c r="F225"/>
  <c r="F224"/>
  <c r="F218"/>
  <c r="F217"/>
  <c r="F216"/>
  <c r="F214"/>
  <c r="F213"/>
  <c r="F212"/>
  <c r="F211"/>
  <c r="F210"/>
  <c r="F207"/>
  <c r="F206"/>
  <c r="F205"/>
  <c r="F204"/>
  <c r="F203"/>
  <c r="F202"/>
  <c r="F201"/>
  <c r="F197"/>
  <c r="F196"/>
  <c r="F194"/>
  <c r="F193"/>
  <c r="F192"/>
  <c r="G219" s="1"/>
  <c r="F187"/>
  <c r="F186"/>
  <c r="F182"/>
  <c r="F181"/>
  <c r="F177"/>
  <c r="F176"/>
  <c r="F174"/>
  <c r="F173"/>
  <c r="F172"/>
  <c r="F171"/>
  <c r="F167"/>
  <c r="F166"/>
  <c r="F165"/>
  <c r="F163"/>
  <c r="F162"/>
  <c r="F161"/>
  <c r="F160"/>
  <c r="F159"/>
  <c r="F156"/>
  <c r="F155"/>
  <c r="F154"/>
  <c r="F153"/>
  <c r="F152"/>
  <c r="F151"/>
  <c r="F150"/>
  <c r="F146"/>
  <c r="F144"/>
  <c r="F142"/>
  <c r="F141"/>
  <c r="F139"/>
  <c r="F138"/>
  <c r="F137"/>
  <c r="F135"/>
  <c r="F134"/>
  <c r="F133"/>
  <c r="F132"/>
  <c r="F131"/>
  <c r="F130"/>
  <c r="F128"/>
  <c r="F126"/>
  <c r="F125"/>
  <c r="F124"/>
  <c r="G188" s="1"/>
  <c r="F118"/>
  <c r="F117"/>
  <c r="G119" s="1"/>
  <c r="F113"/>
  <c r="F112"/>
  <c r="F111"/>
  <c r="G114" s="1"/>
  <c r="F99"/>
  <c r="C94"/>
  <c r="F94" s="1"/>
  <c r="F69"/>
  <c r="F67"/>
  <c r="F65"/>
  <c r="F64"/>
  <c r="G108" s="1"/>
  <c r="C57"/>
  <c r="F57" s="1"/>
  <c r="F54"/>
  <c r="F52"/>
  <c r="F47"/>
  <c r="F44"/>
  <c r="F43"/>
  <c r="F42"/>
  <c r="C42"/>
  <c r="C41"/>
  <c r="F41" s="1"/>
  <c r="F35"/>
  <c r="F31"/>
  <c r="F29"/>
  <c r="F27"/>
  <c r="F26"/>
  <c r="G61" s="1"/>
  <c r="F20"/>
  <c r="F19"/>
  <c r="G21" s="1"/>
  <c r="G398" s="1"/>
  <c r="F15"/>
  <c r="F14"/>
  <c r="F13"/>
  <c r="G16" s="1"/>
  <c r="G396" s="1"/>
  <c r="F9"/>
  <c r="F8"/>
  <c r="G10" s="1"/>
  <c r="G394" s="1"/>
  <c r="G120" l="1"/>
  <c r="G400" s="1"/>
  <c r="G354"/>
  <c r="G248"/>
  <c r="G249" s="1"/>
  <c r="G402" s="1"/>
  <c r="G415" s="1"/>
  <c r="F244"/>
  <c r="E421" l="1"/>
  <c r="F421" s="1"/>
  <c r="G422" s="1"/>
  <c r="G424"/>
  <c r="G416"/>
  <c r="G417" s="1"/>
  <c r="G425" l="1"/>
  <c r="G426" s="1"/>
</calcChain>
</file>

<file path=xl/sharedStrings.xml><?xml version="1.0" encoding="utf-8"?>
<sst xmlns="http://schemas.openxmlformats.org/spreadsheetml/2006/main" count="513" uniqueCount="226">
  <si>
    <t>Art.</t>
  </si>
  <si>
    <t>Désignation</t>
  </si>
  <si>
    <t>Q</t>
  </si>
  <si>
    <t>U</t>
  </si>
  <si>
    <t>PU HT</t>
  </si>
  <si>
    <t>Prix HT</t>
  </si>
  <si>
    <t>Prix total HT</t>
  </si>
  <si>
    <t xml:space="preserve"> </t>
  </si>
  <si>
    <t xml:space="preserve"> Travaux lot CVC - plomberie</t>
  </si>
  <si>
    <t>Nom Entreprise</t>
  </si>
  <si>
    <t>L'entreprise titulaire aura à sa charge la gestion et les frais afférents à ses déchets</t>
  </si>
  <si>
    <t>1.13</t>
  </si>
  <si>
    <t>PRESTATION TEMPORAIRE</t>
  </si>
  <si>
    <t>Installation de chantier suivant descriptif</t>
  </si>
  <si>
    <t>Ens</t>
  </si>
  <si>
    <t>Chauffage temporaire du chantier</t>
  </si>
  <si>
    <t>Sous-total prestation temporaire</t>
  </si>
  <si>
    <t>1.14</t>
  </si>
  <si>
    <t>DOCUMENTS A FOURNIR PAR L'ENTREPRENEUR</t>
  </si>
  <si>
    <t>Etude et dossier d'éxécution</t>
  </si>
  <si>
    <t>Dossier des ouvrage exécutés</t>
  </si>
  <si>
    <t>Dossier de maintenance</t>
  </si>
  <si>
    <t>Sous-total documents à fournir par l'entrepreneur</t>
  </si>
  <si>
    <t>3.3</t>
  </si>
  <si>
    <t>DEPOSE DES EQUIPEMENTS EXISTANTS</t>
  </si>
  <si>
    <t>Consignation des réseaux</t>
  </si>
  <si>
    <t>Dépose des équipements existants</t>
  </si>
  <si>
    <t>Sous-total dépose des équipements existants</t>
  </si>
  <si>
    <t>3.4</t>
  </si>
  <si>
    <t>TRAVAUX DE VENTILATION</t>
  </si>
  <si>
    <t>Ventilation salle de spectacle et ses locaux associés</t>
  </si>
  <si>
    <t>Fourniture, pose et raccordement de la centrale d'air salle de spectacle</t>
  </si>
  <si>
    <t>Fourniture, pose et raccordement des équipements auxiliaires régulation local, raccordement de l'alimentation, évacuation des condensats,…</t>
  </si>
  <si>
    <t>Fourniture, pose et raccordement des clapets coupe-feu suivant descriptif</t>
  </si>
  <si>
    <t>Fourniture, pose et raccordement des grilles extérieures</t>
  </si>
  <si>
    <t>RESEAUX AERAULIQUES (Air neuf, Air soufflé, Air repris, Air rejeté):</t>
  </si>
  <si>
    <t>Fourniture, pose et raccordement de gaine tôle rectangulaire en acier galvanisé:</t>
  </si>
  <si>
    <t xml:space="preserve">   * Ép. : 12/10°</t>
  </si>
  <si>
    <t>Kg</t>
  </si>
  <si>
    <t>Fourniture, pose et raccordement de gaine tôle circulaire en acier galvanisé:</t>
  </si>
  <si>
    <t xml:space="preserve">   * DN : 160</t>
  </si>
  <si>
    <t>ml</t>
  </si>
  <si>
    <t xml:space="preserve">   * DN : 355</t>
  </si>
  <si>
    <t xml:space="preserve">   * DN : 100</t>
  </si>
  <si>
    <t xml:space="preserve">   * DN : 200</t>
  </si>
  <si>
    <t>Fourniture, pose et raccordement de gaine souple circulaire :</t>
  </si>
  <si>
    <t xml:space="preserve">   * DN : </t>
  </si>
  <si>
    <t>Fourniture et pose du calorifuge des gaines et plénum</t>
  </si>
  <si>
    <t>m²</t>
  </si>
  <si>
    <t>Inspection et complément du calorifuge existant</t>
  </si>
  <si>
    <t>Fourniture, pose et raccordement de difuseurs circulaires</t>
  </si>
  <si>
    <t>Sous-total salle de spectacle et ses locaux associés</t>
  </si>
  <si>
    <t>Ventilation centre de loisir maternelle et primaire</t>
  </si>
  <si>
    <t>Fourniture, pose et raccordement de la centrale d'air CLMP</t>
  </si>
  <si>
    <t>Fourniture, pose et raccordement de diffuseurs 600x600</t>
  </si>
  <si>
    <t>Fourniture, pose et raccordement de diffuseurs linéaire</t>
  </si>
  <si>
    <t>Sous-total CLMP</t>
  </si>
  <si>
    <t>Ventilation sous-station existante</t>
  </si>
  <si>
    <t>Fourniture, pose et raccordement d'un ventilateur d'extraction 2 vitesses</t>
  </si>
  <si>
    <t>Fourniture, pose et raccordement des équipements auxiliaires régulation sur thermostat, raccordement de l'alimentation,…</t>
  </si>
  <si>
    <t>Sous-total sous-station existante</t>
  </si>
  <si>
    <t>Ventilation trémie ascenseur</t>
  </si>
  <si>
    <t>Fourniture, pose et raccordement d'une amenée d'air</t>
  </si>
  <si>
    <t>Fourniture, pose et raccordement du caisson d'extraction</t>
  </si>
  <si>
    <t>Sous-total trémie ascenseur</t>
  </si>
  <si>
    <t>Sous-total TRAVAUX DE VENTILATION</t>
  </si>
  <si>
    <t>3.5</t>
  </si>
  <si>
    <t>TRAVAUX DE CHAUFFAGE</t>
  </si>
  <si>
    <t>Production de chaleur</t>
  </si>
  <si>
    <t>Raccordement à l'échangeur existant</t>
  </si>
  <si>
    <t>Fourniture, pose et raccordement des pompes de circulation primaires et accessoires</t>
  </si>
  <si>
    <t>Fourniture, pose et raccordement des équipements de régulation</t>
  </si>
  <si>
    <t>Founiture, pose et raccordement de la bouteille de découplage</t>
  </si>
  <si>
    <t>Fourniture, pose et raccordement des pompes de circulation secondaire "radiateur statique existant" et accessoires</t>
  </si>
  <si>
    <t>Fourniture, pose et raccordement des pompes de circulation secondaire "radiateur statique créer" et accessoires</t>
  </si>
  <si>
    <t>Fourniture, pose et raccordement des pompes de circulation secondaire "départ gymnase" et accessoires</t>
  </si>
  <si>
    <t>Fourniture, pose et raccordement des pompes de circulation secondaire "CTA salle sochon" et accessoires</t>
  </si>
  <si>
    <t>Fourniture, pose et raccordement des pompes de circulation secondaire "CTA CLMP" et accessoires</t>
  </si>
  <si>
    <t>Fourniture, pose et raccordement des pompes de circulation secondaire "échangeur plancher chauffant" et accessoires</t>
  </si>
  <si>
    <t>Raccordement du départ "radiateur statique existant" au collecteur principal extérieur enterré</t>
  </si>
  <si>
    <t>Raccordement du départ "gymnase" au collecteur extérieur enterré</t>
  </si>
  <si>
    <t>Raccordement du départ "Réfectoire" aux pompes existantes</t>
  </si>
  <si>
    <t>Fourniture, pose et raccordement de l'adoucisseur</t>
  </si>
  <si>
    <t>Fourniture, pose et raccordement du groupe maintien de pression</t>
  </si>
  <si>
    <t>Fourniture, pose et raccordement du pot à boue et de sa pompe de circulation</t>
  </si>
  <si>
    <t>Prestation de peinture sol, mur, plafond (peinture épaisse, souple et imperméable pour locaux techniques)</t>
  </si>
  <si>
    <t>RESEAUX HYDRAULIQUE: (en sous-station)</t>
  </si>
  <si>
    <t>Fourniture, pose et raccordement tube acier noir tarif 10, y compris supportage et toutes sujétions</t>
  </si>
  <si>
    <t xml:space="preserve">   * DN : 150</t>
  </si>
  <si>
    <t xml:space="preserve">   * DN : 125</t>
  </si>
  <si>
    <t xml:space="preserve">   * DN : 80</t>
  </si>
  <si>
    <t xml:space="preserve">   * DN : 65</t>
  </si>
  <si>
    <t xml:space="preserve">   * DN : 50</t>
  </si>
  <si>
    <t>Fourniture, pose et raccordement tube acier noir tarif 1, y compris supportage et toutes sujétions</t>
  </si>
  <si>
    <t xml:space="preserve">   * DN : 40</t>
  </si>
  <si>
    <t xml:space="preserve">   * DN : 32</t>
  </si>
  <si>
    <t xml:space="preserve">   * DN : 25</t>
  </si>
  <si>
    <t xml:space="preserve">   * DN : 20</t>
  </si>
  <si>
    <t xml:space="preserve">   * DN : 15</t>
  </si>
  <si>
    <t>Fourniture, pose et raccordement du calorifuge des canalisations</t>
  </si>
  <si>
    <t>Fourniture, pose et raccordement du calorifuge des accessoires</t>
  </si>
  <si>
    <t>Repérage et étiquetage des éléments</t>
  </si>
  <si>
    <t>ACCESSOIRE:</t>
  </si>
  <si>
    <t>Fourniture, pose et raccordement des accésoires suivant:</t>
  </si>
  <si>
    <t>Manomètre</t>
  </si>
  <si>
    <t>Thermomètre</t>
  </si>
  <si>
    <t>Purgeur d'air</t>
  </si>
  <si>
    <t>Soupape de sécurité</t>
  </si>
  <si>
    <t>Vanne d'isolement</t>
  </si>
  <si>
    <t>Vanne 3 voies</t>
  </si>
  <si>
    <t>Vanne d'équilibrage</t>
  </si>
  <si>
    <t>Sous-total production de chaleur</t>
  </si>
  <si>
    <t>Traitement des locaux dits existants</t>
  </si>
  <si>
    <t xml:space="preserve">Fourniture, pose et raccordement des radiateurs statiques </t>
  </si>
  <si>
    <t xml:space="preserve">   * type:</t>
  </si>
  <si>
    <t>Fourniture, pose et raccordement des vannes thermostatiques</t>
  </si>
  <si>
    <t>Fourniture, pose et raccordement des purgeurs automatiques</t>
  </si>
  <si>
    <t>RESEAUX HYDRAULIQUE: (hors sous-station pour les locaux dits existants)</t>
  </si>
  <si>
    <t>Sous-total traitement des locaux dits existants</t>
  </si>
  <si>
    <t>Traitement des locaux dits neufs</t>
  </si>
  <si>
    <t>RESEAUX HYDRAULIQUE: (depuis la sous-station jusqu'aux nourices)</t>
  </si>
  <si>
    <t xml:space="preserve">Fourniture, pose et raccordement des nourrices collecteur et accessoires </t>
  </si>
  <si>
    <t>Fourniture, pose de l'isolant à plots et accessoires</t>
  </si>
  <si>
    <t xml:space="preserve">Fourniture, pose de l'isolant périphérique </t>
  </si>
  <si>
    <t>Fourniture, pose et et raccordement de tube poly-ethylène réticulé</t>
  </si>
  <si>
    <t xml:space="preserve">   * DN : 16</t>
  </si>
  <si>
    <t>Sous-total traitement des locaux dits neufs</t>
  </si>
  <si>
    <t>Sous-total TRAVAUX DE CHAUFFAGE</t>
  </si>
  <si>
    <t>3.6</t>
  </si>
  <si>
    <t>TRAVAUX DE DESENFUMAGE</t>
  </si>
  <si>
    <t>Fourniture et pose des grilles extérieur d'amenée d'air en cour anglaise</t>
  </si>
  <si>
    <t>Fourniture, pose et raccordement des volets coupe feu en cour anglaise</t>
  </si>
  <si>
    <t>Fourniture et pose des grilles intérieures de désenfumage en plafond</t>
  </si>
  <si>
    <t>Fourniture, pose et raccordement des volets coupe feu verticaux</t>
  </si>
  <si>
    <t>Fourniture, pose et raccordement des commandes de désenfumage pneumatique</t>
  </si>
  <si>
    <t>Fourniture, pose et raccordement des arrets d'urgence de la ventilation de confort</t>
  </si>
  <si>
    <t>Sous-total TRAVAUX DE DESENFUMAGE</t>
  </si>
  <si>
    <t>3.7</t>
  </si>
  <si>
    <t>TRAVAUX DE PLOMBERIE</t>
  </si>
  <si>
    <t>Eau chaude sanitaire</t>
  </si>
  <si>
    <t>Fourniture, pose et raccordement de la coupure de proximité</t>
  </si>
  <si>
    <t>Fourniture, pose et raccordement de ballons d'eau chaude, y compris accessoires</t>
  </si>
  <si>
    <t>Fourniture, pose et raccordement tube cuivre, y compris supportage et toutes sujétions:</t>
  </si>
  <si>
    <t xml:space="preserve">   * DN : 10</t>
  </si>
  <si>
    <t>Sous-total eau chaude sanitaire</t>
  </si>
  <si>
    <t>Eau froide sanitaire</t>
  </si>
  <si>
    <t>Fourniture, pose et raccordement de la panoplie de sous-comptage d'arrivée</t>
  </si>
  <si>
    <t>Fourniture, pose et raccordement évier "salles d'activités"</t>
  </si>
  <si>
    <t>Fourniture, pose et raccordement robinetterie "salles d'activités"</t>
  </si>
  <si>
    <t>Fourniture, pose et raccordement évier "Ménages techniques, poubelle"</t>
  </si>
  <si>
    <t>Fourniture, pose et raccordement robinetterie "Ménages techniques, poubelle"</t>
  </si>
  <si>
    <t>Fourniture, pose et raccordement évier "laverie"</t>
  </si>
  <si>
    <t>Fourniture, pose et raccordement robinetterie "laverie"</t>
  </si>
  <si>
    <t>Fourniture, pose et raccordement évier "WC PMR, infirmerie"</t>
  </si>
  <si>
    <t>Fourniture, pose et raccordement robinetterie "WC PMR, infirmerie"</t>
  </si>
  <si>
    <t>Fourniture, pose et raccordement receveur de douche "WC PMR "</t>
  </si>
  <si>
    <t>Fourniture, pose et raccordement robinetterie de douche "WC PMR "</t>
  </si>
  <si>
    <t>Fourniture, pose et raccordement évier "WC PMR 3"</t>
  </si>
  <si>
    <t>Fourniture, pose et raccordement robinetterie "WC PMR 3"</t>
  </si>
  <si>
    <t>Fourniture, pose et raccordement évier "WC PMR 4"</t>
  </si>
  <si>
    <t>Fourniture, pose et raccordement robinetterie "WC PMR 4"</t>
  </si>
  <si>
    <t>Fourniture, pose et raccordement urinoir "WC garçons 2"</t>
  </si>
  <si>
    <t>Fourniture, pose et raccordement lavabo collectif "WC filles + garçons 1"</t>
  </si>
  <si>
    <t>Fourniture, pose et raccordement robinetterie "WC filles + garçons 1"</t>
  </si>
  <si>
    <t>Fourniture, pose et raccordement lavabo collectif "WC filles + garçons 2"</t>
  </si>
  <si>
    <t>Fourniture, pose et raccordement robinetterie "WC filles + garçons 2"</t>
  </si>
  <si>
    <t>Fourniture, pose et raccordement receveur de douche "WC filles + garçons "</t>
  </si>
  <si>
    <t>Fourniture, pose et raccordement robinetterie de douche "WC filles + garçons "</t>
  </si>
  <si>
    <t>Fourniture, pose et raccordement évier "repos du personnel"</t>
  </si>
  <si>
    <t>Fourniture, pose et raccordement robinetterie "repos du personnel"</t>
  </si>
  <si>
    <t>Fourniture, pose et raccordement WC "filles+garçons"</t>
  </si>
  <si>
    <t>Fourniture, pose et raccordement robinetterie WC "filles+garçons"</t>
  </si>
  <si>
    <t>Fourniture, pose et raccordement WC "filles 1+garçons 1, WC filles 2, WC garçons 2"</t>
  </si>
  <si>
    <t>Fourniture, pose et raccordement robinetterie WC "filles 1+garçons 1, WC filles 2, WC garçons 2"</t>
  </si>
  <si>
    <t>Fourniture, pose et raccordement WC PMR</t>
  </si>
  <si>
    <t>Fourniture, pose et raccordement robinetterie WC "PMR"</t>
  </si>
  <si>
    <t>Fourniture, pose et raccordement robinetterie locaux techniques terrasse</t>
  </si>
  <si>
    <t>Analyse pysico-chimique de l'eau</t>
  </si>
  <si>
    <t>Sous-total eau froide sanitaire</t>
  </si>
  <si>
    <t>Evacuations des eaux usées et eaux vannes</t>
  </si>
  <si>
    <t>Fourniture, pose et raccordement des ventilations primaires, y compris accessoires</t>
  </si>
  <si>
    <t>Fourniture, pose et raccordement des évacuations, y compris accessoires</t>
  </si>
  <si>
    <t xml:space="preserve">   * DN : 63</t>
  </si>
  <si>
    <t xml:space="preserve">   * DN : 75</t>
  </si>
  <si>
    <t xml:space="preserve">   * DN : 110</t>
  </si>
  <si>
    <t xml:space="preserve">   * DN : 140</t>
  </si>
  <si>
    <t>Fourniture, pose et raccordement de culotte d'évacuation</t>
  </si>
  <si>
    <t>Sous-total évaucations des eaux usées et eaux vannes</t>
  </si>
  <si>
    <t>Evacuations pluviales</t>
  </si>
  <si>
    <t>Sous-total évaucations pluviales</t>
  </si>
  <si>
    <t>Siphon de sol</t>
  </si>
  <si>
    <t>Fourniture, pose et raccordement des siphons de sol</t>
  </si>
  <si>
    <t>Sous-total siphon de sol</t>
  </si>
  <si>
    <t>Sous-total TRAVAUX DE PLOMBERIE</t>
  </si>
  <si>
    <t>3.8</t>
  </si>
  <si>
    <t>TRAVAUX DE REGULATION</t>
  </si>
  <si>
    <t>CTA salle de spectacle</t>
  </si>
  <si>
    <t>Fourniture, pose et raccordement de la commande manuelle</t>
  </si>
  <si>
    <t>CTA CLMP</t>
  </si>
  <si>
    <t>Fourniture, pose et raccordement de la commande manuelle horaire</t>
  </si>
  <si>
    <t>Chauffage</t>
  </si>
  <si>
    <t>Fourniture, pose et raccordement des termomoteurs des nourrices du plancher chauffant</t>
  </si>
  <si>
    <t>Fourniture, pose et raccordement des vannes thermostatiques pour les radiateurs</t>
  </si>
  <si>
    <t>Fourniture, pose et raccordement du thermostat d'ambiance dans les locaux dits neuf</t>
  </si>
  <si>
    <t>Fourniture, pose et raccordement des sondes de pression et température en sous-station</t>
  </si>
  <si>
    <t>Fourniture, pose et raccordement des sondes extérieurs et ambiantes</t>
  </si>
  <si>
    <t>Fourniture, pose et raccordement des régulateurs permettant la régulation des pompes à débit variable et des vannes 3 voies</t>
  </si>
  <si>
    <t>Mise en service et essais de la sous-station</t>
  </si>
  <si>
    <t>Sous-total TRAVAUX DE REGULATION</t>
  </si>
  <si>
    <t>3.9</t>
  </si>
  <si>
    <t>TRAVAUX D'ELECTRICITE</t>
  </si>
  <si>
    <t>Généralité</t>
  </si>
  <si>
    <t>Armoire électrique TD sous-station hydraulique</t>
  </si>
  <si>
    <t>Etude, fourniture, pose et raccordement du TD sous-station hydraulique</t>
  </si>
  <si>
    <t>Réseaux de distribution</t>
  </si>
  <si>
    <t>Fourniture, pose et raccordement des liaisons électriques de la sous-station (câbles et chemin de câbles)</t>
  </si>
  <si>
    <t>Liaisons equipotentielles</t>
  </si>
  <si>
    <t>Fourniture, pose et raccordement des liaisons équipotentielles</t>
  </si>
  <si>
    <t>Sous-total TRAVAUX D'ELECTRICITE</t>
  </si>
  <si>
    <t>TOTAL HT DU LOT 4 - HORS PRORATA</t>
  </si>
  <si>
    <t>TVA 20%</t>
  </si>
  <si>
    <t xml:space="preserve">TOTAL TTC </t>
  </si>
  <si>
    <t>INCIDENCE COMPTE PRORATA</t>
  </si>
  <si>
    <t>Frais pour participation au compte-prorata (2 %) suivant lot n° 00 Prescriptions communes</t>
  </si>
  <si>
    <t>Sous-total</t>
  </si>
  <si>
    <t>TOTAL HT DU LOT 4 - AVEC PRORATA</t>
  </si>
</sst>
</file>

<file path=xl/styles.xml><?xml version="1.0" encoding="utf-8"?>
<styleSheet xmlns="http://schemas.openxmlformats.org/spreadsheetml/2006/main">
  <numFmts count="3">
    <numFmt numFmtId="44" formatCode="_-* #,##0.00\ &quot;€&quot;_-;\-* #,##0.00\ &quot;€&quot;_-;_-* &quot;-&quot;??\ &quot;€&quot;_-;_-@_-"/>
    <numFmt numFmtId="164" formatCode="#,##0.00&quot; €HT&quot;"/>
    <numFmt numFmtId="165" formatCode="#,##0&quot; €HT&quot;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</cellStyleXfs>
  <cellXfs count="114">
    <xf numFmtId="0" fontId="0" fillId="0" borderId="0" xfId="0"/>
    <xf numFmtId="0" fontId="2" fillId="0" borderId="1" xfId="1" applyNumberFormat="1" applyFont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3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44" fontId="2" fillId="0" borderId="4" xfId="2" applyFont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0" fontId="2" fillId="0" borderId="5" xfId="1" applyNumberFormat="1" applyFont="1" applyBorder="1" applyAlignment="1">
      <alignment horizontal="center" vertical="center" wrapText="1"/>
    </xf>
    <xf numFmtId="49" fontId="3" fillId="0" borderId="6" xfId="1" applyNumberFormat="1" applyFont="1" applyBorder="1" applyAlignment="1">
      <alignment vertical="center" wrapText="1"/>
    </xf>
    <xf numFmtId="3" fontId="3" fillId="0" borderId="6" xfId="1" applyNumberFormat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vertical="center" wrapText="1"/>
    </xf>
    <xf numFmtId="164" fontId="3" fillId="0" borderId="7" xfId="1" applyNumberFormat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2" fillId="0" borderId="9" xfId="1" applyNumberFormat="1" applyFont="1" applyBorder="1" applyAlignment="1">
      <alignment horizontal="center" vertical="center" wrapText="1"/>
    </xf>
    <xf numFmtId="49" fontId="4" fillId="2" borderId="10" xfId="1" applyNumberFormat="1" applyFont="1" applyFill="1" applyBorder="1" applyAlignment="1">
      <alignment horizontal="center" vertical="center" wrapText="1"/>
    </xf>
    <xf numFmtId="3" fontId="3" fillId="0" borderId="11" xfId="1" applyNumberFormat="1" applyFont="1" applyBorder="1" applyAlignment="1">
      <alignment horizontal="center" vertical="center" wrapText="1"/>
    </xf>
    <xf numFmtId="0" fontId="2" fillId="0" borderId="5" xfId="3" applyNumberFormat="1" applyFont="1" applyBorder="1" applyAlignment="1">
      <alignment horizontal="center" vertical="center" wrapText="1"/>
    </xf>
    <xf numFmtId="49" fontId="3" fillId="0" borderId="6" xfId="3" applyNumberFormat="1" applyFont="1" applyBorder="1" applyAlignment="1">
      <alignment vertical="center" wrapText="1"/>
    </xf>
    <xf numFmtId="3" fontId="5" fillId="0" borderId="6" xfId="3" applyNumberFormat="1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 wrapText="1"/>
    </xf>
    <xf numFmtId="164" fontId="3" fillId="0" borderId="6" xfId="3" applyNumberFormat="1" applyFont="1" applyBorder="1" applyAlignment="1">
      <alignment vertical="center" wrapText="1"/>
    </xf>
    <xf numFmtId="164" fontId="3" fillId="0" borderId="15" xfId="3" applyNumberFormat="1" applyFont="1" applyBorder="1" applyAlignment="1">
      <alignment vertical="center" wrapText="1"/>
    </xf>
    <xf numFmtId="0" fontId="3" fillId="0" borderId="16" xfId="1" applyFont="1" applyFill="1" applyBorder="1" applyAlignment="1">
      <alignment vertical="center" wrapText="1"/>
    </xf>
    <xf numFmtId="49" fontId="6" fillId="0" borderId="6" xfId="3" applyNumberFormat="1" applyFont="1" applyBorder="1" applyAlignment="1">
      <alignment vertical="center" wrapText="1"/>
    </xf>
    <xf numFmtId="3" fontId="3" fillId="0" borderId="15" xfId="3" applyNumberFormat="1" applyFont="1" applyBorder="1" applyAlignment="1">
      <alignment horizontal="center" vertical="center" wrapText="1"/>
    </xf>
    <xf numFmtId="0" fontId="3" fillId="0" borderId="15" xfId="3" applyFont="1" applyBorder="1" applyAlignment="1">
      <alignment horizontal="center" vertical="center" wrapText="1"/>
    </xf>
    <xf numFmtId="0" fontId="3" fillId="0" borderId="17" xfId="1" applyFont="1" applyFill="1" applyBorder="1" applyAlignment="1">
      <alignment vertical="center" wrapText="1"/>
    </xf>
    <xf numFmtId="49" fontId="2" fillId="0" borderId="6" xfId="3" applyNumberFormat="1" applyFont="1" applyBorder="1" applyAlignment="1">
      <alignment vertical="center" wrapText="1"/>
    </xf>
    <xf numFmtId="49" fontId="6" fillId="4" borderId="6" xfId="1" applyNumberFormat="1" applyFont="1" applyFill="1" applyBorder="1" applyAlignment="1">
      <alignment horizontal="right" vertical="center" wrapText="1"/>
    </xf>
    <xf numFmtId="3" fontId="3" fillId="4" borderId="15" xfId="1" applyNumberFormat="1" applyFont="1" applyFill="1" applyBorder="1" applyAlignment="1">
      <alignment horizontal="center" vertical="center" wrapText="1"/>
    </xf>
    <xf numFmtId="0" fontId="3" fillId="4" borderId="15" xfId="1" applyFont="1" applyFill="1" applyBorder="1" applyAlignment="1">
      <alignment horizontal="center" vertical="center" wrapText="1"/>
    </xf>
    <xf numFmtId="164" fontId="3" fillId="4" borderId="6" xfId="1" applyNumberFormat="1" applyFont="1" applyFill="1" applyBorder="1" applyAlignment="1">
      <alignment vertical="center" wrapText="1"/>
    </xf>
    <xf numFmtId="0" fontId="3" fillId="4" borderId="0" xfId="1" applyFont="1" applyFill="1" applyBorder="1" applyAlignment="1">
      <alignment vertical="center" wrapText="1"/>
    </xf>
    <xf numFmtId="44" fontId="2" fillId="4" borderId="17" xfId="2" applyFont="1" applyFill="1" applyBorder="1" applyAlignment="1">
      <alignment vertical="center" wrapText="1"/>
    </xf>
    <xf numFmtId="165" fontId="3" fillId="0" borderId="18" xfId="3" applyNumberFormat="1" applyFont="1" applyBorder="1" applyAlignment="1">
      <alignment vertical="center" wrapText="1"/>
    </xf>
    <xf numFmtId="49" fontId="3" fillId="0" borderId="11" xfId="3" applyNumberFormat="1" applyFont="1" applyBorder="1" applyAlignment="1">
      <alignment vertical="center" wrapText="1"/>
    </xf>
    <xf numFmtId="3" fontId="3" fillId="0" borderId="6" xfId="3" applyNumberFormat="1" applyFont="1" applyBorder="1" applyAlignment="1">
      <alignment horizontal="center" vertical="center" wrapText="1"/>
    </xf>
    <xf numFmtId="165" fontId="3" fillId="0" borderId="6" xfId="3" applyNumberFormat="1" applyFont="1" applyFill="1" applyBorder="1" applyAlignment="1">
      <alignment vertical="center" wrapText="1"/>
    </xf>
    <xf numFmtId="0" fontId="3" fillId="0" borderId="0" xfId="3" applyFont="1" applyAlignment="1">
      <alignment horizontal="left" vertical="center"/>
    </xf>
    <xf numFmtId="49" fontId="3" fillId="0" borderId="0" xfId="3" applyNumberFormat="1" applyFont="1" applyBorder="1" applyAlignment="1">
      <alignment vertical="center" wrapText="1"/>
    </xf>
    <xf numFmtId="0" fontId="3" fillId="0" borderId="6" xfId="3" applyFont="1" applyBorder="1" applyAlignment="1">
      <alignment horizontal="left" vertical="center"/>
    </xf>
    <xf numFmtId="3" fontId="3" fillId="0" borderId="0" xfId="3" applyNumberFormat="1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165" fontId="3" fillId="0" borderId="0" xfId="3" applyNumberFormat="1" applyFont="1" applyBorder="1" applyAlignment="1">
      <alignment vertical="center" wrapText="1"/>
    </xf>
    <xf numFmtId="164" fontId="3" fillId="0" borderId="0" xfId="3" applyNumberFormat="1" applyFont="1" applyBorder="1" applyAlignment="1">
      <alignment vertical="center" wrapText="1"/>
    </xf>
    <xf numFmtId="165" fontId="3" fillId="0" borderId="15" xfId="3" applyNumberFormat="1" applyFont="1" applyBorder="1" applyAlignment="1">
      <alignment vertical="center" wrapText="1"/>
    </xf>
    <xf numFmtId="49" fontId="2" fillId="0" borderId="6" xfId="3" applyNumberFormat="1" applyFont="1" applyFill="1" applyBorder="1" applyAlignment="1">
      <alignment vertical="center" wrapText="1"/>
    </xf>
    <xf numFmtId="0" fontId="3" fillId="0" borderId="11" xfId="3" applyFont="1" applyBorder="1" applyAlignment="1">
      <alignment horizontal="left" vertical="center"/>
    </xf>
    <xf numFmtId="0" fontId="3" fillId="0" borderId="0" xfId="3" applyFont="1" applyFill="1" applyAlignment="1">
      <alignment vertical="center" wrapText="1"/>
    </xf>
    <xf numFmtId="49" fontId="2" fillId="0" borderId="11" xfId="3" applyNumberFormat="1" applyFont="1" applyBorder="1" applyAlignment="1">
      <alignment vertical="center" wrapText="1"/>
    </xf>
    <xf numFmtId="3" fontId="3" fillId="0" borderId="15" xfId="1" applyNumberFormat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horizontal="center" vertical="center" wrapText="1"/>
    </xf>
    <xf numFmtId="164" fontId="3" fillId="0" borderId="6" xfId="1" applyNumberFormat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44" fontId="2" fillId="0" borderId="17" xfId="2" applyFont="1" applyFill="1" applyBorder="1" applyAlignment="1">
      <alignment vertical="center" wrapText="1"/>
    </xf>
    <xf numFmtId="165" fontId="3" fillId="0" borderId="0" xfId="3" applyNumberFormat="1" applyFont="1" applyAlignment="1">
      <alignment vertical="center" wrapText="1"/>
    </xf>
    <xf numFmtId="0" fontId="2" fillId="5" borderId="5" xfId="3" applyNumberFormat="1" applyFont="1" applyFill="1" applyBorder="1" applyAlignment="1">
      <alignment horizontal="center" vertical="center" wrapText="1"/>
    </xf>
    <xf numFmtId="49" fontId="2" fillId="5" borderId="6" xfId="3" applyNumberFormat="1" applyFont="1" applyFill="1" applyBorder="1" applyAlignment="1">
      <alignment vertical="center" wrapText="1"/>
    </xf>
    <xf numFmtId="3" fontId="3" fillId="5" borderId="15" xfId="3" applyNumberFormat="1" applyFont="1" applyFill="1" applyBorder="1" applyAlignment="1">
      <alignment horizontal="center" vertical="center" wrapText="1"/>
    </xf>
    <xf numFmtId="0" fontId="3" fillId="5" borderId="15" xfId="3" applyFont="1" applyFill="1" applyBorder="1" applyAlignment="1">
      <alignment horizontal="center" vertical="center" wrapText="1"/>
    </xf>
    <xf numFmtId="164" fontId="3" fillId="5" borderId="6" xfId="3" applyNumberFormat="1" applyFont="1" applyFill="1" applyBorder="1" applyAlignment="1">
      <alignment vertical="center" wrapText="1"/>
    </xf>
    <xf numFmtId="164" fontId="3" fillId="5" borderId="15" xfId="3" applyNumberFormat="1" applyFont="1" applyFill="1" applyBorder="1" applyAlignment="1">
      <alignment vertical="center" wrapText="1"/>
    </xf>
    <xf numFmtId="44" fontId="2" fillId="5" borderId="17" xfId="2" applyFont="1" applyFill="1" applyBorder="1" applyAlignment="1">
      <alignment vertical="center" wrapText="1"/>
    </xf>
    <xf numFmtId="0" fontId="2" fillId="0" borderId="5" xfId="3" applyNumberFormat="1" applyFont="1" applyFill="1" applyBorder="1" applyAlignment="1">
      <alignment horizontal="center" vertical="center" wrapText="1"/>
    </xf>
    <xf numFmtId="3" fontId="3" fillId="0" borderId="15" xfId="3" applyNumberFormat="1" applyFont="1" applyFill="1" applyBorder="1" applyAlignment="1">
      <alignment horizontal="center" vertical="center" wrapText="1"/>
    </xf>
    <xf numFmtId="0" fontId="3" fillId="0" borderId="15" xfId="3" applyFont="1" applyFill="1" applyBorder="1" applyAlignment="1">
      <alignment horizontal="center" vertical="center" wrapText="1"/>
    </xf>
    <xf numFmtId="164" fontId="3" fillId="0" borderId="6" xfId="3" applyNumberFormat="1" applyFont="1" applyFill="1" applyBorder="1" applyAlignment="1">
      <alignment vertical="center" wrapText="1"/>
    </xf>
    <xf numFmtId="164" fontId="3" fillId="0" borderId="15" xfId="3" applyNumberFormat="1" applyFont="1" applyFill="1" applyBorder="1" applyAlignment="1">
      <alignment vertical="center" wrapText="1"/>
    </xf>
    <xf numFmtId="0" fontId="3" fillId="0" borderId="19" xfId="1" applyNumberFormat="1" applyFont="1" applyBorder="1" applyAlignment="1">
      <alignment horizontal="center" vertical="center" wrapText="1"/>
    </xf>
    <xf numFmtId="49" fontId="7" fillId="0" borderId="20" xfId="1" applyNumberFormat="1" applyFont="1" applyBorder="1" applyAlignment="1">
      <alignment horizontal="center" vertical="center" wrapText="1"/>
    </xf>
    <xf numFmtId="3" fontId="3" fillId="0" borderId="20" xfId="1" applyNumberFormat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164" fontId="3" fillId="0" borderId="20" xfId="1" applyNumberFormat="1" applyFont="1" applyBorder="1" applyAlignment="1">
      <alignment vertical="center" wrapText="1"/>
    </xf>
    <xf numFmtId="164" fontId="7" fillId="0" borderId="21" xfId="1" applyNumberFormat="1" applyFont="1" applyBorder="1" applyAlignment="1">
      <alignment vertical="center" wrapText="1"/>
    </xf>
    <xf numFmtId="44" fontId="3" fillId="0" borderId="16" xfId="2" applyFont="1" applyBorder="1" applyAlignment="1">
      <alignment vertical="center" wrapText="1"/>
    </xf>
    <xf numFmtId="0" fontId="3" fillId="0" borderId="22" xfId="1" applyNumberFormat="1" applyFont="1" applyBorder="1" applyAlignment="1">
      <alignment horizontal="center" vertical="center" wrapText="1"/>
    </xf>
    <xf numFmtId="49" fontId="7" fillId="0" borderId="6" xfId="1" applyNumberFormat="1" applyFont="1" applyBorder="1" applyAlignment="1">
      <alignment horizontal="center" vertical="center" wrapText="1"/>
    </xf>
    <xf numFmtId="164" fontId="7" fillId="0" borderId="15" xfId="1" applyNumberFormat="1" applyFont="1" applyBorder="1" applyAlignment="1">
      <alignment horizontal="center" vertical="center" wrapText="1"/>
    </xf>
    <xf numFmtId="44" fontId="3" fillId="0" borderId="17" xfId="2" applyFont="1" applyBorder="1" applyAlignment="1">
      <alignment vertical="center" wrapText="1"/>
    </xf>
    <xf numFmtId="164" fontId="7" fillId="0" borderId="15" xfId="1" applyNumberFormat="1" applyFont="1" applyBorder="1" applyAlignment="1">
      <alignment horizontal="right" vertical="center" wrapText="1"/>
    </xf>
    <xf numFmtId="0" fontId="3" fillId="0" borderId="23" xfId="1" applyNumberFormat="1" applyFont="1" applyBorder="1" applyAlignment="1">
      <alignment horizontal="center" vertical="center" wrapText="1"/>
    </xf>
    <xf numFmtId="49" fontId="3" fillId="0" borderId="24" xfId="1" applyNumberFormat="1" applyFont="1" applyBorder="1" applyAlignment="1">
      <alignment vertical="center" wrapText="1"/>
    </xf>
    <xf numFmtId="3" fontId="3" fillId="0" borderId="24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164" fontId="3" fillId="0" borderId="24" xfId="1" applyNumberFormat="1" applyFont="1" applyBorder="1" applyAlignment="1">
      <alignment vertical="center" wrapText="1"/>
    </xf>
    <xf numFmtId="164" fontId="3" fillId="0" borderId="25" xfId="1" applyNumberFormat="1" applyFont="1" applyBorder="1" applyAlignment="1">
      <alignment vertical="center" wrapText="1"/>
    </xf>
    <xf numFmtId="44" fontId="3" fillId="0" borderId="8" xfId="2" applyFont="1" applyBorder="1" applyAlignment="1">
      <alignment vertical="center" wrapText="1"/>
    </xf>
    <xf numFmtId="0" fontId="2" fillId="0" borderId="22" xfId="1" applyNumberFormat="1" applyFont="1" applyBorder="1" applyAlignment="1">
      <alignment horizontal="center" vertical="center" wrapText="1"/>
    </xf>
    <xf numFmtId="49" fontId="6" fillId="0" borderId="6" xfId="1" applyNumberFormat="1" applyFont="1" applyBorder="1" applyAlignment="1">
      <alignment vertical="center" wrapText="1"/>
    </xf>
    <xf numFmtId="3" fontId="3" fillId="0" borderId="15" xfId="1" applyNumberFormat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164" fontId="3" fillId="0" borderId="18" xfId="1" applyNumberFormat="1" applyFont="1" applyBorder="1" applyAlignment="1">
      <alignment vertical="center" wrapText="1"/>
    </xf>
    <xf numFmtId="0" fontId="3" fillId="0" borderId="17" xfId="1" applyFont="1" applyBorder="1" applyAlignment="1">
      <alignment vertical="center" wrapText="1"/>
    </xf>
    <xf numFmtId="0" fontId="3" fillId="4" borderId="26" xfId="1" applyFont="1" applyFill="1" applyBorder="1" applyAlignment="1">
      <alignment vertical="center" wrapText="1"/>
    </xf>
    <xf numFmtId="0" fontId="2" fillId="0" borderId="19" xfId="1" applyNumberFormat="1" applyFont="1" applyBorder="1" applyAlignment="1">
      <alignment horizontal="center" vertical="center" wrapText="1"/>
    </xf>
    <xf numFmtId="49" fontId="4" fillId="0" borderId="20" xfId="1" applyNumberFormat="1" applyFont="1" applyBorder="1" applyAlignment="1">
      <alignment horizontal="center" vertical="center" wrapText="1"/>
    </xf>
    <xf numFmtId="164" fontId="4" fillId="0" borderId="21" xfId="1" applyNumberFormat="1" applyFont="1" applyBorder="1" applyAlignment="1">
      <alignment vertical="center" wrapText="1"/>
    </xf>
    <xf numFmtId="44" fontId="8" fillId="0" borderId="16" xfId="2" applyFont="1" applyBorder="1" applyAlignment="1">
      <alignment vertical="center" wrapText="1"/>
    </xf>
    <xf numFmtId="49" fontId="4" fillId="0" borderId="6" xfId="1" applyNumberFormat="1" applyFont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center" vertical="center" wrapText="1"/>
    </xf>
    <xf numFmtId="44" fontId="8" fillId="0" borderId="17" xfId="2" applyFont="1" applyBorder="1" applyAlignment="1">
      <alignment vertical="center" wrapText="1"/>
    </xf>
    <xf numFmtId="164" fontId="4" fillId="0" borderId="15" xfId="1" applyNumberFormat="1" applyFont="1" applyBorder="1" applyAlignment="1">
      <alignment horizontal="right" vertical="center" wrapText="1"/>
    </xf>
    <xf numFmtId="0" fontId="2" fillId="0" borderId="23" xfId="1" applyNumberFormat="1" applyFont="1" applyBorder="1" applyAlignment="1">
      <alignment horizontal="center" vertical="center" wrapText="1"/>
    </xf>
    <xf numFmtId="44" fontId="8" fillId="0" borderId="8" xfId="2" applyFont="1" applyBorder="1" applyAlignment="1">
      <alignment vertical="center" wrapText="1"/>
    </xf>
    <xf numFmtId="0" fontId="2" fillId="0" borderId="0" xfId="3" applyNumberFormat="1" applyFont="1" applyAlignment="1">
      <alignment horizontal="center" vertical="center" wrapText="1"/>
    </xf>
    <xf numFmtId="3" fontId="5" fillId="0" borderId="0" xfId="3" applyNumberFormat="1" applyFont="1" applyAlignment="1">
      <alignment horizontal="center" vertical="center" wrapText="1"/>
    </xf>
    <xf numFmtId="164" fontId="3" fillId="0" borderId="0" xfId="3" applyNumberFormat="1" applyFont="1" applyAlignment="1">
      <alignment vertical="center" wrapText="1"/>
    </xf>
    <xf numFmtId="49" fontId="3" fillId="0" borderId="0" xfId="3" applyNumberFormat="1" applyFont="1" applyAlignment="1">
      <alignment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</cellXfs>
  <cellStyles count="4">
    <cellStyle name="Monétaire 3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30"/>
  <sheetViews>
    <sheetView tabSelected="1" view="pageLayout" zoomScaleNormal="70" zoomScaleSheetLayoutView="80" workbookViewId="0">
      <selection activeCell="B399" sqref="B399"/>
    </sheetView>
  </sheetViews>
  <sheetFormatPr baseColWidth="10" defaultRowHeight="12.75"/>
  <cols>
    <col min="1" max="1" width="9.7109375" style="107" customWidth="1"/>
    <col min="2" max="2" width="106.5703125" style="110" customWidth="1"/>
    <col min="3" max="3" width="9.85546875" style="108" bestFit="1" customWidth="1"/>
    <col min="4" max="4" width="8.7109375" style="45" customWidth="1"/>
    <col min="5" max="6" width="18.28515625" style="109" customWidth="1"/>
    <col min="7" max="7" width="19.140625" style="8" customWidth="1"/>
    <col min="8" max="16384" width="11.42578125" style="8"/>
  </cols>
  <sheetData>
    <row r="1" spans="1:7" ht="13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3.5" thickBot="1">
      <c r="A2" s="9" t="s">
        <v>7</v>
      </c>
      <c r="B2" s="10"/>
      <c r="C2" s="11"/>
      <c r="D2" s="12"/>
      <c r="E2" s="13"/>
      <c r="F2" s="14"/>
      <c r="G2" s="15"/>
    </row>
    <row r="3" spans="1:7" ht="16.5" customHeight="1" thickBot="1">
      <c r="A3" s="16"/>
      <c r="B3" s="17" t="s">
        <v>8</v>
      </c>
      <c r="C3" s="18"/>
      <c r="D3" s="111" t="s">
        <v>9</v>
      </c>
      <c r="E3" s="112"/>
      <c r="F3" s="112"/>
      <c r="G3" s="113"/>
    </row>
    <row r="4" spans="1:7">
      <c r="A4" s="19"/>
      <c r="B4" s="20"/>
      <c r="C4" s="21"/>
      <c r="D4" s="22"/>
      <c r="E4" s="23"/>
      <c r="F4" s="24"/>
      <c r="G4" s="25"/>
    </row>
    <row r="5" spans="1:7">
      <c r="A5" s="19"/>
      <c r="B5" s="26" t="s">
        <v>10</v>
      </c>
      <c r="C5" s="27"/>
      <c r="D5" s="28"/>
      <c r="E5" s="23"/>
      <c r="F5" s="24"/>
      <c r="G5" s="29"/>
    </row>
    <row r="6" spans="1:7">
      <c r="A6" s="19"/>
      <c r="B6" s="30"/>
      <c r="C6" s="27"/>
      <c r="D6" s="28"/>
      <c r="E6" s="23"/>
      <c r="F6" s="24"/>
      <c r="G6" s="29"/>
    </row>
    <row r="7" spans="1:7">
      <c r="A7" s="19" t="s">
        <v>11</v>
      </c>
      <c r="B7" s="30" t="s">
        <v>12</v>
      </c>
      <c r="C7" s="27"/>
      <c r="D7" s="28"/>
      <c r="E7" s="23"/>
      <c r="F7" s="24"/>
      <c r="G7" s="29"/>
    </row>
    <row r="8" spans="1:7">
      <c r="A8" s="19"/>
      <c r="B8" s="20" t="s">
        <v>13</v>
      </c>
      <c r="C8" s="27">
        <v>1</v>
      </c>
      <c r="D8" s="28" t="s">
        <v>14</v>
      </c>
      <c r="E8" s="23">
        <v>10000</v>
      </c>
      <c r="F8" s="24">
        <f>C8*E8</f>
        <v>10000</v>
      </c>
      <c r="G8" s="29"/>
    </row>
    <row r="9" spans="1:7">
      <c r="A9" s="19"/>
      <c r="B9" s="20" t="s">
        <v>15</v>
      </c>
      <c r="C9" s="27">
        <v>1</v>
      </c>
      <c r="D9" s="28" t="s">
        <v>14</v>
      </c>
      <c r="E9" s="23">
        <v>2000</v>
      </c>
      <c r="F9" s="24">
        <f>C9*E9</f>
        <v>2000</v>
      </c>
      <c r="G9" s="29"/>
    </row>
    <row r="10" spans="1:7">
      <c r="A10" s="19"/>
      <c r="B10" s="31" t="s">
        <v>16</v>
      </c>
      <c r="C10" s="32"/>
      <c r="D10" s="33"/>
      <c r="E10" s="34"/>
      <c r="F10" s="35"/>
      <c r="G10" s="36">
        <f>SUM(F8:F9)</f>
        <v>12000</v>
      </c>
    </row>
    <row r="11" spans="1:7">
      <c r="A11" s="19"/>
      <c r="B11" s="30"/>
      <c r="C11" s="27"/>
      <c r="D11" s="28"/>
      <c r="E11" s="23"/>
      <c r="F11" s="24"/>
      <c r="G11" s="29"/>
    </row>
    <row r="12" spans="1:7">
      <c r="A12" s="19" t="s">
        <v>17</v>
      </c>
      <c r="B12" s="30" t="s">
        <v>18</v>
      </c>
      <c r="C12" s="27"/>
      <c r="D12" s="28"/>
      <c r="E12" s="23"/>
      <c r="F12" s="24"/>
      <c r="G12" s="29"/>
    </row>
    <row r="13" spans="1:7">
      <c r="A13" s="19"/>
      <c r="B13" s="20" t="s">
        <v>19</v>
      </c>
      <c r="C13" s="27">
        <v>1</v>
      </c>
      <c r="D13" s="28" t="s">
        <v>14</v>
      </c>
      <c r="E13" s="23">
        <v>3500</v>
      </c>
      <c r="F13" s="24">
        <f t="shared" ref="F13:F15" si="0">C13*E13</f>
        <v>3500</v>
      </c>
      <c r="G13" s="29"/>
    </row>
    <row r="14" spans="1:7">
      <c r="A14" s="19"/>
      <c r="B14" s="20" t="s">
        <v>20</v>
      </c>
      <c r="C14" s="27">
        <v>1</v>
      </c>
      <c r="D14" s="28" t="s">
        <v>14</v>
      </c>
      <c r="E14" s="23">
        <v>2000</v>
      </c>
      <c r="F14" s="24">
        <f t="shared" si="0"/>
        <v>2000</v>
      </c>
      <c r="G14" s="29"/>
    </row>
    <row r="15" spans="1:7">
      <c r="A15" s="19"/>
      <c r="B15" s="20" t="s">
        <v>21</v>
      </c>
      <c r="C15" s="27">
        <v>1</v>
      </c>
      <c r="D15" s="28" t="s">
        <v>14</v>
      </c>
      <c r="E15" s="23">
        <v>1000</v>
      </c>
      <c r="F15" s="24">
        <f t="shared" si="0"/>
        <v>1000</v>
      </c>
      <c r="G15" s="29"/>
    </row>
    <row r="16" spans="1:7">
      <c r="A16" s="19"/>
      <c r="B16" s="31" t="s">
        <v>22</v>
      </c>
      <c r="C16" s="32"/>
      <c r="D16" s="33"/>
      <c r="E16" s="34"/>
      <c r="F16" s="35"/>
      <c r="G16" s="36">
        <f>SUM(F12:F15)</f>
        <v>6500</v>
      </c>
    </row>
    <row r="17" spans="1:7">
      <c r="A17" s="19"/>
      <c r="B17" s="30"/>
      <c r="C17" s="27"/>
      <c r="D17" s="28"/>
      <c r="E17" s="23"/>
      <c r="F17" s="24"/>
      <c r="G17" s="29"/>
    </row>
    <row r="18" spans="1:7">
      <c r="A18" s="19" t="s">
        <v>23</v>
      </c>
      <c r="B18" s="30" t="s">
        <v>24</v>
      </c>
      <c r="C18" s="27"/>
      <c r="D18" s="28"/>
      <c r="E18" s="23"/>
      <c r="F18" s="24"/>
      <c r="G18" s="29"/>
    </row>
    <row r="19" spans="1:7">
      <c r="A19" s="19"/>
      <c r="B19" s="20" t="s">
        <v>25</v>
      </c>
      <c r="C19" s="27">
        <v>1</v>
      </c>
      <c r="D19" s="28" t="s">
        <v>14</v>
      </c>
      <c r="E19" s="23">
        <v>3000</v>
      </c>
      <c r="F19" s="24">
        <f t="shared" ref="F19:F20" si="1">C19*E19</f>
        <v>3000</v>
      </c>
      <c r="G19" s="29"/>
    </row>
    <row r="20" spans="1:7">
      <c r="A20" s="19"/>
      <c r="B20" s="20" t="s">
        <v>26</v>
      </c>
      <c r="C20" s="27">
        <v>1</v>
      </c>
      <c r="D20" s="28" t="s">
        <v>14</v>
      </c>
      <c r="E20" s="23">
        <v>5000</v>
      </c>
      <c r="F20" s="24">
        <f t="shared" si="1"/>
        <v>5000</v>
      </c>
      <c r="G20" s="29"/>
    </row>
    <row r="21" spans="1:7">
      <c r="A21" s="19"/>
      <c r="B21" s="31" t="s">
        <v>27</v>
      </c>
      <c r="C21" s="32"/>
      <c r="D21" s="33"/>
      <c r="E21" s="34"/>
      <c r="F21" s="35"/>
      <c r="G21" s="36">
        <f>SUM(F19:F20)</f>
        <v>8000</v>
      </c>
    </row>
    <row r="22" spans="1:7">
      <c r="A22" s="19"/>
      <c r="B22" s="20"/>
      <c r="C22" s="27"/>
      <c r="D22" s="28"/>
      <c r="E22" s="23"/>
      <c r="F22" s="24"/>
      <c r="G22" s="29"/>
    </row>
    <row r="23" spans="1:7">
      <c r="A23" s="19"/>
      <c r="B23" s="20"/>
      <c r="C23" s="27"/>
      <c r="D23" s="28"/>
      <c r="E23" s="23"/>
      <c r="F23" s="24"/>
      <c r="G23" s="29"/>
    </row>
    <row r="24" spans="1:7">
      <c r="A24" s="19" t="s">
        <v>28</v>
      </c>
      <c r="B24" s="30" t="s">
        <v>29</v>
      </c>
      <c r="C24" s="27"/>
      <c r="D24" s="28"/>
      <c r="E24" s="23"/>
      <c r="F24" s="24"/>
      <c r="G24" s="29"/>
    </row>
    <row r="25" spans="1:7">
      <c r="A25" s="19"/>
      <c r="B25" s="30" t="s">
        <v>30</v>
      </c>
      <c r="C25" s="27"/>
      <c r="D25" s="28"/>
      <c r="E25" s="23"/>
      <c r="F25" s="24"/>
      <c r="G25" s="29"/>
    </row>
    <row r="26" spans="1:7">
      <c r="A26" s="19"/>
      <c r="B26" s="20" t="s">
        <v>31</v>
      </c>
      <c r="C26" s="27">
        <v>1</v>
      </c>
      <c r="D26" s="28" t="s">
        <v>3</v>
      </c>
      <c r="E26" s="23">
        <v>11000</v>
      </c>
      <c r="F26" s="37">
        <f t="shared" ref="F26:F31" si="2">C26*E26</f>
        <v>11000</v>
      </c>
      <c r="G26" s="29"/>
    </row>
    <row r="27" spans="1:7" ht="25.5">
      <c r="A27" s="19"/>
      <c r="B27" s="20" t="s">
        <v>32</v>
      </c>
      <c r="C27" s="27">
        <v>1</v>
      </c>
      <c r="D27" s="28" t="s">
        <v>14</v>
      </c>
      <c r="E27" s="23">
        <v>1000</v>
      </c>
      <c r="F27" s="37">
        <f t="shared" si="2"/>
        <v>1000</v>
      </c>
      <c r="G27" s="29"/>
    </row>
    <row r="28" spans="1:7">
      <c r="A28" s="19"/>
      <c r="B28" s="20"/>
      <c r="C28" s="27"/>
      <c r="D28" s="28"/>
      <c r="E28" s="23"/>
      <c r="F28" s="37"/>
      <c r="G28" s="29"/>
    </row>
    <row r="29" spans="1:7">
      <c r="A29" s="19"/>
      <c r="B29" s="20" t="s">
        <v>33</v>
      </c>
      <c r="C29" s="27">
        <v>10</v>
      </c>
      <c r="D29" s="28" t="s">
        <v>3</v>
      </c>
      <c r="E29" s="23">
        <v>850</v>
      </c>
      <c r="F29" s="37">
        <f t="shared" si="2"/>
        <v>8500</v>
      </c>
      <c r="G29" s="29"/>
    </row>
    <row r="30" spans="1:7">
      <c r="A30" s="19"/>
      <c r="B30" s="20"/>
      <c r="C30" s="27"/>
      <c r="D30" s="28"/>
      <c r="E30" s="23"/>
      <c r="F30" s="37"/>
      <c r="G30" s="29"/>
    </row>
    <row r="31" spans="1:7">
      <c r="A31" s="19"/>
      <c r="B31" s="20" t="s">
        <v>34</v>
      </c>
      <c r="C31" s="27">
        <v>2</v>
      </c>
      <c r="D31" s="28" t="s">
        <v>3</v>
      </c>
      <c r="E31" s="23">
        <v>800</v>
      </c>
      <c r="F31" s="37">
        <f t="shared" si="2"/>
        <v>1600</v>
      </c>
      <c r="G31" s="29"/>
    </row>
    <row r="32" spans="1:7">
      <c r="A32" s="19"/>
      <c r="B32" s="20"/>
      <c r="C32" s="27"/>
      <c r="D32" s="28"/>
      <c r="E32" s="23"/>
      <c r="F32" s="37"/>
      <c r="G32" s="29"/>
    </row>
    <row r="33" spans="1:7">
      <c r="A33" s="19"/>
      <c r="B33" s="38" t="s">
        <v>35</v>
      </c>
      <c r="C33" s="39"/>
      <c r="D33" s="22"/>
      <c r="E33" s="40"/>
      <c r="F33" s="37"/>
      <c r="G33" s="29"/>
    </row>
    <row r="34" spans="1:7">
      <c r="A34" s="19"/>
      <c r="B34" s="38" t="s">
        <v>36</v>
      </c>
      <c r="C34" s="39"/>
      <c r="D34" s="22"/>
      <c r="E34" s="40"/>
      <c r="F34" s="37"/>
      <c r="G34" s="29"/>
    </row>
    <row r="35" spans="1:7">
      <c r="A35" s="19"/>
      <c r="B35" s="41" t="s">
        <v>37</v>
      </c>
      <c r="C35" s="39">
        <v>5150</v>
      </c>
      <c r="D35" s="22" t="s">
        <v>38</v>
      </c>
      <c r="E35" s="40">
        <v>10</v>
      </c>
      <c r="F35" s="37">
        <f>C35*E35</f>
        <v>51500</v>
      </c>
      <c r="G35" s="29"/>
    </row>
    <row r="36" spans="1:7">
      <c r="A36" s="19"/>
      <c r="B36" s="41"/>
      <c r="C36" s="39"/>
      <c r="D36" s="22"/>
      <c r="E36" s="40"/>
      <c r="F36" s="37"/>
      <c r="G36" s="29"/>
    </row>
    <row r="37" spans="1:7">
      <c r="A37" s="19"/>
      <c r="B37" s="41"/>
      <c r="C37" s="39"/>
      <c r="D37" s="22"/>
      <c r="E37" s="40"/>
      <c r="F37" s="37"/>
      <c r="G37" s="29"/>
    </row>
    <row r="38" spans="1:7">
      <c r="A38" s="19"/>
      <c r="B38" s="41"/>
      <c r="C38" s="39"/>
      <c r="D38" s="22"/>
      <c r="E38" s="40"/>
      <c r="F38" s="37"/>
      <c r="G38" s="29"/>
    </row>
    <row r="39" spans="1:7">
      <c r="A39" s="19"/>
      <c r="B39" s="41"/>
      <c r="C39" s="39"/>
      <c r="D39" s="22"/>
      <c r="E39" s="40"/>
      <c r="F39" s="37"/>
      <c r="G39" s="29"/>
    </row>
    <row r="40" spans="1:7">
      <c r="A40" s="19"/>
      <c r="B40" s="38" t="s">
        <v>39</v>
      </c>
      <c r="C40" s="39"/>
      <c r="D40" s="22"/>
      <c r="E40" s="40"/>
      <c r="F40" s="37"/>
      <c r="G40" s="29"/>
    </row>
    <row r="41" spans="1:7">
      <c r="A41" s="19"/>
      <c r="B41" s="41" t="s">
        <v>40</v>
      </c>
      <c r="C41" s="39">
        <f>3+52+41</f>
        <v>96</v>
      </c>
      <c r="D41" s="22" t="s">
        <v>41</v>
      </c>
      <c r="E41" s="40">
        <v>60</v>
      </c>
      <c r="F41" s="37">
        <f>C41*E41</f>
        <v>5760</v>
      </c>
      <c r="G41" s="29"/>
    </row>
    <row r="42" spans="1:7">
      <c r="A42" s="19"/>
      <c r="B42" s="41" t="s">
        <v>42</v>
      </c>
      <c r="C42" s="39">
        <f>16</f>
        <v>16</v>
      </c>
      <c r="D42" s="22" t="s">
        <v>41</v>
      </c>
      <c r="E42" s="40">
        <v>100</v>
      </c>
      <c r="F42" s="37">
        <f>C42*E42</f>
        <v>1600</v>
      </c>
      <c r="G42" s="29"/>
    </row>
    <row r="43" spans="1:7">
      <c r="A43" s="19"/>
      <c r="B43" s="41" t="s">
        <v>43</v>
      </c>
      <c r="C43" s="39">
        <v>45</v>
      </c>
      <c r="D43" s="22" t="s">
        <v>41</v>
      </c>
      <c r="E43" s="40">
        <v>50</v>
      </c>
      <c r="F43" s="37">
        <f>C43*E43</f>
        <v>2250</v>
      </c>
      <c r="G43" s="29"/>
    </row>
    <row r="44" spans="1:7">
      <c r="A44" s="19"/>
      <c r="B44" s="41" t="s">
        <v>44</v>
      </c>
      <c r="C44" s="39">
        <v>27</v>
      </c>
      <c r="D44" s="22" t="s">
        <v>41</v>
      </c>
      <c r="E44" s="40">
        <v>70</v>
      </c>
      <c r="F44" s="37">
        <f>C44*E44</f>
        <v>1890</v>
      </c>
      <c r="G44" s="29"/>
    </row>
    <row r="45" spans="1:7">
      <c r="A45" s="19"/>
      <c r="B45" s="42"/>
      <c r="C45" s="39"/>
      <c r="D45" s="22"/>
      <c r="E45" s="40"/>
      <c r="F45" s="37"/>
      <c r="G45" s="29"/>
    </row>
    <row r="46" spans="1:7">
      <c r="A46" s="19"/>
      <c r="B46" s="38" t="s">
        <v>45</v>
      </c>
      <c r="C46" s="39"/>
      <c r="D46" s="22"/>
      <c r="E46" s="40"/>
      <c r="F46" s="37"/>
      <c r="G46" s="29"/>
    </row>
    <row r="47" spans="1:7">
      <c r="A47" s="19"/>
      <c r="B47" s="41" t="s">
        <v>46</v>
      </c>
      <c r="C47" s="39">
        <v>450</v>
      </c>
      <c r="D47" s="22" t="s">
        <v>41</v>
      </c>
      <c r="E47" s="40">
        <v>35</v>
      </c>
      <c r="F47" s="37">
        <f>C47*E47</f>
        <v>15750</v>
      </c>
      <c r="G47" s="29"/>
    </row>
    <row r="48" spans="1:7">
      <c r="A48" s="19"/>
      <c r="B48" s="43"/>
      <c r="C48" s="44"/>
      <c r="D48" s="22"/>
      <c r="E48" s="40"/>
      <c r="F48" s="37"/>
      <c r="G48" s="29"/>
    </row>
    <row r="49" spans="1:7">
      <c r="A49" s="19"/>
      <c r="B49" s="43"/>
      <c r="C49" s="44"/>
      <c r="D49" s="22"/>
      <c r="E49" s="40"/>
      <c r="F49" s="37"/>
      <c r="G49" s="29"/>
    </row>
    <row r="50" spans="1:7">
      <c r="A50" s="19"/>
      <c r="B50" s="43"/>
      <c r="C50" s="44"/>
      <c r="D50" s="22"/>
      <c r="E50" s="40"/>
      <c r="F50" s="37"/>
      <c r="G50" s="29"/>
    </row>
    <row r="51" spans="1:7">
      <c r="A51" s="19"/>
      <c r="B51" s="43"/>
      <c r="C51" s="44"/>
      <c r="D51" s="22"/>
      <c r="E51" s="40"/>
      <c r="F51" s="37"/>
      <c r="G51" s="29"/>
    </row>
    <row r="52" spans="1:7">
      <c r="A52" s="19"/>
      <c r="B52" s="38" t="s">
        <v>47</v>
      </c>
      <c r="C52" s="45">
        <v>650</v>
      </c>
      <c r="D52" s="39" t="s">
        <v>48</v>
      </c>
      <c r="E52" s="40">
        <v>25</v>
      </c>
      <c r="F52" s="37">
        <f>C52*E52</f>
        <v>16250</v>
      </c>
      <c r="G52" s="29"/>
    </row>
    <row r="53" spans="1:7">
      <c r="A53" s="19"/>
      <c r="B53" s="20"/>
      <c r="C53" s="45"/>
      <c r="D53" s="39"/>
      <c r="E53" s="40"/>
      <c r="F53" s="37"/>
      <c r="G53" s="29"/>
    </row>
    <row r="54" spans="1:7">
      <c r="A54" s="19"/>
      <c r="B54" s="20" t="s">
        <v>49</v>
      </c>
      <c r="C54" s="45">
        <v>1</v>
      </c>
      <c r="D54" s="28" t="s">
        <v>14</v>
      </c>
      <c r="E54" s="23">
        <v>500</v>
      </c>
      <c r="F54" s="24">
        <f t="shared" ref="F54" si="3">C54*E54</f>
        <v>500</v>
      </c>
      <c r="G54" s="29"/>
    </row>
    <row r="55" spans="1:7">
      <c r="A55" s="19"/>
      <c r="B55" s="20"/>
      <c r="C55" s="45"/>
      <c r="D55" s="28"/>
      <c r="E55" s="23"/>
      <c r="F55" s="24"/>
      <c r="G55" s="29"/>
    </row>
    <row r="56" spans="1:7">
      <c r="A56" s="19"/>
      <c r="B56" s="20" t="s">
        <v>50</v>
      </c>
      <c r="C56" s="45"/>
      <c r="D56" s="28"/>
      <c r="E56" s="23"/>
      <c r="F56" s="37"/>
      <c r="G56" s="29"/>
    </row>
    <row r="57" spans="1:7">
      <c r="A57" s="19"/>
      <c r="B57" s="43" t="s">
        <v>46</v>
      </c>
      <c r="C57" s="45">
        <f>18+33+5</f>
        <v>56</v>
      </c>
      <c r="D57" s="28" t="s">
        <v>3</v>
      </c>
      <c r="E57" s="23">
        <v>100</v>
      </c>
      <c r="F57" s="37">
        <f t="shared" ref="F57" si="4">C57*E57</f>
        <v>5600</v>
      </c>
      <c r="G57" s="29"/>
    </row>
    <row r="58" spans="1:7">
      <c r="A58" s="19"/>
      <c r="B58" s="20"/>
      <c r="C58" s="45"/>
      <c r="D58" s="28"/>
      <c r="E58" s="23"/>
      <c r="F58" s="46"/>
      <c r="G58" s="29"/>
    </row>
    <row r="59" spans="1:7">
      <c r="A59" s="19"/>
      <c r="B59" s="20"/>
      <c r="C59" s="45"/>
      <c r="D59" s="28"/>
      <c r="E59" s="23"/>
      <c r="F59" s="46"/>
      <c r="G59" s="29"/>
    </row>
    <row r="60" spans="1:7">
      <c r="A60" s="19"/>
      <c r="B60" s="20"/>
      <c r="C60" s="45"/>
      <c r="D60" s="28"/>
      <c r="E60" s="23"/>
      <c r="F60" s="46"/>
      <c r="G60" s="29"/>
    </row>
    <row r="61" spans="1:7">
      <c r="A61" s="19"/>
      <c r="B61" s="31" t="s">
        <v>51</v>
      </c>
      <c r="C61" s="32"/>
      <c r="D61" s="33"/>
      <c r="E61" s="34"/>
      <c r="F61" s="35"/>
      <c r="G61" s="36">
        <f>SUM(F26:F59)</f>
        <v>123200</v>
      </c>
    </row>
    <row r="62" spans="1:7">
      <c r="A62" s="19"/>
      <c r="B62" s="38"/>
      <c r="C62" s="39"/>
      <c r="D62" s="22"/>
      <c r="E62" s="40"/>
      <c r="F62" s="37"/>
      <c r="G62" s="29"/>
    </row>
    <row r="63" spans="1:7">
      <c r="A63" s="19"/>
      <c r="B63" s="30" t="s">
        <v>52</v>
      </c>
      <c r="C63" s="27"/>
      <c r="D63" s="28"/>
      <c r="E63" s="23"/>
      <c r="F63" s="47"/>
      <c r="G63" s="29"/>
    </row>
    <row r="64" spans="1:7">
      <c r="A64" s="19"/>
      <c r="B64" s="20" t="s">
        <v>53</v>
      </c>
      <c r="C64" s="27">
        <v>1</v>
      </c>
      <c r="D64" s="28" t="s">
        <v>3</v>
      </c>
      <c r="E64" s="23">
        <v>15000</v>
      </c>
      <c r="F64" s="37">
        <f t="shared" ref="F64:F65" si="5">C64*E64</f>
        <v>15000</v>
      </c>
      <c r="G64" s="29"/>
    </row>
    <row r="65" spans="1:7" ht="25.5">
      <c r="A65" s="19"/>
      <c r="B65" s="20" t="s">
        <v>32</v>
      </c>
      <c r="C65" s="27">
        <v>1</v>
      </c>
      <c r="D65" s="28" t="s">
        <v>14</v>
      </c>
      <c r="E65" s="23">
        <v>1000</v>
      </c>
      <c r="F65" s="37">
        <f t="shared" si="5"/>
        <v>1000</v>
      </c>
      <c r="G65" s="29"/>
    </row>
    <row r="66" spans="1:7">
      <c r="A66" s="19"/>
      <c r="B66" s="20"/>
      <c r="C66" s="27"/>
      <c r="D66" s="28"/>
      <c r="E66" s="23"/>
      <c r="F66" s="37"/>
      <c r="G66" s="29"/>
    </row>
    <row r="67" spans="1:7">
      <c r="A67" s="19"/>
      <c r="B67" s="20" t="s">
        <v>33</v>
      </c>
      <c r="C67" s="27">
        <v>4</v>
      </c>
      <c r="D67" s="28" t="s">
        <v>3</v>
      </c>
      <c r="E67" s="23">
        <v>850</v>
      </c>
      <c r="F67" s="37">
        <f t="shared" ref="F67" si="6">C67*E67</f>
        <v>3400</v>
      </c>
      <c r="G67" s="29"/>
    </row>
    <row r="68" spans="1:7">
      <c r="A68" s="19"/>
      <c r="B68" s="20"/>
      <c r="C68" s="27"/>
      <c r="D68" s="28"/>
      <c r="E68" s="23"/>
      <c r="F68" s="37"/>
      <c r="G68" s="29"/>
    </row>
    <row r="69" spans="1:7">
      <c r="A69" s="19"/>
      <c r="B69" s="20" t="s">
        <v>34</v>
      </c>
      <c r="C69" s="27">
        <v>2</v>
      </c>
      <c r="D69" s="28" t="s">
        <v>3</v>
      </c>
      <c r="E69" s="23">
        <v>800</v>
      </c>
      <c r="F69" s="37">
        <f t="shared" ref="F69" si="7">C69*E69</f>
        <v>1600</v>
      </c>
      <c r="G69" s="29"/>
    </row>
    <row r="70" spans="1:7">
      <c r="A70" s="19"/>
      <c r="B70" s="20"/>
      <c r="C70" s="27"/>
      <c r="D70" s="28"/>
      <c r="E70" s="23"/>
      <c r="F70" s="37"/>
      <c r="G70" s="29"/>
    </row>
    <row r="71" spans="1:7">
      <c r="A71" s="19"/>
      <c r="B71" s="38"/>
      <c r="C71" s="39"/>
      <c r="D71" s="22"/>
      <c r="E71" s="40"/>
      <c r="F71" s="37"/>
      <c r="G71" s="29"/>
    </row>
    <row r="72" spans="1:7">
      <c r="A72" s="19"/>
      <c r="B72" s="38"/>
      <c r="C72" s="39"/>
      <c r="D72" s="22"/>
      <c r="E72" s="40"/>
      <c r="F72" s="37"/>
      <c r="G72" s="29"/>
    </row>
    <row r="73" spans="1:7">
      <c r="A73" s="19"/>
      <c r="B73" s="41"/>
      <c r="C73" s="39"/>
      <c r="D73" s="22"/>
      <c r="E73" s="40"/>
      <c r="F73" s="37"/>
      <c r="G73" s="29"/>
    </row>
    <row r="74" spans="1:7">
      <c r="A74" s="19"/>
      <c r="B74" s="41"/>
      <c r="C74" s="39"/>
      <c r="D74" s="22"/>
      <c r="E74" s="40"/>
      <c r="F74" s="37"/>
      <c r="G74" s="29"/>
    </row>
    <row r="75" spans="1:7">
      <c r="A75" s="19"/>
      <c r="B75" s="41"/>
      <c r="C75" s="39"/>
      <c r="D75" s="22"/>
      <c r="E75" s="40"/>
      <c r="F75" s="37"/>
      <c r="G75" s="29"/>
    </row>
    <row r="76" spans="1:7">
      <c r="A76" s="19"/>
      <c r="B76" s="41"/>
      <c r="C76" s="39"/>
      <c r="D76" s="22"/>
      <c r="E76" s="40"/>
      <c r="F76" s="37"/>
      <c r="G76" s="29"/>
    </row>
    <row r="77" spans="1:7">
      <c r="A77" s="19"/>
      <c r="B77" s="41"/>
      <c r="C77" s="39"/>
      <c r="D77" s="22"/>
      <c r="E77" s="40"/>
      <c r="F77" s="37"/>
      <c r="G77" s="29"/>
    </row>
    <row r="78" spans="1:7">
      <c r="A78" s="19"/>
      <c r="B78" s="38"/>
      <c r="C78" s="39"/>
      <c r="D78" s="22"/>
      <c r="E78" s="40"/>
      <c r="F78" s="37"/>
      <c r="G78" s="29"/>
    </row>
    <row r="79" spans="1:7">
      <c r="A79" s="19"/>
      <c r="B79" s="41"/>
      <c r="C79" s="39"/>
      <c r="D79" s="22"/>
      <c r="E79" s="40"/>
      <c r="F79" s="37"/>
      <c r="G79" s="29"/>
    </row>
    <row r="80" spans="1:7">
      <c r="A80" s="19"/>
      <c r="B80" s="41"/>
      <c r="C80" s="39"/>
      <c r="D80" s="22"/>
      <c r="E80" s="40"/>
      <c r="F80" s="37"/>
      <c r="G80" s="29"/>
    </row>
    <row r="81" spans="1:7">
      <c r="A81" s="19"/>
      <c r="B81" s="41"/>
      <c r="C81" s="39"/>
      <c r="D81" s="22"/>
      <c r="E81" s="40"/>
      <c r="F81" s="37"/>
      <c r="G81" s="29"/>
    </row>
    <row r="82" spans="1:7">
      <c r="A82" s="19"/>
      <c r="B82" s="41"/>
      <c r="C82" s="39"/>
      <c r="D82" s="22"/>
      <c r="E82" s="40"/>
      <c r="F82" s="37"/>
      <c r="G82" s="29"/>
    </row>
    <row r="83" spans="1:7">
      <c r="A83" s="19"/>
      <c r="B83" s="42"/>
      <c r="C83" s="39"/>
      <c r="D83" s="22"/>
      <c r="E83" s="40"/>
      <c r="F83" s="37"/>
      <c r="G83" s="29"/>
    </row>
    <row r="84" spans="1:7">
      <c r="A84" s="19"/>
      <c r="B84" s="38"/>
      <c r="C84" s="39"/>
      <c r="D84" s="22"/>
      <c r="E84" s="40"/>
      <c r="F84" s="37"/>
      <c r="G84" s="29"/>
    </row>
    <row r="85" spans="1:7">
      <c r="A85" s="19"/>
      <c r="B85" s="41"/>
      <c r="C85" s="39"/>
      <c r="D85" s="22"/>
      <c r="E85" s="40"/>
      <c r="F85" s="37"/>
      <c r="G85" s="29"/>
    </row>
    <row r="86" spans="1:7">
      <c r="A86" s="19"/>
      <c r="B86" s="43"/>
      <c r="C86" s="44"/>
      <c r="D86" s="22"/>
      <c r="E86" s="40"/>
      <c r="F86" s="37"/>
      <c r="G86" s="29"/>
    </row>
    <row r="87" spans="1:7">
      <c r="A87" s="19"/>
      <c r="B87" s="43"/>
      <c r="C87" s="44"/>
      <c r="D87" s="22"/>
      <c r="E87" s="40"/>
      <c r="F87" s="37"/>
      <c r="G87" s="29"/>
    </row>
    <row r="88" spans="1:7">
      <c r="A88" s="19"/>
      <c r="B88" s="43"/>
      <c r="C88" s="44"/>
      <c r="D88" s="22"/>
      <c r="E88" s="40"/>
      <c r="F88" s="37"/>
      <c r="G88" s="29"/>
    </row>
    <row r="89" spans="1:7">
      <c r="A89" s="19"/>
      <c r="B89" s="43"/>
      <c r="C89" s="44"/>
      <c r="D89" s="22"/>
      <c r="E89" s="40"/>
      <c r="F89" s="37"/>
      <c r="G89" s="29"/>
    </row>
    <row r="90" spans="1:7">
      <c r="A90" s="19"/>
      <c r="B90" s="38"/>
      <c r="C90" s="45"/>
      <c r="D90" s="39"/>
      <c r="E90" s="40"/>
      <c r="F90" s="37"/>
      <c r="G90" s="29"/>
    </row>
    <row r="91" spans="1:7">
      <c r="A91" s="19"/>
      <c r="B91" s="20"/>
      <c r="C91" s="45"/>
      <c r="D91" s="39"/>
      <c r="E91" s="40"/>
      <c r="F91" s="37"/>
      <c r="G91" s="29"/>
    </row>
    <row r="92" spans="1:7">
      <c r="A92" s="19"/>
      <c r="B92" s="20"/>
      <c r="C92" s="45"/>
      <c r="D92" s="28"/>
      <c r="E92" s="23"/>
      <c r="F92" s="24"/>
      <c r="G92" s="29"/>
    </row>
    <row r="93" spans="1:7">
      <c r="A93" s="19"/>
      <c r="B93" s="20"/>
      <c r="C93" s="45"/>
      <c r="D93" s="28"/>
      <c r="E93" s="23"/>
      <c r="F93" s="24"/>
      <c r="G93" s="29"/>
    </row>
    <row r="94" spans="1:7">
      <c r="A94" s="19"/>
      <c r="B94" s="20" t="s">
        <v>54</v>
      </c>
      <c r="C94" s="45">
        <f>2+21+2+26</f>
        <v>51</v>
      </c>
      <c r="D94" s="28" t="s">
        <v>3</v>
      </c>
      <c r="E94" s="23">
        <v>450</v>
      </c>
      <c r="F94" s="37">
        <f t="shared" ref="F94" si="8">C94*E94</f>
        <v>22950</v>
      </c>
      <c r="G94" s="29"/>
    </row>
    <row r="95" spans="1:7">
      <c r="A95" s="19"/>
      <c r="B95" s="43" t="s">
        <v>46</v>
      </c>
      <c r="C95" s="45"/>
      <c r="D95" s="28"/>
      <c r="E95" s="23"/>
      <c r="F95" s="37"/>
      <c r="G95" s="29"/>
    </row>
    <row r="96" spans="1:7">
      <c r="A96" s="19"/>
      <c r="B96" s="43"/>
      <c r="C96" s="45"/>
      <c r="D96" s="28"/>
      <c r="E96" s="23"/>
      <c r="F96" s="37"/>
      <c r="G96" s="29"/>
    </row>
    <row r="97" spans="1:7">
      <c r="A97" s="19"/>
      <c r="B97" s="20"/>
      <c r="C97" s="45"/>
      <c r="D97" s="28"/>
      <c r="E97" s="23"/>
      <c r="F97" s="37"/>
      <c r="G97" s="29"/>
    </row>
    <row r="98" spans="1:7">
      <c r="A98" s="19"/>
      <c r="B98" s="20"/>
      <c r="C98" s="45"/>
      <c r="D98" s="28"/>
      <c r="E98" s="23"/>
      <c r="F98" s="37"/>
      <c r="G98" s="29"/>
    </row>
    <row r="99" spans="1:7">
      <c r="A99" s="19"/>
      <c r="B99" s="20" t="s">
        <v>55</v>
      </c>
      <c r="C99" s="45">
        <v>4</v>
      </c>
      <c r="D99" s="28" t="s">
        <v>3</v>
      </c>
      <c r="E99" s="23">
        <v>600</v>
      </c>
      <c r="F99" s="37">
        <f t="shared" ref="F99" si="9">C99*E99</f>
        <v>2400</v>
      </c>
      <c r="G99" s="29"/>
    </row>
    <row r="100" spans="1:7">
      <c r="A100" s="19"/>
      <c r="B100" s="43" t="s">
        <v>46</v>
      </c>
      <c r="C100" s="45"/>
      <c r="D100" s="28"/>
      <c r="E100" s="23"/>
      <c r="F100" s="37"/>
      <c r="G100" s="29"/>
    </row>
    <row r="101" spans="1:7">
      <c r="A101" s="19"/>
      <c r="B101" s="43"/>
      <c r="C101" s="45"/>
      <c r="D101" s="28"/>
      <c r="E101" s="23"/>
      <c r="F101" s="37"/>
      <c r="G101" s="29"/>
    </row>
    <row r="102" spans="1:7">
      <c r="A102" s="19"/>
      <c r="B102" s="20"/>
      <c r="C102" s="45"/>
      <c r="D102" s="28"/>
      <c r="E102" s="23"/>
      <c r="F102" s="37"/>
      <c r="G102" s="29"/>
    </row>
    <row r="103" spans="1:7">
      <c r="A103" s="19"/>
      <c r="B103" s="20"/>
      <c r="C103" s="45"/>
      <c r="D103" s="28"/>
      <c r="E103" s="23"/>
      <c r="F103" s="37"/>
      <c r="G103" s="29"/>
    </row>
    <row r="104" spans="1:7">
      <c r="A104" s="19"/>
      <c r="B104" s="20"/>
      <c r="C104" s="45"/>
      <c r="D104" s="28"/>
      <c r="E104" s="23"/>
      <c r="F104" s="37"/>
      <c r="G104" s="29"/>
    </row>
    <row r="105" spans="1:7">
      <c r="A105" s="19"/>
      <c r="B105" s="43"/>
      <c r="C105" s="45"/>
      <c r="D105" s="28"/>
      <c r="E105" s="40"/>
      <c r="F105" s="46"/>
      <c r="G105" s="29"/>
    </row>
    <row r="106" spans="1:7">
      <c r="A106" s="19"/>
      <c r="B106" s="43"/>
      <c r="C106" s="45"/>
      <c r="D106" s="28"/>
      <c r="E106" s="40"/>
      <c r="F106" s="46"/>
      <c r="G106" s="29"/>
    </row>
    <row r="107" spans="1:7">
      <c r="A107" s="19"/>
      <c r="B107" s="43"/>
      <c r="C107" s="45"/>
      <c r="D107" s="28"/>
      <c r="E107" s="40"/>
      <c r="F107" s="46"/>
      <c r="G107" s="29"/>
    </row>
    <row r="108" spans="1:7">
      <c r="A108" s="19"/>
      <c r="B108" s="31" t="s">
        <v>56</v>
      </c>
      <c r="C108" s="32"/>
      <c r="D108" s="33"/>
      <c r="E108" s="34"/>
      <c r="F108" s="35"/>
      <c r="G108" s="36">
        <f>SUM(F64:F106)</f>
        <v>46350</v>
      </c>
    </row>
    <row r="109" spans="1:7">
      <c r="A109" s="19"/>
      <c r="B109" s="30"/>
      <c r="C109" s="27"/>
      <c r="D109" s="28"/>
      <c r="E109" s="23"/>
      <c r="F109" s="24"/>
      <c r="G109" s="29"/>
    </row>
    <row r="110" spans="1:7">
      <c r="A110" s="19"/>
      <c r="B110" s="30" t="s">
        <v>57</v>
      </c>
      <c r="C110" s="27"/>
      <c r="D110" s="28"/>
      <c r="E110" s="23"/>
      <c r="F110" s="47"/>
      <c r="G110" s="29"/>
    </row>
    <row r="111" spans="1:7">
      <c r="A111" s="19"/>
      <c r="B111" s="20" t="s">
        <v>58</v>
      </c>
      <c r="C111" s="27">
        <v>1</v>
      </c>
      <c r="D111" s="28" t="s">
        <v>3</v>
      </c>
      <c r="E111" s="23">
        <v>750</v>
      </c>
      <c r="F111" s="37">
        <f t="shared" ref="F111:F113" si="10">C111*E111</f>
        <v>750</v>
      </c>
      <c r="G111" s="29"/>
    </row>
    <row r="112" spans="1:7">
      <c r="A112" s="19"/>
      <c r="B112" s="20" t="s">
        <v>59</v>
      </c>
      <c r="C112" s="27">
        <v>1</v>
      </c>
      <c r="D112" s="28" t="s">
        <v>14</v>
      </c>
      <c r="E112" s="23">
        <v>500</v>
      </c>
      <c r="F112" s="37">
        <f t="shared" si="10"/>
        <v>500</v>
      </c>
      <c r="G112" s="29"/>
    </row>
    <row r="113" spans="1:7">
      <c r="A113" s="19"/>
      <c r="B113" s="20" t="s">
        <v>34</v>
      </c>
      <c r="C113" s="27">
        <v>2</v>
      </c>
      <c r="D113" s="28" t="s">
        <v>3</v>
      </c>
      <c r="E113" s="23">
        <v>600</v>
      </c>
      <c r="F113" s="37">
        <f t="shared" si="10"/>
        <v>1200</v>
      </c>
      <c r="G113" s="29"/>
    </row>
    <row r="114" spans="1:7">
      <c r="A114" s="19"/>
      <c r="B114" s="31" t="s">
        <v>60</v>
      </c>
      <c r="C114" s="32"/>
      <c r="D114" s="33"/>
      <c r="E114" s="34"/>
      <c r="F114" s="35"/>
      <c r="G114" s="36">
        <f>SUM(F111:F113)</f>
        <v>2450</v>
      </c>
    </row>
    <row r="115" spans="1:7">
      <c r="A115" s="19"/>
      <c r="B115" s="20"/>
      <c r="C115" s="27"/>
      <c r="D115" s="28"/>
      <c r="E115" s="23"/>
      <c r="F115" s="48"/>
      <c r="G115" s="29"/>
    </row>
    <row r="116" spans="1:7">
      <c r="A116" s="19"/>
      <c r="B116" s="49" t="s">
        <v>61</v>
      </c>
      <c r="C116" s="27"/>
      <c r="D116" s="28"/>
      <c r="E116" s="23"/>
      <c r="F116" s="47"/>
      <c r="G116" s="29"/>
    </row>
    <row r="117" spans="1:7">
      <c r="A117" s="19"/>
      <c r="B117" s="20" t="s">
        <v>62</v>
      </c>
      <c r="C117" s="27">
        <v>1</v>
      </c>
      <c r="D117" s="28" t="s">
        <v>3</v>
      </c>
      <c r="E117" s="23">
        <v>600</v>
      </c>
      <c r="F117" s="37">
        <f t="shared" ref="F117:F118" si="11">C117*E117</f>
        <v>600</v>
      </c>
      <c r="G117" s="29"/>
    </row>
    <row r="118" spans="1:7">
      <c r="A118" s="19"/>
      <c r="B118" s="20" t="s">
        <v>63</v>
      </c>
      <c r="C118" s="27">
        <v>1</v>
      </c>
      <c r="D118" s="28" t="s">
        <v>3</v>
      </c>
      <c r="E118" s="23">
        <v>750</v>
      </c>
      <c r="F118" s="37">
        <f t="shared" si="11"/>
        <v>750</v>
      </c>
      <c r="G118" s="29"/>
    </row>
    <row r="119" spans="1:7">
      <c r="A119" s="19"/>
      <c r="B119" s="31" t="s">
        <v>64</v>
      </c>
      <c r="C119" s="32"/>
      <c r="D119" s="33"/>
      <c r="E119" s="34"/>
      <c r="F119" s="35"/>
      <c r="G119" s="36">
        <f>SUM(F117:F118)</f>
        <v>1350</v>
      </c>
    </row>
    <row r="120" spans="1:7">
      <c r="A120" s="19"/>
      <c r="B120" s="31" t="s">
        <v>65</v>
      </c>
      <c r="C120" s="32"/>
      <c r="D120" s="33"/>
      <c r="E120" s="34"/>
      <c r="F120" s="35"/>
      <c r="G120" s="36">
        <f>SUM(G61,G108,G114,G119)</f>
        <v>173350</v>
      </c>
    </row>
    <row r="121" spans="1:7">
      <c r="A121" s="19"/>
      <c r="B121" s="30"/>
      <c r="C121" s="27"/>
      <c r="D121" s="28"/>
      <c r="E121" s="23"/>
      <c r="F121" s="24"/>
      <c r="G121" s="29"/>
    </row>
    <row r="122" spans="1:7">
      <c r="A122" s="19" t="s">
        <v>66</v>
      </c>
      <c r="B122" s="30" t="s">
        <v>67</v>
      </c>
      <c r="C122" s="27"/>
      <c r="D122" s="28"/>
      <c r="E122" s="23"/>
      <c r="F122" s="24"/>
      <c r="G122" s="29"/>
    </row>
    <row r="123" spans="1:7" ht="12.75" customHeight="1">
      <c r="A123" s="19"/>
      <c r="B123" s="30" t="s">
        <v>68</v>
      </c>
      <c r="C123" s="27"/>
      <c r="D123" s="28"/>
      <c r="E123" s="23"/>
      <c r="F123" s="24"/>
      <c r="G123" s="29"/>
    </row>
    <row r="124" spans="1:7" ht="12.75" customHeight="1">
      <c r="A124" s="19"/>
      <c r="B124" s="20" t="s">
        <v>69</v>
      </c>
      <c r="C124" s="27">
        <v>1</v>
      </c>
      <c r="D124" s="28" t="s">
        <v>3</v>
      </c>
      <c r="E124" s="23">
        <v>1000</v>
      </c>
      <c r="F124" s="37">
        <f t="shared" ref="F124:F128" si="12">C124*E124</f>
        <v>1000</v>
      </c>
      <c r="G124" s="29"/>
    </row>
    <row r="125" spans="1:7" ht="12.75" customHeight="1">
      <c r="A125" s="19"/>
      <c r="B125" s="20" t="s">
        <v>70</v>
      </c>
      <c r="C125" s="27">
        <v>1</v>
      </c>
      <c r="D125" s="28" t="s">
        <v>3</v>
      </c>
      <c r="E125" s="23">
        <v>2500</v>
      </c>
      <c r="F125" s="37">
        <f t="shared" si="12"/>
        <v>2500</v>
      </c>
      <c r="G125" s="29"/>
    </row>
    <row r="126" spans="1:7" ht="12.75" customHeight="1">
      <c r="A126" s="19"/>
      <c r="B126" s="20" t="s">
        <v>71</v>
      </c>
      <c r="C126" s="27">
        <v>1</v>
      </c>
      <c r="D126" s="28" t="s">
        <v>14</v>
      </c>
      <c r="E126" s="23">
        <v>1000</v>
      </c>
      <c r="F126" s="37">
        <f t="shared" si="12"/>
        <v>1000</v>
      </c>
      <c r="G126" s="29"/>
    </row>
    <row r="127" spans="1:7" ht="12.75" customHeight="1">
      <c r="A127" s="19"/>
      <c r="B127" s="20"/>
      <c r="C127" s="27"/>
      <c r="D127" s="28"/>
      <c r="E127" s="23"/>
      <c r="F127" s="37"/>
      <c r="G127" s="29"/>
    </row>
    <row r="128" spans="1:7" ht="12.75" customHeight="1">
      <c r="A128" s="19"/>
      <c r="B128" s="20" t="s">
        <v>72</v>
      </c>
      <c r="C128" s="27">
        <v>1</v>
      </c>
      <c r="D128" s="28" t="s">
        <v>14</v>
      </c>
      <c r="E128" s="23">
        <v>3000</v>
      </c>
      <c r="F128" s="37">
        <f t="shared" si="12"/>
        <v>3000</v>
      </c>
      <c r="G128" s="29"/>
    </row>
    <row r="129" spans="1:7" ht="12.75" customHeight="1">
      <c r="A129" s="19"/>
      <c r="B129" s="20"/>
      <c r="C129" s="27"/>
      <c r="D129" s="28"/>
      <c r="E129" s="23"/>
      <c r="F129" s="24"/>
      <c r="G129" s="29"/>
    </row>
    <row r="130" spans="1:7" ht="12.75" customHeight="1">
      <c r="A130" s="19"/>
      <c r="B130" s="38" t="s">
        <v>73</v>
      </c>
      <c r="C130" s="39">
        <v>1</v>
      </c>
      <c r="D130" s="22" t="s">
        <v>3</v>
      </c>
      <c r="E130" s="40">
        <v>2000</v>
      </c>
      <c r="F130" s="37">
        <f t="shared" ref="F130:F135" si="13">C130*E130</f>
        <v>2000</v>
      </c>
      <c r="G130" s="29"/>
    </row>
    <row r="131" spans="1:7" ht="12.75" customHeight="1">
      <c r="A131" s="19"/>
      <c r="B131" s="38" t="s">
        <v>74</v>
      </c>
      <c r="C131" s="39">
        <v>1</v>
      </c>
      <c r="D131" s="22" t="s">
        <v>3</v>
      </c>
      <c r="E131" s="40">
        <v>2000</v>
      </c>
      <c r="F131" s="37">
        <f t="shared" si="13"/>
        <v>2000</v>
      </c>
      <c r="G131" s="29"/>
    </row>
    <row r="132" spans="1:7" ht="12.75" customHeight="1">
      <c r="A132" s="19"/>
      <c r="B132" s="38" t="s">
        <v>75</v>
      </c>
      <c r="C132" s="39">
        <v>1</v>
      </c>
      <c r="D132" s="22" t="s">
        <v>3</v>
      </c>
      <c r="E132" s="40">
        <v>2000</v>
      </c>
      <c r="F132" s="37">
        <f t="shared" si="13"/>
        <v>2000</v>
      </c>
      <c r="G132" s="29"/>
    </row>
    <row r="133" spans="1:7" ht="12.75" customHeight="1">
      <c r="A133" s="19"/>
      <c r="B133" s="38" t="s">
        <v>76</v>
      </c>
      <c r="C133" s="39">
        <v>1</v>
      </c>
      <c r="D133" s="22" t="s">
        <v>3</v>
      </c>
      <c r="E133" s="40">
        <v>2000</v>
      </c>
      <c r="F133" s="37">
        <f t="shared" si="13"/>
        <v>2000</v>
      </c>
      <c r="G133" s="29"/>
    </row>
    <row r="134" spans="1:7" ht="12.75" customHeight="1">
      <c r="A134" s="19"/>
      <c r="B134" s="38" t="s">
        <v>77</v>
      </c>
      <c r="C134" s="39">
        <v>1</v>
      </c>
      <c r="D134" s="22" t="s">
        <v>3</v>
      </c>
      <c r="E134" s="40">
        <v>2000</v>
      </c>
      <c r="F134" s="37">
        <f t="shared" si="13"/>
        <v>2000</v>
      </c>
      <c r="G134" s="29"/>
    </row>
    <row r="135" spans="1:7" ht="12.75" customHeight="1">
      <c r="A135" s="19"/>
      <c r="B135" s="38" t="s">
        <v>78</v>
      </c>
      <c r="C135" s="39">
        <v>1</v>
      </c>
      <c r="D135" s="22" t="s">
        <v>3</v>
      </c>
      <c r="E135" s="40">
        <v>2000</v>
      </c>
      <c r="F135" s="37">
        <f t="shared" si="13"/>
        <v>2000</v>
      </c>
      <c r="G135" s="29"/>
    </row>
    <row r="136" spans="1:7" ht="12.75" customHeight="1">
      <c r="A136" s="19"/>
      <c r="B136" s="38"/>
      <c r="C136" s="44"/>
      <c r="D136" s="22"/>
      <c r="E136" s="40"/>
      <c r="F136" s="37"/>
      <c r="G136" s="29"/>
    </row>
    <row r="137" spans="1:7" ht="12.75" customHeight="1">
      <c r="A137" s="19"/>
      <c r="B137" s="38" t="s">
        <v>79</v>
      </c>
      <c r="C137" s="44">
        <v>1</v>
      </c>
      <c r="D137" s="22" t="s">
        <v>14</v>
      </c>
      <c r="E137" s="40">
        <v>1500</v>
      </c>
      <c r="F137" s="37">
        <f t="shared" ref="F137:F139" si="14">C137*E137</f>
        <v>1500</v>
      </c>
      <c r="G137" s="29"/>
    </row>
    <row r="138" spans="1:7" ht="12.75" customHeight="1">
      <c r="A138" s="19"/>
      <c r="B138" s="38" t="s">
        <v>80</v>
      </c>
      <c r="C138" s="44">
        <v>1</v>
      </c>
      <c r="D138" s="22" t="s">
        <v>14</v>
      </c>
      <c r="E138" s="40">
        <v>3000</v>
      </c>
      <c r="F138" s="37">
        <f t="shared" si="14"/>
        <v>3000</v>
      </c>
      <c r="G138" s="29"/>
    </row>
    <row r="139" spans="1:7" ht="12.75" customHeight="1">
      <c r="A139" s="19"/>
      <c r="B139" s="38" t="s">
        <v>81</v>
      </c>
      <c r="C139" s="44">
        <v>1</v>
      </c>
      <c r="D139" s="22" t="s">
        <v>14</v>
      </c>
      <c r="E139" s="40">
        <v>500</v>
      </c>
      <c r="F139" s="37">
        <f t="shared" si="14"/>
        <v>500</v>
      </c>
      <c r="G139" s="29"/>
    </row>
    <row r="140" spans="1:7" ht="12.75" customHeight="1">
      <c r="A140" s="19"/>
      <c r="B140" s="38"/>
      <c r="C140" s="44"/>
      <c r="D140" s="22"/>
      <c r="E140" s="40"/>
      <c r="F140" s="37"/>
      <c r="G140" s="29"/>
    </row>
    <row r="141" spans="1:7" ht="12.75" customHeight="1">
      <c r="A141" s="19"/>
      <c r="B141" s="38" t="s">
        <v>82</v>
      </c>
      <c r="C141" s="44">
        <v>1</v>
      </c>
      <c r="D141" s="22" t="s">
        <v>3</v>
      </c>
      <c r="E141" s="40">
        <v>4000</v>
      </c>
      <c r="F141" s="37">
        <f t="shared" ref="F141:F142" si="15">C141*E141</f>
        <v>4000</v>
      </c>
      <c r="G141" s="29"/>
    </row>
    <row r="142" spans="1:7" ht="12.75" customHeight="1">
      <c r="A142" s="19"/>
      <c r="B142" s="38" t="s">
        <v>83</v>
      </c>
      <c r="C142" s="44">
        <v>1</v>
      </c>
      <c r="D142" s="22" t="s">
        <v>3</v>
      </c>
      <c r="E142" s="40">
        <v>2500</v>
      </c>
      <c r="F142" s="37">
        <f t="shared" si="15"/>
        <v>2500</v>
      </c>
      <c r="G142" s="29"/>
    </row>
    <row r="143" spans="1:7" ht="12.75" customHeight="1">
      <c r="A143" s="19"/>
      <c r="B143" s="38"/>
      <c r="C143" s="44"/>
      <c r="D143" s="22"/>
      <c r="E143" s="40"/>
      <c r="F143" s="37"/>
      <c r="G143" s="29"/>
    </row>
    <row r="144" spans="1:7" ht="12.75" customHeight="1">
      <c r="A144" s="19"/>
      <c r="B144" s="38" t="s">
        <v>84</v>
      </c>
      <c r="C144" s="44">
        <v>1</v>
      </c>
      <c r="D144" s="22" t="s">
        <v>14</v>
      </c>
      <c r="E144" s="40">
        <v>1300</v>
      </c>
      <c r="F144" s="37">
        <f>C144*E144</f>
        <v>1300</v>
      </c>
      <c r="G144" s="29"/>
    </row>
    <row r="145" spans="1:7" ht="12.75" customHeight="1">
      <c r="A145" s="19"/>
      <c r="B145" s="38"/>
      <c r="C145" s="44"/>
      <c r="D145" s="22"/>
      <c r="E145" s="40"/>
      <c r="F145" s="37"/>
      <c r="G145" s="29"/>
    </row>
    <row r="146" spans="1:7" ht="12.75" customHeight="1">
      <c r="A146" s="19"/>
      <c r="B146" s="38" t="s">
        <v>85</v>
      </c>
      <c r="C146" s="44">
        <v>1</v>
      </c>
      <c r="D146" s="22" t="s">
        <v>14</v>
      </c>
      <c r="E146" s="40">
        <v>3500</v>
      </c>
      <c r="F146" s="37">
        <f>C146*E146</f>
        <v>3500</v>
      </c>
      <c r="G146" s="29"/>
    </row>
    <row r="147" spans="1:7" ht="12.75" customHeight="1">
      <c r="A147" s="19"/>
      <c r="B147" s="38"/>
      <c r="C147" s="44"/>
      <c r="D147" s="22"/>
      <c r="E147" s="40"/>
      <c r="F147" s="37"/>
      <c r="G147" s="29"/>
    </row>
    <row r="148" spans="1:7" ht="12.75" customHeight="1">
      <c r="A148" s="19"/>
      <c r="B148" s="38" t="s">
        <v>86</v>
      </c>
      <c r="C148" s="44"/>
      <c r="D148" s="22"/>
      <c r="E148" s="40"/>
      <c r="F148" s="37"/>
      <c r="G148" s="29"/>
    </row>
    <row r="149" spans="1:7" ht="12.75" customHeight="1">
      <c r="A149" s="19"/>
      <c r="B149" s="38" t="s">
        <v>87</v>
      </c>
      <c r="C149" s="44"/>
      <c r="D149" s="22"/>
      <c r="E149" s="40"/>
      <c r="F149" s="37"/>
      <c r="G149" s="29"/>
    </row>
    <row r="150" spans="1:7" ht="12.75" customHeight="1">
      <c r="A150" s="19"/>
      <c r="B150" s="50" t="s">
        <v>44</v>
      </c>
      <c r="C150" s="44">
        <v>0</v>
      </c>
      <c r="D150" s="22" t="s">
        <v>41</v>
      </c>
      <c r="E150" s="40">
        <v>400</v>
      </c>
      <c r="F150" s="37">
        <f>C150*E150</f>
        <v>0</v>
      </c>
      <c r="G150" s="29"/>
    </row>
    <row r="151" spans="1:7" ht="12.75" customHeight="1">
      <c r="A151" s="19"/>
      <c r="B151" s="50" t="s">
        <v>88</v>
      </c>
      <c r="C151" s="44">
        <v>0</v>
      </c>
      <c r="D151" s="22" t="s">
        <v>41</v>
      </c>
      <c r="E151" s="40">
        <v>250</v>
      </c>
      <c r="F151" s="37">
        <f>C151*E151</f>
        <v>0</v>
      </c>
      <c r="G151" s="29"/>
    </row>
    <row r="152" spans="1:7" ht="12.75" customHeight="1">
      <c r="A152" s="19"/>
      <c r="B152" s="50" t="s">
        <v>89</v>
      </c>
      <c r="C152" s="44">
        <v>0</v>
      </c>
      <c r="D152" s="22" t="s">
        <v>41</v>
      </c>
      <c r="E152" s="40">
        <v>225</v>
      </c>
      <c r="F152" s="37">
        <f t="shared" ref="F152:F156" si="16">C152*E152</f>
        <v>0</v>
      </c>
      <c r="G152" s="29"/>
    </row>
    <row r="153" spans="1:7" ht="12.75" customHeight="1">
      <c r="A153" s="19"/>
      <c r="B153" s="50" t="s">
        <v>43</v>
      </c>
      <c r="C153" s="44">
        <v>450</v>
      </c>
      <c r="D153" s="22" t="s">
        <v>41</v>
      </c>
      <c r="E153" s="40">
        <v>200</v>
      </c>
      <c r="F153" s="37">
        <f t="shared" si="16"/>
        <v>90000</v>
      </c>
      <c r="G153" s="29"/>
    </row>
    <row r="154" spans="1:7" ht="12.75" customHeight="1">
      <c r="A154" s="19"/>
      <c r="B154" s="50" t="s">
        <v>90</v>
      </c>
      <c r="C154" s="44">
        <v>0</v>
      </c>
      <c r="D154" s="22" t="s">
        <v>41</v>
      </c>
      <c r="E154" s="40">
        <v>175</v>
      </c>
      <c r="F154" s="37">
        <f t="shared" si="16"/>
        <v>0</v>
      </c>
      <c r="G154" s="29"/>
    </row>
    <row r="155" spans="1:7" ht="12.75" customHeight="1">
      <c r="A155" s="19"/>
      <c r="B155" s="50" t="s">
        <v>91</v>
      </c>
      <c r="C155" s="44">
        <v>0</v>
      </c>
      <c r="D155" s="22" t="s">
        <v>41</v>
      </c>
      <c r="E155" s="40">
        <v>150</v>
      </c>
      <c r="F155" s="37">
        <f t="shared" si="16"/>
        <v>0</v>
      </c>
      <c r="G155" s="29"/>
    </row>
    <row r="156" spans="1:7" ht="12.75" customHeight="1">
      <c r="A156" s="19"/>
      <c r="B156" s="50" t="s">
        <v>92</v>
      </c>
      <c r="C156" s="44">
        <v>0</v>
      </c>
      <c r="D156" s="22" t="s">
        <v>41</v>
      </c>
      <c r="E156" s="40">
        <v>125</v>
      </c>
      <c r="F156" s="37">
        <f t="shared" si="16"/>
        <v>0</v>
      </c>
      <c r="G156" s="29"/>
    </row>
    <row r="157" spans="1:7" ht="12.75" customHeight="1">
      <c r="A157" s="19"/>
      <c r="B157" s="38"/>
      <c r="C157" s="44"/>
      <c r="D157" s="22"/>
      <c r="E157" s="40"/>
      <c r="F157" s="37"/>
      <c r="G157" s="29"/>
    </row>
    <row r="158" spans="1:7" ht="12.75" customHeight="1">
      <c r="A158" s="19"/>
      <c r="B158" s="38" t="s">
        <v>93</v>
      </c>
      <c r="C158" s="44"/>
      <c r="D158" s="22"/>
      <c r="E158" s="40"/>
      <c r="F158" s="37"/>
      <c r="G158" s="29"/>
    </row>
    <row r="159" spans="1:7" ht="12.75" customHeight="1">
      <c r="A159" s="19"/>
      <c r="B159" s="50" t="s">
        <v>94</v>
      </c>
      <c r="C159" s="44">
        <v>0</v>
      </c>
      <c r="D159" s="22" t="s">
        <v>41</v>
      </c>
      <c r="E159" s="40">
        <v>100</v>
      </c>
      <c r="F159" s="37">
        <f t="shared" ref="F159:F167" si="17">C159*E159</f>
        <v>0</v>
      </c>
      <c r="G159" s="29"/>
    </row>
    <row r="160" spans="1:7" ht="12.75" customHeight="1">
      <c r="A160" s="19"/>
      <c r="B160" s="50" t="s">
        <v>95</v>
      </c>
      <c r="C160" s="44">
        <v>0</v>
      </c>
      <c r="D160" s="22" t="s">
        <v>41</v>
      </c>
      <c r="E160" s="40">
        <v>90</v>
      </c>
      <c r="F160" s="37">
        <f t="shared" si="17"/>
        <v>0</v>
      </c>
      <c r="G160" s="29"/>
    </row>
    <row r="161" spans="1:7" ht="12.75" customHeight="1">
      <c r="A161" s="19"/>
      <c r="B161" s="50" t="s">
        <v>96</v>
      </c>
      <c r="C161" s="44">
        <v>0</v>
      </c>
      <c r="D161" s="22" t="s">
        <v>41</v>
      </c>
      <c r="E161" s="40">
        <v>80</v>
      </c>
      <c r="F161" s="37">
        <f t="shared" si="17"/>
        <v>0</v>
      </c>
      <c r="G161" s="29"/>
    </row>
    <row r="162" spans="1:7" ht="12.75" customHeight="1">
      <c r="A162" s="19"/>
      <c r="B162" s="50" t="s">
        <v>97</v>
      </c>
      <c r="C162" s="44">
        <v>0</v>
      </c>
      <c r="D162" s="22" t="s">
        <v>41</v>
      </c>
      <c r="E162" s="40">
        <v>70</v>
      </c>
      <c r="F162" s="37">
        <f t="shared" si="17"/>
        <v>0</v>
      </c>
      <c r="G162" s="29"/>
    </row>
    <row r="163" spans="1:7" ht="12.75" customHeight="1">
      <c r="A163" s="19"/>
      <c r="B163" s="50" t="s">
        <v>98</v>
      </c>
      <c r="C163" s="44">
        <v>0</v>
      </c>
      <c r="D163" s="22" t="s">
        <v>41</v>
      </c>
      <c r="E163" s="40">
        <v>60</v>
      </c>
      <c r="F163" s="37">
        <f t="shared" si="17"/>
        <v>0</v>
      </c>
      <c r="G163" s="29"/>
    </row>
    <row r="164" spans="1:7" ht="12.75" customHeight="1">
      <c r="A164" s="19"/>
      <c r="B164" s="38"/>
      <c r="C164" s="44"/>
      <c r="D164" s="22"/>
      <c r="E164" s="40"/>
      <c r="F164" s="37"/>
      <c r="G164" s="29"/>
    </row>
    <row r="165" spans="1:7" ht="12.75" customHeight="1">
      <c r="A165" s="19"/>
      <c r="B165" s="38" t="s">
        <v>99</v>
      </c>
      <c r="C165" s="44">
        <v>280</v>
      </c>
      <c r="D165" s="22" t="s">
        <v>48</v>
      </c>
      <c r="E165" s="40">
        <v>90</v>
      </c>
      <c r="F165" s="37">
        <f t="shared" si="17"/>
        <v>25200</v>
      </c>
      <c r="G165" s="29"/>
    </row>
    <row r="166" spans="1:7" ht="12.75" customHeight="1">
      <c r="A166" s="19"/>
      <c r="B166" s="38" t="s">
        <v>100</v>
      </c>
      <c r="C166" s="44">
        <v>30</v>
      </c>
      <c r="D166" s="22" t="s">
        <v>48</v>
      </c>
      <c r="E166" s="40">
        <v>90</v>
      </c>
      <c r="F166" s="37">
        <f t="shared" si="17"/>
        <v>2700</v>
      </c>
      <c r="G166" s="29"/>
    </row>
    <row r="167" spans="1:7" ht="12.75" customHeight="1">
      <c r="A167" s="19"/>
      <c r="B167" s="38" t="s">
        <v>101</v>
      </c>
      <c r="C167" s="44">
        <v>1</v>
      </c>
      <c r="D167" s="22" t="s">
        <v>14</v>
      </c>
      <c r="E167" s="40">
        <v>250</v>
      </c>
      <c r="F167" s="37">
        <f t="shared" si="17"/>
        <v>250</v>
      </c>
      <c r="G167" s="29"/>
    </row>
    <row r="168" spans="1:7" ht="12.75" customHeight="1">
      <c r="A168" s="19"/>
      <c r="B168" s="38"/>
      <c r="C168" s="44"/>
      <c r="D168" s="22"/>
      <c r="E168" s="40"/>
      <c r="F168" s="37"/>
      <c r="G168" s="29"/>
    </row>
    <row r="169" spans="1:7" ht="12.75" customHeight="1">
      <c r="A169" s="19"/>
      <c r="B169" s="38" t="s">
        <v>102</v>
      </c>
      <c r="C169" s="44"/>
      <c r="D169" s="22"/>
      <c r="E169" s="40"/>
      <c r="F169" s="37"/>
      <c r="G169" s="29"/>
    </row>
    <row r="170" spans="1:7" ht="12.75" customHeight="1">
      <c r="A170" s="19"/>
      <c r="B170" s="38" t="s">
        <v>103</v>
      </c>
      <c r="C170" s="44"/>
      <c r="D170" s="22"/>
      <c r="E170" s="40"/>
      <c r="F170" s="37"/>
      <c r="G170" s="29"/>
    </row>
    <row r="171" spans="1:7" ht="12.75" customHeight="1">
      <c r="A171" s="19"/>
      <c r="B171" s="38" t="s">
        <v>104</v>
      </c>
      <c r="C171" s="44">
        <v>10</v>
      </c>
      <c r="D171" s="22" t="s">
        <v>3</v>
      </c>
      <c r="E171" s="40">
        <v>150</v>
      </c>
      <c r="F171" s="37">
        <f t="shared" ref="F171:F174" si="18">C171*E171</f>
        <v>1500</v>
      </c>
      <c r="G171" s="29"/>
    </row>
    <row r="172" spans="1:7" ht="12.75" customHeight="1">
      <c r="A172" s="19"/>
      <c r="B172" s="38" t="s">
        <v>105</v>
      </c>
      <c r="C172" s="44">
        <v>10</v>
      </c>
      <c r="D172" s="22" t="s">
        <v>3</v>
      </c>
      <c r="E172" s="40">
        <v>100</v>
      </c>
      <c r="F172" s="37">
        <f t="shared" si="18"/>
        <v>1000</v>
      </c>
      <c r="G172" s="29"/>
    </row>
    <row r="173" spans="1:7" ht="12.75" customHeight="1">
      <c r="A173" s="19"/>
      <c r="B173" s="38" t="s">
        <v>106</v>
      </c>
      <c r="C173" s="44">
        <v>50</v>
      </c>
      <c r="D173" s="22" t="s">
        <v>3</v>
      </c>
      <c r="E173" s="40">
        <v>100</v>
      </c>
      <c r="F173" s="37">
        <f t="shared" si="18"/>
        <v>5000</v>
      </c>
      <c r="G173" s="29"/>
    </row>
    <row r="174" spans="1:7" ht="12.75" customHeight="1">
      <c r="A174" s="19"/>
      <c r="B174" s="38" t="s">
        <v>107</v>
      </c>
      <c r="C174" s="44">
        <v>15</v>
      </c>
      <c r="D174" s="22" t="s">
        <v>3</v>
      </c>
      <c r="E174" s="40">
        <v>100</v>
      </c>
      <c r="F174" s="37">
        <f t="shared" si="18"/>
        <v>1500</v>
      </c>
      <c r="G174" s="29"/>
    </row>
    <row r="175" spans="1:7" ht="12.75" customHeight="1">
      <c r="A175" s="19"/>
      <c r="B175" s="38" t="s">
        <v>108</v>
      </c>
      <c r="C175" s="44"/>
      <c r="D175" s="22"/>
      <c r="E175" s="40"/>
      <c r="F175" s="37"/>
      <c r="G175" s="29"/>
    </row>
    <row r="176" spans="1:7" ht="12.75" customHeight="1">
      <c r="A176" s="19"/>
      <c r="B176" s="50" t="s">
        <v>46</v>
      </c>
      <c r="C176" s="44">
        <v>15</v>
      </c>
      <c r="D176" s="22" t="s">
        <v>3</v>
      </c>
      <c r="E176" s="40">
        <v>50</v>
      </c>
      <c r="F176" s="37">
        <f t="shared" ref="F176:F177" si="19">C176*E176</f>
        <v>750</v>
      </c>
      <c r="G176" s="29"/>
    </row>
    <row r="177" spans="1:8" ht="12.75" customHeight="1">
      <c r="A177" s="19"/>
      <c r="B177" s="50" t="s">
        <v>46</v>
      </c>
      <c r="C177" s="44">
        <v>0</v>
      </c>
      <c r="D177" s="22" t="s">
        <v>3</v>
      </c>
      <c r="E177" s="40">
        <v>50</v>
      </c>
      <c r="F177" s="37">
        <f t="shared" si="19"/>
        <v>0</v>
      </c>
      <c r="G177" s="29"/>
    </row>
    <row r="178" spans="1:8" ht="12.75" customHeight="1">
      <c r="A178" s="19"/>
      <c r="B178" s="50"/>
      <c r="C178" s="44"/>
      <c r="D178" s="22"/>
      <c r="E178" s="40"/>
      <c r="F178" s="37"/>
      <c r="G178" s="29"/>
    </row>
    <row r="179" spans="1:8" ht="12.75" customHeight="1">
      <c r="A179" s="19"/>
      <c r="B179" s="50"/>
      <c r="C179" s="44"/>
      <c r="D179" s="22"/>
      <c r="E179" s="40"/>
      <c r="F179" s="37"/>
      <c r="G179" s="29"/>
    </row>
    <row r="180" spans="1:8" ht="12.75" customHeight="1">
      <c r="A180" s="19"/>
      <c r="B180" s="38" t="s">
        <v>109</v>
      </c>
      <c r="C180" s="44"/>
      <c r="D180" s="22"/>
      <c r="E180" s="40"/>
      <c r="F180" s="37"/>
      <c r="G180" s="29"/>
    </row>
    <row r="181" spans="1:8" ht="12.75" customHeight="1">
      <c r="A181" s="19"/>
      <c r="B181" s="50" t="s">
        <v>46</v>
      </c>
      <c r="C181" s="44">
        <v>7</v>
      </c>
      <c r="D181" s="22" t="s">
        <v>3</v>
      </c>
      <c r="E181" s="40">
        <v>1000</v>
      </c>
      <c r="F181" s="37">
        <f t="shared" ref="F181:F182" si="20">C181*E181</f>
        <v>7000</v>
      </c>
      <c r="G181" s="29"/>
    </row>
    <row r="182" spans="1:8" ht="12.75" customHeight="1">
      <c r="A182" s="19"/>
      <c r="B182" s="50" t="s">
        <v>46</v>
      </c>
      <c r="C182" s="44"/>
      <c r="D182" s="22" t="s">
        <v>3</v>
      </c>
      <c r="E182" s="40"/>
      <c r="F182" s="37">
        <f t="shared" si="20"/>
        <v>0</v>
      </c>
      <c r="G182" s="29"/>
    </row>
    <row r="183" spans="1:8" ht="12.75" customHeight="1">
      <c r="A183" s="19"/>
      <c r="B183" s="50"/>
      <c r="C183" s="44"/>
      <c r="D183" s="22"/>
      <c r="E183" s="40"/>
      <c r="F183" s="37"/>
      <c r="G183" s="29"/>
    </row>
    <row r="184" spans="1:8" ht="12.75" customHeight="1">
      <c r="A184" s="19"/>
      <c r="B184" s="50"/>
      <c r="C184" s="44"/>
      <c r="D184" s="22"/>
      <c r="E184" s="40"/>
      <c r="F184" s="37"/>
      <c r="G184" s="29"/>
    </row>
    <row r="185" spans="1:8" ht="12.75" customHeight="1">
      <c r="A185" s="19"/>
      <c r="B185" s="38" t="s">
        <v>110</v>
      </c>
      <c r="C185" s="44"/>
      <c r="D185" s="22"/>
      <c r="E185" s="40"/>
      <c r="F185" s="37"/>
      <c r="G185" s="29"/>
    </row>
    <row r="186" spans="1:8" ht="12.75" customHeight="1">
      <c r="A186" s="19"/>
      <c r="B186" s="50" t="s">
        <v>46</v>
      </c>
      <c r="C186" s="44">
        <v>15</v>
      </c>
      <c r="D186" s="22" t="s">
        <v>3</v>
      </c>
      <c r="E186" s="40">
        <v>100</v>
      </c>
      <c r="F186" s="37">
        <f t="shared" ref="F186:F187" si="21">C186*E186</f>
        <v>1500</v>
      </c>
      <c r="G186" s="29"/>
    </row>
    <row r="187" spans="1:8" ht="12.75" customHeight="1">
      <c r="A187" s="19"/>
      <c r="B187" s="50" t="s">
        <v>46</v>
      </c>
      <c r="C187" s="44"/>
      <c r="D187" s="22" t="s">
        <v>3</v>
      </c>
      <c r="E187" s="40"/>
      <c r="F187" s="37">
        <f t="shared" si="21"/>
        <v>0</v>
      </c>
      <c r="G187" s="29"/>
    </row>
    <row r="188" spans="1:8" ht="12.75" customHeight="1">
      <c r="A188" s="19"/>
      <c r="B188" s="31" t="s">
        <v>111</v>
      </c>
      <c r="C188" s="32"/>
      <c r="D188" s="33"/>
      <c r="E188" s="34"/>
      <c r="F188" s="35"/>
      <c r="G188" s="36">
        <f>SUM(F124:F187)</f>
        <v>172200</v>
      </c>
    </row>
    <row r="189" spans="1:8" ht="12.75" customHeight="1">
      <c r="A189" s="19"/>
      <c r="B189" s="38"/>
      <c r="C189" s="44"/>
      <c r="D189" s="22"/>
      <c r="E189" s="40"/>
      <c r="F189" s="37"/>
      <c r="G189" s="29"/>
      <c r="H189" s="51"/>
    </row>
    <row r="190" spans="1:8" ht="12.75" customHeight="1">
      <c r="A190" s="19"/>
      <c r="B190" s="30" t="s">
        <v>112</v>
      </c>
      <c r="C190" s="27"/>
      <c r="D190" s="28"/>
      <c r="E190" s="23"/>
      <c r="F190" s="24"/>
      <c r="G190" s="29"/>
      <c r="H190" s="51"/>
    </row>
    <row r="191" spans="1:8" ht="12.75" customHeight="1">
      <c r="A191" s="19"/>
      <c r="B191" s="20" t="s">
        <v>113</v>
      </c>
      <c r="C191" s="27"/>
      <c r="D191" s="28"/>
      <c r="E191" s="23"/>
      <c r="F191" s="37"/>
      <c r="G191" s="29"/>
      <c r="H191" s="51"/>
    </row>
    <row r="192" spans="1:8" ht="12.75" customHeight="1">
      <c r="A192" s="19"/>
      <c r="B192" s="50" t="s">
        <v>114</v>
      </c>
      <c r="C192" s="44">
        <v>16</v>
      </c>
      <c r="D192" s="28" t="s">
        <v>3</v>
      </c>
      <c r="E192" s="23">
        <v>1500</v>
      </c>
      <c r="F192" s="37">
        <f t="shared" ref="F192:F194" si="22">C192*E192</f>
        <v>24000</v>
      </c>
      <c r="G192" s="29"/>
      <c r="H192" s="51"/>
    </row>
    <row r="193" spans="1:8" ht="12.75" customHeight="1">
      <c r="A193" s="19"/>
      <c r="B193" s="50" t="s">
        <v>114</v>
      </c>
      <c r="C193" s="44">
        <v>10</v>
      </c>
      <c r="D193" s="28" t="s">
        <v>3</v>
      </c>
      <c r="E193" s="23">
        <v>2000</v>
      </c>
      <c r="F193" s="37">
        <f t="shared" si="22"/>
        <v>20000</v>
      </c>
      <c r="G193" s="29"/>
      <c r="H193" s="51"/>
    </row>
    <row r="194" spans="1:8" ht="12.75" customHeight="1">
      <c r="A194" s="19"/>
      <c r="B194" s="50" t="s">
        <v>114</v>
      </c>
      <c r="C194" s="44">
        <v>0</v>
      </c>
      <c r="D194" s="28" t="s">
        <v>3</v>
      </c>
      <c r="E194" s="23"/>
      <c r="F194" s="37">
        <f t="shared" si="22"/>
        <v>0</v>
      </c>
      <c r="G194" s="29"/>
      <c r="H194" s="51"/>
    </row>
    <row r="195" spans="1:8" ht="12.75" customHeight="1">
      <c r="A195" s="19"/>
      <c r="B195" s="38"/>
      <c r="C195" s="44"/>
      <c r="D195" s="22"/>
      <c r="E195" s="40"/>
      <c r="F195" s="37"/>
      <c r="G195" s="29"/>
      <c r="H195" s="51"/>
    </row>
    <row r="196" spans="1:8" ht="12.75" customHeight="1">
      <c r="A196" s="19"/>
      <c r="B196" s="38" t="s">
        <v>115</v>
      </c>
      <c r="C196" s="44">
        <v>26</v>
      </c>
      <c r="D196" s="28" t="s">
        <v>3</v>
      </c>
      <c r="E196" s="23">
        <v>70</v>
      </c>
      <c r="F196" s="37">
        <f t="shared" ref="F196:F197" si="23">C196*E196</f>
        <v>1820</v>
      </c>
      <c r="G196" s="29"/>
      <c r="H196" s="51"/>
    </row>
    <row r="197" spans="1:8" ht="12.75" customHeight="1">
      <c r="A197" s="19"/>
      <c r="B197" s="38" t="s">
        <v>116</v>
      </c>
      <c r="C197" s="44">
        <v>26</v>
      </c>
      <c r="D197" s="28" t="s">
        <v>3</v>
      </c>
      <c r="E197" s="23">
        <v>100</v>
      </c>
      <c r="F197" s="37">
        <f t="shared" si="23"/>
        <v>2600</v>
      </c>
      <c r="G197" s="29"/>
      <c r="H197" s="51"/>
    </row>
    <row r="198" spans="1:8" ht="12.75" customHeight="1">
      <c r="A198" s="19"/>
      <c r="B198" s="38"/>
      <c r="C198" s="44"/>
      <c r="D198" s="22"/>
      <c r="E198" s="40"/>
      <c r="F198" s="37"/>
      <c r="G198" s="29"/>
      <c r="H198" s="51"/>
    </row>
    <row r="199" spans="1:8" ht="12.75" customHeight="1">
      <c r="A199" s="19"/>
      <c r="B199" s="38" t="s">
        <v>117</v>
      </c>
      <c r="C199" s="44"/>
      <c r="D199" s="22"/>
      <c r="E199" s="40"/>
      <c r="F199" s="37"/>
      <c r="G199" s="29"/>
      <c r="H199" s="51"/>
    </row>
    <row r="200" spans="1:8" ht="12.75" customHeight="1">
      <c r="A200" s="19"/>
      <c r="B200" s="38" t="s">
        <v>87</v>
      </c>
      <c r="C200" s="44"/>
      <c r="D200" s="22"/>
      <c r="E200" s="40"/>
      <c r="F200" s="37"/>
      <c r="G200" s="29"/>
      <c r="H200" s="51"/>
    </row>
    <row r="201" spans="1:8" ht="12.75" customHeight="1">
      <c r="A201" s="19"/>
      <c r="B201" s="50" t="s">
        <v>44</v>
      </c>
      <c r="C201" s="44">
        <v>0</v>
      </c>
      <c r="D201" s="22" t="s">
        <v>41</v>
      </c>
      <c r="E201" s="40">
        <v>400</v>
      </c>
      <c r="F201" s="37">
        <f>C201*E201</f>
        <v>0</v>
      </c>
      <c r="G201" s="29"/>
      <c r="H201" s="51"/>
    </row>
    <row r="202" spans="1:8" ht="12.75" customHeight="1">
      <c r="A202" s="19"/>
      <c r="B202" s="50" t="s">
        <v>88</v>
      </c>
      <c r="C202" s="44">
        <v>0</v>
      </c>
      <c r="D202" s="22" t="s">
        <v>41</v>
      </c>
      <c r="E202" s="40">
        <v>250</v>
      </c>
      <c r="F202" s="37">
        <f>C202*E202</f>
        <v>0</v>
      </c>
      <c r="G202" s="29"/>
      <c r="H202" s="51"/>
    </row>
    <row r="203" spans="1:8" ht="12.75" customHeight="1">
      <c r="A203" s="19"/>
      <c r="B203" s="50" t="s">
        <v>89</v>
      </c>
      <c r="C203" s="44">
        <v>0</v>
      </c>
      <c r="D203" s="22" t="s">
        <v>41</v>
      </c>
      <c r="E203" s="40">
        <v>225</v>
      </c>
      <c r="F203" s="37">
        <f t="shared" ref="F203:F207" si="24">C203*E203</f>
        <v>0</v>
      </c>
      <c r="G203" s="29"/>
      <c r="H203" s="51"/>
    </row>
    <row r="204" spans="1:8" ht="12.75" customHeight="1">
      <c r="A204" s="19"/>
      <c r="B204" s="50" t="s">
        <v>43</v>
      </c>
      <c r="C204" s="44">
        <v>0</v>
      </c>
      <c r="D204" s="22" t="s">
        <v>41</v>
      </c>
      <c r="E204" s="40">
        <v>200</v>
      </c>
      <c r="F204" s="37">
        <f t="shared" si="24"/>
        <v>0</v>
      </c>
      <c r="G204" s="29"/>
      <c r="H204" s="51"/>
    </row>
    <row r="205" spans="1:8" ht="12.75" customHeight="1">
      <c r="A205" s="19"/>
      <c r="B205" s="50" t="s">
        <v>90</v>
      </c>
      <c r="C205" s="44">
        <v>0</v>
      </c>
      <c r="D205" s="22" t="s">
        <v>41</v>
      </c>
      <c r="E205" s="40">
        <v>175</v>
      </c>
      <c r="F205" s="37">
        <f t="shared" si="24"/>
        <v>0</v>
      </c>
      <c r="G205" s="29"/>
      <c r="H205" s="51"/>
    </row>
    <row r="206" spans="1:8" ht="12.75" customHeight="1">
      <c r="A206" s="19"/>
      <c r="B206" s="50" t="s">
        <v>91</v>
      </c>
      <c r="C206" s="44">
        <v>0</v>
      </c>
      <c r="D206" s="22" t="s">
        <v>41</v>
      </c>
      <c r="E206" s="40">
        <v>150</v>
      </c>
      <c r="F206" s="37">
        <f t="shared" si="24"/>
        <v>0</v>
      </c>
      <c r="G206" s="29"/>
      <c r="H206" s="51"/>
    </row>
    <row r="207" spans="1:8" ht="12.75" customHeight="1">
      <c r="A207" s="19"/>
      <c r="B207" s="50" t="s">
        <v>92</v>
      </c>
      <c r="C207" s="44">
        <v>0</v>
      </c>
      <c r="D207" s="22" t="s">
        <v>41</v>
      </c>
      <c r="E207" s="40">
        <v>125</v>
      </c>
      <c r="F207" s="37">
        <f t="shared" si="24"/>
        <v>0</v>
      </c>
      <c r="G207" s="29"/>
      <c r="H207" s="51"/>
    </row>
    <row r="208" spans="1:8" ht="12.75" customHeight="1">
      <c r="A208" s="19"/>
      <c r="B208" s="38"/>
      <c r="C208" s="44"/>
      <c r="D208" s="22"/>
      <c r="E208" s="40"/>
      <c r="F208" s="37"/>
      <c r="G208" s="29"/>
      <c r="H208" s="51"/>
    </row>
    <row r="209" spans="1:8" ht="12.75" customHeight="1">
      <c r="A209" s="19"/>
      <c r="B209" s="38" t="s">
        <v>93</v>
      </c>
      <c r="C209" s="44"/>
      <c r="D209" s="22"/>
      <c r="E209" s="40"/>
      <c r="F209" s="37"/>
      <c r="G209" s="29"/>
      <c r="H209" s="51"/>
    </row>
    <row r="210" spans="1:8" ht="12.75" customHeight="1">
      <c r="A210" s="19"/>
      <c r="B210" s="50" t="s">
        <v>94</v>
      </c>
      <c r="C210" s="44">
        <v>0</v>
      </c>
      <c r="D210" s="22" t="s">
        <v>41</v>
      </c>
      <c r="E210" s="40">
        <v>100</v>
      </c>
      <c r="F210" s="37">
        <f t="shared" ref="F210:F214" si="25">C210*E210</f>
        <v>0</v>
      </c>
      <c r="G210" s="29"/>
      <c r="H210" s="51"/>
    </row>
    <row r="211" spans="1:8" ht="12.75" customHeight="1">
      <c r="A211" s="19"/>
      <c r="B211" s="50" t="s">
        <v>95</v>
      </c>
      <c r="C211" s="44">
        <v>0</v>
      </c>
      <c r="D211" s="22" t="s">
        <v>41</v>
      </c>
      <c r="E211" s="40">
        <v>90</v>
      </c>
      <c r="F211" s="37">
        <f t="shared" si="25"/>
        <v>0</v>
      </c>
      <c r="G211" s="29"/>
      <c r="H211" s="51"/>
    </row>
    <row r="212" spans="1:8" ht="12.75" customHeight="1">
      <c r="A212" s="19"/>
      <c r="B212" s="50" t="s">
        <v>96</v>
      </c>
      <c r="C212" s="44">
        <v>0</v>
      </c>
      <c r="D212" s="22" t="s">
        <v>41</v>
      </c>
      <c r="E212" s="40">
        <v>80</v>
      </c>
      <c r="F212" s="37">
        <f t="shared" si="25"/>
        <v>0</v>
      </c>
      <c r="G212" s="29"/>
      <c r="H212" s="51"/>
    </row>
    <row r="213" spans="1:8" ht="12.75" customHeight="1">
      <c r="A213" s="19"/>
      <c r="B213" s="50" t="s">
        <v>97</v>
      </c>
      <c r="C213" s="44">
        <v>0</v>
      </c>
      <c r="D213" s="22" t="s">
        <v>41</v>
      </c>
      <c r="E213" s="40">
        <v>70</v>
      </c>
      <c r="F213" s="37">
        <f t="shared" si="25"/>
        <v>0</v>
      </c>
      <c r="G213" s="29"/>
      <c r="H213" s="51"/>
    </row>
    <row r="214" spans="1:8" ht="12.75" customHeight="1">
      <c r="A214" s="19"/>
      <c r="B214" s="50" t="s">
        <v>98</v>
      </c>
      <c r="C214" s="44">
        <v>0</v>
      </c>
      <c r="D214" s="22" t="s">
        <v>41</v>
      </c>
      <c r="E214" s="40">
        <v>60</v>
      </c>
      <c r="F214" s="37">
        <f t="shared" si="25"/>
        <v>0</v>
      </c>
      <c r="G214" s="29"/>
      <c r="H214" s="51"/>
    </row>
    <row r="215" spans="1:8" ht="12.75" customHeight="1">
      <c r="A215" s="19"/>
      <c r="B215" s="38"/>
      <c r="C215" s="44"/>
      <c r="D215" s="22"/>
      <c r="E215" s="40"/>
      <c r="F215" s="37"/>
      <c r="G215" s="29"/>
      <c r="H215" s="51"/>
    </row>
    <row r="216" spans="1:8" ht="12.75" customHeight="1">
      <c r="A216" s="19"/>
      <c r="B216" s="38" t="s">
        <v>99</v>
      </c>
      <c r="C216" s="44">
        <v>0</v>
      </c>
      <c r="D216" s="22" t="s">
        <v>48</v>
      </c>
      <c r="E216" s="40">
        <v>50</v>
      </c>
      <c r="F216" s="37">
        <f t="shared" ref="F216:F218" si="26">C216*E216</f>
        <v>0</v>
      </c>
      <c r="G216" s="29"/>
      <c r="H216" s="51"/>
    </row>
    <row r="217" spans="1:8" ht="12.75" customHeight="1">
      <c r="A217" s="19"/>
      <c r="B217" s="38" t="s">
        <v>100</v>
      </c>
      <c r="C217" s="44">
        <v>0</v>
      </c>
      <c r="D217" s="22" t="s">
        <v>48</v>
      </c>
      <c r="E217" s="40">
        <v>50</v>
      </c>
      <c r="F217" s="37">
        <f t="shared" si="26"/>
        <v>0</v>
      </c>
      <c r="G217" s="29"/>
      <c r="H217" s="51"/>
    </row>
    <row r="218" spans="1:8" ht="12.75" customHeight="1">
      <c r="A218" s="19"/>
      <c r="B218" s="38" t="s">
        <v>101</v>
      </c>
      <c r="C218" s="44">
        <v>1</v>
      </c>
      <c r="D218" s="22" t="s">
        <v>14</v>
      </c>
      <c r="E218" s="40">
        <v>250</v>
      </c>
      <c r="F218" s="37">
        <f t="shared" si="26"/>
        <v>250</v>
      </c>
      <c r="G218" s="29"/>
      <c r="H218" s="51"/>
    </row>
    <row r="219" spans="1:8" ht="12.75" customHeight="1">
      <c r="A219" s="19"/>
      <c r="B219" s="31" t="s">
        <v>118</v>
      </c>
      <c r="C219" s="32"/>
      <c r="D219" s="33"/>
      <c r="E219" s="34"/>
      <c r="F219" s="35"/>
      <c r="G219" s="36">
        <f>SUM(F191:F218)</f>
        <v>48670</v>
      </c>
      <c r="H219" s="51"/>
    </row>
    <row r="220" spans="1:8" ht="12.75" customHeight="1">
      <c r="A220" s="19"/>
      <c r="B220" s="38"/>
      <c r="C220" s="44"/>
      <c r="D220" s="22"/>
      <c r="E220" s="40"/>
      <c r="F220" s="37"/>
      <c r="G220" s="29"/>
      <c r="H220" s="51"/>
    </row>
    <row r="221" spans="1:8" ht="12.75" customHeight="1">
      <c r="A221" s="19"/>
      <c r="B221" s="30" t="s">
        <v>119</v>
      </c>
      <c r="C221" s="27"/>
      <c r="D221" s="28"/>
      <c r="E221" s="23"/>
      <c r="F221" s="24"/>
      <c r="G221" s="29"/>
      <c r="H221" s="51"/>
    </row>
    <row r="222" spans="1:8" ht="12.75" customHeight="1">
      <c r="A222" s="19"/>
      <c r="B222" s="38" t="s">
        <v>120</v>
      </c>
      <c r="C222" s="44"/>
      <c r="D222" s="22"/>
      <c r="E222" s="40"/>
      <c r="F222" s="37"/>
      <c r="G222" s="29"/>
      <c r="H222" s="51"/>
    </row>
    <row r="223" spans="1:8" ht="12.75" customHeight="1">
      <c r="A223" s="19"/>
      <c r="B223" s="38" t="s">
        <v>87</v>
      </c>
      <c r="C223" s="44"/>
      <c r="D223" s="22"/>
      <c r="E223" s="40"/>
      <c r="F223" s="37"/>
      <c r="G223" s="29"/>
    </row>
    <row r="224" spans="1:8" ht="12.75" customHeight="1">
      <c r="A224" s="19"/>
      <c r="B224" s="50" t="s">
        <v>44</v>
      </c>
      <c r="C224" s="44">
        <v>0</v>
      </c>
      <c r="D224" s="22" t="s">
        <v>41</v>
      </c>
      <c r="E224" s="40">
        <v>400</v>
      </c>
      <c r="F224" s="37">
        <f>C224*E224</f>
        <v>0</v>
      </c>
      <c r="G224" s="29"/>
    </row>
    <row r="225" spans="1:7" ht="12.75" customHeight="1">
      <c r="A225" s="19"/>
      <c r="B225" s="50" t="s">
        <v>88</v>
      </c>
      <c r="C225" s="44">
        <v>0</v>
      </c>
      <c r="D225" s="22" t="s">
        <v>41</v>
      </c>
      <c r="E225" s="40">
        <v>250</v>
      </c>
      <c r="F225" s="37">
        <f>C225*E225</f>
        <v>0</v>
      </c>
      <c r="G225" s="29"/>
    </row>
    <row r="226" spans="1:7" ht="12.75" customHeight="1">
      <c r="A226" s="19"/>
      <c r="B226" s="50" t="s">
        <v>89</v>
      </c>
      <c r="C226" s="44">
        <v>0</v>
      </c>
      <c r="D226" s="22" t="s">
        <v>41</v>
      </c>
      <c r="E226" s="40">
        <v>225</v>
      </c>
      <c r="F226" s="37">
        <f t="shared" ref="F226:F230" si="27">C226*E226</f>
        <v>0</v>
      </c>
      <c r="G226" s="29"/>
    </row>
    <row r="227" spans="1:7" ht="12.75" customHeight="1">
      <c r="A227" s="19"/>
      <c r="B227" s="50" t="s">
        <v>43</v>
      </c>
      <c r="C227" s="44">
        <v>0</v>
      </c>
      <c r="D227" s="22" t="s">
        <v>41</v>
      </c>
      <c r="E227" s="40">
        <v>200</v>
      </c>
      <c r="F227" s="37">
        <f t="shared" si="27"/>
        <v>0</v>
      </c>
      <c r="G227" s="29"/>
    </row>
    <row r="228" spans="1:7" ht="12.75" customHeight="1">
      <c r="A228" s="19"/>
      <c r="B228" s="50" t="s">
        <v>90</v>
      </c>
      <c r="C228" s="44">
        <v>0</v>
      </c>
      <c r="D228" s="22" t="s">
        <v>41</v>
      </c>
      <c r="E228" s="40">
        <v>175</v>
      </c>
      <c r="F228" s="37">
        <f t="shared" si="27"/>
        <v>0</v>
      </c>
      <c r="G228" s="29"/>
    </row>
    <row r="229" spans="1:7" ht="12.75" customHeight="1">
      <c r="A229" s="19"/>
      <c r="B229" s="50" t="s">
        <v>91</v>
      </c>
      <c r="C229" s="44">
        <v>0</v>
      </c>
      <c r="D229" s="22" t="s">
        <v>41</v>
      </c>
      <c r="E229" s="40">
        <v>150</v>
      </c>
      <c r="F229" s="37">
        <f t="shared" si="27"/>
        <v>0</v>
      </c>
      <c r="G229" s="29"/>
    </row>
    <row r="230" spans="1:7" ht="12.75" customHeight="1">
      <c r="A230" s="19"/>
      <c r="B230" s="50" t="s">
        <v>92</v>
      </c>
      <c r="C230" s="44">
        <v>0</v>
      </c>
      <c r="D230" s="22" t="s">
        <v>41</v>
      </c>
      <c r="E230" s="40">
        <v>125</v>
      </c>
      <c r="F230" s="37">
        <f t="shared" si="27"/>
        <v>0</v>
      </c>
      <c r="G230" s="29"/>
    </row>
    <row r="231" spans="1:7" ht="12.75" customHeight="1">
      <c r="A231" s="19"/>
      <c r="B231" s="38"/>
      <c r="C231" s="44"/>
      <c r="D231" s="22"/>
      <c r="E231" s="40"/>
      <c r="F231" s="37"/>
      <c r="G231" s="29"/>
    </row>
    <row r="232" spans="1:7" ht="12.75" customHeight="1">
      <c r="A232" s="19"/>
      <c r="B232" s="38" t="s">
        <v>93</v>
      </c>
      <c r="C232" s="44"/>
      <c r="D232" s="22"/>
      <c r="E232" s="40"/>
      <c r="F232" s="37"/>
      <c r="G232" s="29"/>
    </row>
    <row r="233" spans="1:7" ht="12.75" customHeight="1">
      <c r="A233" s="19"/>
      <c r="B233" s="50" t="s">
        <v>94</v>
      </c>
      <c r="C233" s="44">
        <v>0</v>
      </c>
      <c r="D233" s="22" t="s">
        <v>41</v>
      </c>
      <c r="E233" s="40">
        <v>100</v>
      </c>
      <c r="F233" s="37">
        <f t="shared" ref="F233:F237" si="28">C233*E233</f>
        <v>0</v>
      </c>
      <c r="G233" s="29"/>
    </row>
    <row r="234" spans="1:7" ht="12.75" customHeight="1">
      <c r="A234" s="19"/>
      <c r="B234" s="50" t="s">
        <v>95</v>
      </c>
      <c r="C234" s="44">
        <v>0</v>
      </c>
      <c r="D234" s="22" t="s">
        <v>41</v>
      </c>
      <c r="E234" s="40">
        <v>90</v>
      </c>
      <c r="F234" s="37">
        <f t="shared" si="28"/>
        <v>0</v>
      </c>
      <c r="G234" s="29"/>
    </row>
    <row r="235" spans="1:7" ht="12.75" customHeight="1">
      <c r="A235" s="19"/>
      <c r="B235" s="50" t="s">
        <v>96</v>
      </c>
      <c r="C235" s="44">
        <v>0</v>
      </c>
      <c r="D235" s="22" t="s">
        <v>41</v>
      </c>
      <c r="E235" s="40">
        <v>80</v>
      </c>
      <c r="F235" s="37">
        <f t="shared" si="28"/>
        <v>0</v>
      </c>
      <c r="G235" s="29"/>
    </row>
    <row r="236" spans="1:7" ht="12.75" customHeight="1">
      <c r="A236" s="19"/>
      <c r="B236" s="50" t="s">
        <v>97</v>
      </c>
      <c r="C236" s="44">
        <v>0</v>
      </c>
      <c r="D236" s="22" t="s">
        <v>41</v>
      </c>
      <c r="E236" s="40">
        <v>70</v>
      </c>
      <c r="F236" s="37">
        <f t="shared" si="28"/>
        <v>0</v>
      </c>
      <c r="G236" s="29"/>
    </row>
    <row r="237" spans="1:7" ht="12.75" customHeight="1">
      <c r="A237" s="19"/>
      <c r="B237" s="50" t="s">
        <v>98</v>
      </c>
      <c r="C237" s="44">
        <v>0</v>
      </c>
      <c r="D237" s="22" t="s">
        <v>41</v>
      </c>
      <c r="E237" s="40">
        <v>60</v>
      </c>
      <c r="F237" s="37">
        <f t="shared" si="28"/>
        <v>0</v>
      </c>
      <c r="G237" s="29"/>
    </row>
    <row r="238" spans="1:7" ht="12.75" customHeight="1">
      <c r="A238" s="19"/>
      <c r="B238" s="38"/>
      <c r="C238" s="44"/>
      <c r="D238" s="22"/>
      <c r="E238" s="40"/>
      <c r="F238" s="37"/>
      <c r="G238" s="29"/>
    </row>
    <row r="239" spans="1:7" ht="12.75" customHeight="1">
      <c r="A239" s="19"/>
      <c r="B239" s="38" t="s">
        <v>99</v>
      </c>
      <c r="C239" s="44">
        <v>0</v>
      </c>
      <c r="D239" s="22" t="s">
        <v>48</v>
      </c>
      <c r="E239" s="40">
        <v>50</v>
      </c>
      <c r="F239" s="37">
        <f t="shared" ref="F239:F245" si="29">C239*E239</f>
        <v>0</v>
      </c>
      <c r="G239" s="29"/>
    </row>
    <row r="240" spans="1:7" ht="12.75" customHeight="1">
      <c r="A240" s="19"/>
      <c r="B240" s="38" t="s">
        <v>100</v>
      </c>
      <c r="C240" s="44">
        <v>0</v>
      </c>
      <c r="D240" s="22" t="s">
        <v>48</v>
      </c>
      <c r="E240" s="40">
        <v>50</v>
      </c>
      <c r="F240" s="37">
        <f t="shared" si="29"/>
        <v>0</v>
      </c>
      <c r="G240" s="29"/>
    </row>
    <row r="241" spans="1:7" ht="12.75" customHeight="1">
      <c r="A241" s="19"/>
      <c r="B241" s="38" t="s">
        <v>101</v>
      </c>
      <c r="C241" s="44">
        <v>1</v>
      </c>
      <c r="D241" s="22" t="s">
        <v>14</v>
      </c>
      <c r="E241" s="40">
        <v>250</v>
      </c>
      <c r="F241" s="37">
        <f t="shared" si="29"/>
        <v>250</v>
      </c>
      <c r="G241" s="29"/>
    </row>
    <row r="242" spans="1:7" ht="12.75" customHeight="1">
      <c r="A242" s="19"/>
      <c r="B242" s="38"/>
      <c r="C242" s="44"/>
      <c r="D242" s="28"/>
      <c r="E242" s="23"/>
      <c r="F242" s="37"/>
      <c r="G242" s="29"/>
    </row>
    <row r="243" spans="1:7" ht="12.75" customHeight="1">
      <c r="A243" s="19"/>
      <c r="B243" s="38" t="s">
        <v>121</v>
      </c>
      <c r="C243" s="44">
        <v>5</v>
      </c>
      <c r="D243" s="28" t="s">
        <v>3</v>
      </c>
      <c r="E243" s="23">
        <v>1500</v>
      </c>
      <c r="F243" s="37">
        <f t="shared" si="29"/>
        <v>7500</v>
      </c>
      <c r="G243" s="29"/>
    </row>
    <row r="244" spans="1:7" ht="12.75" customHeight="1">
      <c r="A244" s="19"/>
      <c r="B244" s="38" t="s">
        <v>122</v>
      </c>
      <c r="C244" s="44">
        <f>((19*20)+(36*20))</f>
        <v>1100</v>
      </c>
      <c r="D244" s="28" t="s">
        <v>48</v>
      </c>
      <c r="E244" s="23">
        <v>50</v>
      </c>
      <c r="F244" s="37">
        <f t="shared" si="29"/>
        <v>55000</v>
      </c>
      <c r="G244" s="29"/>
    </row>
    <row r="245" spans="1:7" ht="12.75" customHeight="1">
      <c r="A245" s="19"/>
      <c r="B245" s="38" t="s">
        <v>123</v>
      </c>
      <c r="C245" s="44">
        <v>500</v>
      </c>
      <c r="D245" s="28" t="s">
        <v>41</v>
      </c>
      <c r="E245" s="23">
        <v>20</v>
      </c>
      <c r="F245" s="37">
        <f t="shared" si="29"/>
        <v>10000</v>
      </c>
      <c r="G245" s="29"/>
    </row>
    <row r="246" spans="1:7" ht="12.75" customHeight="1">
      <c r="A246" s="19"/>
      <c r="B246" s="38" t="s">
        <v>124</v>
      </c>
      <c r="C246" s="44"/>
      <c r="D246" s="28"/>
      <c r="E246" s="23"/>
      <c r="F246" s="37"/>
      <c r="G246" s="29"/>
    </row>
    <row r="247" spans="1:7" ht="12.75" customHeight="1">
      <c r="A247" s="19"/>
      <c r="B247" s="50" t="s">
        <v>125</v>
      </c>
      <c r="C247" s="44">
        <f>C244*6</f>
        <v>6600</v>
      </c>
      <c r="D247" s="28" t="s">
        <v>41</v>
      </c>
      <c r="E247" s="23">
        <v>3</v>
      </c>
      <c r="F247" s="37">
        <f t="shared" ref="F247" si="30">C247*E247</f>
        <v>19800</v>
      </c>
      <c r="G247" s="29"/>
    </row>
    <row r="248" spans="1:7" ht="12.75" customHeight="1">
      <c r="A248" s="19"/>
      <c r="B248" s="31" t="s">
        <v>126</v>
      </c>
      <c r="C248" s="32"/>
      <c r="D248" s="33"/>
      <c r="E248" s="34"/>
      <c r="F248" s="35"/>
      <c r="G248" s="36">
        <f>SUM(F222:F247)</f>
        <v>92550</v>
      </c>
    </row>
    <row r="249" spans="1:7" ht="12.75" customHeight="1">
      <c r="A249" s="19"/>
      <c r="B249" s="31" t="s">
        <v>127</v>
      </c>
      <c r="C249" s="32"/>
      <c r="D249" s="33"/>
      <c r="E249" s="34"/>
      <c r="F249" s="35"/>
      <c r="G249" s="36">
        <f>SUM(G188,G219,G248)</f>
        <v>313420</v>
      </c>
    </row>
    <row r="250" spans="1:7">
      <c r="A250" s="19"/>
      <c r="B250" s="30"/>
      <c r="C250" s="27"/>
      <c r="D250" s="28"/>
      <c r="E250" s="23"/>
      <c r="F250" s="24"/>
      <c r="G250" s="29"/>
    </row>
    <row r="251" spans="1:7">
      <c r="A251" s="19" t="s">
        <v>128</v>
      </c>
      <c r="B251" s="30" t="s">
        <v>129</v>
      </c>
      <c r="C251" s="27"/>
      <c r="D251" s="28"/>
      <c r="E251" s="23"/>
      <c r="F251" s="24"/>
      <c r="G251" s="29"/>
    </row>
    <row r="252" spans="1:7">
      <c r="A252" s="19"/>
      <c r="B252" s="20" t="s">
        <v>130</v>
      </c>
      <c r="C252" s="27">
        <v>1</v>
      </c>
      <c r="D252" s="28" t="s">
        <v>3</v>
      </c>
      <c r="E252" s="23">
        <v>500</v>
      </c>
      <c r="F252" s="37">
        <f t="shared" ref="F252:F257" si="31">C252*E252</f>
        <v>500</v>
      </c>
      <c r="G252" s="29"/>
    </row>
    <row r="253" spans="1:7">
      <c r="A253" s="19"/>
      <c r="B253" s="38" t="s">
        <v>131</v>
      </c>
      <c r="C253" s="27">
        <v>1</v>
      </c>
      <c r="D253" s="28" t="s">
        <v>3</v>
      </c>
      <c r="E253" s="23">
        <v>3000</v>
      </c>
      <c r="F253" s="37">
        <f t="shared" si="31"/>
        <v>3000</v>
      </c>
      <c r="G253" s="29"/>
    </row>
    <row r="254" spans="1:7">
      <c r="A254" s="19"/>
      <c r="B254" s="38" t="s">
        <v>132</v>
      </c>
      <c r="C254" s="27">
        <v>1</v>
      </c>
      <c r="D254" s="28" t="s">
        <v>3</v>
      </c>
      <c r="E254" s="23">
        <v>500</v>
      </c>
      <c r="F254" s="37">
        <f t="shared" si="31"/>
        <v>500</v>
      </c>
      <c r="G254" s="29"/>
    </row>
    <row r="255" spans="1:7">
      <c r="A255" s="19"/>
      <c r="B255" s="38" t="s">
        <v>133</v>
      </c>
      <c r="C255" s="27">
        <v>1</v>
      </c>
      <c r="D255" s="28" t="s">
        <v>3</v>
      </c>
      <c r="E255" s="23">
        <v>3000</v>
      </c>
      <c r="F255" s="37">
        <f t="shared" si="31"/>
        <v>3000</v>
      </c>
      <c r="G255" s="29"/>
    </row>
    <row r="256" spans="1:7">
      <c r="A256" s="19"/>
      <c r="B256" s="38" t="s">
        <v>134</v>
      </c>
      <c r="C256" s="27">
        <v>1</v>
      </c>
      <c r="D256" s="28" t="s">
        <v>3</v>
      </c>
      <c r="E256" s="23">
        <v>1000</v>
      </c>
      <c r="F256" s="37">
        <f t="shared" si="31"/>
        <v>1000</v>
      </c>
      <c r="G256" s="29"/>
    </row>
    <row r="257" spans="1:7">
      <c r="A257" s="19"/>
      <c r="B257" s="38" t="s">
        <v>135</v>
      </c>
      <c r="C257" s="27">
        <v>1</v>
      </c>
      <c r="D257" s="28" t="s">
        <v>3</v>
      </c>
      <c r="E257" s="23">
        <v>1000</v>
      </c>
      <c r="F257" s="37">
        <f t="shared" si="31"/>
        <v>1000</v>
      </c>
      <c r="G257" s="29"/>
    </row>
    <row r="258" spans="1:7">
      <c r="A258" s="19"/>
      <c r="B258" s="31" t="s">
        <v>136</v>
      </c>
      <c r="C258" s="32"/>
      <c r="D258" s="33"/>
      <c r="E258" s="34"/>
      <c r="F258" s="35"/>
      <c r="G258" s="36">
        <f>SUM(F252:F257)</f>
        <v>9000</v>
      </c>
    </row>
    <row r="259" spans="1:7">
      <c r="A259" s="19"/>
      <c r="B259" s="38"/>
      <c r="C259" s="27"/>
      <c r="D259" s="27"/>
      <c r="E259" s="23"/>
      <c r="F259" s="37"/>
      <c r="G259" s="29"/>
    </row>
    <row r="260" spans="1:7">
      <c r="A260" s="19" t="s">
        <v>137</v>
      </c>
      <c r="B260" s="30" t="s">
        <v>138</v>
      </c>
      <c r="C260" s="27"/>
      <c r="D260" s="28"/>
      <c r="E260" s="23"/>
      <c r="F260" s="24"/>
      <c r="G260" s="29"/>
    </row>
    <row r="261" spans="1:7">
      <c r="A261" s="19"/>
      <c r="B261" s="30" t="s">
        <v>139</v>
      </c>
      <c r="C261" s="27"/>
      <c r="D261" s="28"/>
      <c r="E261" s="23"/>
      <c r="F261" s="37"/>
      <c r="G261" s="29"/>
    </row>
    <row r="262" spans="1:7">
      <c r="A262" s="19"/>
      <c r="B262" s="38" t="s">
        <v>140</v>
      </c>
      <c r="C262" s="27">
        <v>5</v>
      </c>
      <c r="D262" s="28" t="s">
        <v>3</v>
      </c>
      <c r="E262" s="23">
        <v>100</v>
      </c>
      <c r="F262" s="37">
        <f t="shared" ref="F262:F263" si="32">C262*E262</f>
        <v>500</v>
      </c>
      <c r="G262" s="29"/>
    </row>
    <row r="263" spans="1:7">
      <c r="A263" s="19"/>
      <c r="B263" s="38" t="s">
        <v>141</v>
      </c>
      <c r="C263" s="27">
        <v>5</v>
      </c>
      <c r="D263" s="28" t="s">
        <v>3</v>
      </c>
      <c r="E263" s="23">
        <v>600</v>
      </c>
      <c r="F263" s="37">
        <f t="shared" si="32"/>
        <v>3000</v>
      </c>
      <c r="G263" s="29"/>
    </row>
    <row r="264" spans="1:7">
      <c r="A264" s="19"/>
      <c r="B264" s="38" t="s">
        <v>142</v>
      </c>
      <c r="C264" s="27"/>
      <c r="D264" s="27"/>
      <c r="E264" s="23"/>
      <c r="F264" s="37"/>
      <c r="G264" s="29"/>
    </row>
    <row r="265" spans="1:7">
      <c r="A265" s="19"/>
      <c r="B265" s="50" t="s">
        <v>143</v>
      </c>
      <c r="C265" s="27">
        <v>0</v>
      </c>
      <c r="D265" s="28"/>
      <c r="E265" s="23">
        <v>50</v>
      </c>
      <c r="F265" s="37"/>
      <c r="G265" s="29"/>
    </row>
    <row r="266" spans="1:7">
      <c r="A266" s="19"/>
      <c r="B266" s="50" t="s">
        <v>98</v>
      </c>
      <c r="C266" s="27">
        <v>0</v>
      </c>
      <c r="D266" s="28"/>
      <c r="E266" s="23">
        <v>55</v>
      </c>
      <c r="F266" s="37"/>
      <c r="G266" s="29"/>
    </row>
    <row r="267" spans="1:7">
      <c r="A267" s="19"/>
      <c r="B267" s="50" t="s">
        <v>97</v>
      </c>
      <c r="C267" s="27">
        <v>0</v>
      </c>
      <c r="D267" s="28"/>
      <c r="E267" s="23">
        <v>60</v>
      </c>
      <c r="F267" s="37"/>
      <c r="G267" s="29"/>
    </row>
    <row r="268" spans="1:7">
      <c r="A268" s="19"/>
      <c r="B268" s="50" t="s">
        <v>96</v>
      </c>
      <c r="C268" s="27">
        <v>0</v>
      </c>
      <c r="D268" s="28"/>
      <c r="E268" s="23">
        <v>65</v>
      </c>
      <c r="F268" s="37"/>
      <c r="G268" s="29"/>
    </row>
    <row r="269" spans="1:7">
      <c r="A269" s="19"/>
      <c r="B269" s="50" t="s">
        <v>95</v>
      </c>
      <c r="C269" s="27">
        <v>25</v>
      </c>
      <c r="D269" s="28" t="s">
        <v>41</v>
      </c>
      <c r="E269" s="23">
        <v>70</v>
      </c>
      <c r="F269" s="37">
        <f t="shared" ref="F269:F272" si="33">C269*E269</f>
        <v>1750</v>
      </c>
      <c r="G269" s="29"/>
    </row>
    <row r="270" spans="1:7">
      <c r="A270" s="19"/>
      <c r="B270" s="50" t="s">
        <v>94</v>
      </c>
      <c r="C270" s="27">
        <v>0</v>
      </c>
      <c r="D270" s="28"/>
      <c r="E270" s="23">
        <v>75</v>
      </c>
      <c r="F270" s="37"/>
      <c r="G270" s="29"/>
    </row>
    <row r="271" spans="1:7">
      <c r="A271" s="19"/>
      <c r="B271" s="50"/>
      <c r="C271" s="44"/>
      <c r="D271" s="28"/>
      <c r="E271" s="23"/>
      <c r="F271" s="37"/>
      <c r="G271" s="29"/>
    </row>
    <row r="272" spans="1:7">
      <c r="A272" s="19"/>
      <c r="B272" s="38" t="s">
        <v>99</v>
      </c>
      <c r="C272" s="44">
        <v>32.5</v>
      </c>
      <c r="D272" s="22" t="s">
        <v>48</v>
      </c>
      <c r="E272" s="40">
        <v>50</v>
      </c>
      <c r="F272" s="37">
        <f t="shared" si="33"/>
        <v>1625</v>
      </c>
      <c r="G272" s="29"/>
    </row>
    <row r="273" spans="1:7">
      <c r="A273" s="19"/>
      <c r="B273" s="31" t="s">
        <v>144</v>
      </c>
      <c r="C273" s="32"/>
      <c r="D273" s="33"/>
      <c r="E273" s="34"/>
      <c r="F273" s="35"/>
      <c r="G273" s="36">
        <f>SUM(F262:F272)</f>
        <v>6875</v>
      </c>
    </row>
    <row r="274" spans="1:7">
      <c r="A274" s="19"/>
      <c r="B274" s="38"/>
      <c r="C274" s="27"/>
      <c r="D274" s="27"/>
      <c r="E274" s="23"/>
      <c r="F274" s="37"/>
      <c r="G274" s="29"/>
    </row>
    <row r="275" spans="1:7">
      <c r="A275" s="19"/>
      <c r="B275" s="30" t="s">
        <v>145</v>
      </c>
      <c r="C275" s="27"/>
      <c r="D275" s="28"/>
      <c r="E275" s="23"/>
      <c r="F275" s="24"/>
      <c r="G275" s="29"/>
    </row>
    <row r="276" spans="1:7">
      <c r="A276" s="19"/>
      <c r="B276" s="38" t="s">
        <v>146</v>
      </c>
      <c r="C276" s="27">
        <v>1</v>
      </c>
      <c r="D276" s="28" t="s">
        <v>14</v>
      </c>
      <c r="E276" s="23">
        <v>1000</v>
      </c>
      <c r="F276" s="24"/>
      <c r="G276" s="29"/>
    </row>
    <row r="277" spans="1:7">
      <c r="A277" s="19"/>
      <c r="B277" s="38" t="s">
        <v>142</v>
      </c>
      <c r="C277" s="27"/>
      <c r="D277" s="27"/>
      <c r="E277" s="23"/>
      <c r="F277" s="37"/>
      <c r="G277" s="29"/>
    </row>
    <row r="278" spans="1:7">
      <c r="A278" s="19"/>
      <c r="B278" s="50" t="s">
        <v>143</v>
      </c>
      <c r="C278" s="27">
        <v>0</v>
      </c>
      <c r="D278" s="28" t="s">
        <v>41</v>
      </c>
      <c r="E278" s="23">
        <v>50</v>
      </c>
      <c r="F278" s="37">
        <f t="shared" ref="F278:F283" si="34">C278*E278</f>
        <v>0</v>
      </c>
      <c r="G278" s="29"/>
    </row>
    <row r="279" spans="1:7">
      <c r="A279" s="19"/>
      <c r="B279" s="50" t="s">
        <v>98</v>
      </c>
      <c r="C279" s="27">
        <v>0</v>
      </c>
      <c r="D279" s="28" t="s">
        <v>41</v>
      </c>
      <c r="E279" s="23">
        <v>55</v>
      </c>
      <c r="F279" s="37">
        <f t="shared" si="34"/>
        <v>0</v>
      </c>
      <c r="G279" s="29"/>
    </row>
    <row r="280" spans="1:7">
      <c r="A280" s="19"/>
      <c r="B280" s="50" t="s">
        <v>97</v>
      </c>
      <c r="C280" s="27">
        <v>0</v>
      </c>
      <c r="D280" s="28" t="s">
        <v>41</v>
      </c>
      <c r="E280" s="23">
        <v>60</v>
      </c>
      <c r="F280" s="37">
        <f t="shared" si="34"/>
        <v>0</v>
      </c>
      <c r="G280" s="29"/>
    </row>
    <row r="281" spans="1:7">
      <c r="A281" s="19"/>
      <c r="B281" s="50" t="s">
        <v>96</v>
      </c>
      <c r="C281" s="27">
        <f>210+(5*12)</f>
        <v>270</v>
      </c>
      <c r="D281" s="28" t="s">
        <v>41</v>
      </c>
      <c r="E281" s="23">
        <v>65</v>
      </c>
      <c r="F281" s="37">
        <f t="shared" si="34"/>
        <v>17550</v>
      </c>
      <c r="G281" s="29"/>
    </row>
    <row r="282" spans="1:7">
      <c r="A282" s="19"/>
      <c r="B282" s="50" t="s">
        <v>95</v>
      </c>
      <c r="C282" s="27">
        <v>0</v>
      </c>
      <c r="D282" s="28" t="s">
        <v>41</v>
      </c>
      <c r="E282" s="23">
        <v>70</v>
      </c>
      <c r="F282" s="37">
        <f t="shared" si="34"/>
        <v>0</v>
      </c>
      <c r="G282" s="29"/>
    </row>
    <row r="283" spans="1:7">
      <c r="A283" s="19"/>
      <c r="B283" s="50" t="s">
        <v>94</v>
      </c>
      <c r="C283" s="27">
        <v>0</v>
      </c>
      <c r="D283" s="28" t="s">
        <v>41</v>
      </c>
      <c r="E283" s="23">
        <v>75</v>
      </c>
      <c r="F283" s="37">
        <f t="shared" si="34"/>
        <v>0</v>
      </c>
      <c r="G283" s="29"/>
    </row>
    <row r="284" spans="1:7">
      <c r="A284" s="19"/>
      <c r="B284" s="50"/>
      <c r="C284" s="27"/>
      <c r="D284" s="28"/>
      <c r="E284" s="23"/>
      <c r="F284" s="37"/>
      <c r="G284" s="29"/>
    </row>
    <row r="285" spans="1:7">
      <c r="A285" s="19"/>
      <c r="B285" s="50" t="s">
        <v>147</v>
      </c>
      <c r="C285" s="27">
        <v>9</v>
      </c>
      <c r="D285" s="28" t="s">
        <v>3</v>
      </c>
      <c r="E285" s="23">
        <v>1000</v>
      </c>
      <c r="F285" s="37">
        <f t="shared" ref="F285:F314" si="35">C285*E285</f>
        <v>9000</v>
      </c>
      <c r="G285" s="29"/>
    </row>
    <row r="286" spans="1:7">
      <c r="A286" s="19"/>
      <c r="B286" s="50" t="s">
        <v>148</v>
      </c>
      <c r="C286" s="27"/>
      <c r="D286" s="28" t="s">
        <v>3</v>
      </c>
      <c r="E286" s="23"/>
      <c r="F286" s="37">
        <f t="shared" si="35"/>
        <v>0</v>
      </c>
      <c r="G286" s="29"/>
    </row>
    <row r="287" spans="1:7">
      <c r="A287" s="19"/>
      <c r="B287" s="50" t="s">
        <v>149</v>
      </c>
      <c r="C287" s="27">
        <v>3</v>
      </c>
      <c r="D287" s="28" t="s">
        <v>3</v>
      </c>
      <c r="E287" s="23">
        <v>800</v>
      </c>
      <c r="F287" s="37">
        <f t="shared" si="35"/>
        <v>2400</v>
      </c>
      <c r="G287" s="29"/>
    </row>
    <row r="288" spans="1:7">
      <c r="A288" s="19"/>
      <c r="B288" s="50" t="s">
        <v>150</v>
      </c>
      <c r="C288" s="27"/>
      <c r="D288" s="28" t="s">
        <v>3</v>
      </c>
      <c r="E288" s="23"/>
      <c r="F288" s="37">
        <f t="shared" si="35"/>
        <v>0</v>
      </c>
      <c r="G288" s="29"/>
    </row>
    <row r="289" spans="1:7">
      <c r="A289" s="19"/>
      <c r="B289" s="50" t="s">
        <v>151</v>
      </c>
      <c r="C289" s="27">
        <v>1</v>
      </c>
      <c r="D289" s="28" t="s">
        <v>3</v>
      </c>
      <c r="E289" s="23">
        <v>800</v>
      </c>
      <c r="F289" s="37">
        <f t="shared" si="35"/>
        <v>800</v>
      </c>
      <c r="G289" s="29"/>
    </row>
    <row r="290" spans="1:7">
      <c r="A290" s="19"/>
      <c r="B290" s="50" t="s">
        <v>152</v>
      </c>
      <c r="C290" s="27"/>
      <c r="D290" s="28" t="s">
        <v>3</v>
      </c>
      <c r="E290" s="23"/>
      <c r="F290" s="37">
        <f t="shared" si="35"/>
        <v>0</v>
      </c>
      <c r="G290" s="29"/>
    </row>
    <row r="291" spans="1:7">
      <c r="A291" s="19"/>
      <c r="B291" s="50" t="s">
        <v>153</v>
      </c>
      <c r="C291" s="27">
        <v>3</v>
      </c>
      <c r="D291" s="28" t="s">
        <v>3</v>
      </c>
      <c r="E291" s="23">
        <v>1250</v>
      </c>
      <c r="F291" s="37">
        <f t="shared" si="35"/>
        <v>3750</v>
      </c>
      <c r="G291" s="29"/>
    </row>
    <row r="292" spans="1:7">
      <c r="A292" s="19"/>
      <c r="B292" s="50" t="s">
        <v>154</v>
      </c>
      <c r="C292" s="27"/>
      <c r="D292" s="28" t="s">
        <v>3</v>
      </c>
      <c r="E292" s="23"/>
      <c r="F292" s="37">
        <f t="shared" si="35"/>
        <v>0</v>
      </c>
      <c r="G292" s="29"/>
    </row>
    <row r="293" spans="1:7">
      <c r="A293" s="19"/>
      <c r="B293" s="50" t="s">
        <v>155</v>
      </c>
      <c r="C293" s="27">
        <v>2</v>
      </c>
      <c r="D293" s="28" t="s">
        <v>3</v>
      </c>
      <c r="E293" s="23">
        <v>800</v>
      </c>
      <c r="F293" s="37">
        <f t="shared" si="35"/>
        <v>1600</v>
      </c>
      <c r="G293" s="29"/>
    </row>
    <row r="294" spans="1:7">
      <c r="A294" s="19"/>
      <c r="B294" s="50" t="s">
        <v>156</v>
      </c>
      <c r="C294" s="27"/>
      <c r="D294" s="28" t="s">
        <v>3</v>
      </c>
      <c r="E294" s="23"/>
      <c r="F294" s="37">
        <f t="shared" si="35"/>
        <v>0</v>
      </c>
      <c r="G294" s="29"/>
    </row>
    <row r="295" spans="1:7">
      <c r="A295" s="19"/>
      <c r="B295" s="50" t="s">
        <v>157</v>
      </c>
      <c r="C295" s="27">
        <v>1</v>
      </c>
      <c r="D295" s="28" t="s">
        <v>3</v>
      </c>
      <c r="E295" s="23">
        <v>1250</v>
      </c>
      <c r="F295" s="37">
        <f t="shared" si="35"/>
        <v>1250</v>
      </c>
      <c r="G295" s="29"/>
    </row>
    <row r="296" spans="1:7">
      <c r="A296" s="19"/>
      <c r="B296" s="50" t="s">
        <v>158</v>
      </c>
      <c r="C296" s="27"/>
      <c r="D296" s="28" t="s">
        <v>3</v>
      </c>
      <c r="E296" s="23"/>
      <c r="F296" s="37">
        <f t="shared" si="35"/>
        <v>0</v>
      </c>
      <c r="G296" s="29"/>
    </row>
    <row r="297" spans="1:7">
      <c r="A297" s="19"/>
      <c r="B297" s="50" t="s">
        <v>159</v>
      </c>
      <c r="C297" s="27">
        <v>1</v>
      </c>
      <c r="D297" s="28" t="s">
        <v>3</v>
      </c>
      <c r="E297" s="23">
        <v>1250</v>
      </c>
      <c r="F297" s="37">
        <f t="shared" si="35"/>
        <v>1250</v>
      </c>
      <c r="G297" s="29"/>
    </row>
    <row r="298" spans="1:7">
      <c r="A298" s="19"/>
      <c r="B298" s="50" t="s">
        <v>160</v>
      </c>
      <c r="C298" s="27"/>
      <c r="D298" s="28" t="s">
        <v>3</v>
      </c>
      <c r="E298" s="23"/>
      <c r="F298" s="37">
        <f t="shared" si="35"/>
        <v>0</v>
      </c>
      <c r="G298" s="29"/>
    </row>
    <row r="299" spans="1:7">
      <c r="A299" s="19"/>
      <c r="B299" s="50" t="s">
        <v>161</v>
      </c>
      <c r="C299" s="27">
        <v>3</v>
      </c>
      <c r="D299" s="28" t="s">
        <v>3</v>
      </c>
      <c r="E299" s="23">
        <v>400</v>
      </c>
      <c r="F299" s="37">
        <f t="shared" si="35"/>
        <v>1200</v>
      </c>
      <c r="G299" s="29"/>
    </row>
    <row r="300" spans="1:7">
      <c r="A300" s="19"/>
      <c r="B300" s="50" t="s">
        <v>162</v>
      </c>
      <c r="C300" s="27">
        <v>4</v>
      </c>
      <c r="D300" s="28" t="s">
        <v>3</v>
      </c>
      <c r="E300" s="23">
        <v>1000</v>
      </c>
      <c r="F300" s="37">
        <f t="shared" si="35"/>
        <v>4000</v>
      </c>
      <c r="G300" s="29"/>
    </row>
    <row r="301" spans="1:7">
      <c r="A301" s="19"/>
      <c r="B301" s="50" t="s">
        <v>163</v>
      </c>
      <c r="C301" s="27">
        <v>2</v>
      </c>
      <c r="D301" s="28" t="s">
        <v>3</v>
      </c>
      <c r="E301" s="23">
        <v>1000</v>
      </c>
      <c r="F301" s="37">
        <f t="shared" si="35"/>
        <v>2000</v>
      </c>
      <c r="G301" s="29"/>
    </row>
    <row r="302" spans="1:7">
      <c r="A302" s="19"/>
      <c r="B302" s="50" t="s">
        <v>164</v>
      </c>
      <c r="C302" s="27">
        <v>4</v>
      </c>
      <c r="D302" s="28" t="s">
        <v>3</v>
      </c>
      <c r="E302" s="23">
        <v>1000</v>
      </c>
      <c r="F302" s="37">
        <f t="shared" si="35"/>
        <v>4000</v>
      </c>
      <c r="G302" s="29"/>
    </row>
    <row r="303" spans="1:7">
      <c r="A303" s="19"/>
      <c r="B303" s="50" t="s">
        <v>165</v>
      </c>
      <c r="C303" s="27"/>
      <c r="D303" s="28" t="s">
        <v>3</v>
      </c>
      <c r="E303" s="23"/>
      <c r="F303" s="37">
        <f t="shared" si="35"/>
        <v>0</v>
      </c>
      <c r="G303" s="29"/>
    </row>
    <row r="304" spans="1:7">
      <c r="A304" s="19"/>
      <c r="B304" s="50" t="s">
        <v>166</v>
      </c>
      <c r="C304" s="27">
        <v>1</v>
      </c>
      <c r="D304" s="28" t="s">
        <v>3</v>
      </c>
      <c r="E304" s="23">
        <v>800</v>
      </c>
      <c r="F304" s="37">
        <f t="shared" si="35"/>
        <v>800</v>
      </c>
      <c r="G304" s="29"/>
    </row>
    <row r="305" spans="1:7">
      <c r="A305" s="19"/>
      <c r="B305" s="50" t="s">
        <v>167</v>
      </c>
      <c r="C305" s="27"/>
      <c r="D305" s="28" t="s">
        <v>3</v>
      </c>
      <c r="E305" s="23"/>
      <c r="F305" s="37">
        <f t="shared" si="35"/>
        <v>0</v>
      </c>
      <c r="G305" s="29"/>
    </row>
    <row r="306" spans="1:7">
      <c r="A306" s="19"/>
      <c r="B306" s="50" t="s">
        <v>168</v>
      </c>
      <c r="C306" s="27">
        <v>1</v>
      </c>
      <c r="D306" s="28" t="s">
        <v>3</v>
      </c>
      <c r="E306" s="23">
        <v>1000</v>
      </c>
      <c r="F306" s="37">
        <f t="shared" si="35"/>
        <v>1000</v>
      </c>
      <c r="G306" s="29"/>
    </row>
    <row r="307" spans="1:7">
      <c r="A307" s="19"/>
      <c r="B307" s="50" t="s">
        <v>169</v>
      </c>
      <c r="C307" s="27"/>
      <c r="D307" s="28" t="s">
        <v>3</v>
      </c>
      <c r="E307" s="23"/>
      <c r="F307" s="37">
        <f t="shared" si="35"/>
        <v>0</v>
      </c>
      <c r="G307" s="29"/>
    </row>
    <row r="308" spans="1:7">
      <c r="A308" s="19"/>
      <c r="B308" s="50" t="s">
        <v>170</v>
      </c>
      <c r="C308" s="27">
        <v>7</v>
      </c>
      <c r="D308" s="28" t="s">
        <v>3</v>
      </c>
      <c r="E308" s="23">
        <v>500</v>
      </c>
      <c r="F308" s="37">
        <f t="shared" si="35"/>
        <v>3500</v>
      </c>
      <c r="G308" s="29"/>
    </row>
    <row r="309" spans="1:7">
      <c r="A309" s="19"/>
      <c r="B309" s="50" t="s">
        <v>171</v>
      </c>
      <c r="C309" s="27"/>
      <c r="D309" s="28" t="s">
        <v>3</v>
      </c>
      <c r="E309" s="23"/>
      <c r="F309" s="37">
        <f t="shared" si="35"/>
        <v>0</v>
      </c>
      <c r="G309" s="29"/>
    </row>
    <row r="310" spans="1:7">
      <c r="A310" s="19"/>
      <c r="B310" s="50" t="s">
        <v>172</v>
      </c>
      <c r="C310" s="27">
        <v>12</v>
      </c>
      <c r="D310" s="28" t="s">
        <v>3</v>
      </c>
      <c r="E310" s="23">
        <v>500</v>
      </c>
      <c r="F310" s="37">
        <f t="shared" si="35"/>
        <v>6000</v>
      </c>
      <c r="G310" s="29"/>
    </row>
    <row r="311" spans="1:7">
      <c r="A311" s="19"/>
      <c r="B311" s="50" t="s">
        <v>173</v>
      </c>
      <c r="C311" s="27"/>
      <c r="D311" s="28" t="s">
        <v>3</v>
      </c>
      <c r="E311" s="23"/>
      <c r="F311" s="37">
        <f t="shared" si="35"/>
        <v>0</v>
      </c>
      <c r="G311" s="29"/>
    </row>
    <row r="312" spans="1:7">
      <c r="A312" s="19"/>
      <c r="B312" s="50" t="s">
        <v>174</v>
      </c>
      <c r="C312" s="27">
        <v>4</v>
      </c>
      <c r="D312" s="28" t="s">
        <v>3</v>
      </c>
      <c r="E312" s="23">
        <v>850</v>
      </c>
      <c r="F312" s="37">
        <f t="shared" si="35"/>
        <v>3400</v>
      </c>
      <c r="G312" s="29"/>
    </row>
    <row r="313" spans="1:7">
      <c r="A313" s="19"/>
      <c r="B313" s="50" t="s">
        <v>175</v>
      </c>
      <c r="C313" s="27"/>
      <c r="D313" s="28" t="s">
        <v>3</v>
      </c>
      <c r="E313" s="23"/>
      <c r="F313" s="37">
        <f t="shared" si="35"/>
        <v>0</v>
      </c>
      <c r="G313" s="29"/>
    </row>
    <row r="314" spans="1:7">
      <c r="A314" s="19"/>
      <c r="B314" s="50" t="s">
        <v>176</v>
      </c>
      <c r="C314" s="27">
        <v>2</v>
      </c>
      <c r="D314" s="28" t="s">
        <v>3</v>
      </c>
      <c r="E314" s="23">
        <v>400</v>
      </c>
      <c r="F314" s="37">
        <f t="shared" si="35"/>
        <v>800</v>
      </c>
      <c r="G314" s="29"/>
    </row>
    <row r="315" spans="1:7">
      <c r="A315" s="19"/>
      <c r="B315" s="50"/>
      <c r="C315" s="27"/>
      <c r="D315" s="28"/>
      <c r="E315" s="23"/>
      <c r="F315" s="37"/>
      <c r="G315" s="29"/>
    </row>
    <row r="316" spans="1:7">
      <c r="A316" s="19"/>
      <c r="B316" s="50" t="s">
        <v>177</v>
      </c>
      <c r="C316" s="27">
        <v>1</v>
      </c>
      <c r="D316" s="28" t="s">
        <v>3</v>
      </c>
      <c r="E316" s="23">
        <v>2000</v>
      </c>
      <c r="F316" s="37">
        <f t="shared" ref="F316" si="36">C316*E316</f>
        <v>2000</v>
      </c>
      <c r="G316" s="29"/>
    </row>
    <row r="317" spans="1:7">
      <c r="A317" s="19"/>
      <c r="B317" s="31" t="s">
        <v>178</v>
      </c>
      <c r="C317" s="32"/>
      <c r="D317" s="33"/>
      <c r="E317" s="34"/>
      <c r="F317" s="35"/>
      <c r="G317" s="36">
        <f>SUM(F278:F316)</f>
        <v>66300</v>
      </c>
    </row>
    <row r="318" spans="1:7">
      <c r="A318" s="19"/>
      <c r="B318" s="52"/>
      <c r="C318" s="27"/>
      <c r="D318" s="28"/>
      <c r="E318" s="23"/>
      <c r="F318" s="24"/>
      <c r="G318" s="29"/>
    </row>
    <row r="319" spans="1:7">
      <c r="A319" s="19"/>
      <c r="B319" s="30" t="s">
        <v>179</v>
      </c>
      <c r="C319" s="27"/>
      <c r="D319" s="27"/>
      <c r="E319" s="23"/>
      <c r="F319" s="37"/>
      <c r="G319" s="29"/>
    </row>
    <row r="320" spans="1:7">
      <c r="A320" s="19"/>
      <c r="B320" s="38" t="s">
        <v>180</v>
      </c>
      <c r="C320" s="27"/>
      <c r="D320" s="27"/>
      <c r="E320" s="23"/>
      <c r="F320" s="37"/>
      <c r="G320" s="29"/>
    </row>
    <row r="321" spans="1:7">
      <c r="A321" s="19"/>
      <c r="B321" s="50" t="s">
        <v>43</v>
      </c>
      <c r="C321" s="27"/>
      <c r="D321" s="28" t="s">
        <v>41</v>
      </c>
      <c r="E321" s="23">
        <v>50</v>
      </c>
      <c r="F321" s="37">
        <f t="shared" ref="F321:F322" si="37">C321*E321</f>
        <v>0</v>
      </c>
      <c r="G321" s="29"/>
    </row>
    <row r="322" spans="1:7">
      <c r="A322" s="19"/>
      <c r="B322" s="50" t="s">
        <v>89</v>
      </c>
      <c r="C322" s="27"/>
      <c r="D322" s="28" t="s">
        <v>41</v>
      </c>
      <c r="E322" s="23">
        <v>60</v>
      </c>
      <c r="F322" s="37">
        <f t="shared" si="37"/>
        <v>0</v>
      </c>
      <c r="G322" s="29"/>
    </row>
    <row r="323" spans="1:7">
      <c r="A323" s="19"/>
      <c r="B323" s="38"/>
      <c r="C323" s="27"/>
      <c r="D323" s="27"/>
      <c r="E323" s="23"/>
      <c r="F323" s="37"/>
      <c r="G323" s="29"/>
    </row>
    <row r="324" spans="1:7">
      <c r="A324" s="19"/>
      <c r="B324" s="38" t="s">
        <v>181</v>
      </c>
      <c r="C324" s="27"/>
      <c r="D324" s="27"/>
      <c r="E324" s="23"/>
      <c r="F324" s="37"/>
      <c r="G324" s="29"/>
    </row>
    <row r="325" spans="1:7">
      <c r="A325" s="19"/>
      <c r="B325" s="50" t="s">
        <v>94</v>
      </c>
      <c r="C325" s="27">
        <v>0</v>
      </c>
      <c r="D325" s="28" t="s">
        <v>41</v>
      </c>
      <c r="E325" s="23">
        <v>30</v>
      </c>
      <c r="F325" s="37">
        <f t="shared" ref="F325:F334" si="38">C325*E325</f>
        <v>0</v>
      </c>
      <c r="G325" s="29"/>
    </row>
    <row r="326" spans="1:7">
      <c r="A326" s="19"/>
      <c r="B326" s="50" t="s">
        <v>92</v>
      </c>
      <c r="C326" s="27">
        <v>0</v>
      </c>
      <c r="D326" s="28" t="s">
        <v>41</v>
      </c>
      <c r="E326" s="23">
        <v>35</v>
      </c>
      <c r="F326" s="37">
        <f t="shared" si="38"/>
        <v>0</v>
      </c>
      <c r="G326" s="29"/>
    </row>
    <row r="327" spans="1:7">
      <c r="A327" s="19"/>
      <c r="B327" s="50" t="s">
        <v>182</v>
      </c>
      <c r="C327" s="27">
        <v>0</v>
      </c>
      <c r="D327" s="28" t="s">
        <v>41</v>
      </c>
      <c r="E327" s="23">
        <v>40</v>
      </c>
      <c r="F327" s="37">
        <f t="shared" si="38"/>
        <v>0</v>
      </c>
      <c r="G327" s="29"/>
    </row>
    <row r="328" spans="1:7">
      <c r="A328" s="19"/>
      <c r="B328" s="50" t="s">
        <v>183</v>
      </c>
      <c r="C328" s="27">
        <v>0</v>
      </c>
      <c r="D328" s="28" t="s">
        <v>41</v>
      </c>
      <c r="E328" s="23">
        <v>45</v>
      </c>
      <c r="F328" s="37">
        <f t="shared" si="38"/>
        <v>0</v>
      </c>
      <c r="G328" s="29"/>
    </row>
    <row r="329" spans="1:7">
      <c r="A329" s="19"/>
      <c r="B329" s="50" t="s">
        <v>43</v>
      </c>
      <c r="C329" s="27">
        <f>220+(19*12)</f>
        <v>448</v>
      </c>
      <c r="D329" s="28" t="s">
        <v>41</v>
      </c>
      <c r="E329" s="23">
        <v>50</v>
      </c>
      <c r="F329" s="37">
        <f t="shared" si="38"/>
        <v>22400</v>
      </c>
      <c r="G329" s="29"/>
    </row>
    <row r="330" spans="1:7">
      <c r="A330" s="19"/>
      <c r="B330" s="50" t="s">
        <v>184</v>
      </c>
      <c r="C330" s="27">
        <v>0</v>
      </c>
      <c r="D330" s="28" t="s">
        <v>41</v>
      </c>
      <c r="E330" s="23">
        <v>55</v>
      </c>
      <c r="F330" s="37">
        <f t="shared" si="38"/>
        <v>0</v>
      </c>
      <c r="G330" s="29"/>
    </row>
    <row r="331" spans="1:7">
      <c r="A331" s="19"/>
      <c r="B331" s="50" t="s">
        <v>89</v>
      </c>
      <c r="C331" s="27">
        <v>0</v>
      </c>
      <c r="D331" s="28" t="s">
        <v>41</v>
      </c>
      <c r="E331" s="23">
        <v>60</v>
      </c>
      <c r="F331" s="37">
        <f t="shared" si="38"/>
        <v>0</v>
      </c>
      <c r="G331" s="29"/>
    </row>
    <row r="332" spans="1:7">
      <c r="A332" s="19"/>
      <c r="B332" s="50" t="s">
        <v>185</v>
      </c>
      <c r="C332" s="27">
        <v>0</v>
      </c>
      <c r="D332" s="28" t="s">
        <v>41</v>
      </c>
      <c r="E332" s="23">
        <v>65</v>
      </c>
      <c r="F332" s="37">
        <f t="shared" si="38"/>
        <v>0</v>
      </c>
      <c r="G332" s="29"/>
    </row>
    <row r="333" spans="1:7">
      <c r="A333" s="19"/>
      <c r="B333" s="50" t="s">
        <v>40</v>
      </c>
      <c r="C333" s="27">
        <v>0</v>
      </c>
      <c r="D333" s="28" t="s">
        <v>41</v>
      </c>
      <c r="E333" s="23">
        <v>70</v>
      </c>
      <c r="F333" s="37">
        <f t="shared" si="38"/>
        <v>0</v>
      </c>
      <c r="G333" s="29"/>
    </row>
    <row r="334" spans="1:7">
      <c r="A334" s="19"/>
      <c r="B334" s="50" t="s">
        <v>44</v>
      </c>
      <c r="C334" s="27">
        <v>0</v>
      </c>
      <c r="D334" s="28" t="s">
        <v>41</v>
      </c>
      <c r="E334" s="23">
        <v>75</v>
      </c>
      <c r="F334" s="37">
        <f t="shared" si="38"/>
        <v>0</v>
      </c>
      <c r="G334" s="29"/>
    </row>
    <row r="335" spans="1:7">
      <c r="A335" s="19"/>
      <c r="B335" s="38"/>
      <c r="C335" s="27"/>
      <c r="D335" s="27"/>
      <c r="E335" s="23"/>
      <c r="F335" s="37"/>
      <c r="G335" s="29"/>
    </row>
    <row r="336" spans="1:7">
      <c r="A336" s="19"/>
      <c r="B336" s="38" t="s">
        <v>186</v>
      </c>
      <c r="C336" s="27"/>
      <c r="D336" s="27"/>
      <c r="E336" s="23"/>
      <c r="F336" s="37"/>
      <c r="G336" s="29"/>
    </row>
    <row r="337" spans="1:7">
      <c r="A337" s="19"/>
      <c r="B337" s="50" t="s">
        <v>46</v>
      </c>
      <c r="C337" s="27">
        <v>0</v>
      </c>
      <c r="D337" s="28" t="s">
        <v>3</v>
      </c>
      <c r="E337" s="23"/>
      <c r="F337" s="37">
        <f t="shared" ref="F337" si="39">C337*E337</f>
        <v>0</v>
      </c>
      <c r="G337" s="29"/>
    </row>
    <row r="338" spans="1:7">
      <c r="A338" s="19"/>
      <c r="B338" s="38"/>
      <c r="C338" s="27"/>
      <c r="D338" s="28"/>
      <c r="E338" s="23"/>
      <c r="F338" s="24"/>
      <c r="G338" s="29"/>
    </row>
    <row r="339" spans="1:7">
      <c r="A339" s="19"/>
      <c r="B339" s="38"/>
      <c r="C339" s="27"/>
      <c r="D339" s="27"/>
      <c r="E339" s="23"/>
      <c r="F339" s="37"/>
      <c r="G339" s="29"/>
    </row>
    <row r="340" spans="1:7">
      <c r="A340" s="19"/>
      <c r="B340" s="31" t="s">
        <v>187</v>
      </c>
      <c r="C340" s="32"/>
      <c r="D340" s="33"/>
      <c r="E340" s="34"/>
      <c r="F340" s="35"/>
      <c r="G340" s="36">
        <f>SUM(F321:F339)</f>
        <v>22400</v>
      </c>
    </row>
    <row r="341" spans="1:7">
      <c r="A341" s="19"/>
      <c r="B341" s="38"/>
      <c r="C341" s="53"/>
      <c r="D341" s="54"/>
      <c r="E341" s="55"/>
      <c r="F341" s="56"/>
      <c r="G341" s="57"/>
    </row>
    <row r="342" spans="1:7">
      <c r="A342" s="19"/>
      <c r="B342" s="30" t="s">
        <v>188</v>
      </c>
      <c r="C342" s="27"/>
      <c r="D342" s="27"/>
      <c r="E342" s="23"/>
      <c r="F342" s="37"/>
      <c r="G342" s="29"/>
    </row>
    <row r="343" spans="1:7">
      <c r="A343" s="19"/>
      <c r="B343" s="38" t="s">
        <v>181</v>
      </c>
      <c r="C343" s="27"/>
      <c r="D343" s="27"/>
      <c r="E343" s="23"/>
      <c r="F343" s="37"/>
      <c r="G343" s="29"/>
    </row>
    <row r="344" spans="1:7">
      <c r="A344" s="19"/>
      <c r="B344" s="50" t="s">
        <v>43</v>
      </c>
      <c r="C344" s="27">
        <v>0</v>
      </c>
      <c r="D344" s="28" t="s">
        <v>41</v>
      </c>
      <c r="E344" s="23">
        <v>80</v>
      </c>
      <c r="F344" s="37">
        <f t="shared" ref="F344:F347" si="40">C344*E344</f>
        <v>0</v>
      </c>
      <c r="G344" s="29"/>
    </row>
    <row r="345" spans="1:7">
      <c r="A345" s="19"/>
      <c r="B345" s="50" t="s">
        <v>184</v>
      </c>
      <c r="C345" s="27">
        <v>0</v>
      </c>
      <c r="D345" s="28" t="s">
        <v>41</v>
      </c>
      <c r="E345" s="23">
        <v>85</v>
      </c>
      <c r="F345" s="37">
        <f t="shared" si="40"/>
        <v>0</v>
      </c>
      <c r="G345" s="29"/>
    </row>
    <row r="346" spans="1:7">
      <c r="A346" s="19"/>
      <c r="B346" s="50" t="s">
        <v>89</v>
      </c>
      <c r="C346" s="27">
        <f>117+(11*12)</f>
        <v>249</v>
      </c>
      <c r="D346" s="28" t="s">
        <v>41</v>
      </c>
      <c r="E346" s="23">
        <v>90</v>
      </c>
      <c r="F346" s="37">
        <f t="shared" si="40"/>
        <v>22410</v>
      </c>
      <c r="G346" s="29"/>
    </row>
    <row r="347" spans="1:7">
      <c r="A347" s="19"/>
      <c r="B347" s="50" t="s">
        <v>185</v>
      </c>
      <c r="C347" s="27">
        <v>0</v>
      </c>
      <c r="D347" s="28" t="s">
        <v>41</v>
      </c>
      <c r="E347" s="23">
        <v>100</v>
      </c>
      <c r="F347" s="37">
        <f t="shared" si="40"/>
        <v>0</v>
      </c>
      <c r="G347" s="29"/>
    </row>
    <row r="348" spans="1:7">
      <c r="A348" s="19"/>
      <c r="B348" s="38"/>
      <c r="C348" s="27"/>
      <c r="D348" s="27"/>
      <c r="E348" s="23"/>
      <c r="F348" s="37"/>
      <c r="G348" s="29"/>
    </row>
    <row r="349" spans="1:7">
      <c r="A349" s="19"/>
      <c r="B349" s="31" t="s">
        <v>189</v>
      </c>
      <c r="C349" s="32"/>
      <c r="D349" s="33"/>
      <c r="E349" s="34"/>
      <c r="F349" s="35"/>
      <c r="G349" s="36">
        <f>SUM(F344:F348)</f>
        <v>22410</v>
      </c>
    </row>
    <row r="350" spans="1:7">
      <c r="A350" s="19"/>
      <c r="B350" s="38"/>
      <c r="C350" s="53"/>
      <c r="D350" s="54"/>
      <c r="E350" s="55"/>
      <c r="F350" s="56"/>
      <c r="G350" s="57"/>
    </row>
    <row r="351" spans="1:7">
      <c r="A351" s="19"/>
      <c r="B351" s="30" t="s">
        <v>190</v>
      </c>
      <c r="C351" s="53"/>
      <c r="D351" s="54"/>
      <c r="E351" s="55"/>
      <c r="F351" s="56"/>
      <c r="G351" s="57"/>
    </row>
    <row r="352" spans="1:7">
      <c r="A352" s="19"/>
      <c r="B352" s="38" t="s">
        <v>191</v>
      </c>
      <c r="C352" s="27">
        <v>6</v>
      </c>
      <c r="D352" s="28" t="s">
        <v>3</v>
      </c>
      <c r="E352" s="23">
        <v>100</v>
      </c>
      <c r="F352" s="37">
        <f t="shared" ref="F352" si="41">C352*E352</f>
        <v>600</v>
      </c>
      <c r="G352" s="29"/>
    </row>
    <row r="353" spans="1:9">
      <c r="A353" s="19"/>
      <c r="B353" s="31" t="s">
        <v>192</v>
      </c>
      <c r="C353" s="32"/>
      <c r="D353" s="33"/>
      <c r="E353" s="34"/>
      <c r="F353" s="35"/>
      <c r="G353" s="36">
        <f>SUM(F352:F352)</f>
        <v>600</v>
      </c>
    </row>
    <row r="354" spans="1:9">
      <c r="A354" s="19"/>
      <c r="B354" s="31" t="s">
        <v>193</v>
      </c>
      <c r="C354" s="32"/>
      <c r="D354" s="33"/>
      <c r="E354" s="34"/>
      <c r="F354" s="35"/>
      <c r="G354" s="36">
        <f>SUM(G353,G349,G340,G317,G273)</f>
        <v>118585</v>
      </c>
    </row>
    <row r="355" spans="1:9">
      <c r="A355" s="19"/>
      <c r="B355" s="38"/>
      <c r="C355" s="27"/>
      <c r="D355" s="27"/>
      <c r="E355" s="23"/>
      <c r="F355" s="37"/>
      <c r="G355" s="29"/>
    </row>
    <row r="356" spans="1:9">
      <c r="A356" s="19" t="s">
        <v>194</v>
      </c>
      <c r="B356" s="30" t="s">
        <v>195</v>
      </c>
      <c r="C356" s="27"/>
      <c r="D356" s="28"/>
      <c r="E356" s="23"/>
      <c r="F356" s="24"/>
      <c r="G356" s="29"/>
    </row>
    <row r="357" spans="1:9">
      <c r="A357" s="19"/>
      <c r="B357" s="30" t="s">
        <v>196</v>
      </c>
      <c r="C357" s="27"/>
      <c r="D357" s="28"/>
      <c r="E357" s="23"/>
      <c r="F357" s="37"/>
      <c r="G357" s="29"/>
    </row>
    <row r="358" spans="1:9">
      <c r="A358" s="19"/>
      <c r="B358" s="20" t="s">
        <v>197</v>
      </c>
      <c r="C358" s="27">
        <v>1</v>
      </c>
      <c r="D358" s="28" t="s">
        <v>3</v>
      </c>
      <c r="E358" s="23">
        <v>500</v>
      </c>
      <c r="F358" s="37">
        <f t="shared" ref="F358" si="42">C358*E358</f>
        <v>500</v>
      </c>
      <c r="G358" s="29"/>
    </row>
    <row r="359" spans="1:9">
      <c r="A359" s="19"/>
      <c r="B359" s="38"/>
      <c r="C359" s="27"/>
      <c r="D359" s="27"/>
      <c r="E359" s="23"/>
      <c r="F359" s="37"/>
      <c r="G359" s="29"/>
    </row>
    <row r="360" spans="1:9">
      <c r="A360" s="19"/>
      <c r="B360" s="30" t="s">
        <v>198</v>
      </c>
      <c r="C360" s="27"/>
      <c r="D360" s="27"/>
      <c r="E360" s="23"/>
      <c r="F360" s="37"/>
      <c r="G360" s="29"/>
    </row>
    <row r="361" spans="1:9">
      <c r="A361" s="19"/>
      <c r="B361" s="20" t="s">
        <v>199</v>
      </c>
      <c r="C361" s="27">
        <v>1</v>
      </c>
      <c r="D361" s="28" t="s">
        <v>3</v>
      </c>
      <c r="E361" s="23">
        <v>500</v>
      </c>
      <c r="F361" s="37">
        <f t="shared" ref="F361" si="43">C361*E361</f>
        <v>500</v>
      </c>
      <c r="G361" s="29"/>
    </row>
    <row r="362" spans="1:9">
      <c r="A362" s="19"/>
      <c r="B362" s="38"/>
      <c r="C362" s="27"/>
      <c r="D362" s="27"/>
      <c r="E362" s="23"/>
      <c r="F362" s="24"/>
      <c r="G362" s="29"/>
      <c r="I362" s="58"/>
    </row>
    <row r="363" spans="1:9">
      <c r="A363" s="19"/>
      <c r="B363" s="30" t="s">
        <v>200</v>
      </c>
      <c r="C363" s="27"/>
      <c r="D363" s="27"/>
      <c r="E363" s="23"/>
      <c r="F363" s="37"/>
      <c r="G363" s="29"/>
    </row>
    <row r="364" spans="1:9">
      <c r="A364" s="19"/>
      <c r="B364" s="38" t="s">
        <v>201</v>
      </c>
      <c r="C364" s="27">
        <f>36+19</f>
        <v>55</v>
      </c>
      <c r="D364" s="28" t="s">
        <v>3</v>
      </c>
      <c r="E364" s="23">
        <v>50</v>
      </c>
      <c r="F364" s="37">
        <f t="shared" ref="F364:F370" si="44">C364*E364</f>
        <v>2750</v>
      </c>
      <c r="G364" s="29"/>
    </row>
    <row r="365" spans="1:9">
      <c r="A365" s="19"/>
      <c r="B365" s="38" t="s">
        <v>202</v>
      </c>
      <c r="C365" s="27">
        <v>26</v>
      </c>
      <c r="D365" s="28" t="s">
        <v>3</v>
      </c>
      <c r="E365" s="23">
        <v>50</v>
      </c>
      <c r="F365" s="37">
        <f t="shared" si="44"/>
        <v>1300</v>
      </c>
      <c r="G365" s="29"/>
    </row>
    <row r="366" spans="1:9">
      <c r="A366" s="19"/>
      <c r="B366" s="38" t="s">
        <v>203</v>
      </c>
      <c r="C366" s="27">
        <v>19</v>
      </c>
      <c r="D366" s="28" t="s">
        <v>3</v>
      </c>
      <c r="E366" s="23">
        <v>150</v>
      </c>
      <c r="F366" s="37">
        <f t="shared" si="44"/>
        <v>2850</v>
      </c>
      <c r="G366" s="29"/>
    </row>
    <row r="367" spans="1:9">
      <c r="A367" s="19"/>
      <c r="B367" s="38" t="s">
        <v>204</v>
      </c>
      <c r="C367" s="27"/>
      <c r="D367" s="28" t="s">
        <v>3</v>
      </c>
      <c r="E367" s="23"/>
      <c r="F367" s="37">
        <f t="shared" si="44"/>
        <v>0</v>
      </c>
      <c r="G367" s="29"/>
    </row>
    <row r="368" spans="1:9">
      <c r="A368" s="19"/>
      <c r="B368" s="38" t="s">
        <v>205</v>
      </c>
      <c r="C368" s="27">
        <v>8</v>
      </c>
      <c r="D368" s="28" t="s">
        <v>3</v>
      </c>
      <c r="E368" s="23">
        <v>250</v>
      </c>
      <c r="F368" s="37">
        <f t="shared" si="44"/>
        <v>2000</v>
      </c>
      <c r="G368" s="29"/>
    </row>
    <row r="369" spans="1:7">
      <c r="A369" s="19"/>
      <c r="B369" s="38" t="s">
        <v>206</v>
      </c>
      <c r="C369" s="27"/>
      <c r="D369" s="28" t="s">
        <v>3</v>
      </c>
      <c r="E369" s="23"/>
      <c r="F369" s="37">
        <f t="shared" si="44"/>
        <v>0</v>
      </c>
      <c r="G369" s="29"/>
    </row>
    <row r="370" spans="1:7">
      <c r="A370" s="19"/>
      <c r="B370" s="38" t="s">
        <v>207</v>
      </c>
      <c r="C370" s="27">
        <v>1</v>
      </c>
      <c r="D370" s="28" t="s">
        <v>14</v>
      </c>
      <c r="E370" s="23">
        <v>1000</v>
      </c>
      <c r="F370" s="37">
        <f t="shared" si="44"/>
        <v>1000</v>
      </c>
      <c r="G370" s="29"/>
    </row>
    <row r="371" spans="1:7">
      <c r="A371" s="19"/>
      <c r="B371" s="38"/>
      <c r="C371" s="27"/>
      <c r="D371" s="28"/>
      <c r="E371" s="23"/>
      <c r="F371" s="37"/>
      <c r="G371" s="29"/>
    </row>
    <row r="372" spans="1:7">
      <c r="A372" s="19"/>
      <c r="B372" s="38"/>
      <c r="C372" s="27"/>
      <c r="D372" s="27"/>
      <c r="E372" s="23"/>
      <c r="F372" s="24"/>
      <c r="G372" s="29"/>
    </row>
    <row r="373" spans="1:7">
      <c r="A373" s="19"/>
      <c r="B373" s="31" t="s">
        <v>208</v>
      </c>
      <c r="C373" s="32"/>
      <c r="D373" s="33"/>
      <c r="E373" s="34"/>
      <c r="F373" s="35"/>
      <c r="G373" s="36">
        <f>SUM(F358:F371)</f>
        <v>10900</v>
      </c>
    </row>
    <row r="374" spans="1:7">
      <c r="A374" s="19"/>
      <c r="B374" s="38"/>
      <c r="C374" s="27"/>
      <c r="D374" s="27"/>
      <c r="E374" s="23"/>
      <c r="F374" s="24"/>
      <c r="G374" s="29"/>
    </row>
    <row r="375" spans="1:7">
      <c r="A375" s="19" t="s">
        <v>209</v>
      </c>
      <c r="B375" s="30" t="s">
        <v>210</v>
      </c>
      <c r="C375" s="27"/>
      <c r="D375" s="28"/>
      <c r="E375" s="23"/>
      <c r="F375" s="24"/>
      <c r="G375" s="29"/>
    </row>
    <row r="376" spans="1:7">
      <c r="A376" s="19"/>
      <c r="B376" s="30" t="s">
        <v>211</v>
      </c>
      <c r="C376" s="27"/>
      <c r="D376" s="28"/>
      <c r="E376" s="23"/>
      <c r="F376" s="37"/>
      <c r="G376" s="29"/>
    </row>
    <row r="377" spans="1:7">
      <c r="A377" s="19"/>
      <c r="B377" s="38" t="s">
        <v>140</v>
      </c>
      <c r="C377" s="27">
        <v>2</v>
      </c>
      <c r="D377" s="28" t="s">
        <v>3</v>
      </c>
      <c r="E377" s="23">
        <v>500</v>
      </c>
      <c r="F377" s="37">
        <f t="shared" ref="F377" si="45">C377*E377</f>
        <v>1000</v>
      </c>
      <c r="G377" s="29"/>
    </row>
    <row r="378" spans="1:7">
      <c r="A378" s="19"/>
      <c r="B378" s="38"/>
      <c r="C378" s="27"/>
      <c r="D378" s="27"/>
      <c r="E378" s="23"/>
      <c r="F378" s="37"/>
      <c r="G378" s="29"/>
    </row>
    <row r="379" spans="1:7">
      <c r="A379" s="19"/>
      <c r="B379" s="30" t="s">
        <v>212</v>
      </c>
      <c r="C379" s="27"/>
      <c r="D379" s="27"/>
      <c r="E379" s="23"/>
      <c r="F379" s="37"/>
      <c r="G379" s="29"/>
    </row>
    <row r="380" spans="1:7">
      <c r="A380" s="19"/>
      <c r="B380" s="38" t="s">
        <v>213</v>
      </c>
      <c r="C380" s="27">
        <v>1</v>
      </c>
      <c r="D380" s="28" t="s">
        <v>14</v>
      </c>
      <c r="E380" s="23">
        <v>2700</v>
      </c>
      <c r="F380" s="37">
        <f t="shared" ref="F380" si="46">C380*E380</f>
        <v>2700</v>
      </c>
      <c r="G380" s="29"/>
    </row>
    <row r="381" spans="1:7">
      <c r="A381" s="19"/>
      <c r="B381" s="38"/>
      <c r="C381" s="27"/>
      <c r="D381" s="27"/>
      <c r="E381" s="23"/>
      <c r="F381" s="24"/>
      <c r="G381" s="29"/>
    </row>
    <row r="382" spans="1:7">
      <c r="A382" s="19"/>
      <c r="B382" s="30" t="s">
        <v>214</v>
      </c>
      <c r="C382" s="27"/>
      <c r="D382" s="27"/>
      <c r="E382" s="23"/>
      <c r="F382" s="37"/>
      <c r="G382" s="29"/>
    </row>
    <row r="383" spans="1:7">
      <c r="A383" s="19"/>
      <c r="B383" s="38" t="s">
        <v>215</v>
      </c>
      <c r="C383" s="27">
        <v>1</v>
      </c>
      <c r="D383" s="28" t="s">
        <v>14</v>
      </c>
      <c r="E383" s="23">
        <v>800</v>
      </c>
      <c r="F383" s="37">
        <f t="shared" ref="F383" si="47">C383*E383</f>
        <v>800</v>
      </c>
      <c r="G383" s="29"/>
    </row>
    <row r="384" spans="1:7">
      <c r="A384" s="19"/>
      <c r="B384" s="30"/>
      <c r="C384" s="27"/>
      <c r="D384" s="27"/>
      <c r="E384" s="23"/>
      <c r="F384" s="48"/>
      <c r="G384" s="29"/>
    </row>
    <row r="385" spans="1:7">
      <c r="A385" s="19"/>
      <c r="B385" s="52" t="s">
        <v>216</v>
      </c>
      <c r="C385" s="27"/>
      <c r="D385" s="27"/>
      <c r="E385" s="23"/>
      <c r="F385" s="48"/>
      <c r="G385" s="29"/>
    </row>
    <row r="386" spans="1:7">
      <c r="A386" s="19"/>
      <c r="B386" s="38" t="s">
        <v>217</v>
      </c>
      <c r="C386" s="27">
        <v>1</v>
      </c>
      <c r="D386" s="28" t="s">
        <v>14</v>
      </c>
      <c r="E386" s="23">
        <v>700</v>
      </c>
      <c r="F386" s="37">
        <f t="shared" ref="F386" si="48">C386*E386</f>
        <v>700</v>
      </c>
      <c r="G386" s="29"/>
    </row>
    <row r="387" spans="1:7">
      <c r="A387" s="19"/>
      <c r="B387" s="38"/>
      <c r="C387" s="27"/>
      <c r="D387" s="27"/>
      <c r="E387" s="23"/>
      <c r="F387" s="24"/>
      <c r="G387" s="29"/>
    </row>
    <row r="388" spans="1:7">
      <c r="A388" s="19"/>
      <c r="B388" s="31" t="s">
        <v>218</v>
      </c>
      <c r="C388" s="32"/>
      <c r="D388" s="33"/>
      <c r="E388" s="34"/>
      <c r="F388" s="35"/>
      <c r="G388" s="36">
        <f>SUM(F377:F386)</f>
        <v>5200</v>
      </c>
    </row>
    <row r="389" spans="1:7">
      <c r="A389" s="19"/>
      <c r="B389" s="38"/>
      <c r="C389" s="27"/>
      <c r="D389" s="27"/>
      <c r="E389" s="23"/>
      <c r="F389" s="37"/>
      <c r="G389" s="29"/>
    </row>
    <row r="390" spans="1:7">
      <c r="A390" s="19"/>
      <c r="B390" s="38"/>
      <c r="C390" s="27"/>
      <c r="D390" s="27"/>
      <c r="E390" s="23"/>
      <c r="F390" s="24"/>
      <c r="G390" s="29"/>
    </row>
    <row r="391" spans="1:7">
      <c r="A391" s="19"/>
      <c r="B391" s="38"/>
      <c r="C391" s="27"/>
      <c r="D391" s="27"/>
      <c r="E391" s="23"/>
      <c r="F391" s="37"/>
      <c r="G391" s="29"/>
    </row>
    <row r="392" spans="1:7">
      <c r="A392" s="19"/>
      <c r="B392" s="38"/>
      <c r="C392" s="27"/>
      <c r="D392" s="27"/>
      <c r="E392" s="23"/>
      <c r="F392" s="37"/>
      <c r="G392" s="29"/>
    </row>
    <row r="393" spans="1:7">
      <c r="A393" s="19"/>
      <c r="B393" s="30"/>
      <c r="C393" s="27"/>
      <c r="D393" s="28"/>
      <c r="E393" s="23"/>
      <c r="F393" s="24"/>
      <c r="G393" s="29"/>
    </row>
    <row r="394" spans="1:7">
      <c r="A394" s="59" t="s">
        <v>11</v>
      </c>
      <c r="B394" s="60" t="s">
        <v>12</v>
      </c>
      <c r="C394" s="61"/>
      <c r="D394" s="62"/>
      <c r="E394" s="63"/>
      <c r="F394" s="64"/>
      <c r="G394" s="65">
        <f>G10</f>
        <v>12000</v>
      </c>
    </row>
    <row r="395" spans="1:7">
      <c r="A395" s="19"/>
      <c r="B395" s="30"/>
      <c r="C395" s="27"/>
      <c r="D395" s="28"/>
      <c r="E395" s="23"/>
      <c r="F395" s="24"/>
      <c r="G395" s="29"/>
    </row>
    <row r="396" spans="1:7">
      <c r="A396" s="59" t="s">
        <v>17</v>
      </c>
      <c r="B396" s="60" t="s">
        <v>18</v>
      </c>
      <c r="C396" s="61"/>
      <c r="D396" s="62"/>
      <c r="E396" s="63"/>
      <c r="F396" s="64"/>
      <c r="G396" s="65">
        <f>G16</f>
        <v>6500</v>
      </c>
    </row>
    <row r="397" spans="1:7">
      <c r="A397" s="19"/>
      <c r="B397" s="30"/>
      <c r="C397" s="27"/>
      <c r="D397" s="28"/>
      <c r="E397" s="23"/>
      <c r="F397" s="24"/>
      <c r="G397" s="29"/>
    </row>
    <row r="398" spans="1:7">
      <c r="A398" s="59" t="s">
        <v>23</v>
      </c>
      <c r="B398" s="60" t="s">
        <v>24</v>
      </c>
      <c r="C398" s="61"/>
      <c r="D398" s="62"/>
      <c r="E398" s="63"/>
      <c r="F398" s="64"/>
      <c r="G398" s="65">
        <f>G21</f>
        <v>8000</v>
      </c>
    </row>
    <row r="399" spans="1:7">
      <c r="A399" s="19"/>
      <c r="B399" s="30"/>
      <c r="C399" s="27"/>
      <c r="D399" s="28"/>
      <c r="E399" s="23"/>
      <c r="F399" s="24"/>
      <c r="G399" s="29"/>
    </row>
    <row r="400" spans="1:7">
      <c r="A400" s="59" t="s">
        <v>28</v>
      </c>
      <c r="B400" s="60" t="s">
        <v>29</v>
      </c>
      <c r="C400" s="61"/>
      <c r="D400" s="62"/>
      <c r="E400" s="63"/>
      <c r="F400" s="64"/>
      <c r="G400" s="65">
        <f>G120</f>
        <v>173350</v>
      </c>
    </row>
    <row r="401" spans="1:7">
      <c r="A401" s="19"/>
      <c r="B401" s="30"/>
      <c r="C401" s="27"/>
      <c r="D401" s="28"/>
      <c r="E401" s="23"/>
      <c r="F401" s="24"/>
      <c r="G401" s="29"/>
    </row>
    <row r="402" spans="1:7">
      <c r="A402" s="59" t="s">
        <v>66</v>
      </c>
      <c r="B402" s="60" t="s">
        <v>67</v>
      </c>
      <c r="C402" s="61"/>
      <c r="D402" s="62"/>
      <c r="E402" s="63"/>
      <c r="F402" s="64"/>
      <c r="G402" s="65">
        <f>G249</f>
        <v>313420</v>
      </c>
    </row>
    <row r="403" spans="1:7">
      <c r="A403" s="66"/>
      <c r="B403" s="49"/>
      <c r="C403" s="67"/>
      <c r="D403" s="68"/>
      <c r="E403" s="69"/>
      <c r="F403" s="70"/>
      <c r="G403" s="57"/>
    </row>
    <row r="404" spans="1:7">
      <c r="A404" s="59" t="s">
        <v>128</v>
      </c>
      <c r="B404" s="60" t="s">
        <v>129</v>
      </c>
      <c r="C404" s="61"/>
      <c r="D404" s="62"/>
      <c r="E404" s="63"/>
      <c r="F404" s="64"/>
      <c r="G404" s="65">
        <f>G258</f>
        <v>9000</v>
      </c>
    </row>
    <row r="405" spans="1:7">
      <c r="A405" s="66"/>
      <c r="B405" s="49"/>
      <c r="C405" s="67"/>
      <c r="D405" s="68"/>
      <c r="E405" s="69"/>
      <c r="F405" s="70"/>
      <c r="G405" s="57"/>
    </row>
    <row r="406" spans="1:7">
      <c r="A406" s="59" t="s">
        <v>137</v>
      </c>
      <c r="B406" s="60" t="s">
        <v>138</v>
      </c>
      <c r="C406" s="61"/>
      <c r="D406" s="62"/>
      <c r="E406" s="63"/>
      <c r="F406" s="64"/>
      <c r="G406" s="65">
        <f>G273</f>
        <v>6875</v>
      </c>
    </row>
    <row r="407" spans="1:7">
      <c r="A407" s="19"/>
      <c r="B407" s="30"/>
      <c r="C407" s="27"/>
      <c r="D407" s="28"/>
      <c r="E407" s="23"/>
      <c r="F407" s="24"/>
      <c r="G407" s="29"/>
    </row>
    <row r="408" spans="1:7">
      <c r="A408" s="59" t="s">
        <v>194</v>
      </c>
      <c r="B408" s="60" t="s">
        <v>195</v>
      </c>
      <c r="C408" s="61"/>
      <c r="D408" s="62"/>
      <c r="E408" s="63"/>
      <c r="F408" s="64"/>
      <c r="G408" s="65">
        <f>G373</f>
        <v>10900</v>
      </c>
    </row>
    <row r="409" spans="1:7">
      <c r="A409" s="19"/>
      <c r="B409" s="30"/>
      <c r="C409" s="27"/>
      <c r="D409" s="28"/>
      <c r="E409" s="23"/>
      <c r="F409" s="24"/>
      <c r="G409" s="29"/>
    </row>
    <row r="410" spans="1:7">
      <c r="A410" s="59" t="s">
        <v>209</v>
      </c>
      <c r="B410" s="60" t="s">
        <v>210</v>
      </c>
      <c r="C410" s="61"/>
      <c r="D410" s="62"/>
      <c r="E410" s="63"/>
      <c r="F410" s="64"/>
      <c r="G410" s="65">
        <f>G388</f>
        <v>5200</v>
      </c>
    </row>
    <row r="411" spans="1:7">
      <c r="A411" s="19"/>
      <c r="B411" s="8"/>
      <c r="C411" s="27"/>
      <c r="D411" s="28"/>
      <c r="E411" s="23"/>
      <c r="F411" s="24"/>
      <c r="G411" s="29"/>
    </row>
    <row r="412" spans="1:7">
      <c r="A412" s="19"/>
      <c r="B412" s="8"/>
      <c r="C412" s="27"/>
      <c r="D412" s="28"/>
      <c r="E412" s="23"/>
      <c r="F412" s="24"/>
      <c r="G412" s="29"/>
    </row>
    <row r="413" spans="1:7">
      <c r="A413" s="19"/>
      <c r="B413" s="8"/>
      <c r="C413" s="27"/>
      <c r="D413" s="28"/>
      <c r="E413" s="23"/>
      <c r="F413" s="24"/>
      <c r="G413" s="29"/>
    </row>
    <row r="414" spans="1:7" ht="13.5" thickBot="1">
      <c r="A414" s="66"/>
      <c r="B414" s="49"/>
      <c r="C414" s="67"/>
      <c r="D414" s="68"/>
      <c r="E414" s="69"/>
      <c r="F414" s="70"/>
      <c r="G414" s="57"/>
    </row>
    <row r="415" spans="1:7" ht="15">
      <c r="A415" s="71"/>
      <c r="B415" s="72" t="s">
        <v>219</v>
      </c>
      <c r="C415" s="73"/>
      <c r="D415" s="74"/>
      <c r="E415" s="75"/>
      <c r="F415" s="76"/>
      <c r="G415" s="77">
        <f>SUM(G393:G410)</f>
        <v>545245</v>
      </c>
    </row>
    <row r="416" spans="1:7" ht="15">
      <c r="A416" s="78"/>
      <c r="B416" s="79" t="s">
        <v>220</v>
      </c>
      <c r="C416" s="11"/>
      <c r="D416" s="12"/>
      <c r="E416" s="13"/>
      <c r="F416" s="80"/>
      <c r="G416" s="81">
        <f>0.2*G415</f>
        <v>109049</v>
      </c>
    </row>
    <row r="417" spans="1:7" ht="15">
      <c r="A417" s="78"/>
      <c r="B417" s="79" t="s">
        <v>221</v>
      </c>
      <c r="C417" s="11"/>
      <c r="D417" s="12"/>
      <c r="E417" s="13"/>
      <c r="F417" s="82"/>
      <c r="G417" s="81">
        <f>G415+G416</f>
        <v>654294</v>
      </c>
    </row>
    <row r="418" spans="1:7" ht="13.5" thickBot="1">
      <c r="A418" s="83"/>
      <c r="B418" s="84"/>
      <c r="C418" s="85"/>
      <c r="D418" s="86"/>
      <c r="E418" s="87"/>
      <c r="F418" s="88"/>
      <c r="G418" s="89"/>
    </row>
    <row r="419" spans="1:7">
      <c r="A419" s="90"/>
      <c r="B419" s="91"/>
      <c r="C419" s="92"/>
      <c r="D419" s="93"/>
      <c r="E419" s="13"/>
      <c r="F419" s="94"/>
      <c r="G419" s="81"/>
    </row>
    <row r="420" spans="1:7">
      <c r="A420" s="90"/>
      <c r="B420" s="91" t="s">
        <v>222</v>
      </c>
      <c r="C420" s="92"/>
      <c r="D420" s="93"/>
      <c r="E420" s="13"/>
      <c r="F420" s="94"/>
      <c r="G420" s="81"/>
    </row>
    <row r="421" spans="1:7">
      <c r="A421" s="90"/>
      <c r="B421" s="10" t="s">
        <v>223</v>
      </c>
      <c r="C421" s="92">
        <v>1</v>
      </c>
      <c r="D421" s="93" t="s">
        <v>14</v>
      </c>
      <c r="E421" s="13">
        <f>0.025*G415</f>
        <v>13631.125</v>
      </c>
      <c r="F421" s="94">
        <f>C421*E421</f>
        <v>13631.125</v>
      </c>
      <c r="G421" s="95"/>
    </row>
    <row r="422" spans="1:7">
      <c r="A422" s="90"/>
      <c r="B422" s="31" t="s">
        <v>224</v>
      </c>
      <c r="C422" s="32"/>
      <c r="D422" s="33"/>
      <c r="E422" s="34"/>
      <c r="F422" s="96"/>
      <c r="G422" s="36">
        <f>SUM(F421)</f>
        <v>13631.125</v>
      </c>
    </row>
    <row r="423" spans="1:7" ht="13.5" thickBot="1">
      <c r="A423" s="90"/>
      <c r="B423" s="10"/>
      <c r="C423" s="92"/>
      <c r="D423" s="93"/>
      <c r="E423" s="13"/>
      <c r="F423" s="94"/>
      <c r="G423" s="89"/>
    </row>
    <row r="424" spans="1:7" ht="15.75">
      <c r="A424" s="97"/>
      <c r="B424" s="98" t="s">
        <v>225</v>
      </c>
      <c r="C424" s="73"/>
      <c r="D424" s="74"/>
      <c r="E424" s="75"/>
      <c r="F424" s="99"/>
      <c r="G424" s="100">
        <f>G415+G422</f>
        <v>558876.125</v>
      </c>
    </row>
    <row r="425" spans="1:7" ht="15.75">
      <c r="A425" s="90"/>
      <c r="B425" s="101" t="s">
        <v>220</v>
      </c>
      <c r="C425" s="11"/>
      <c r="D425" s="12"/>
      <c r="E425" s="13"/>
      <c r="F425" s="102"/>
      <c r="G425" s="103">
        <f>0.2*G424</f>
        <v>111775.22500000001</v>
      </c>
    </row>
    <row r="426" spans="1:7" ht="15.75">
      <c r="A426" s="90"/>
      <c r="B426" s="101" t="s">
        <v>221</v>
      </c>
      <c r="C426" s="11"/>
      <c r="D426" s="12"/>
      <c r="E426" s="13"/>
      <c r="F426" s="104"/>
      <c r="G426" s="103">
        <f>G424+G425</f>
        <v>670651.35</v>
      </c>
    </row>
    <row r="427" spans="1:7" ht="15.75" thickBot="1">
      <c r="A427" s="105"/>
      <c r="B427" s="84"/>
      <c r="C427" s="85"/>
      <c r="D427" s="86"/>
      <c r="E427" s="87"/>
      <c r="F427" s="88"/>
      <c r="G427" s="106"/>
    </row>
    <row r="428" spans="1:7">
      <c r="B428" s="8"/>
    </row>
    <row r="429" spans="1:7">
      <c r="B429" s="8"/>
    </row>
    <row r="430" spans="1:7">
      <c r="B430" s="8"/>
    </row>
  </sheetData>
  <mergeCells count="1">
    <mergeCell ref="D3:G3"/>
  </mergeCells>
  <printOptions horizontalCentered="1"/>
  <pageMargins left="0.27559055118110237" right="0.27559055118110237" top="0.9055118110236221" bottom="0.35433070866141736" header="0.15748031496062992" footer="0.19685039370078741"/>
  <pageSetup paperSize="9" scale="51" fitToHeight="0" orientation="portrait" useFirstPageNumber="1" horizontalDpi="1200" verticalDpi="1200" r:id="rId1"/>
  <headerFooter scaleWithDoc="0">
    <oddHeader>&amp;L&amp;"Arial,Gras"&amp;8ARGENTEUIL
Groupe scolaire Joliot Curie
&amp;CD.P.G.F. Chauffage Ventilation
Climatisation Plomberie&amp;R&amp;"Arial,Gras italique"&amp;9 28-07-2016</oddHeader>
    <oddFooter>&amp;L&amp;"Arial,Gras"&amp;8ACIE&amp;C&amp;6&amp;F&amp;R&amp;P/&amp;N</oddFooter>
  </headerFooter>
  <rowBreaks count="5" manualBreakCount="5">
    <brk id="61" max="6" man="1"/>
    <brk id="120" max="6" man="1"/>
    <brk id="219" max="6" man="1"/>
    <brk id="317" max="6" man="1"/>
    <brk id="389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DPGF Lot CVC</vt:lpstr>
      <vt:lpstr>'DPGF Lot CVC'!Impression_des_titres</vt:lpstr>
      <vt:lpstr>'DPGF Lot CVC'!Zone_d_impression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DAO9</dc:creator>
  <cp:lastModifiedBy>mellal</cp:lastModifiedBy>
  <dcterms:created xsi:type="dcterms:W3CDTF">2016-07-28T11:44:24Z</dcterms:created>
  <dcterms:modified xsi:type="dcterms:W3CDTF">2016-07-28T12:10:27Z</dcterms:modified>
</cp:coreProperties>
</file>