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ouisTsang/Documents/GA - Data Science 2016/Project/Project_MMA/"/>
    </mc:Choice>
  </mc:AlternateContent>
  <bookViews>
    <workbookView xWindow="0" yWindow="460" windowWidth="27320" windowHeight="13500" tabRatio="500" activeTab="1"/>
  </bookViews>
  <sheets>
    <sheet name="WIN.LOSS MODEL" sheetId="1" r:id="rId1"/>
    <sheet name="Sheet1" sheetId="2" r:id="rId2"/>
    <sheet name="Sh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B29" i="2"/>
  <c r="C29" i="2"/>
  <c r="D29" i="2"/>
  <c r="P26" i="1"/>
  <c r="P25" i="1"/>
  <c r="P2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J26" i="1"/>
  <c r="J25" i="1"/>
  <c r="J2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D26" i="1"/>
  <c r="D25" i="1"/>
  <c r="D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<sst xmlns="http://schemas.openxmlformats.org/spreadsheetml/2006/main" count="124" uniqueCount="58">
  <si>
    <t>HEIGHT_DIFF</t>
  </si>
  <si>
    <t>EXP_DIFF</t>
  </si>
  <si>
    <t>STRAVG_AT_FIGHT_DIFF</t>
  </si>
  <si>
    <t>PASSAVG_AT_FIGHT_DIFF</t>
  </si>
  <si>
    <t>WINRATIO_DIFF</t>
  </si>
  <si>
    <t>REACH_DIFF1</t>
  </si>
  <si>
    <t>STANCE_DIFF1</t>
  </si>
  <si>
    <t>INTERCEPT_</t>
  </si>
  <si>
    <t>AGE_DIFF</t>
  </si>
  <si>
    <t>WEIGHT_DIFF</t>
  </si>
  <si>
    <t>TDAVG_AT_FIGHT_DIFF</t>
  </si>
  <si>
    <t>SUBAVG_AT_FIGHT_DIFF</t>
  </si>
  <si>
    <t>"LIGHT" MODEL</t>
  </si>
  <si>
    <t>COEF_</t>
  </si>
  <si>
    <t>COEF_*INPUT</t>
  </si>
  <si>
    <t>SUM</t>
  </si>
  <si>
    <t>PROB</t>
  </si>
  <si>
    <t>EXP(SUM) = ODDs</t>
  </si>
  <si>
    <t>Evaluation</t>
  </si>
  <si>
    <t>Accuracy</t>
  </si>
  <si>
    <t>Sensitivity</t>
  </si>
  <si>
    <t>Specificity</t>
  </si>
  <si>
    <t>"MIDDLE" MODEL</t>
  </si>
  <si>
    <t>"HEAVY" MODEL</t>
  </si>
  <si>
    <t>INPUT</t>
  </si>
  <si>
    <t>WIN METHOD MODEL</t>
  </si>
  <si>
    <t>Decision = 0</t>
  </si>
  <si>
    <t>TKO/KO = 1</t>
  </si>
  <si>
    <t>Submission = 2</t>
  </si>
  <si>
    <t>MID</t>
  </si>
  <si>
    <t>TOTAL_INSECONDS</t>
  </si>
  <si>
    <t>AGE_AT_FIGHT</t>
  </si>
  <si>
    <t>HEIGHT_CM</t>
  </si>
  <si>
    <t>REACH_INCH1</t>
  </si>
  <si>
    <t>TOTAL_AT_FIGHT</t>
  </si>
  <si>
    <t>STRAVG_AT_FIGHT</t>
  </si>
  <si>
    <t>TDAVG_AT_FIGHT</t>
  </si>
  <si>
    <t>SUBAVG_AT_FIGHT</t>
  </si>
  <si>
    <t>PASSAVG_AT_FIGHT</t>
  </si>
  <si>
    <t>,   ,   ,</t>
  </si>
  <si>
    <t xml:space="preserve">         ,   ,  ,</t>
  </si>
  <si>
    <t xml:space="preserve">          ,   ,  ,</t>
  </si>
  <si>
    <t xml:space="preserve">        ,  ,  </t>
  </si>
  <si>
    <t>Description</t>
  </si>
  <si>
    <t>Difference of Ages</t>
  </si>
  <si>
    <t>Difference in Height (cm)</t>
  </si>
  <si>
    <t>Difference in Weight (kg)</t>
  </si>
  <si>
    <t>Difference in the number of fights</t>
  </si>
  <si>
    <t>Difference in average strikes per fight</t>
  </si>
  <si>
    <t>Difference in average takedowns per fight</t>
  </si>
  <si>
    <t>Difference in average submissions per fight</t>
  </si>
  <si>
    <t>Difference in average passes per fight</t>
  </si>
  <si>
    <t>Difference in win ratio</t>
  </si>
  <si>
    <t>Difference in Reach (inch)</t>
  </si>
  <si>
    <t>Difference in Stance</t>
  </si>
  <si>
    <t>WIN/NOT WIN MODEL</t>
  </si>
  <si>
    <t>WEIGHT_KG</t>
  </si>
  <si>
    <t>WINRATIO_AT_FIGHT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</si>
</sst>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000000"/>
      <name val="Calibri"/>
    </font>
    <font>
      <sz val="12"/>
      <color theme="1"/>
      <name val="Calibri"/>
    </font>
    <font>
      <b/>
      <i/>
      <sz val="12"/>
      <color rgb="FFFF0000"/>
      <name val="Calibri"/>
    </font>
    <font>
      <sz val="12"/>
      <color rgb="FF000000"/>
      <name val="Calibri"/>
    </font>
    <font>
      <sz val="14"/>
      <color rgb="FF000000"/>
      <name val="Courier New"/>
    </font>
    <font>
      <b/>
      <sz val="12"/>
      <color rgb="FF7030A0"/>
      <name val="Calibri"/>
    </font>
    <font>
      <b/>
      <sz val="12"/>
      <color theme="1"/>
      <name val="Calibri"/>
    </font>
    <font>
      <b/>
      <sz val="14"/>
      <color rgb="FF000000"/>
      <name val="Helvetica Neue"/>
    </font>
    <font>
      <sz val="14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5" fillId="0" borderId="0" xfId="1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64" fontId="7" fillId="0" borderId="0" xfId="0" quotePrefix="1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 applyAlignment="1">
      <alignment horizontal="right"/>
    </xf>
    <xf numFmtId="0" fontId="8" fillId="0" borderId="0" xfId="0" applyFont="1"/>
    <xf numFmtId="165" fontId="5" fillId="0" borderId="0" xfId="0" applyNumberFormat="1" applyFont="1"/>
    <xf numFmtId="11" fontId="0" fillId="0" borderId="0" xfId="0" applyNumberFormat="1"/>
    <xf numFmtId="16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7" fillId="0" borderId="0" xfId="0" quotePrefix="1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10" xfId="0" applyFont="1" applyBorder="1"/>
    <xf numFmtId="0" fontId="7" fillId="0" borderId="10" xfId="0" applyFont="1" applyBorder="1"/>
    <xf numFmtId="166" fontId="7" fillId="0" borderId="10" xfId="0" applyNumberFormat="1" applyFont="1" applyBorder="1" applyAlignment="1">
      <alignment horizontal="center" vertical="center"/>
    </xf>
    <xf numFmtId="0" fontId="10" fillId="4" borderId="0" xfId="0" applyFont="1" applyFill="1"/>
    <xf numFmtId="9" fontId="10" fillId="4" borderId="0" xfId="1" applyFont="1" applyFill="1" applyAlignment="1">
      <alignment horizontal="center" vertical="center"/>
    </xf>
    <xf numFmtId="9" fontId="10" fillId="4" borderId="0" xfId="1" applyFont="1" applyFill="1"/>
    <xf numFmtId="0" fontId="4" fillId="3" borderId="0" xfId="0" applyFont="1" applyFill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="90" zoomScaleNormal="90" zoomScalePageLayoutView="90" workbookViewId="0">
      <selection activeCell="I2" sqref="D1:I1048576"/>
    </sheetView>
  </sheetViews>
  <sheetFormatPr baseColWidth="10" defaultRowHeight="16" x14ac:dyDescent="0.2"/>
  <cols>
    <col min="1" max="1" width="36.83203125" style="2" bestFit="1" customWidth="1"/>
    <col min="2" max="2" width="1.33203125" style="2" customWidth="1"/>
    <col min="3" max="3" width="14.1640625" style="2" customWidth="1"/>
    <col min="4" max="4" width="14.1640625" style="25" customWidth="1"/>
    <col min="5" max="5" width="0" style="2" hidden="1" customWidth="1"/>
    <col min="6" max="6" width="22.33203125" style="2" hidden="1" customWidth="1"/>
    <col min="7" max="8" width="1.33203125" style="2" customWidth="1"/>
    <col min="9" max="9" width="14.1640625" style="2" customWidth="1"/>
    <col min="10" max="10" width="14.1640625" style="25" customWidth="1"/>
    <col min="11" max="11" width="0" style="2" hidden="1" customWidth="1"/>
    <col min="12" max="12" width="22.33203125" style="2" hidden="1" customWidth="1"/>
    <col min="13" max="14" width="2.33203125" style="2" customWidth="1"/>
    <col min="15" max="15" width="14.1640625" style="2" customWidth="1"/>
    <col min="16" max="16" width="14.1640625" style="25" customWidth="1"/>
    <col min="17" max="17" width="0" style="2" hidden="1" customWidth="1"/>
    <col min="18" max="18" width="22.33203125" style="2" hidden="1" customWidth="1"/>
    <col min="19" max="16384" width="10.83203125" style="2"/>
  </cols>
  <sheetData>
    <row r="1" spans="1:18" x14ac:dyDescent="0.2">
      <c r="C1" s="43" t="s">
        <v>55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ht="7" customHeight="1" x14ac:dyDescent="0.2">
      <c r="C2" s="1"/>
      <c r="I2" s="1"/>
      <c r="O2" s="1"/>
    </row>
    <row r="3" spans="1:18" x14ac:dyDescent="0.2">
      <c r="A3" s="44" t="s">
        <v>43</v>
      </c>
      <c r="C3" s="32" t="s">
        <v>12</v>
      </c>
      <c r="D3" s="33" t="s">
        <v>13</v>
      </c>
      <c r="E3" s="34" t="s">
        <v>24</v>
      </c>
      <c r="F3" s="34" t="s">
        <v>14</v>
      </c>
      <c r="G3" s="35"/>
      <c r="I3" s="32" t="s">
        <v>22</v>
      </c>
      <c r="J3" s="36" t="s">
        <v>13</v>
      </c>
      <c r="K3" s="2" t="s">
        <v>24</v>
      </c>
      <c r="L3" s="2" t="s">
        <v>14</v>
      </c>
      <c r="O3" s="32" t="s">
        <v>23</v>
      </c>
      <c r="P3" s="36" t="s">
        <v>13</v>
      </c>
      <c r="Q3" s="2" t="s">
        <v>24</v>
      </c>
      <c r="R3" s="2" t="s">
        <v>14</v>
      </c>
    </row>
    <row r="4" spans="1:18" x14ac:dyDescent="0.2">
      <c r="A4" s="45"/>
      <c r="C4" s="4" t="s">
        <v>7</v>
      </c>
      <c r="D4" s="26">
        <v>-3.2153149999999998E-2</v>
      </c>
      <c r="E4" s="5"/>
      <c r="F4" s="13">
        <f>D4</f>
        <v>-3.2153149999999998E-2</v>
      </c>
      <c r="I4" s="4" t="s">
        <v>7</v>
      </c>
      <c r="J4" s="26">
        <v>-1.345258E-2</v>
      </c>
      <c r="K4" s="5"/>
      <c r="L4" s="13">
        <f>J4</f>
        <v>-1.345258E-2</v>
      </c>
      <c r="O4" s="4" t="s">
        <v>7</v>
      </c>
      <c r="P4" s="26">
        <v>-5.4356149999999999E-2</v>
      </c>
      <c r="Q4" s="5"/>
      <c r="R4" s="13">
        <f>P4</f>
        <v>-5.4356149999999999E-2</v>
      </c>
    </row>
    <row r="5" spans="1:18" x14ac:dyDescent="0.2">
      <c r="A5" s="2" t="s">
        <v>44</v>
      </c>
      <c r="C5" s="4" t="s">
        <v>8</v>
      </c>
      <c r="D5" s="27">
        <v>-7.3305001112084003E-2</v>
      </c>
      <c r="E5" s="2">
        <v>-10</v>
      </c>
      <c r="F5" s="14">
        <f t="shared" ref="F5:F15" si="0">D5*E5</f>
        <v>0.73305001112084001</v>
      </c>
      <c r="I5" s="4" t="s">
        <v>8</v>
      </c>
      <c r="J5" s="27">
        <v>-6.3637392069729806E-2</v>
      </c>
      <c r="K5" s="2">
        <v>-10</v>
      </c>
      <c r="L5" s="14">
        <f t="shared" ref="L5:L15" si="1">J5*K5</f>
        <v>0.63637392069729803</v>
      </c>
      <c r="O5" s="4" t="s">
        <v>8</v>
      </c>
      <c r="P5" s="27">
        <v>-2.4364084721175499E-2</v>
      </c>
      <c r="Q5" s="2">
        <v>-10</v>
      </c>
      <c r="R5" s="14">
        <f t="shared" ref="R5:R15" si="2">P5*Q5</f>
        <v>0.243640847211755</v>
      </c>
    </row>
    <row r="6" spans="1:18" x14ac:dyDescent="0.2">
      <c r="A6" s="2" t="s">
        <v>45</v>
      </c>
      <c r="C6" s="4" t="s">
        <v>0</v>
      </c>
      <c r="D6" s="28">
        <v>-5.1046198856692503E-2</v>
      </c>
      <c r="E6" s="2">
        <v>5</v>
      </c>
      <c r="F6" s="15">
        <f t="shared" si="0"/>
        <v>-0.25523099428346252</v>
      </c>
      <c r="I6" s="4" t="s">
        <v>0</v>
      </c>
      <c r="J6" s="28">
        <v>1.33925336129817E-2</v>
      </c>
      <c r="K6" s="2">
        <v>5</v>
      </c>
      <c r="L6" s="15">
        <f t="shared" si="1"/>
        <v>6.6962668064908498E-2</v>
      </c>
      <c r="O6" s="4" t="s">
        <v>0</v>
      </c>
      <c r="P6" s="28">
        <v>-1.07024489434359E-2</v>
      </c>
      <c r="Q6" s="2">
        <v>5</v>
      </c>
      <c r="R6" s="15">
        <f t="shared" si="2"/>
        <v>-5.3512244717179504E-2</v>
      </c>
    </row>
    <row r="7" spans="1:18" x14ac:dyDescent="0.2">
      <c r="A7" s="2" t="s">
        <v>46</v>
      </c>
      <c r="C7" s="4" t="s">
        <v>9</v>
      </c>
      <c r="D7" s="28">
        <v>4.6981814325535901E-2</v>
      </c>
      <c r="E7" s="2">
        <v>2</v>
      </c>
      <c r="F7" s="15">
        <f t="shared" si="0"/>
        <v>9.3963628651071801E-2</v>
      </c>
      <c r="I7" s="4" t="s">
        <v>9</v>
      </c>
      <c r="J7" s="28">
        <v>-1.04084694918232E-2</v>
      </c>
      <c r="K7" s="2">
        <v>2</v>
      </c>
      <c r="L7" s="15">
        <f t="shared" si="1"/>
        <v>-2.0816938983646401E-2</v>
      </c>
      <c r="O7" s="4" t="s">
        <v>9</v>
      </c>
      <c r="P7" s="28">
        <v>1.0992572549614599E-3</v>
      </c>
      <c r="Q7" s="2">
        <v>2</v>
      </c>
      <c r="R7" s="15">
        <f t="shared" si="2"/>
        <v>2.1985145099229198E-3</v>
      </c>
    </row>
    <row r="8" spans="1:18" x14ac:dyDescent="0.2">
      <c r="A8" s="2" t="s">
        <v>47</v>
      </c>
      <c r="C8" s="4" t="s">
        <v>1</v>
      </c>
      <c r="D8" s="28">
        <v>1.4158671094195699E-2</v>
      </c>
      <c r="E8" s="2">
        <v>10</v>
      </c>
      <c r="F8" s="15">
        <f t="shared" si="0"/>
        <v>0.14158671094195699</v>
      </c>
      <c r="I8" s="4" t="s">
        <v>1</v>
      </c>
      <c r="J8" s="28">
        <v>3.9549382556792197E-2</v>
      </c>
      <c r="K8" s="2">
        <v>10</v>
      </c>
      <c r="L8" s="15">
        <f t="shared" si="1"/>
        <v>0.39549382556792195</v>
      </c>
      <c r="O8" s="4" t="s">
        <v>1</v>
      </c>
      <c r="P8" s="28">
        <v>5.41375247485188E-3</v>
      </c>
      <c r="Q8" s="2">
        <v>10</v>
      </c>
      <c r="R8" s="15">
        <f t="shared" si="2"/>
        <v>5.4137524748518802E-2</v>
      </c>
    </row>
    <row r="9" spans="1:18" x14ac:dyDescent="0.2">
      <c r="A9" s="2" t="s">
        <v>48</v>
      </c>
      <c r="C9" s="4" t="s">
        <v>2</v>
      </c>
      <c r="D9" s="28">
        <v>6.02572287872097E-3</v>
      </c>
      <c r="E9" s="2">
        <v>6</v>
      </c>
      <c r="F9" s="15">
        <f t="shared" si="0"/>
        <v>3.6154337272325823E-2</v>
      </c>
      <c r="I9" s="4" t="s">
        <v>2</v>
      </c>
      <c r="J9" s="28">
        <v>3.69938992990629E-3</v>
      </c>
      <c r="K9" s="2">
        <v>6</v>
      </c>
      <c r="L9" s="15">
        <f t="shared" si="1"/>
        <v>2.219633957943774E-2</v>
      </c>
      <c r="O9" s="4" t="s">
        <v>2</v>
      </c>
      <c r="P9" s="28">
        <v>3.7563725756490302E-3</v>
      </c>
      <c r="Q9" s="2">
        <v>6</v>
      </c>
      <c r="R9" s="15">
        <f t="shared" si="2"/>
        <v>2.2538235453894183E-2</v>
      </c>
    </row>
    <row r="10" spans="1:18" x14ac:dyDescent="0.2">
      <c r="A10" s="2" t="s">
        <v>49</v>
      </c>
      <c r="C10" s="4" t="s">
        <v>10</v>
      </c>
      <c r="D10" s="28">
        <v>1.48246862611215E-2</v>
      </c>
      <c r="E10" s="2">
        <v>5</v>
      </c>
      <c r="F10" s="15">
        <f t="shared" si="0"/>
        <v>7.4123431305607501E-2</v>
      </c>
      <c r="I10" s="4" t="s">
        <v>10</v>
      </c>
      <c r="J10" s="28">
        <v>0.14911553611233599</v>
      </c>
      <c r="K10" s="2">
        <v>5</v>
      </c>
      <c r="L10" s="15">
        <f t="shared" si="1"/>
        <v>0.74557768056167995</v>
      </c>
      <c r="O10" s="4" t="s">
        <v>10</v>
      </c>
      <c r="P10" s="28">
        <v>7.9722067196252702E-2</v>
      </c>
      <c r="Q10" s="2">
        <v>5</v>
      </c>
      <c r="R10" s="15">
        <f t="shared" si="2"/>
        <v>0.3986103359812635</v>
      </c>
    </row>
    <row r="11" spans="1:18" x14ac:dyDescent="0.2">
      <c r="A11" s="2" t="s">
        <v>50</v>
      </c>
      <c r="C11" s="4" t="s">
        <v>11</v>
      </c>
      <c r="D11" s="28">
        <v>-2.58031098335759E-2</v>
      </c>
      <c r="E11" s="2">
        <v>2</v>
      </c>
      <c r="F11" s="15">
        <f t="shared" si="0"/>
        <v>-5.1606219667151801E-2</v>
      </c>
      <c r="I11" s="4" t="s">
        <v>11</v>
      </c>
      <c r="J11" s="28">
        <v>1.9050551764238002E-2</v>
      </c>
      <c r="K11" s="2">
        <v>2</v>
      </c>
      <c r="L11" s="15">
        <f t="shared" si="1"/>
        <v>3.8101103528476003E-2</v>
      </c>
      <c r="O11" s="4" t="s">
        <v>11</v>
      </c>
      <c r="P11" s="28">
        <v>-0.19020891446350799</v>
      </c>
      <c r="Q11" s="2">
        <v>2</v>
      </c>
      <c r="R11" s="15">
        <f t="shared" si="2"/>
        <v>-0.38041782892701598</v>
      </c>
    </row>
    <row r="12" spans="1:18" x14ac:dyDescent="0.2">
      <c r="A12" s="2" t="s">
        <v>51</v>
      </c>
      <c r="C12" s="4" t="s">
        <v>3</v>
      </c>
      <c r="D12" s="28">
        <v>4.7231604566933399E-2</v>
      </c>
      <c r="E12" s="2">
        <v>0</v>
      </c>
      <c r="F12" s="15">
        <f t="shared" si="0"/>
        <v>0</v>
      </c>
      <c r="I12" s="4" t="s">
        <v>3</v>
      </c>
      <c r="J12" s="28">
        <v>1.8402204151852401E-2</v>
      </c>
      <c r="K12" s="2">
        <v>0</v>
      </c>
      <c r="L12" s="15">
        <f t="shared" si="1"/>
        <v>0</v>
      </c>
      <c r="O12" s="4" t="s">
        <v>3</v>
      </c>
      <c r="P12" s="28">
        <v>6.7568127045757598E-2</v>
      </c>
      <c r="Q12" s="2">
        <v>0</v>
      </c>
      <c r="R12" s="15">
        <f t="shared" si="2"/>
        <v>0</v>
      </c>
    </row>
    <row r="13" spans="1:18" x14ac:dyDescent="0.2">
      <c r="A13" s="2" t="s">
        <v>52</v>
      </c>
      <c r="C13" s="4" t="s">
        <v>4</v>
      </c>
      <c r="D13" s="28">
        <v>2.66390877103692E-2</v>
      </c>
      <c r="E13" s="2">
        <v>5</v>
      </c>
      <c r="F13" s="15">
        <f t="shared" si="0"/>
        <v>0.13319543855184601</v>
      </c>
      <c r="I13" s="4" t="s">
        <v>4</v>
      </c>
      <c r="J13" s="28">
        <v>0.16957186684994</v>
      </c>
      <c r="K13" s="2">
        <v>5</v>
      </c>
      <c r="L13" s="15">
        <f t="shared" si="1"/>
        <v>0.84785933424969995</v>
      </c>
      <c r="O13" s="4" t="s">
        <v>4</v>
      </c>
      <c r="P13" s="28">
        <v>0.47204501916578301</v>
      </c>
      <c r="Q13" s="2">
        <v>5</v>
      </c>
      <c r="R13" s="15">
        <f t="shared" si="2"/>
        <v>2.3602250958289153</v>
      </c>
    </row>
    <row r="14" spans="1:18" x14ac:dyDescent="0.2">
      <c r="A14" s="2" t="s">
        <v>53</v>
      </c>
      <c r="C14" s="4" t="s">
        <v>5</v>
      </c>
      <c r="D14" s="28">
        <v>1.5691426641359099E-2</v>
      </c>
      <c r="E14" s="2">
        <v>2</v>
      </c>
      <c r="F14" s="15">
        <f t="shared" si="0"/>
        <v>3.1382853282718198E-2</v>
      </c>
      <c r="I14" s="4" t="s">
        <v>5</v>
      </c>
      <c r="J14" s="28">
        <v>2.7256013148310099E-2</v>
      </c>
      <c r="K14" s="2">
        <v>2</v>
      </c>
      <c r="L14" s="15">
        <f t="shared" si="1"/>
        <v>5.4512026296620199E-2</v>
      </c>
      <c r="O14" s="4" t="s">
        <v>5</v>
      </c>
      <c r="P14" s="28">
        <v>7.4537917114038899E-2</v>
      </c>
      <c r="Q14" s="2">
        <v>2</v>
      </c>
      <c r="R14" s="15">
        <f t="shared" si="2"/>
        <v>0.1490758342280778</v>
      </c>
    </row>
    <row r="15" spans="1:18" x14ac:dyDescent="0.2">
      <c r="A15" s="37" t="s">
        <v>54</v>
      </c>
      <c r="C15" s="38" t="s">
        <v>6</v>
      </c>
      <c r="D15" s="39">
        <v>-8.9126859909273604E-2</v>
      </c>
      <c r="E15" s="2">
        <v>0</v>
      </c>
      <c r="F15" s="15">
        <f t="shared" si="0"/>
        <v>0</v>
      </c>
      <c r="I15" s="38" t="s">
        <v>6</v>
      </c>
      <c r="J15" s="39">
        <v>-5.4562444408390497E-2</v>
      </c>
      <c r="K15" s="2">
        <v>0</v>
      </c>
      <c r="L15" s="15">
        <f t="shared" si="1"/>
        <v>0</v>
      </c>
      <c r="O15" s="38" t="s">
        <v>6</v>
      </c>
      <c r="P15" s="39">
        <v>3.9518495398668502E-2</v>
      </c>
      <c r="Q15" s="2">
        <v>0</v>
      </c>
      <c r="R15" s="15">
        <f t="shared" si="2"/>
        <v>0</v>
      </c>
    </row>
    <row r="16" spans="1:18" ht="8" customHeight="1" x14ac:dyDescent="0.2">
      <c r="C16" s="4"/>
      <c r="D16" s="29"/>
      <c r="E16" s="6" t="s">
        <v>15</v>
      </c>
      <c r="F16" s="16">
        <f>SUM(F4:F15)</f>
        <v>0.90446604717575196</v>
      </c>
      <c r="G16" s="16"/>
      <c r="H16" s="16"/>
      <c r="I16" s="17"/>
      <c r="J16" s="30"/>
      <c r="K16" s="18" t="s">
        <v>15</v>
      </c>
      <c r="L16" s="16">
        <f>SUM(L4:L15)</f>
        <v>2.772807379562396</v>
      </c>
      <c r="M16" s="16"/>
      <c r="N16" s="16"/>
      <c r="O16" s="17"/>
      <c r="P16" s="30"/>
      <c r="Q16" s="18" t="s">
        <v>15</v>
      </c>
      <c r="R16" s="16">
        <f>SUM(R4:R15)</f>
        <v>2.742140164318152</v>
      </c>
    </row>
    <row r="17" spans="3:18" ht="8" customHeight="1" x14ac:dyDescent="0.2">
      <c r="C17" s="4"/>
      <c r="E17" s="6" t="s">
        <v>17</v>
      </c>
      <c r="F17" s="16">
        <f>EXP(F16)</f>
        <v>2.4706123803439364</v>
      </c>
      <c r="G17" s="16"/>
      <c r="H17" s="16"/>
      <c r="I17" s="17"/>
      <c r="J17" s="31"/>
      <c r="K17" s="18" t="s">
        <v>17</v>
      </c>
      <c r="L17" s="16">
        <f>EXP(L16)</f>
        <v>16.003498899677915</v>
      </c>
      <c r="M17" s="16"/>
      <c r="N17" s="16"/>
      <c r="O17" s="17"/>
      <c r="P17" s="31"/>
      <c r="Q17" s="18" t="s">
        <v>17</v>
      </c>
      <c r="R17" s="16">
        <f>EXP(R16)</f>
        <v>15.520165282099081</v>
      </c>
    </row>
    <row r="18" spans="3:18" ht="8" customHeight="1" x14ac:dyDescent="0.2">
      <c r="C18" s="4"/>
      <c r="E18" s="6" t="s">
        <v>16</v>
      </c>
      <c r="F18" s="16">
        <f>F17/(1+F17)</f>
        <v>0.71186641133894057</v>
      </c>
      <c r="G18" s="16"/>
      <c r="H18" s="16"/>
      <c r="I18" s="17"/>
      <c r="J18" s="31"/>
      <c r="K18" s="18" t="s">
        <v>16</v>
      </c>
      <c r="L18" s="16">
        <f>L17/(1+L17)</f>
        <v>0.94118857501623143</v>
      </c>
      <c r="M18" s="16"/>
      <c r="N18" s="16"/>
      <c r="O18" s="17"/>
      <c r="P18" s="31"/>
      <c r="Q18" s="18" t="s">
        <v>16</v>
      </c>
      <c r="R18" s="16">
        <f>R17/(1+R17)</f>
        <v>0.93946791797031359</v>
      </c>
    </row>
    <row r="19" spans="3:18" ht="8" customHeight="1" x14ac:dyDescent="0.2"/>
    <row r="20" spans="3:18" x14ac:dyDescent="0.2">
      <c r="C20" s="2" t="s">
        <v>18</v>
      </c>
      <c r="I20" s="2" t="s">
        <v>18</v>
      </c>
      <c r="O20" s="2" t="s">
        <v>18</v>
      </c>
    </row>
    <row r="21" spans="3:18" x14ac:dyDescent="0.2">
      <c r="C21" s="11">
        <v>89</v>
      </c>
      <c r="D21" s="7">
        <v>51</v>
      </c>
      <c r="I21" s="11">
        <v>201</v>
      </c>
      <c r="J21" s="7">
        <v>123</v>
      </c>
      <c r="O21" s="11">
        <v>186</v>
      </c>
      <c r="P21" s="7">
        <v>98</v>
      </c>
    </row>
    <row r="22" spans="3:18" x14ac:dyDescent="0.2">
      <c r="C22" s="12">
        <v>59</v>
      </c>
      <c r="D22" s="8">
        <v>72</v>
      </c>
      <c r="I22" s="12">
        <v>136</v>
      </c>
      <c r="J22" s="8">
        <v>184</v>
      </c>
      <c r="O22" s="12">
        <v>128</v>
      </c>
      <c r="P22" s="8">
        <v>159</v>
      </c>
    </row>
    <row r="23" spans="3:18" ht="7" customHeight="1" x14ac:dyDescent="0.2"/>
    <row r="24" spans="3:18" x14ac:dyDescent="0.2">
      <c r="C24" s="40" t="s">
        <v>19</v>
      </c>
      <c r="D24" s="41">
        <f>(C21+D22)/SUM(C21:D22)</f>
        <v>0.59409594095940954</v>
      </c>
      <c r="E24" s="10"/>
      <c r="F24" s="10"/>
      <c r="G24" s="10"/>
      <c r="H24" s="10"/>
      <c r="I24" s="42" t="s">
        <v>19</v>
      </c>
      <c r="J24" s="41">
        <f>(I21+J22)/SUM(I21:J22)</f>
        <v>0.59782608695652173</v>
      </c>
      <c r="K24" s="10"/>
      <c r="L24" s="10"/>
      <c r="M24" s="10"/>
      <c r="N24" s="10"/>
      <c r="O24" s="42" t="s">
        <v>19</v>
      </c>
      <c r="P24" s="41">
        <f>(O21+P22)/SUM(O21:P22)</f>
        <v>0.60420315236427324</v>
      </c>
    </row>
    <row r="25" spans="3:18" x14ac:dyDescent="0.2">
      <c r="C25" s="2" t="s">
        <v>20</v>
      </c>
      <c r="D25" s="9">
        <f>D22/SUM(C22:D22)</f>
        <v>0.54961832061068705</v>
      </c>
      <c r="E25" s="10"/>
      <c r="F25" s="10"/>
      <c r="G25" s="10"/>
      <c r="H25" s="10"/>
      <c r="I25" s="10" t="s">
        <v>20</v>
      </c>
      <c r="J25" s="9">
        <f>J22/SUM(I22:J22)</f>
        <v>0.57499999999999996</v>
      </c>
      <c r="K25" s="10"/>
      <c r="L25" s="10"/>
      <c r="M25" s="10"/>
      <c r="N25" s="10"/>
      <c r="O25" s="10" t="s">
        <v>20</v>
      </c>
      <c r="P25" s="9">
        <f>P22/SUM(O22:P22)</f>
        <v>0.55400696864111498</v>
      </c>
    </row>
    <row r="26" spans="3:18" x14ac:dyDescent="0.2">
      <c r="C26" s="2" t="s">
        <v>21</v>
      </c>
      <c r="D26" s="9">
        <f>C21/SUM(C21:D21)</f>
        <v>0.63571428571428568</v>
      </c>
      <c r="E26" s="10"/>
      <c r="F26" s="10"/>
      <c r="G26" s="10"/>
      <c r="H26" s="10"/>
      <c r="I26" s="10" t="s">
        <v>21</v>
      </c>
      <c r="J26" s="9">
        <f>I21/SUM(I21:J21)</f>
        <v>0.62037037037037035</v>
      </c>
      <c r="K26" s="10"/>
      <c r="L26" s="10"/>
      <c r="M26" s="10"/>
      <c r="N26" s="10"/>
      <c r="O26" s="10" t="s">
        <v>21</v>
      </c>
      <c r="P26" s="9">
        <f>O21/SUM(O21:P21)</f>
        <v>0.65492957746478875</v>
      </c>
    </row>
  </sheetData>
  <mergeCells count="2">
    <mergeCell ref="C1:R1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12" workbookViewId="0">
      <selection activeCell="H25" sqref="H25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3" width="20.83203125" bestFit="1" customWidth="1"/>
    <col min="4" max="6" width="18.33203125" customWidth="1"/>
  </cols>
  <sheetData>
    <row r="1" spans="1:20" s="2" customFormat="1" x14ac:dyDescent="0.2">
      <c r="A1" s="43" t="s">
        <v>25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s="2" customFormat="1" ht="13" customHeight="1" x14ac:dyDescent="0.2">
      <c r="B2" s="2" t="s">
        <v>26</v>
      </c>
      <c r="C2" s="2" t="s">
        <v>27</v>
      </c>
      <c r="D2" s="2" t="s">
        <v>28</v>
      </c>
    </row>
    <row r="3" spans="1:20" s="2" customFormat="1" x14ac:dyDescent="0.2">
      <c r="A3" s="3" t="s">
        <v>12</v>
      </c>
      <c r="B3" s="2" t="s">
        <v>13</v>
      </c>
      <c r="C3" s="2" t="s">
        <v>13</v>
      </c>
      <c r="D3" s="2" t="s">
        <v>13</v>
      </c>
      <c r="I3" s="3" t="s">
        <v>22</v>
      </c>
      <c r="J3" s="2" t="s">
        <v>13</v>
      </c>
      <c r="K3" s="2" t="s">
        <v>24</v>
      </c>
      <c r="L3" s="2" t="s">
        <v>14</v>
      </c>
      <c r="O3" s="3" t="s">
        <v>23</v>
      </c>
      <c r="P3" s="2" t="s">
        <v>13</v>
      </c>
      <c r="Q3" s="2" t="s">
        <v>24</v>
      </c>
      <c r="R3" s="2" t="s">
        <v>14</v>
      </c>
    </row>
    <row r="4" spans="1:20" ht="19" x14ac:dyDescent="0.25">
      <c r="A4" s="46" t="s">
        <v>29</v>
      </c>
      <c r="C4" s="47">
        <v>0.262903</v>
      </c>
      <c r="D4" s="47">
        <v>0.33273999999999998</v>
      </c>
      <c r="E4" s="2">
        <f>C4*$G4</f>
        <v>2.6290300000000002</v>
      </c>
      <c r="F4" s="2">
        <f>D4*$G4</f>
        <v>3.3273999999999999</v>
      </c>
      <c r="G4" s="19">
        <v>10</v>
      </c>
      <c r="T4">
        <v>10</v>
      </c>
    </row>
    <row r="5" spans="1:20" ht="19" x14ac:dyDescent="0.25">
      <c r="A5" s="46" t="s">
        <v>30</v>
      </c>
      <c r="C5" s="47">
        <v>-1.4775E-2</v>
      </c>
      <c r="D5" s="47">
        <v>-1.2414E-2</v>
      </c>
      <c r="E5" s="2">
        <f>C5*$G5</f>
        <v>-8.8650000000000002</v>
      </c>
      <c r="F5" s="2">
        <f>D5*$G5</f>
        <v>-7.4483999999999995</v>
      </c>
      <c r="G5" s="19">
        <v>600</v>
      </c>
      <c r="T5">
        <v>600</v>
      </c>
    </row>
    <row r="6" spans="1:20" ht="19" x14ac:dyDescent="0.25">
      <c r="A6" s="46" t="s">
        <v>31</v>
      </c>
      <c r="C6" s="47">
        <v>-5.0865E-2</v>
      </c>
      <c r="D6" s="47">
        <v>-0.111388</v>
      </c>
      <c r="E6" s="2">
        <f>C6*$G6</f>
        <v>-1.271625</v>
      </c>
      <c r="F6" s="2">
        <f>D6*$G6</f>
        <v>-2.7847</v>
      </c>
      <c r="G6" s="19">
        <v>25</v>
      </c>
      <c r="T6">
        <v>25</v>
      </c>
    </row>
    <row r="7" spans="1:20" ht="19" x14ac:dyDescent="0.25">
      <c r="A7" s="46" t="s">
        <v>32</v>
      </c>
      <c r="C7" s="47">
        <v>-7.7072000000000002E-2</v>
      </c>
      <c r="D7" s="47">
        <v>3.6852999999999997E-2</v>
      </c>
      <c r="E7" s="2">
        <f>C7*$G7</f>
        <v>-14.258319999999999</v>
      </c>
      <c r="F7" s="2">
        <f>D7*$G7</f>
        <v>6.817804999999999</v>
      </c>
      <c r="G7" s="19">
        <v>185</v>
      </c>
      <c r="T7">
        <v>185</v>
      </c>
    </row>
    <row r="8" spans="1:20" ht="19" x14ac:dyDescent="0.25">
      <c r="A8" s="46" t="s">
        <v>56</v>
      </c>
      <c r="C8" s="47">
        <v>-0.129136</v>
      </c>
      <c r="D8" s="47">
        <v>-0.17799000000000001</v>
      </c>
      <c r="E8" s="2">
        <f>C8*$G8</f>
        <v>-9.6852</v>
      </c>
      <c r="F8" s="2">
        <f>D8*$G8</f>
        <v>-13.349250000000001</v>
      </c>
      <c r="G8" s="19">
        <v>75</v>
      </c>
      <c r="I8" s="19"/>
      <c r="T8">
        <v>75</v>
      </c>
    </row>
    <row r="9" spans="1:20" ht="19" x14ac:dyDescent="0.25">
      <c r="A9" s="46" t="s">
        <v>33</v>
      </c>
      <c r="C9" s="47">
        <v>0.44271199999999999</v>
      </c>
      <c r="D9" s="47">
        <v>0.21315300000000001</v>
      </c>
      <c r="E9" s="2">
        <f>C9*$G9</f>
        <v>30.989840000000001</v>
      </c>
      <c r="F9" s="2">
        <f>D9*$G9</f>
        <v>14.920710000000001</v>
      </c>
      <c r="G9" s="19">
        <v>70</v>
      </c>
      <c r="I9" s="19"/>
      <c r="T9">
        <v>70</v>
      </c>
    </row>
    <row r="10" spans="1:20" ht="19" x14ac:dyDescent="0.25">
      <c r="A10" s="46" t="s">
        <v>34</v>
      </c>
      <c r="C10" s="47">
        <v>-4.2381000000000002E-2</v>
      </c>
      <c r="D10" s="47">
        <v>-4.4169999999999999E-3</v>
      </c>
      <c r="E10" s="2">
        <f>C10*$G10</f>
        <v>-0.42381000000000002</v>
      </c>
      <c r="F10" s="2">
        <f>D10*$G10</f>
        <v>-4.4170000000000001E-2</v>
      </c>
      <c r="G10" s="19">
        <v>10</v>
      </c>
      <c r="I10" s="19"/>
      <c r="T10">
        <v>10</v>
      </c>
    </row>
    <row r="11" spans="1:20" ht="19" x14ac:dyDescent="0.25">
      <c r="A11" s="46" t="s">
        <v>57</v>
      </c>
      <c r="C11" s="47">
        <v>0.82179800000000003</v>
      </c>
      <c r="D11" s="47">
        <v>-1.1539090000000001</v>
      </c>
      <c r="E11" s="2">
        <f>C11*$G11</f>
        <v>0.65743840000000009</v>
      </c>
      <c r="F11" s="2">
        <f>D11*$G11</f>
        <v>-0.92312720000000015</v>
      </c>
      <c r="G11" s="19">
        <v>0.8</v>
      </c>
      <c r="I11" s="19"/>
      <c r="T11">
        <v>0.8</v>
      </c>
    </row>
    <row r="12" spans="1:20" ht="19" x14ac:dyDescent="0.25">
      <c r="A12" s="46" t="s">
        <v>35</v>
      </c>
      <c r="C12" s="47">
        <v>2.7498999999999999E-2</v>
      </c>
      <c r="D12" s="47">
        <v>-4.1460000000000004E-3</v>
      </c>
      <c r="E12" s="2">
        <f>C12*$G12</f>
        <v>5.4997999999999998E-2</v>
      </c>
      <c r="F12" s="2">
        <f>D12*$G12</f>
        <v>-8.2920000000000008E-3</v>
      </c>
      <c r="G12" s="19">
        <v>2</v>
      </c>
      <c r="I12" s="19"/>
      <c r="T12">
        <v>2</v>
      </c>
    </row>
    <row r="13" spans="1:20" ht="19" x14ac:dyDescent="0.25">
      <c r="A13" s="46" t="s">
        <v>36</v>
      </c>
      <c r="C13" s="47">
        <v>3.0228999999999999E-2</v>
      </c>
      <c r="D13" s="47">
        <v>0.56693099999999996</v>
      </c>
      <c r="E13" s="2">
        <f>C13*$G13</f>
        <v>6.0457999999999998E-2</v>
      </c>
      <c r="F13" s="2">
        <f>D13*$G13</f>
        <v>1.1338619999999999</v>
      </c>
      <c r="G13" s="19">
        <v>2</v>
      </c>
      <c r="I13" s="19"/>
      <c r="T13">
        <v>2</v>
      </c>
    </row>
    <row r="14" spans="1:20" ht="19" x14ac:dyDescent="0.25">
      <c r="A14" s="46" t="s">
        <v>37</v>
      </c>
      <c r="C14" s="47">
        <v>-0.56666099999999997</v>
      </c>
      <c r="D14" s="47">
        <v>0.45815899999999998</v>
      </c>
      <c r="E14" s="2">
        <f>C14*$G14</f>
        <v>-1.1899880999999999</v>
      </c>
      <c r="F14" s="2">
        <f>D14*$G14</f>
        <v>0.96213389999999999</v>
      </c>
      <c r="G14" s="19">
        <v>2.1</v>
      </c>
      <c r="I14" s="19"/>
      <c r="T14">
        <v>2.1</v>
      </c>
    </row>
    <row r="15" spans="1:20" ht="19" x14ac:dyDescent="0.25">
      <c r="A15" s="46" t="s">
        <v>38</v>
      </c>
      <c r="C15" s="47">
        <v>-0.167043</v>
      </c>
      <c r="D15" s="47">
        <v>-0.16458100000000001</v>
      </c>
      <c r="E15" s="2">
        <f>C15*$G15</f>
        <v>-0.167043</v>
      </c>
      <c r="F15" s="2">
        <f>D15*$G15</f>
        <v>-0.16458100000000001</v>
      </c>
      <c r="G15" s="19">
        <v>1</v>
      </c>
      <c r="I15" s="19"/>
      <c r="T15">
        <v>1</v>
      </c>
    </row>
    <row r="16" spans="1:20" ht="19" x14ac:dyDescent="0.25">
      <c r="A16" s="46" t="s">
        <v>8</v>
      </c>
      <c r="C16" s="47">
        <v>-5.5160000000000001E-2</v>
      </c>
      <c r="D16" s="47">
        <v>6.4238000000000003E-2</v>
      </c>
      <c r="E16" s="2">
        <f>C16*$G16</f>
        <v>0.16548000000000002</v>
      </c>
      <c r="F16" s="2">
        <f>D16*$G16</f>
        <v>-0.192714</v>
      </c>
      <c r="G16" s="19">
        <v>-3</v>
      </c>
      <c r="I16" s="19"/>
    </row>
    <row r="17" spans="1:9" ht="19" x14ac:dyDescent="0.25">
      <c r="A17" s="46" t="s">
        <v>0</v>
      </c>
      <c r="C17" s="47">
        <v>4.4238E-2</v>
      </c>
      <c r="D17" s="47">
        <v>-5.8666000000000003E-2</v>
      </c>
      <c r="E17" s="2">
        <f>C17*$G17</f>
        <v>0.44238</v>
      </c>
      <c r="F17" s="2">
        <f>D17*$G17</f>
        <v>-0.58666000000000007</v>
      </c>
      <c r="G17" s="19">
        <v>10</v>
      </c>
      <c r="I17" s="19"/>
    </row>
    <row r="18" spans="1:9" ht="19" x14ac:dyDescent="0.25">
      <c r="A18" s="46" t="s">
        <v>9</v>
      </c>
      <c r="C18" s="47">
        <v>0.15251999999999999</v>
      </c>
      <c r="D18" s="47">
        <v>0.14875099999999999</v>
      </c>
      <c r="E18" s="2">
        <f>C18*$G18</f>
        <v>0.30503999999999998</v>
      </c>
      <c r="F18" s="2">
        <f>D18*$G18</f>
        <v>0.29750199999999999</v>
      </c>
      <c r="G18" s="19">
        <v>2</v>
      </c>
    </row>
    <row r="19" spans="1:9" ht="19" x14ac:dyDescent="0.25">
      <c r="A19" s="46" t="s">
        <v>1</v>
      </c>
      <c r="C19" s="47">
        <v>2.4802000000000001E-2</v>
      </c>
      <c r="D19" s="47">
        <v>5.7812000000000002E-2</v>
      </c>
      <c r="E19" s="2">
        <f>C19*$G19</f>
        <v>0.12401000000000001</v>
      </c>
      <c r="F19" s="2">
        <f>D19*$G19</f>
        <v>0.28905999999999998</v>
      </c>
      <c r="G19" s="19">
        <v>5</v>
      </c>
    </row>
    <row r="20" spans="1:9" ht="19" x14ac:dyDescent="0.25">
      <c r="A20" s="46" t="s">
        <v>2</v>
      </c>
      <c r="C20" s="47">
        <v>4.9109999999999996E-3</v>
      </c>
      <c r="D20" s="47">
        <v>5.5510000000000004E-3</v>
      </c>
      <c r="E20" s="2">
        <f>C20*$G20</f>
        <v>4.9109999999999996E-3</v>
      </c>
      <c r="F20" s="2">
        <f>D20*$G20</f>
        <v>5.5510000000000004E-3</v>
      </c>
      <c r="G20" s="19">
        <v>1</v>
      </c>
    </row>
    <row r="21" spans="1:9" ht="19" x14ac:dyDescent="0.25">
      <c r="A21" s="46" t="s">
        <v>10</v>
      </c>
      <c r="C21" s="47">
        <v>-5.4900000000000001E-3</v>
      </c>
      <c r="D21" s="47">
        <v>-0.15749299999999999</v>
      </c>
      <c r="E21" s="2">
        <f>C21*$G21</f>
        <v>-5.4900000000000001E-3</v>
      </c>
      <c r="F21" s="2">
        <f>D21*$G21</f>
        <v>-0.15749299999999999</v>
      </c>
      <c r="G21" s="19">
        <v>1</v>
      </c>
    </row>
    <row r="22" spans="1:9" ht="19" x14ac:dyDescent="0.25">
      <c r="A22" s="46" t="s">
        <v>11</v>
      </c>
      <c r="C22" s="47">
        <v>0.39033499999999999</v>
      </c>
      <c r="D22" s="47">
        <v>-5.8658000000000002E-2</v>
      </c>
      <c r="E22" s="2">
        <f>C22*$G22</f>
        <v>0.39033499999999999</v>
      </c>
      <c r="F22" s="2">
        <f>D22*$G22</f>
        <v>-5.8658000000000002E-2</v>
      </c>
      <c r="G22" s="19">
        <v>1</v>
      </c>
    </row>
    <row r="23" spans="1:9" ht="19" x14ac:dyDescent="0.25">
      <c r="A23" s="46" t="s">
        <v>3</v>
      </c>
      <c r="C23" s="47">
        <v>0.16664200000000001</v>
      </c>
      <c r="D23" s="47">
        <v>0.221194</v>
      </c>
      <c r="E23" s="2">
        <f>C23*$G23</f>
        <v>0.16664200000000001</v>
      </c>
      <c r="F23" s="2">
        <f>D23*$G23</f>
        <v>0.221194</v>
      </c>
      <c r="G23" s="19">
        <v>1</v>
      </c>
    </row>
    <row r="24" spans="1:9" ht="19" x14ac:dyDescent="0.25">
      <c r="A24" s="46" t="s">
        <v>4</v>
      </c>
      <c r="C24" s="47">
        <v>-2.3924430000000001</v>
      </c>
      <c r="D24" s="47">
        <v>-0.58554600000000001</v>
      </c>
      <c r="E24" s="2">
        <f>C24*$G24</f>
        <v>-0.95697720000000008</v>
      </c>
      <c r="F24" s="2">
        <f>D24*$G24</f>
        <v>-0.23421840000000002</v>
      </c>
      <c r="G24" s="19">
        <v>0.4</v>
      </c>
    </row>
    <row r="25" spans="1:9" ht="19" x14ac:dyDescent="0.25">
      <c r="A25" s="46" t="s">
        <v>5</v>
      </c>
      <c r="C25" s="47">
        <v>-0.341368</v>
      </c>
      <c r="D25" s="47">
        <v>-0.103744</v>
      </c>
      <c r="E25" s="2">
        <f>C25*$G25</f>
        <v>-3.4136800000000003</v>
      </c>
      <c r="F25" s="2">
        <f>D25*$G25</f>
        <v>-1.0374400000000001</v>
      </c>
      <c r="G25" s="19">
        <v>10</v>
      </c>
    </row>
    <row r="26" spans="1:9" x14ac:dyDescent="0.2">
      <c r="E26" s="2">
        <f>SUM(E4:E25)</f>
        <v>-4.2465709000000009</v>
      </c>
      <c r="F26" s="2">
        <f>SUM(F4:F25)</f>
        <v>0.98551429999999973</v>
      </c>
    </row>
    <row r="27" spans="1:9" x14ac:dyDescent="0.2">
      <c r="E27" s="2">
        <f>EXP(E26)</f>
        <v>1.4313231354053721E-2</v>
      </c>
      <c r="F27" s="2">
        <f>EXP(F26)</f>
        <v>2.6791894372805607</v>
      </c>
    </row>
    <row r="29" spans="1:9" x14ac:dyDescent="0.2">
      <c r="B29">
        <f>1/(1+E27+F27)</f>
        <v>0.27074570934848474</v>
      </c>
      <c r="C29">
        <f>E27*B29</f>
        <v>3.8752459760222477E-3</v>
      </c>
      <c r="D29">
        <f>B29*F27</f>
        <v>0.72537904467549308</v>
      </c>
    </row>
    <row r="30" spans="1:9" x14ac:dyDescent="0.2">
      <c r="A30" s="18"/>
      <c r="B30" s="16"/>
      <c r="C30" s="16"/>
      <c r="D30" s="16"/>
      <c r="E30" s="16"/>
      <c r="F30" s="16"/>
    </row>
    <row r="31" spans="1:9" x14ac:dyDescent="0.2">
      <c r="A31" s="18"/>
      <c r="B31" s="23"/>
      <c r="C31" s="23"/>
      <c r="D31" s="23"/>
      <c r="E31" s="23"/>
      <c r="F31" s="23"/>
    </row>
    <row r="32" spans="1:9" x14ac:dyDescent="0.2">
      <c r="A32" s="18"/>
      <c r="C32" s="20"/>
      <c r="D32" s="20"/>
      <c r="E32" s="20"/>
      <c r="F32" s="20"/>
    </row>
    <row r="33" spans="2:6" x14ac:dyDescent="0.2">
      <c r="C33" s="24"/>
    </row>
    <row r="34" spans="2:6" x14ac:dyDescent="0.2">
      <c r="B34" s="22"/>
    </row>
    <row r="35" spans="2:6" x14ac:dyDescent="0.2">
      <c r="B35" s="24"/>
      <c r="D35" s="24"/>
      <c r="E35" s="24"/>
      <c r="F35" s="24"/>
    </row>
  </sheetData>
  <mergeCells count="1">
    <mergeCell ref="A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A13" sqref="A2:A13"/>
    </sheetView>
  </sheetViews>
  <sheetFormatPr baseColWidth="10" defaultRowHeight="16" x14ac:dyDescent="0.2"/>
  <sheetData>
    <row r="2" spans="1:3" x14ac:dyDescent="0.2">
      <c r="A2" s="21">
        <v>-0.244246186</v>
      </c>
    </row>
    <row r="3" spans="1:3" x14ac:dyDescent="0.2">
      <c r="A3" s="21">
        <v>1.18713671E-2</v>
      </c>
    </row>
    <row r="4" spans="1:3" x14ac:dyDescent="0.2">
      <c r="A4" s="21">
        <v>6.9274884199999998E-2</v>
      </c>
    </row>
    <row r="5" spans="1:3" x14ac:dyDescent="0.2">
      <c r="A5" s="21">
        <v>-6.7149196499999994E-2</v>
      </c>
    </row>
    <row r="6" spans="1:3" ht="19" x14ac:dyDescent="0.25">
      <c r="A6" s="21">
        <v>0.112449333</v>
      </c>
      <c r="C6" s="19" t="s">
        <v>39</v>
      </c>
    </row>
    <row r="7" spans="1:3" ht="19" x14ac:dyDescent="0.25">
      <c r="A7" s="21">
        <v>-6.8205635900000006E-2</v>
      </c>
      <c r="C7" s="19" t="s">
        <v>40</v>
      </c>
    </row>
    <row r="8" spans="1:3" ht="19" x14ac:dyDescent="0.25">
      <c r="A8" s="21">
        <v>1.0940697900000001E-2</v>
      </c>
      <c r="C8" s="19" t="s">
        <v>41</v>
      </c>
    </row>
    <row r="9" spans="1:3" ht="19" x14ac:dyDescent="0.25">
      <c r="A9" s="21">
        <v>0.26526054799999998</v>
      </c>
      <c r="C9" s="19" t="s">
        <v>42</v>
      </c>
    </row>
    <row r="10" spans="1:3" x14ac:dyDescent="0.2">
      <c r="A10" s="21">
        <v>-1.1050095100000001E-2</v>
      </c>
    </row>
    <row r="11" spans="1:3" x14ac:dyDescent="0.2">
      <c r="A11" s="21">
        <v>-0.34928186900000002</v>
      </c>
    </row>
    <row r="12" spans="1:3" x14ac:dyDescent="0.2">
      <c r="A12" s="21">
        <v>-0.18646513200000001</v>
      </c>
    </row>
    <row r="13" spans="1:3" x14ac:dyDescent="0.2">
      <c r="A13" s="21">
        <v>0.34346576099999998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WIN.LOSS MODEL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2016-05-15T12:31:56Z</dcterms:created>
  <dcterms:modified xsi:type="dcterms:W3CDTF">2016-05-23T07:24:29Z</dcterms:modified>
</cp:coreProperties>
</file>