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LouisTsang/Documents/GA - Data Science 2016/Project/Project_MMA/"/>
    </mc:Choice>
  </mc:AlternateContent>
  <bookViews>
    <workbookView xWindow="0" yWindow="460" windowWidth="27320" windowHeight="135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1" l="1"/>
  <c r="N25" i="1"/>
  <c r="N2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H26" i="1"/>
  <c r="H25" i="1"/>
  <c r="H2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B26" i="1"/>
  <c r="B25" i="1"/>
  <c r="B2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</calcChain>
</file>

<file path=xl/sharedStrings.xml><?xml version="1.0" encoding="utf-8"?>
<sst xmlns="http://schemas.openxmlformats.org/spreadsheetml/2006/main" count="83" uniqueCount="27">
  <si>
    <t>HEIGHT_DIFF</t>
  </si>
  <si>
    <t>EXP_DIFF</t>
  </si>
  <si>
    <t>STRAVG_AT_FIGHT_DIFF</t>
  </si>
  <si>
    <t>PASSAVG_AT_FIGHT_DIFF</t>
  </si>
  <si>
    <t>WINRATIO_DIFF</t>
  </si>
  <si>
    <t>REACH_DIFF1</t>
  </si>
  <si>
    <t>STANCE_DIFF1</t>
  </si>
  <si>
    <t>WIN.LOSS MODEL</t>
  </si>
  <si>
    <t>INTERCEPT_</t>
  </si>
  <si>
    <t>AGE_DIFF</t>
  </si>
  <si>
    <t>WEIGHT_DIFF</t>
  </si>
  <si>
    <t>TDAVG_AT_FIGHT_DIFF</t>
  </si>
  <si>
    <t>SUBAVG_AT_FIGHT_DIFF</t>
  </si>
  <si>
    <t>"LIGHT" MODEL</t>
  </si>
  <si>
    <t>COEF_</t>
  </si>
  <si>
    <t>COEF_*INPUT</t>
  </si>
  <si>
    <t>SUM</t>
  </si>
  <si>
    <t>PROB</t>
  </si>
  <si>
    <t>EXP(SUM) = ODDs</t>
  </si>
  <si>
    <t>Evaluation</t>
  </si>
  <si>
    <t>Accuracy</t>
  </si>
  <si>
    <t>Sensitivity</t>
  </si>
  <si>
    <t>Specificity</t>
  </si>
  <si>
    <t>"MIDDLE" MODEL</t>
  </si>
  <si>
    <t>"HEAVY" MODEL</t>
  </si>
  <si>
    <t>INPUT</t>
  </si>
  <si>
    <t>WIN METHOD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</si>
</sst>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rgb="FF000000"/>
      <name val="Calibri"/>
    </font>
    <font>
      <sz val="12"/>
      <color theme="1"/>
      <name val="Calibri"/>
    </font>
    <font>
      <b/>
      <i/>
      <sz val="12"/>
      <color rgb="FFFF0000"/>
      <name val="Calibri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2" borderId="0" xfId="0" applyFont="1" applyFill="1"/>
    <xf numFmtId="0" fontId="5" fillId="0" borderId="0" xfId="0" applyFont="1" applyAlignment="1">
      <alignment horizontal="right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9" fontId="5" fillId="0" borderId="0" xfId="1" applyFont="1" applyAlignment="1">
      <alignment horizontal="center" vertical="center"/>
    </xf>
    <xf numFmtId="9" fontId="5" fillId="0" borderId="0" xfId="1" applyFont="1"/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8" fontId="5" fillId="0" borderId="0" xfId="0" applyNumberFormat="1" applyFont="1" applyAlignment="1">
      <alignment horizontal="right" vertical="center"/>
    </xf>
    <xf numFmtId="168" fontId="7" fillId="0" borderId="0" xfId="0" quotePrefix="1" applyNumberFormat="1" applyFont="1" applyAlignment="1">
      <alignment horizontal="right" vertical="center"/>
    </xf>
    <xf numFmtId="168" fontId="7" fillId="0" borderId="0" xfId="0" applyNumberFormat="1" applyFont="1" applyAlignment="1">
      <alignment horizontal="right" vertical="center"/>
    </xf>
    <xf numFmtId="168" fontId="5" fillId="0" borderId="0" xfId="0" applyNumberFormat="1" applyFont="1"/>
    <xf numFmtId="168" fontId="7" fillId="0" borderId="0" xfId="0" applyNumberFormat="1" applyFont="1"/>
    <xf numFmtId="168" fontId="5" fillId="0" borderId="0" xfId="0" applyNumberFormat="1" applyFont="1" applyAlignment="1">
      <alignment horizontal="right"/>
    </xf>
    <xf numFmtId="0" fontId="4" fillId="3" borderId="0" xfId="0" applyFont="1" applyFill="1" applyAlignment="1">
      <alignment horizont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zoomScale="90" zoomScaleNormal="90" zoomScalePageLayoutView="90" workbookViewId="0">
      <selection activeCell="J21" sqref="J21"/>
    </sheetView>
  </sheetViews>
  <sheetFormatPr baseColWidth="10" defaultRowHeight="16" x14ac:dyDescent="0.2"/>
  <cols>
    <col min="1" max="1" width="22.33203125" style="2" bestFit="1" customWidth="1"/>
    <col min="2" max="2" width="18.5" style="2" bestFit="1" customWidth="1"/>
    <col min="3" max="3" width="10.83203125" style="2"/>
    <col min="4" max="4" width="22.33203125" style="2" bestFit="1" customWidth="1"/>
    <col min="5" max="6" width="1.33203125" style="2" customWidth="1"/>
    <col min="7" max="7" width="22.33203125" style="2" bestFit="1" customWidth="1"/>
    <col min="8" max="8" width="18" style="2" bestFit="1" customWidth="1"/>
    <col min="9" max="9" width="10.83203125" style="2"/>
    <col min="10" max="10" width="22.33203125" style="2" bestFit="1" customWidth="1"/>
    <col min="11" max="12" width="2.33203125" style="2" customWidth="1"/>
    <col min="13" max="13" width="22.33203125" style="2" bestFit="1" customWidth="1"/>
    <col min="14" max="14" width="18" style="2" bestFit="1" customWidth="1"/>
    <col min="15" max="15" width="10.83203125" style="2"/>
    <col min="16" max="16" width="22.33203125" style="2" bestFit="1" customWidth="1"/>
    <col min="17" max="16384" width="10.83203125" style="2"/>
  </cols>
  <sheetData>
    <row r="1" spans="1:16" x14ac:dyDescent="0.2">
      <c r="A1" s="19" t="s">
        <v>7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ht="7" customHeight="1" x14ac:dyDescent="0.2">
      <c r="A2" s="1"/>
      <c r="G2" s="1"/>
      <c r="M2" s="1"/>
    </row>
    <row r="3" spans="1:16" x14ac:dyDescent="0.2">
      <c r="A3" s="3" t="s">
        <v>13</v>
      </c>
      <c r="B3" s="2" t="s">
        <v>14</v>
      </c>
      <c r="C3" s="2" t="s">
        <v>25</v>
      </c>
      <c r="D3" s="2" t="s">
        <v>15</v>
      </c>
      <c r="G3" s="3" t="s">
        <v>23</v>
      </c>
      <c r="H3" s="2" t="s">
        <v>14</v>
      </c>
      <c r="I3" s="2" t="s">
        <v>25</v>
      </c>
      <c r="J3" s="2" t="s">
        <v>15</v>
      </c>
      <c r="M3" s="3" t="s">
        <v>24</v>
      </c>
      <c r="N3" s="2" t="s">
        <v>14</v>
      </c>
      <c r="O3" s="2" t="s">
        <v>25</v>
      </c>
      <c r="P3" s="2" t="s">
        <v>15</v>
      </c>
    </row>
    <row r="4" spans="1:16" x14ac:dyDescent="0.2">
      <c r="A4" s="4" t="s">
        <v>8</v>
      </c>
      <c r="B4" s="13">
        <v>-3.2153149999999998E-2</v>
      </c>
      <c r="C4" s="5"/>
      <c r="D4" s="13">
        <f>B4</f>
        <v>-3.2153149999999998E-2</v>
      </c>
      <c r="G4" s="4" t="s">
        <v>8</v>
      </c>
      <c r="H4" s="13">
        <v>-1.345258E-2</v>
      </c>
      <c r="I4" s="5"/>
      <c r="J4" s="13">
        <f>H4</f>
        <v>-1.345258E-2</v>
      </c>
      <c r="M4" s="4" t="s">
        <v>8</v>
      </c>
      <c r="N4" s="13">
        <v>-5.4356149999999999E-2</v>
      </c>
      <c r="O4" s="5"/>
      <c r="P4" s="13">
        <f>N4</f>
        <v>-5.4356149999999999E-2</v>
      </c>
    </row>
    <row r="5" spans="1:16" x14ac:dyDescent="0.2">
      <c r="A5" s="4" t="s">
        <v>9</v>
      </c>
      <c r="B5" s="14">
        <v>-7.3305001112084003E-2</v>
      </c>
      <c r="C5" s="2">
        <v>-10</v>
      </c>
      <c r="D5" s="14">
        <f>B5*C5</f>
        <v>0.73305001112084001</v>
      </c>
      <c r="G5" s="4" t="s">
        <v>9</v>
      </c>
      <c r="H5" s="14">
        <v>-6.3637392069729806E-2</v>
      </c>
      <c r="I5" s="2">
        <v>-10</v>
      </c>
      <c r="J5" s="14">
        <f>H5*I5</f>
        <v>0.63637392069729803</v>
      </c>
      <c r="M5" s="4" t="s">
        <v>9</v>
      </c>
      <c r="N5" s="14">
        <v>-2.4364084721175499E-2</v>
      </c>
      <c r="O5" s="2">
        <v>-10</v>
      </c>
      <c r="P5" s="14">
        <f>N5*O5</f>
        <v>0.243640847211755</v>
      </c>
    </row>
    <row r="6" spans="1:16" x14ac:dyDescent="0.2">
      <c r="A6" s="4" t="s">
        <v>0</v>
      </c>
      <c r="B6" s="15">
        <v>-5.1046198856692503E-2</v>
      </c>
      <c r="C6" s="2">
        <v>5</v>
      </c>
      <c r="D6" s="15">
        <f t="shared" ref="D6:D15" si="0">B6*C6</f>
        <v>-0.25523099428346252</v>
      </c>
      <c r="G6" s="4" t="s">
        <v>0</v>
      </c>
      <c r="H6" s="15">
        <v>1.33925336129817E-2</v>
      </c>
      <c r="I6" s="2">
        <v>5</v>
      </c>
      <c r="J6" s="15">
        <f t="shared" ref="J6:J15" si="1">H6*I6</f>
        <v>6.6962668064908498E-2</v>
      </c>
      <c r="M6" s="4" t="s">
        <v>0</v>
      </c>
      <c r="N6" s="15">
        <v>-1.07024489434359E-2</v>
      </c>
      <c r="O6" s="2">
        <v>5</v>
      </c>
      <c r="P6" s="15">
        <f t="shared" ref="P6:P15" si="2">N6*O6</f>
        <v>-5.3512244717179504E-2</v>
      </c>
    </row>
    <row r="7" spans="1:16" x14ac:dyDescent="0.2">
      <c r="A7" s="4" t="s">
        <v>10</v>
      </c>
      <c r="B7" s="15">
        <v>4.6981814325535901E-2</v>
      </c>
      <c r="C7" s="2">
        <v>2</v>
      </c>
      <c r="D7" s="15">
        <f t="shared" si="0"/>
        <v>9.3963628651071801E-2</v>
      </c>
      <c r="G7" s="4" t="s">
        <v>10</v>
      </c>
      <c r="H7" s="15">
        <v>-1.04084694918232E-2</v>
      </c>
      <c r="I7" s="2">
        <v>2</v>
      </c>
      <c r="J7" s="15">
        <f t="shared" si="1"/>
        <v>-2.0816938983646401E-2</v>
      </c>
      <c r="M7" s="4" t="s">
        <v>10</v>
      </c>
      <c r="N7" s="15">
        <v>1.0992572549614599E-3</v>
      </c>
      <c r="O7" s="2">
        <v>2</v>
      </c>
      <c r="P7" s="15">
        <f t="shared" si="2"/>
        <v>2.1985145099229198E-3</v>
      </c>
    </row>
    <row r="8" spans="1:16" x14ac:dyDescent="0.2">
      <c r="A8" s="4" t="s">
        <v>1</v>
      </c>
      <c r="B8" s="15">
        <v>1.4158671094195699E-2</v>
      </c>
      <c r="C8" s="2">
        <v>10</v>
      </c>
      <c r="D8" s="15">
        <f t="shared" si="0"/>
        <v>0.14158671094195699</v>
      </c>
      <c r="G8" s="4" t="s">
        <v>1</v>
      </c>
      <c r="H8" s="15">
        <v>3.9549382556792197E-2</v>
      </c>
      <c r="I8" s="2">
        <v>10</v>
      </c>
      <c r="J8" s="15">
        <f t="shared" si="1"/>
        <v>0.39549382556792195</v>
      </c>
      <c r="M8" s="4" t="s">
        <v>1</v>
      </c>
      <c r="N8" s="15">
        <v>5.41375247485188E-3</v>
      </c>
      <c r="O8" s="2">
        <v>10</v>
      </c>
      <c r="P8" s="15">
        <f t="shared" si="2"/>
        <v>5.4137524748518802E-2</v>
      </c>
    </row>
    <row r="9" spans="1:16" x14ac:dyDescent="0.2">
      <c r="A9" s="4" t="s">
        <v>2</v>
      </c>
      <c r="B9" s="15">
        <v>6.02572287872097E-3</v>
      </c>
      <c r="C9" s="2">
        <v>6</v>
      </c>
      <c r="D9" s="15">
        <f t="shared" si="0"/>
        <v>3.6154337272325823E-2</v>
      </c>
      <c r="G9" s="4" t="s">
        <v>2</v>
      </c>
      <c r="H9" s="15">
        <v>3.69938992990629E-3</v>
      </c>
      <c r="I9" s="2">
        <v>6</v>
      </c>
      <c r="J9" s="15">
        <f t="shared" si="1"/>
        <v>2.219633957943774E-2</v>
      </c>
      <c r="M9" s="4" t="s">
        <v>2</v>
      </c>
      <c r="N9" s="15">
        <v>3.7563725756490302E-3</v>
      </c>
      <c r="O9" s="2">
        <v>6</v>
      </c>
      <c r="P9" s="15">
        <f t="shared" si="2"/>
        <v>2.2538235453894183E-2</v>
      </c>
    </row>
    <row r="10" spans="1:16" x14ac:dyDescent="0.2">
      <c r="A10" s="4" t="s">
        <v>11</v>
      </c>
      <c r="B10" s="15">
        <v>1.48246862611215E-2</v>
      </c>
      <c r="C10" s="2">
        <v>5</v>
      </c>
      <c r="D10" s="15">
        <f t="shared" si="0"/>
        <v>7.4123431305607501E-2</v>
      </c>
      <c r="G10" s="4" t="s">
        <v>11</v>
      </c>
      <c r="H10" s="15">
        <v>0.14911553611233599</v>
      </c>
      <c r="I10" s="2">
        <v>5</v>
      </c>
      <c r="J10" s="15">
        <f t="shared" si="1"/>
        <v>0.74557768056167995</v>
      </c>
      <c r="M10" s="4" t="s">
        <v>11</v>
      </c>
      <c r="N10" s="15">
        <v>7.9722067196252702E-2</v>
      </c>
      <c r="O10" s="2">
        <v>5</v>
      </c>
      <c r="P10" s="15">
        <f t="shared" si="2"/>
        <v>0.3986103359812635</v>
      </c>
    </row>
    <row r="11" spans="1:16" x14ac:dyDescent="0.2">
      <c r="A11" s="4" t="s">
        <v>12</v>
      </c>
      <c r="B11" s="15">
        <v>-2.58031098335759E-2</v>
      </c>
      <c r="C11" s="2">
        <v>2</v>
      </c>
      <c r="D11" s="15">
        <f t="shared" si="0"/>
        <v>-5.1606219667151801E-2</v>
      </c>
      <c r="G11" s="4" t="s">
        <v>12</v>
      </c>
      <c r="H11" s="15">
        <v>1.9050551764238002E-2</v>
      </c>
      <c r="I11" s="2">
        <v>2</v>
      </c>
      <c r="J11" s="15">
        <f t="shared" si="1"/>
        <v>3.8101103528476003E-2</v>
      </c>
      <c r="M11" s="4" t="s">
        <v>12</v>
      </c>
      <c r="N11" s="15">
        <v>-0.19020891446350799</v>
      </c>
      <c r="O11" s="2">
        <v>2</v>
      </c>
      <c r="P11" s="15">
        <f t="shared" si="2"/>
        <v>-0.38041782892701598</v>
      </c>
    </row>
    <row r="12" spans="1:16" x14ac:dyDescent="0.2">
      <c r="A12" s="4" t="s">
        <v>3</v>
      </c>
      <c r="B12" s="15">
        <v>4.7231604566933399E-2</v>
      </c>
      <c r="C12" s="2">
        <v>0</v>
      </c>
      <c r="D12" s="15">
        <f t="shared" si="0"/>
        <v>0</v>
      </c>
      <c r="G12" s="4" t="s">
        <v>3</v>
      </c>
      <c r="H12" s="15">
        <v>1.8402204151852401E-2</v>
      </c>
      <c r="I12" s="2">
        <v>0</v>
      </c>
      <c r="J12" s="15">
        <f t="shared" si="1"/>
        <v>0</v>
      </c>
      <c r="M12" s="4" t="s">
        <v>3</v>
      </c>
      <c r="N12" s="15">
        <v>6.7568127045757598E-2</v>
      </c>
      <c r="O12" s="2">
        <v>0</v>
      </c>
      <c r="P12" s="15">
        <f t="shared" si="2"/>
        <v>0</v>
      </c>
    </row>
    <row r="13" spans="1:16" x14ac:dyDescent="0.2">
      <c r="A13" s="4" t="s">
        <v>4</v>
      </c>
      <c r="B13" s="15">
        <v>2.66390877103692E-2</v>
      </c>
      <c r="C13" s="2">
        <v>5</v>
      </c>
      <c r="D13" s="15">
        <f t="shared" si="0"/>
        <v>0.13319543855184601</v>
      </c>
      <c r="G13" s="4" t="s">
        <v>4</v>
      </c>
      <c r="H13" s="15">
        <v>0.16957186684994</v>
      </c>
      <c r="I13" s="2">
        <v>5</v>
      </c>
      <c r="J13" s="15">
        <f t="shared" si="1"/>
        <v>0.84785933424969995</v>
      </c>
      <c r="M13" s="4" t="s">
        <v>4</v>
      </c>
      <c r="N13" s="15">
        <v>0.47204501916578301</v>
      </c>
      <c r="O13" s="2">
        <v>5</v>
      </c>
      <c r="P13" s="15">
        <f t="shared" si="2"/>
        <v>2.3602250958289153</v>
      </c>
    </row>
    <row r="14" spans="1:16" x14ac:dyDescent="0.2">
      <c r="A14" s="4" t="s">
        <v>5</v>
      </c>
      <c r="B14" s="15">
        <v>1.5691426641359099E-2</v>
      </c>
      <c r="C14" s="2">
        <v>2</v>
      </c>
      <c r="D14" s="15">
        <f t="shared" si="0"/>
        <v>3.1382853282718198E-2</v>
      </c>
      <c r="G14" s="4" t="s">
        <v>5</v>
      </c>
      <c r="H14" s="15">
        <v>2.7256013148310099E-2</v>
      </c>
      <c r="I14" s="2">
        <v>2</v>
      </c>
      <c r="J14" s="15">
        <f t="shared" si="1"/>
        <v>5.4512026296620199E-2</v>
      </c>
      <c r="M14" s="4" t="s">
        <v>5</v>
      </c>
      <c r="N14" s="15">
        <v>7.4537917114038899E-2</v>
      </c>
      <c r="O14" s="2">
        <v>2</v>
      </c>
      <c r="P14" s="15">
        <f t="shared" si="2"/>
        <v>0.1490758342280778</v>
      </c>
    </row>
    <row r="15" spans="1:16" x14ac:dyDescent="0.2">
      <c r="A15" s="4" t="s">
        <v>6</v>
      </c>
      <c r="B15" s="15">
        <v>-8.9126859909273604E-2</v>
      </c>
      <c r="C15" s="2">
        <v>0</v>
      </c>
      <c r="D15" s="15">
        <f t="shared" si="0"/>
        <v>0</v>
      </c>
      <c r="G15" s="4" t="s">
        <v>6</v>
      </c>
      <c r="H15" s="15">
        <v>-5.4562444408390497E-2</v>
      </c>
      <c r="I15" s="2">
        <v>0</v>
      </c>
      <c r="J15" s="15">
        <f t="shared" si="1"/>
        <v>0</v>
      </c>
      <c r="M15" s="4" t="s">
        <v>6</v>
      </c>
      <c r="N15" s="15">
        <v>3.9518495398668502E-2</v>
      </c>
      <c r="O15" s="2">
        <v>0</v>
      </c>
      <c r="P15" s="15">
        <f t="shared" si="2"/>
        <v>0</v>
      </c>
    </row>
    <row r="16" spans="1:16" x14ac:dyDescent="0.2">
      <c r="A16" s="4"/>
      <c r="B16" s="4"/>
      <c r="C16" s="6" t="s">
        <v>16</v>
      </c>
      <c r="D16" s="16">
        <f>SUM(D4:D15)</f>
        <v>0.90446604717575196</v>
      </c>
      <c r="E16" s="16"/>
      <c r="F16" s="16"/>
      <c r="G16" s="17"/>
      <c r="H16" s="17"/>
      <c r="I16" s="18" t="s">
        <v>16</v>
      </c>
      <c r="J16" s="16">
        <f>SUM(J4:J15)</f>
        <v>2.772807379562396</v>
      </c>
      <c r="K16" s="16"/>
      <c r="L16" s="16"/>
      <c r="M16" s="17"/>
      <c r="N16" s="17"/>
      <c r="O16" s="18" t="s">
        <v>16</v>
      </c>
      <c r="P16" s="16">
        <f>SUM(P4:P15)</f>
        <v>2.742140164318152</v>
      </c>
    </row>
    <row r="17" spans="1:16" x14ac:dyDescent="0.2">
      <c r="A17" s="4"/>
      <c r="C17" s="6" t="s">
        <v>18</v>
      </c>
      <c r="D17" s="16">
        <f>EXP(D16)</f>
        <v>2.4706123803439364</v>
      </c>
      <c r="E17" s="16"/>
      <c r="F17" s="16"/>
      <c r="G17" s="17"/>
      <c r="H17" s="16"/>
      <c r="I17" s="18" t="s">
        <v>18</v>
      </c>
      <c r="J17" s="16">
        <f>EXP(J16)</f>
        <v>16.003498899677915</v>
      </c>
      <c r="K17" s="16"/>
      <c r="L17" s="16"/>
      <c r="M17" s="17"/>
      <c r="N17" s="16"/>
      <c r="O17" s="18" t="s">
        <v>18</v>
      </c>
      <c r="P17" s="16">
        <f>EXP(P16)</f>
        <v>15.520165282099081</v>
      </c>
    </row>
    <row r="18" spans="1:16" x14ac:dyDescent="0.2">
      <c r="A18" s="4"/>
      <c r="C18" s="6" t="s">
        <v>17</v>
      </c>
      <c r="D18" s="16">
        <f>D17/(1+D17)</f>
        <v>0.71186641133894057</v>
      </c>
      <c r="E18" s="16"/>
      <c r="F18" s="16"/>
      <c r="G18" s="17"/>
      <c r="H18" s="16"/>
      <c r="I18" s="18" t="s">
        <v>17</v>
      </c>
      <c r="J18" s="16">
        <f>J17/(1+J17)</f>
        <v>0.94118857501623143</v>
      </c>
      <c r="K18" s="16"/>
      <c r="L18" s="16"/>
      <c r="M18" s="17"/>
      <c r="N18" s="16"/>
      <c r="O18" s="18" t="s">
        <v>17</v>
      </c>
      <c r="P18" s="16">
        <f>P17/(1+P17)</f>
        <v>0.93946791797031359</v>
      </c>
    </row>
    <row r="19" spans="1:16" ht="8" customHeight="1" x14ac:dyDescent="0.2"/>
    <row r="20" spans="1:16" x14ac:dyDescent="0.2">
      <c r="A20" s="2" t="s">
        <v>19</v>
      </c>
      <c r="G20" s="2" t="s">
        <v>19</v>
      </c>
      <c r="M20" s="2" t="s">
        <v>19</v>
      </c>
    </row>
    <row r="21" spans="1:16" x14ac:dyDescent="0.2">
      <c r="A21" s="11">
        <v>89</v>
      </c>
      <c r="B21" s="7">
        <v>51</v>
      </c>
      <c r="G21" s="11">
        <v>201</v>
      </c>
      <c r="H21" s="7">
        <v>123</v>
      </c>
      <c r="M21" s="11">
        <v>186</v>
      </c>
      <c r="N21" s="7">
        <v>98</v>
      </c>
    </row>
    <row r="22" spans="1:16" x14ac:dyDescent="0.2">
      <c r="A22" s="12">
        <v>59</v>
      </c>
      <c r="B22" s="8">
        <v>72</v>
      </c>
      <c r="G22" s="12">
        <v>136</v>
      </c>
      <c r="H22" s="8">
        <v>184</v>
      </c>
      <c r="M22" s="12">
        <v>128</v>
      </c>
      <c r="N22" s="8">
        <v>159</v>
      </c>
    </row>
    <row r="24" spans="1:16" x14ac:dyDescent="0.2">
      <c r="A24" s="2" t="s">
        <v>20</v>
      </c>
      <c r="B24" s="9">
        <f>(A21+B22)/SUM(A21:B22)</f>
        <v>0.59409594095940954</v>
      </c>
      <c r="C24" s="10"/>
      <c r="D24" s="10"/>
      <c r="E24" s="10"/>
      <c r="F24" s="10"/>
      <c r="G24" s="10" t="s">
        <v>20</v>
      </c>
      <c r="H24" s="9">
        <f>(G21+H22)/SUM(G21:H22)</f>
        <v>0.59782608695652173</v>
      </c>
      <c r="I24" s="10"/>
      <c r="J24" s="10"/>
      <c r="K24" s="10"/>
      <c r="L24" s="10"/>
      <c r="M24" s="10" t="s">
        <v>20</v>
      </c>
      <c r="N24" s="9">
        <f>(M21+N22)/SUM(M21:N22)</f>
        <v>0.60420315236427324</v>
      </c>
    </row>
    <row r="25" spans="1:16" x14ac:dyDescent="0.2">
      <c r="A25" s="2" t="s">
        <v>21</v>
      </c>
      <c r="B25" s="9">
        <f>B22/SUM(A22:B22)</f>
        <v>0.54961832061068705</v>
      </c>
      <c r="C25" s="10"/>
      <c r="D25" s="10"/>
      <c r="E25" s="10"/>
      <c r="F25" s="10"/>
      <c r="G25" s="10" t="s">
        <v>21</v>
      </c>
      <c r="H25" s="9">
        <f>H22/SUM(G22:H22)</f>
        <v>0.57499999999999996</v>
      </c>
      <c r="I25" s="10"/>
      <c r="J25" s="10"/>
      <c r="K25" s="10"/>
      <c r="L25" s="10"/>
      <c r="M25" s="10" t="s">
        <v>21</v>
      </c>
      <c r="N25" s="9">
        <f>N22/SUM(M22:N22)</f>
        <v>0.55400696864111498</v>
      </c>
    </row>
    <row r="26" spans="1:16" x14ac:dyDescent="0.2">
      <c r="A26" s="2" t="s">
        <v>22</v>
      </c>
      <c r="B26" s="9">
        <f>A21/SUM(A21:B21)</f>
        <v>0.63571428571428568</v>
      </c>
      <c r="C26" s="10"/>
      <c r="D26" s="10"/>
      <c r="E26" s="10"/>
      <c r="F26" s="10"/>
      <c r="G26" s="10" t="s">
        <v>22</v>
      </c>
      <c r="H26" s="9">
        <f>G21/SUM(G21:H21)</f>
        <v>0.62037037037037035</v>
      </c>
      <c r="I26" s="10"/>
      <c r="J26" s="10"/>
      <c r="K26" s="10"/>
      <c r="L26" s="10"/>
      <c r="M26" s="10" t="s">
        <v>22</v>
      </c>
      <c r="N26" s="9">
        <f>M21/SUM(M21:N21)</f>
        <v>0.65492957746478875</v>
      </c>
    </row>
    <row r="29" spans="1:16" x14ac:dyDescent="0.2">
      <c r="A29" s="19" t="s">
        <v>26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  <row r="30" spans="1:16" ht="8" customHeight="1" x14ac:dyDescent="0.2"/>
    <row r="31" spans="1:16" x14ac:dyDescent="0.2">
      <c r="A31" s="3" t="s">
        <v>13</v>
      </c>
      <c r="B31" s="2" t="s">
        <v>14</v>
      </c>
      <c r="C31" s="2" t="s">
        <v>25</v>
      </c>
      <c r="D31" s="2" t="s">
        <v>15</v>
      </c>
      <c r="G31" s="3" t="s">
        <v>23</v>
      </c>
      <c r="H31" s="2" t="s">
        <v>14</v>
      </c>
      <c r="I31" s="2" t="s">
        <v>25</v>
      </c>
      <c r="J31" s="2" t="s">
        <v>15</v>
      </c>
      <c r="M31" s="3" t="s">
        <v>24</v>
      </c>
      <c r="N31" s="2" t="s">
        <v>14</v>
      </c>
      <c r="O31" s="2" t="s">
        <v>25</v>
      </c>
      <c r="P31" s="2" t="s">
        <v>15</v>
      </c>
    </row>
  </sheetData>
  <mergeCells count="2">
    <mergeCell ref="A1:P1"/>
    <mergeCell ref="A29:P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2016-05-15T12:31:56Z</dcterms:created>
  <dcterms:modified xsi:type="dcterms:W3CDTF">2016-05-15T13:08:10Z</dcterms:modified>
</cp:coreProperties>
</file>