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checkCompatibility="1"/>
  <mc:AlternateContent xmlns:mc="http://schemas.openxmlformats.org/markup-compatibility/2006">
    <mc:Choice Requires="x15">
      <x15ac:absPath xmlns:x15ac="http://schemas.microsoft.com/office/spreadsheetml/2010/11/ac" url="C:\Users\User\Documents\"/>
    </mc:Choice>
  </mc:AlternateContent>
  <xr:revisionPtr revIDLastSave="0" documentId="13_ncr:1_{D83FC1BD-A12E-4493-9D33-7EE8FB09FC7C}" xr6:coauthVersionLast="47" xr6:coauthVersionMax="47" xr10:uidLastSave="{00000000-0000-0000-0000-000000000000}"/>
  <bookViews>
    <workbookView xWindow="-120" yWindow="-120" windowWidth="20730" windowHeight="11160" xr2:uid="{00000000-000D-0000-FFFF-FFFF00000000}"/>
  </bookViews>
  <sheets>
    <sheet name="dirty_sales_data" sheetId="1" r:id="rId1"/>
    <sheet name="Pivot tables" sheetId="2" r:id="rId2"/>
    <sheet name="Dashboard" sheetId="6" r:id="rId3"/>
    <sheet name="Analysis and recommendations" sheetId="8" r:id="rId4"/>
  </sheets>
  <definedNames>
    <definedName name="Slicer_Date">#N/A</definedName>
    <definedName name="Slicer_Payment_Method">#N/A</definedName>
    <definedName name="Slicer_Product">#N/A</definedName>
    <definedName name="Slicer_Product1">#N/A</definedName>
    <definedName name="Slicer_Region">#N/A</definedName>
    <definedName name="Slicer_Sales_Rep">#N/A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I4" i="1"/>
  <c r="K4" i="1" l="1"/>
  <c r="K5" i="1" s="1"/>
  <c r="O4" i="1"/>
  <c r="O5" i="1" s="1"/>
</calcChain>
</file>

<file path=xl/sharedStrings.xml><?xml version="1.0" encoding="utf-8"?>
<sst xmlns="http://schemas.openxmlformats.org/spreadsheetml/2006/main" count="923" uniqueCount="91">
  <si>
    <t>Date</t>
  </si>
  <si>
    <t>Customer ID</t>
  </si>
  <si>
    <t>Sales Amount</t>
  </si>
  <si>
    <t>Product</t>
  </si>
  <si>
    <t>Region</t>
  </si>
  <si>
    <t>Payment Method</t>
  </si>
  <si>
    <t>Sales Rep</t>
  </si>
  <si>
    <t>Rice</t>
  </si>
  <si>
    <t>North</t>
  </si>
  <si>
    <t>Cash</t>
  </si>
  <si>
    <t>Mary Jane</t>
  </si>
  <si>
    <t>Milk</t>
  </si>
  <si>
    <t>East</t>
  </si>
  <si>
    <t>Jane Smith</t>
  </si>
  <si>
    <t>Sugar</t>
  </si>
  <si>
    <t>John Doe</t>
  </si>
  <si>
    <t>Beans</t>
  </si>
  <si>
    <t>West</t>
  </si>
  <si>
    <t>Credit Card</t>
  </si>
  <si>
    <t>North-East</t>
  </si>
  <si>
    <t>Bank Transfer</t>
  </si>
  <si>
    <t>PayPal</t>
  </si>
  <si>
    <t>South</t>
  </si>
  <si>
    <t>Salt</t>
  </si>
  <si>
    <t>Flour</t>
  </si>
  <si>
    <t>South-East</t>
  </si>
  <si>
    <t>AVG Sales</t>
  </si>
  <si>
    <t>Count of Payment method</t>
  </si>
  <si>
    <t>Count of Sales Rep</t>
  </si>
  <si>
    <t>Grand Total</t>
  </si>
  <si>
    <t>Sum of Count of Payment method</t>
  </si>
  <si>
    <t>Average of Sales Amount</t>
  </si>
  <si>
    <t>3. Find and replaced North East with North-East and South East with South-East</t>
  </si>
  <si>
    <t>2. Removed the dollar sign by changing the currency to number and replaced the blanks with the average sales that was 533.61</t>
  </si>
  <si>
    <t>Mode Sales Rep</t>
  </si>
  <si>
    <t>Sum of Sales</t>
  </si>
  <si>
    <t>Average Sales</t>
  </si>
  <si>
    <t>Column Labels</t>
  </si>
  <si>
    <t>TOTAL SALES</t>
  </si>
  <si>
    <t>AVERAGE SALES</t>
  </si>
  <si>
    <t>YEAR</t>
  </si>
  <si>
    <t>1930</t>
  </si>
  <si>
    <t>2001</t>
  </si>
  <si>
    <t>2002</t>
  </si>
  <si>
    <t>2003</t>
  </si>
  <si>
    <t>2005</t>
  </si>
  <si>
    <t>2006</t>
  </si>
  <si>
    <t>2008</t>
  </si>
  <si>
    <t>2009</t>
  </si>
  <si>
    <t>2010</t>
  </si>
  <si>
    <t>2011</t>
  </si>
  <si>
    <t>2012</t>
  </si>
  <si>
    <t>2013</t>
  </si>
  <si>
    <t>2015</t>
  </si>
  <si>
    <t>2016</t>
  </si>
  <si>
    <t>2017</t>
  </si>
  <si>
    <t>2018</t>
  </si>
  <si>
    <t>2019</t>
  </si>
  <si>
    <t>2021</t>
  </si>
  <si>
    <t>2022</t>
  </si>
  <si>
    <t>2023</t>
  </si>
  <si>
    <t>2024</t>
  </si>
  <si>
    <t>2026</t>
  </si>
  <si>
    <t>2028</t>
  </si>
  <si>
    <t>2029</t>
  </si>
  <si>
    <t>Sum of Customer ID</t>
  </si>
  <si>
    <t>KEY DETAILS ON ANALYSIS AND RECOMMENDATIONS</t>
  </si>
  <si>
    <t>Dirty Sales Data Analysis</t>
  </si>
  <si>
    <t>4. Replaced the blanks in the Payment method field with the mode that is cash appearing 86 times</t>
  </si>
  <si>
    <t>5. Replaced the blanks in the Sales Rep field with the mode that is Jane Smith who appeared 117 times</t>
  </si>
  <si>
    <t>Creating Pivot Tables for Analysis</t>
  </si>
  <si>
    <t>Year</t>
  </si>
  <si>
    <t>Created pivot tables for:</t>
  </si>
  <si>
    <t>2. Average Sales per Product, Flour had the maximum average sales and sugar had the least average sales. Flour may be the food consumed in all regions with average sales of 154.43.</t>
  </si>
  <si>
    <t>3. Total Sales per Product per Sales Rep, Jane Smith had most Sales with sales worth 59411.64 whereas John Doe had 26361.78 and Mary Jane had the least with 20948.53. We can also spot that Rice had the most Sum of Sales with 20399.99. We can also notice that inasmuch as  Rice total sales was worth more, Flour had the most average sales from our previous analysis. We can conclude that Rice may be sold in high volumes but at a low price per unit but for Flour customers may buy the product in bulk leading to fewer transactions but higher average sales.</t>
  </si>
  <si>
    <t>4. Average Sales per Sales Rep. When it comes to average sales, Jane Smith had the least average sales inasmuch as she had the most worth of total sum of Sales. We can conclude that she may may have a larger target that makes smaller frequent purchases. It is evident she has a good customer base.</t>
  </si>
  <si>
    <t>1.Total Sales per region, The East Region had the maximum sales whereas the North Region had the minimum sales. Business may be the major source of income in the East Region</t>
  </si>
  <si>
    <t>5. Count of Payment method per Region. We can notice that Cash is the most used and PayPal is not a common payment method in all the regions. The South region included most people who used credit cards. Banks dominated the East region marrying our first analysis that showed that maximum sales were in the East. We can conclude that the East Region is the most developed with businesses and banks that make selling and purchasing convenient.</t>
  </si>
  <si>
    <t xml:space="preserve">6. Trend of Sales through the Years. The Sale happened throughout the months of January to July. There is a peak of business in 2024. </t>
  </si>
  <si>
    <t>Recommendations</t>
  </si>
  <si>
    <t>4. Offering free samples to new customers and potential customers to build market.</t>
  </si>
  <si>
    <t>5. Encourage cross-selling of complementary products such as Rice and Beans to improve the average transactional value.</t>
  </si>
  <si>
    <t>1. Marketing strategy to be implemented in the North Region to increase Sales like offering discounts for more purchases and having bundle deals for customers.</t>
  </si>
  <si>
    <t xml:space="preserve">2. Doing inventory to ensure that the demand for all products are met. This means ensuring a reliable supply chain to prevent stockouts and meet customer demand promptly. </t>
  </si>
  <si>
    <t>7. They can also fortify the products to encourage purchase. For example; Fortification of Flour with vitamins since it has the most average sales so as to encourage even more sales as a result of the added health benefits.</t>
  </si>
  <si>
    <t>8. Digital marketing. Utilizing digital marketing strategies including social media and online ads to increase visibility and attract new customers.</t>
  </si>
  <si>
    <t>9. Market Research. The company can gather feedback from customers through market analysis on the reasons behind the low purchase of products through the previous years or particular months. The company can understand trends, customer preferences and competitors then use the information to adjust the product range and sale tactics.</t>
  </si>
  <si>
    <t>3.Sales and marketing training especially for to John Doe and Mary Jane to improve their Sales. This means ensuring all the Reps are well trained and knowledgeable on all products including nutritional benefits so as to encourage sales. The Reps can also be provided with smartphones for quick and easy order process and customer access and also be given bonuses, rewards or commissions based on sale targets to motivate them.</t>
  </si>
  <si>
    <t>6. .Building of infrastracture in other regions to encourage setting up of Banks To encorage the Sales by easy pay for products.</t>
  </si>
  <si>
    <t>Mode Payment method</t>
  </si>
  <si>
    <t>1. Extracted the year from the date field and Changed the customer Id to text and replaced the abc in the customer Id field to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</si>
</sst>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4" fillId="0" borderId="2" xfId="3"/>
    <xf numFmtId="49" fontId="4" fillId="0" borderId="2" xfId="3" applyNumberFormat="1"/>
    <xf numFmtId="49" fontId="0" fillId="0" borderId="0" xfId="0" applyNumberFormat="1"/>
    <xf numFmtId="2" fontId="4" fillId="0" borderId="2" xfId="3" applyNumberFormat="1"/>
    <xf numFmtId="2"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164" fontId="4" fillId="0" borderId="2" xfId="3" applyNumberFormat="1"/>
    <xf numFmtId="164" fontId="0" fillId="0" borderId="0" xfId="0" applyNumberFormat="1"/>
    <xf numFmtId="0" fontId="4" fillId="0" borderId="2" xfId="3" applyNumberFormat="1"/>
    <xf numFmtId="0" fontId="19" fillId="0" borderId="0" xfId="0" applyFont="1"/>
    <xf numFmtId="0" fontId="18" fillId="0" borderId="0" xfId="0" applyFont="1"/>
    <xf numFmtId="0" fontId="4" fillId="34" borderId="2" xfId="3" applyFill="1"/>
    <xf numFmtId="2" fontId="0" fillId="34" borderId="0" xfId="0" applyNumberFormat="1" applyFill="1"/>
    <xf numFmtId="0" fontId="0" fillId="34" borderId="0" xfId="0" applyFill="1"/>
    <xf numFmtId="0" fontId="4" fillId="36" borderId="2" xfId="3" applyFill="1"/>
    <xf numFmtId="0" fontId="0" fillId="36" borderId="0" xfId="0" applyFill="1"/>
    <xf numFmtId="49" fontId="0" fillId="36" borderId="0" xfId="0" applyNumberFormat="1" applyFill="1"/>
    <xf numFmtId="0" fontId="4" fillId="37" borderId="2" xfId="3" applyFill="1"/>
    <xf numFmtId="0" fontId="0" fillId="37" borderId="0" xfId="0" applyFill="1"/>
    <xf numFmtId="0" fontId="4" fillId="38" borderId="2" xfId="3" applyFill="1"/>
    <xf numFmtId="0" fontId="0" fillId="38" borderId="0" xfId="0" applyFill="1"/>
    <xf numFmtId="49" fontId="0" fillId="38" borderId="0" xfId="0" applyNumberFormat="1" applyFill="1"/>
    <xf numFmtId="0" fontId="4" fillId="35" borderId="2" xfId="3"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fill>
        <patternFill patternType="solid">
          <fgColor indexed="64"/>
          <bgColor rgb="FF92D050"/>
        </patternFill>
      </fill>
    </dxf>
    <dxf>
      <numFmt numFmtId="0" formatCode="General"/>
      <fill>
        <patternFill patternType="solid">
          <fgColor indexed="64"/>
          <bgColor rgb="FF00B050"/>
        </patternFill>
      </fill>
    </dxf>
    <dxf>
      <numFmt numFmtId="2" formatCode="0.00"/>
      <fill>
        <patternFill patternType="solid">
          <fgColor indexed="64"/>
          <bgColor rgb="FF00B0F0"/>
        </patternFill>
      </fill>
    </dxf>
    <dxf>
      <numFmt numFmtId="2" formatCode="0.00"/>
    </dxf>
    <dxf>
      <numFmt numFmtId="30" formatCode="@"/>
    </dxf>
    <dxf>
      <numFmt numFmtId="0" formatCode="General"/>
    </dxf>
    <dxf>
      <numFmt numFmtId="164"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tables!PivotTable1</c:name>
    <c:fmtId val="0"/>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solidFill>
                  <a:srgbClr val="C00000"/>
                </a:solidFill>
              </a:rPr>
              <a:t>Total 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rgbClr val="00B0F0"/>
            </a:solidFill>
            <a:ln>
              <a:noFill/>
            </a:ln>
            <a:effectLst/>
          </c:spPr>
          <c:invertIfNegative val="0"/>
          <c:cat>
            <c:strRef>
              <c:f>'Pivot tables'!$A$4:$A$10</c:f>
              <c:strCache>
                <c:ptCount val="6"/>
                <c:pt idx="0">
                  <c:v>North</c:v>
                </c:pt>
                <c:pt idx="1">
                  <c:v>South-East</c:v>
                </c:pt>
                <c:pt idx="2">
                  <c:v>South</c:v>
                </c:pt>
                <c:pt idx="3">
                  <c:v>West</c:v>
                </c:pt>
                <c:pt idx="4">
                  <c:v>North-East</c:v>
                </c:pt>
                <c:pt idx="5">
                  <c:v>East</c:v>
                </c:pt>
              </c:strCache>
            </c:strRef>
          </c:cat>
          <c:val>
            <c:numRef>
              <c:f>'Pivot tables'!$B$4:$B$10</c:f>
              <c:numCache>
                <c:formatCode>General</c:formatCode>
                <c:ptCount val="6"/>
                <c:pt idx="0">
                  <c:v>13253.749999999998</c:v>
                </c:pt>
                <c:pt idx="1">
                  <c:v>13886.55</c:v>
                </c:pt>
                <c:pt idx="2">
                  <c:v>18478.260000000002</c:v>
                </c:pt>
                <c:pt idx="3">
                  <c:v>19716.38</c:v>
                </c:pt>
                <c:pt idx="4">
                  <c:v>20179.210000000003</c:v>
                </c:pt>
                <c:pt idx="5">
                  <c:v>21207.8</c:v>
                </c:pt>
              </c:numCache>
            </c:numRef>
          </c:val>
          <c:extLst>
            <c:ext xmlns:c16="http://schemas.microsoft.com/office/drawing/2014/chart" uri="{C3380CC4-5D6E-409C-BE32-E72D297353CC}">
              <c16:uniqueId val="{00000000-124C-4B52-9916-838818267DE1}"/>
            </c:ext>
          </c:extLst>
        </c:ser>
        <c:dLbls>
          <c:showLegendKey val="0"/>
          <c:showVal val="0"/>
          <c:showCatName val="0"/>
          <c:showSerName val="0"/>
          <c:showPercent val="0"/>
          <c:showBubbleSize val="0"/>
        </c:dLbls>
        <c:gapWidth val="182"/>
        <c:axId val="1711386672"/>
        <c:axId val="1711384592"/>
      </c:barChart>
      <c:catAx>
        <c:axId val="171138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84592"/>
        <c:crosses val="autoZero"/>
        <c:auto val="1"/>
        <c:lblAlgn val="ctr"/>
        <c:lblOffset val="100"/>
        <c:noMultiLvlLbl val="0"/>
      </c:catAx>
      <c:valAx>
        <c:axId val="171138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8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tables!PivotTable9</c:name>
    <c:fmtId val="2"/>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US">
                <a:solidFill>
                  <a:srgbClr val="00B050"/>
                </a:solidFill>
              </a:rPr>
              <a:t>Average</a:t>
            </a:r>
            <a:r>
              <a:rPr lang="en-US" baseline="0">
                <a:solidFill>
                  <a:srgbClr val="00B050"/>
                </a:solidFill>
              </a:rPr>
              <a:t> Sales per Sales Rep</a:t>
            </a:r>
            <a:endParaRPr lang="en-US">
              <a:solidFill>
                <a:srgbClr val="00B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tables'!$B$87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7D-4C83-845F-D96E38C628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7D-4C83-845F-D96E38C628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7D-4C83-845F-D96E38C62831}"/>
              </c:ext>
            </c:extLst>
          </c:dPt>
          <c:cat>
            <c:strRef>
              <c:f>'Pivot tables'!$A$88:$A$91</c:f>
              <c:strCache>
                <c:ptCount val="3"/>
                <c:pt idx="0">
                  <c:v>Jane Smith</c:v>
                </c:pt>
                <c:pt idx="1">
                  <c:v>John Doe</c:v>
                </c:pt>
                <c:pt idx="2">
                  <c:v>Mary Jane</c:v>
                </c:pt>
              </c:strCache>
            </c:strRef>
          </c:cat>
          <c:val>
            <c:numRef>
              <c:f>'Pivot tables'!$B$88:$B$91</c:f>
              <c:numCache>
                <c:formatCode>General</c:formatCode>
                <c:ptCount val="3"/>
                <c:pt idx="0">
                  <c:v>507.79179487179459</c:v>
                </c:pt>
                <c:pt idx="1">
                  <c:v>573.08217391304356</c:v>
                </c:pt>
                <c:pt idx="2">
                  <c:v>566.17648648648628</c:v>
                </c:pt>
              </c:numCache>
            </c:numRef>
          </c:val>
          <c:extLst>
            <c:ext xmlns:c16="http://schemas.microsoft.com/office/drawing/2014/chart" uri="{C3380CC4-5D6E-409C-BE32-E72D297353CC}">
              <c16:uniqueId val="{00000006-477D-4C83-845F-D96E38C628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tables!PivotTable14</c:name>
    <c:fmtId val="6"/>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aseline="0">
                <a:solidFill>
                  <a:schemeClr val="accent2">
                    <a:lumMod val="75000"/>
                  </a:schemeClr>
                </a:solidFill>
              </a:rPr>
              <a:t>Count of Payment Method Per Region</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s>
    <c:plotArea>
      <c:layout>
        <c:manualLayout>
          <c:layoutTarget val="inner"/>
          <c:xMode val="edge"/>
          <c:yMode val="edge"/>
          <c:x val="5.4270653822470732E-2"/>
          <c:y val="0.13557653561489169"/>
          <c:w val="0.78745629749934909"/>
          <c:h val="0.76357839281758466"/>
        </c:manualLayout>
      </c:layout>
      <c:barChart>
        <c:barDir val="col"/>
        <c:grouping val="clustered"/>
        <c:varyColors val="0"/>
        <c:ser>
          <c:idx val="0"/>
          <c:order val="0"/>
          <c:tx>
            <c:strRef>
              <c:f>'Pivot tables'!$B$119:$B$120</c:f>
              <c:strCache>
                <c:ptCount val="1"/>
                <c:pt idx="0">
                  <c:v>Bank Transfer</c:v>
                </c:pt>
              </c:strCache>
            </c:strRef>
          </c:tx>
          <c:spPr>
            <a:solidFill>
              <a:schemeClr val="accent1"/>
            </a:solidFill>
            <a:ln>
              <a:noFill/>
            </a:ln>
            <a:effectLst/>
          </c:spPr>
          <c:invertIfNegative val="0"/>
          <c:cat>
            <c:strRef>
              <c:f>'Pivot tables'!$A$121:$A$127</c:f>
              <c:strCache>
                <c:ptCount val="6"/>
                <c:pt idx="0">
                  <c:v>North</c:v>
                </c:pt>
                <c:pt idx="1">
                  <c:v>South-East</c:v>
                </c:pt>
                <c:pt idx="2">
                  <c:v>West</c:v>
                </c:pt>
                <c:pt idx="3">
                  <c:v>South</c:v>
                </c:pt>
                <c:pt idx="4">
                  <c:v>North-East</c:v>
                </c:pt>
                <c:pt idx="5">
                  <c:v>East</c:v>
                </c:pt>
              </c:strCache>
            </c:strRef>
          </c:cat>
          <c:val>
            <c:numRef>
              <c:f>'Pivot tables'!$B$121:$B$127</c:f>
              <c:numCache>
                <c:formatCode>General</c:formatCode>
                <c:ptCount val="6"/>
                <c:pt idx="0">
                  <c:v>185</c:v>
                </c:pt>
                <c:pt idx="1">
                  <c:v>111</c:v>
                </c:pt>
                <c:pt idx="2">
                  <c:v>296</c:v>
                </c:pt>
                <c:pt idx="3">
                  <c:v>148</c:v>
                </c:pt>
                <c:pt idx="4">
                  <c:v>185</c:v>
                </c:pt>
                <c:pt idx="5">
                  <c:v>444</c:v>
                </c:pt>
              </c:numCache>
            </c:numRef>
          </c:val>
          <c:extLst>
            <c:ext xmlns:c16="http://schemas.microsoft.com/office/drawing/2014/chart" uri="{C3380CC4-5D6E-409C-BE32-E72D297353CC}">
              <c16:uniqueId val="{00000000-2193-492E-8A50-9C0DD3F791B1}"/>
            </c:ext>
          </c:extLst>
        </c:ser>
        <c:ser>
          <c:idx val="1"/>
          <c:order val="1"/>
          <c:tx>
            <c:strRef>
              <c:f>'Pivot tables'!$C$119:$C$120</c:f>
              <c:strCache>
                <c:ptCount val="1"/>
                <c:pt idx="0">
                  <c:v>Cash</c:v>
                </c:pt>
              </c:strCache>
            </c:strRef>
          </c:tx>
          <c:spPr>
            <a:solidFill>
              <a:schemeClr val="accent2"/>
            </a:solidFill>
            <a:ln>
              <a:noFill/>
            </a:ln>
            <a:effectLst/>
          </c:spPr>
          <c:invertIfNegative val="0"/>
          <c:cat>
            <c:strRef>
              <c:f>'Pivot tables'!$A$121:$A$127</c:f>
              <c:strCache>
                <c:ptCount val="6"/>
                <c:pt idx="0">
                  <c:v>North</c:v>
                </c:pt>
                <c:pt idx="1">
                  <c:v>South-East</c:v>
                </c:pt>
                <c:pt idx="2">
                  <c:v>West</c:v>
                </c:pt>
                <c:pt idx="3">
                  <c:v>South</c:v>
                </c:pt>
                <c:pt idx="4">
                  <c:v>North-East</c:v>
                </c:pt>
                <c:pt idx="5">
                  <c:v>East</c:v>
                </c:pt>
              </c:strCache>
            </c:strRef>
          </c:cat>
          <c:val>
            <c:numRef>
              <c:f>'Pivot tables'!$C$121:$C$127</c:f>
              <c:numCache>
                <c:formatCode>General</c:formatCode>
                <c:ptCount val="6"/>
                <c:pt idx="0">
                  <c:v>688</c:v>
                </c:pt>
                <c:pt idx="1">
                  <c:v>1118</c:v>
                </c:pt>
                <c:pt idx="2">
                  <c:v>1118</c:v>
                </c:pt>
                <c:pt idx="3">
                  <c:v>1204</c:v>
                </c:pt>
                <c:pt idx="4">
                  <c:v>1376</c:v>
                </c:pt>
                <c:pt idx="5">
                  <c:v>1892</c:v>
                </c:pt>
              </c:numCache>
            </c:numRef>
          </c:val>
          <c:extLst>
            <c:ext xmlns:c16="http://schemas.microsoft.com/office/drawing/2014/chart" uri="{C3380CC4-5D6E-409C-BE32-E72D297353CC}">
              <c16:uniqueId val="{00000000-C72A-428B-A98A-F2F8272F27DB}"/>
            </c:ext>
          </c:extLst>
        </c:ser>
        <c:ser>
          <c:idx val="2"/>
          <c:order val="2"/>
          <c:tx>
            <c:strRef>
              <c:f>'Pivot tables'!$D$119:$D$120</c:f>
              <c:strCache>
                <c:ptCount val="1"/>
                <c:pt idx="0">
                  <c:v>Credit Card</c:v>
                </c:pt>
              </c:strCache>
            </c:strRef>
          </c:tx>
          <c:spPr>
            <a:solidFill>
              <a:schemeClr val="accent3"/>
            </a:solidFill>
            <a:ln>
              <a:noFill/>
            </a:ln>
            <a:effectLst/>
          </c:spPr>
          <c:invertIfNegative val="0"/>
          <c:cat>
            <c:strRef>
              <c:f>'Pivot tables'!$A$121:$A$127</c:f>
              <c:strCache>
                <c:ptCount val="6"/>
                <c:pt idx="0">
                  <c:v>North</c:v>
                </c:pt>
                <c:pt idx="1">
                  <c:v>South-East</c:v>
                </c:pt>
                <c:pt idx="2">
                  <c:v>West</c:v>
                </c:pt>
                <c:pt idx="3">
                  <c:v>South</c:v>
                </c:pt>
                <c:pt idx="4">
                  <c:v>North-East</c:v>
                </c:pt>
                <c:pt idx="5">
                  <c:v>East</c:v>
                </c:pt>
              </c:strCache>
            </c:strRef>
          </c:cat>
          <c:val>
            <c:numRef>
              <c:f>'Pivot tables'!$D$121:$D$127</c:f>
              <c:numCache>
                <c:formatCode>General</c:formatCode>
                <c:ptCount val="6"/>
                <c:pt idx="0">
                  <c:v>220</c:v>
                </c:pt>
                <c:pt idx="1">
                  <c:v>352</c:v>
                </c:pt>
                <c:pt idx="2">
                  <c:v>308</c:v>
                </c:pt>
                <c:pt idx="3">
                  <c:v>528</c:v>
                </c:pt>
                <c:pt idx="4">
                  <c:v>396</c:v>
                </c:pt>
                <c:pt idx="5">
                  <c:v>132</c:v>
                </c:pt>
              </c:numCache>
            </c:numRef>
          </c:val>
          <c:extLst>
            <c:ext xmlns:c16="http://schemas.microsoft.com/office/drawing/2014/chart" uri="{C3380CC4-5D6E-409C-BE32-E72D297353CC}">
              <c16:uniqueId val="{00000001-C72A-428B-A98A-F2F8272F27DB}"/>
            </c:ext>
          </c:extLst>
        </c:ser>
        <c:ser>
          <c:idx val="3"/>
          <c:order val="3"/>
          <c:tx>
            <c:strRef>
              <c:f>'Pivot tables'!$E$119:$E$120</c:f>
              <c:strCache>
                <c:ptCount val="1"/>
                <c:pt idx="0">
                  <c:v>PayPal</c:v>
                </c:pt>
              </c:strCache>
            </c:strRef>
          </c:tx>
          <c:spPr>
            <a:solidFill>
              <a:schemeClr val="accent4"/>
            </a:solidFill>
            <a:ln>
              <a:noFill/>
            </a:ln>
            <a:effectLst/>
          </c:spPr>
          <c:invertIfNegative val="0"/>
          <c:cat>
            <c:strRef>
              <c:f>'Pivot tables'!$A$121:$A$127</c:f>
              <c:strCache>
                <c:ptCount val="6"/>
                <c:pt idx="0">
                  <c:v>North</c:v>
                </c:pt>
                <c:pt idx="1">
                  <c:v>South-East</c:v>
                </c:pt>
                <c:pt idx="2">
                  <c:v>West</c:v>
                </c:pt>
                <c:pt idx="3">
                  <c:v>South</c:v>
                </c:pt>
                <c:pt idx="4">
                  <c:v>North-East</c:v>
                </c:pt>
                <c:pt idx="5">
                  <c:v>East</c:v>
                </c:pt>
              </c:strCache>
            </c:strRef>
          </c:cat>
          <c:val>
            <c:numRef>
              <c:f>'Pivot tables'!$E$121:$E$127</c:f>
              <c:numCache>
                <c:formatCode>General</c:formatCode>
                <c:ptCount val="6"/>
                <c:pt idx="0">
                  <c:v>330</c:v>
                </c:pt>
                <c:pt idx="1">
                  <c:v>33</c:v>
                </c:pt>
                <c:pt idx="2">
                  <c:v>231</c:v>
                </c:pt>
                <c:pt idx="3">
                  <c:v>99</c:v>
                </c:pt>
                <c:pt idx="4">
                  <c:v>297</c:v>
                </c:pt>
                <c:pt idx="5">
                  <c:v>99</c:v>
                </c:pt>
              </c:numCache>
            </c:numRef>
          </c:val>
          <c:extLst>
            <c:ext xmlns:c16="http://schemas.microsoft.com/office/drawing/2014/chart" uri="{C3380CC4-5D6E-409C-BE32-E72D297353CC}">
              <c16:uniqueId val="{00000002-C72A-428B-A98A-F2F8272F27DB}"/>
            </c:ext>
          </c:extLst>
        </c:ser>
        <c:dLbls>
          <c:showLegendKey val="0"/>
          <c:showVal val="0"/>
          <c:showCatName val="0"/>
          <c:showSerName val="0"/>
          <c:showPercent val="0"/>
          <c:showBubbleSize val="0"/>
        </c:dLbls>
        <c:gapWidth val="219"/>
        <c:overlap val="-27"/>
        <c:axId val="1725175776"/>
        <c:axId val="1725187008"/>
      </c:barChart>
      <c:catAx>
        <c:axId val="172517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187008"/>
        <c:crosses val="autoZero"/>
        <c:auto val="1"/>
        <c:lblAlgn val="ctr"/>
        <c:lblOffset val="100"/>
        <c:noMultiLvlLbl val="0"/>
      </c:catAx>
      <c:valAx>
        <c:axId val="172518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1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tables'!$B$149</c:f>
              <c:strCache>
                <c:ptCount val="1"/>
                <c:pt idx="0">
                  <c:v>Total</c:v>
                </c:pt>
              </c:strCache>
            </c:strRef>
          </c:tx>
          <c:spPr>
            <a:ln w="28575" cap="rnd">
              <a:solidFill>
                <a:schemeClr val="accent1"/>
              </a:solidFill>
              <a:round/>
            </a:ln>
            <a:effectLst/>
          </c:spPr>
          <c:marker>
            <c:symbol val="none"/>
          </c:marker>
          <c:cat>
            <c:strRef>
              <c:f>'Pivot tables'!$A$150:$A$174</c:f>
              <c:strCache>
                <c:ptCount val="24"/>
                <c:pt idx="0">
                  <c:v>1930</c:v>
                </c:pt>
                <c:pt idx="1">
                  <c:v>2001</c:v>
                </c:pt>
                <c:pt idx="2">
                  <c:v>2002</c:v>
                </c:pt>
                <c:pt idx="3">
                  <c:v>2003</c:v>
                </c:pt>
                <c:pt idx="4">
                  <c:v>2005</c:v>
                </c:pt>
                <c:pt idx="5">
                  <c:v>2006</c:v>
                </c:pt>
                <c:pt idx="6">
                  <c:v>2008</c:v>
                </c:pt>
                <c:pt idx="7">
                  <c:v>2009</c:v>
                </c:pt>
                <c:pt idx="8">
                  <c:v>2010</c:v>
                </c:pt>
                <c:pt idx="9">
                  <c:v>2011</c:v>
                </c:pt>
                <c:pt idx="10">
                  <c:v>2012</c:v>
                </c:pt>
                <c:pt idx="11">
                  <c:v>2013</c:v>
                </c:pt>
                <c:pt idx="12">
                  <c:v>2015</c:v>
                </c:pt>
                <c:pt idx="13">
                  <c:v>2016</c:v>
                </c:pt>
                <c:pt idx="14">
                  <c:v>2017</c:v>
                </c:pt>
                <c:pt idx="15">
                  <c:v>2018</c:v>
                </c:pt>
                <c:pt idx="16">
                  <c:v>2019</c:v>
                </c:pt>
                <c:pt idx="17">
                  <c:v>2021</c:v>
                </c:pt>
                <c:pt idx="18">
                  <c:v>2022</c:v>
                </c:pt>
                <c:pt idx="19">
                  <c:v>2023</c:v>
                </c:pt>
                <c:pt idx="20">
                  <c:v>2024</c:v>
                </c:pt>
                <c:pt idx="21">
                  <c:v>2026</c:v>
                </c:pt>
                <c:pt idx="22">
                  <c:v>2028</c:v>
                </c:pt>
                <c:pt idx="23">
                  <c:v>2029</c:v>
                </c:pt>
              </c:strCache>
            </c:strRef>
          </c:cat>
          <c:val>
            <c:numRef>
              <c:f>'Pivot tables'!$B$150:$B$174</c:f>
              <c:numCache>
                <c:formatCode>General</c:formatCode>
                <c:ptCount val="24"/>
                <c:pt idx="0">
                  <c:v>184</c:v>
                </c:pt>
                <c:pt idx="1">
                  <c:v>270</c:v>
                </c:pt>
                <c:pt idx="2">
                  <c:v>905</c:v>
                </c:pt>
                <c:pt idx="3">
                  <c:v>326</c:v>
                </c:pt>
                <c:pt idx="4">
                  <c:v>414</c:v>
                </c:pt>
                <c:pt idx="5">
                  <c:v>300</c:v>
                </c:pt>
                <c:pt idx="6">
                  <c:v>152</c:v>
                </c:pt>
                <c:pt idx="7">
                  <c:v>101</c:v>
                </c:pt>
                <c:pt idx="8">
                  <c:v>523</c:v>
                </c:pt>
                <c:pt idx="9">
                  <c:v>523</c:v>
                </c:pt>
                <c:pt idx="10">
                  <c:v>154</c:v>
                </c:pt>
                <c:pt idx="11">
                  <c:v>431</c:v>
                </c:pt>
                <c:pt idx="12">
                  <c:v>281</c:v>
                </c:pt>
                <c:pt idx="13">
                  <c:v>136</c:v>
                </c:pt>
                <c:pt idx="14">
                  <c:v>426</c:v>
                </c:pt>
                <c:pt idx="15">
                  <c:v>404</c:v>
                </c:pt>
                <c:pt idx="16">
                  <c:v>112</c:v>
                </c:pt>
                <c:pt idx="17">
                  <c:v>194</c:v>
                </c:pt>
                <c:pt idx="18">
                  <c:v>298</c:v>
                </c:pt>
                <c:pt idx="19">
                  <c:v>133</c:v>
                </c:pt>
                <c:pt idx="20">
                  <c:v>22638</c:v>
                </c:pt>
                <c:pt idx="21">
                  <c:v>154</c:v>
                </c:pt>
                <c:pt idx="22">
                  <c:v>257</c:v>
                </c:pt>
                <c:pt idx="23">
                  <c:v>459</c:v>
                </c:pt>
              </c:numCache>
            </c:numRef>
          </c:val>
          <c:smooth val="0"/>
          <c:extLst>
            <c:ext xmlns:c16="http://schemas.microsoft.com/office/drawing/2014/chart" uri="{C3380CC4-5D6E-409C-BE32-E72D297353CC}">
              <c16:uniqueId val="{00000000-FC1B-4A59-8620-486C10DA9CC2}"/>
            </c:ext>
          </c:extLst>
        </c:ser>
        <c:dLbls>
          <c:showLegendKey val="0"/>
          <c:showVal val="0"/>
          <c:showCatName val="0"/>
          <c:showSerName val="0"/>
          <c:showPercent val="0"/>
          <c:showBubbleSize val="0"/>
        </c:dLbls>
        <c:smooth val="0"/>
        <c:axId val="1906436928"/>
        <c:axId val="1906446496"/>
      </c:lineChart>
      <c:catAx>
        <c:axId val="190643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46496"/>
        <c:crosses val="autoZero"/>
        <c:auto val="1"/>
        <c:lblAlgn val="ctr"/>
        <c:lblOffset val="100"/>
        <c:noMultiLvlLbl val="0"/>
      </c:catAx>
      <c:valAx>
        <c:axId val="19064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3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Total Sales per Product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C000"/>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1266905574456"/>
          <c:y val="0.20289840888533001"/>
          <c:w val="0.79526225559572961"/>
          <c:h val="0.62392722096178654"/>
        </c:manualLayout>
      </c:layout>
      <c:barChart>
        <c:barDir val="col"/>
        <c:grouping val="clustered"/>
        <c:varyColors val="0"/>
        <c:ser>
          <c:idx val="0"/>
          <c:order val="0"/>
          <c:tx>
            <c:strRef>
              <c:f>'Pivot tables'!$B$60:$B$61</c:f>
              <c:strCache>
                <c:ptCount val="1"/>
                <c:pt idx="0">
                  <c:v>Jane Smith</c:v>
                </c:pt>
              </c:strCache>
            </c:strRef>
          </c:tx>
          <c:spPr>
            <a:solidFill>
              <a:schemeClr val="accent1"/>
            </a:solidFill>
            <a:ln>
              <a:noFill/>
            </a:ln>
            <a:effectLst/>
          </c:spPr>
          <c:invertIfNegative val="0"/>
          <c:cat>
            <c:strRef>
              <c:f>'Pivot tables'!$A$62:$A$68</c:f>
              <c:strCache>
                <c:ptCount val="6"/>
                <c:pt idx="0">
                  <c:v>Beans</c:v>
                </c:pt>
                <c:pt idx="1">
                  <c:v>Flour</c:v>
                </c:pt>
                <c:pt idx="2">
                  <c:v>Milk</c:v>
                </c:pt>
                <c:pt idx="3">
                  <c:v>Rice</c:v>
                </c:pt>
                <c:pt idx="4">
                  <c:v>Salt</c:v>
                </c:pt>
                <c:pt idx="5">
                  <c:v>Sugar</c:v>
                </c:pt>
              </c:strCache>
            </c:strRef>
          </c:cat>
          <c:val>
            <c:numRef>
              <c:f>'Pivot tables'!$B$62:$B$68</c:f>
              <c:numCache>
                <c:formatCode>General</c:formatCode>
                <c:ptCount val="6"/>
                <c:pt idx="0">
                  <c:v>8888.7000000000007</c:v>
                </c:pt>
                <c:pt idx="1">
                  <c:v>8919.07</c:v>
                </c:pt>
                <c:pt idx="2">
                  <c:v>10173.959999999999</c:v>
                </c:pt>
                <c:pt idx="3">
                  <c:v>11398.249999999998</c:v>
                </c:pt>
                <c:pt idx="4">
                  <c:v>8363.42</c:v>
                </c:pt>
                <c:pt idx="5">
                  <c:v>11668.24</c:v>
                </c:pt>
              </c:numCache>
            </c:numRef>
          </c:val>
          <c:extLst>
            <c:ext xmlns:c16="http://schemas.microsoft.com/office/drawing/2014/chart" uri="{C3380CC4-5D6E-409C-BE32-E72D297353CC}">
              <c16:uniqueId val="{00000000-52CE-4F3A-9CF7-7B46F4C0C370}"/>
            </c:ext>
          </c:extLst>
        </c:ser>
        <c:ser>
          <c:idx val="1"/>
          <c:order val="1"/>
          <c:tx>
            <c:strRef>
              <c:f>'Pivot tables'!$C$60:$C$61</c:f>
              <c:strCache>
                <c:ptCount val="1"/>
                <c:pt idx="0">
                  <c:v>John Doe</c:v>
                </c:pt>
              </c:strCache>
            </c:strRef>
          </c:tx>
          <c:spPr>
            <a:solidFill>
              <a:schemeClr val="accent2"/>
            </a:solidFill>
            <a:ln>
              <a:noFill/>
            </a:ln>
            <a:effectLst/>
          </c:spPr>
          <c:invertIfNegative val="0"/>
          <c:cat>
            <c:strRef>
              <c:f>'Pivot tables'!$A$62:$A$68</c:f>
              <c:strCache>
                <c:ptCount val="6"/>
                <c:pt idx="0">
                  <c:v>Beans</c:v>
                </c:pt>
                <c:pt idx="1">
                  <c:v>Flour</c:v>
                </c:pt>
                <c:pt idx="2">
                  <c:v>Milk</c:v>
                </c:pt>
                <c:pt idx="3">
                  <c:v>Rice</c:v>
                </c:pt>
                <c:pt idx="4">
                  <c:v>Salt</c:v>
                </c:pt>
                <c:pt idx="5">
                  <c:v>Sugar</c:v>
                </c:pt>
              </c:strCache>
            </c:strRef>
          </c:cat>
          <c:val>
            <c:numRef>
              <c:f>'Pivot tables'!$C$62:$C$68</c:f>
              <c:numCache>
                <c:formatCode>General</c:formatCode>
                <c:ptCount val="6"/>
                <c:pt idx="0">
                  <c:v>4009.34</c:v>
                </c:pt>
                <c:pt idx="1">
                  <c:v>2363.9499999999998</c:v>
                </c:pt>
                <c:pt idx="2">
                  <c:v>5464.4600000000009</c:v>
                </c:pt>
                <c:pt idx="3">
                  <c:v>5868.4500000000007</c:v>
                </c:pt>
                <c:pt idx="4">
                  <c:v>2409.16</c:v>
                </c:pt>
                <c:pt idx="5">
                  <c:v>6246.4199999999992</c:v>
                </c:pt>
              </c:numCache>
            </c:numRef>
          </c:val>
          <c:extLst>
            <c:ext xmlns:c16="http://schemas.microsoft.com/office/drawing/2014/chart" uri="{C3380CC4-5D6E-409C-BE32-E72D297353CC}">
              <c16:uniqueId val="{00000000-FF66-44A0-8246-3A0EBD77F055}"/>
            </c:ext>
          </c:extLst>
        </c:ser>
        <c:ser>
          <c:idx val="2"/>
          <c:order val="2"/>
          <c:tx>
            <c:strRef>
              <c:f>'Pivot tables'!$D$60:$D$61</c:f>
              <c:strCache>
                <c:ptCount val="1"/>
                <c:pt idx="0">
                  <c:v>Mary Jane</c:v>
                </c:pt>
              </c:strCache>
            </c:strRef>
          </c:tx>
          <c:spPr>
            <a:solidFill>
              <a:schemeClr val="accent3"/>
            </a:solidFill>
            <a:ln>
              <a:noFill/>
            </a:ln>
            <a:effectLst/>
          </c:spPr>
          <c:invertIfNegative val="0"/>
          <c:cat>
            <c:strRef>
              <c:f>'Pivot tables'!$A$62:$A$68</c:f>
              <c:strCache>
                <c:ptCount val="6"/>
                <c:pt idx="0">
                  <c:v>Beans</c:v>
                </c:pt>
                <c:pt idx="1">
                  <c:v>Flour</c:v>
                </c:pt>
                <c:pt idx="2">
                  <c:v>Milk</c:v>
                </c:pt>
                <c:pt idx="3">
                  <c:v>Rice</c:v>
                </c:pt>
                <c:pt idx="4">
                  <c:v>Salt</c:v>
                </c:pt>
                <c:pt idx="5">
                  <c:v>Sugar</c:v>
                </c:pt>
              </c:strCache>
            </c:strRef>
          </c:cat>
          <c:val>
            <c:numRef>
              <c:f>'Pivot tables'!$D$62:$D$68</c:f>
              <c:numCache>
                <c:formatCode>General</c:formatCode>
                <c:ptCount val="6"/>
                <c:pt idx="0">
                  <c:v>5034</c:v>
                </c:pt>
                <c:pt idx="1">
                  <c:v>3914.2</c:v>
                </c:pt>
                <c:pt idx="2">
                  <c:v>3020.8500000000004</c:v>
                </c:pt>
                <c:pt idx="3">
                  <c:v>3133.29</c:v>
                </c:pt>
                <c:pt idx="4">
                  <c:v>4355.9900000000007</c:v>
                </c:pt>
                <c:pt idx="5">
                  <c:v>1490.2</c:v>
                </c:pt>
              </c:numCache>
            </c:numRef>
          </c:val>
          <c:extLst>
            <c:ext xmlns:c16="http://schemas.microsoft.com/office/drawing/2014/chart" uri="{C3380CC4-5D6E-409C-BE32-E72D297353CC}">
              <c16:uniqueId val="{00000001-FF66-44A0-8246-3A0EBD77F055}"/>
            </c:ext>
          </c:extLst>
        </c:ser>
        <c:dLbls>
          <c:showLegendKey val="0"/>
          <c:showVal val="0"/>
          <c:showCatName val="0"/>
          <c:showSerName val="0"/>
          <c:showPercent val="0"/>
          <c:showBubbleSize val="0"/>
        </c:dLbls>
        <c:gapWidth val="219"/>
        <c:overlap val="-27"/>
        <c:axId val="1668126640"/>
        <c:axId val="1668123728"/>
      </c:barChart>
      <c:catAx>
        <c:axId val="16681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23728"/>
        <c:crosses val="autoZero"/>
        <c:auto val="1"/>
        <c:lblAlgn val="ctr"/>
        <c:lblOffset val="100"/>
        <c:noMultiLvlLbl val="0"/>
      </c:catAx>
      <c:valAx>
        <c:axId val="166812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2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tables!PivotTable7</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aseline="0">
                <a:solidFill>
                  <a:srgbClr val="002060"/>
                </a:solidFill>
              </a:rPr>
              <a:t>Average Sales per Product</a:t>
            </a:r>
            <a:endParaRPr lang="en-US">
              <a:solidFill>
                <a:srgbClr val="00206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tables'!$B$31</c:f>
              <c:strCache>
                <c:ptCount val="1"/>
                <c:pt idx="0">
                  <c:v>Total</c:v>
                </c:pt>
              </c:strCache>
            </c:strRef>
          </c:tx>
          <c:spPr>
            <a:solidFill>
              <a:schemeClr val="accent1"/>
            </a:solidFill>
            <a:ln>
              <a:noFill/>
            </a:ln>
            <a:effectLst/>
            <a:sp3d/>
          </c:spPr>
          <c:invertIfNegative val="0"/>
          <c:cat>
            <c:strRef>
              <c:f>'Pivot tables'!$A$32:$A$38</c:f>
              <c:strCache>
                <c:ptCount val="6"/>
                <c:pt idx="0">
                  <c:v>Sugar</c:v>
                </c:pt>
                <c:pt idx="1">
                  <c:v>Milk</c:v>
                </c:pt>
                <c:pt idx="2">
                  <c:v>Salt</c:v>
                </c:pt>
                <c:pt idx="3">
                  <c:v>Beans</c:v>
                </c:pt>
                <c:pt idx="4">
                  <c:v>Rice</c:v>
                </c:pt>
                <c:pt idx="5">
                  <c:v>Flour</c:v>
                </c:pt>
              </c:strCache>
            </c:strRef>
          </c:cat>
          <c:val>
            <c:numRef>
              <c:f>'Pivot tables'!$B$32:$B$38</c:f>
              <c:numCache>
                <c:formatCode>General</c:formatCode>
                <c:ptCount val="6"/>
                <c:pt idx="0">
                  <c:v>143.35294117647058</c:v>
                </c:pt>
                <c:pt idx="1">
                  <c:v>146.70270270270271</c:v>
                </c:pt>
                <c:pt idx="2">
                  <c:v>146.88</c:v>
                </c:pt>
                <c:pt idx="3">
                  <c:v>149.44444444444446</c:v>
                </c:pt>
                <c:pt idx="4">
                  <c:v>152.43243243243242</c:v>
                </c:pt>
                <c:pt idx="5">
                  <c:v>154.2258064516129</c:v>
                </c:pt>
              </c:numCache>
            </c:numRef>
          </c:val>
          <c:extLst>
            <c:ext xmlns:c16="http://schemas.microsoft.com/office/drawing/2014/chart" uri="{C3380CC4-5D6E-409C-BE32-E72D297353CC}">
              <c16:uniqueId val="{00000000-A6E9-49F2-9080-3F2059102E87}"/>
            </c:ext>
          </c:extLst>
        </c:ser>
        <c:dLbls>
          <c:showLegendKey val="0"/>
          <c:showVal val="0"/>
          <c:showCatName val="0"/>
          <c:showSerName val="0"/>
          <c:showPercent val="0"/>
          <c:showBubbleSize val="0"/>
        </c:dLbls>
        <c:gapWidth val="150"/>
        <c:shape val="box"/>
        <c:axId val="1668124976"/>
        <c:axId val="1668125808"/>
        <c:axId val="0"/>
      </c:bar3DChart>
      <c:catAx>
        <c:axId val="1668124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25808"/>
        <c:crosses val="autoZero"/>
        <c:auto val="1"/>
        <c:lblAlgn val="ctr"/>
        <c:lblOffset val="100"/>
        <c:noMultiLvlLbl val="0"/>
      </c:catAx>
      <c:valAx>
        <c:axId val="166812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2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tables!PivotTable9</c:name>
    <c:fmtId val="0"/>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US">
                <a:solidFill>
                  <a:srgbClr val="00B050"/>
                </a:solidFill>
              </a:rPr>
              <a:t>Average</a:t>
            </a:r>
            <a:r>
              <a:rPr lang="en-US" baseline="0">
                <a:solidFill>
                  <a:srgbClr val="00B050"/>
                </a:solidFill>
              </a:rPr>
              <a:t> Sales per Sales Rep</a:t>
            </a:r>
            <a:endParaRPr lang="en-US">
              <a:solidFill>
                <a:srgbClr val="00B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tables'!$B$87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47-4026-BBDE-518B0EE954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47-4026-BBDE-518B0EE954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47-4026-BBDE-518B0EE95424}"/>
              </c:ext>
            </c:extLst>
          </c:dPt>
          <c:cat>
            <c:strRef>
              <c:f>'Pivot tables'!$A$88:$A$91</c:f>
              <c:strCache>
                <c:ptCount val="3"/>
                <c:pt idx="0">
                  <c:v>Jane Smith</c:v>
                </c:pt>
                <c:pt idx="1">
                  <c:v>John Doe</c:v>
                </c:pt>
                <c:pt idx="2">
                  <c:v>Mary Jane</c:v>
                </c:pt>
              </c:strCache>
            </c:strRef>
          </c:cat>
          <c:val>
            <c:numRef>
              <c:f>'Pivot tables'!$B$88:$B$91</c:f>
              <c:numCache>
                <c:formatCode>General</c:formatCode>
                <c:ptCount val="3"/>
                <c:pt idx="0">
                  <c:v>507.79179487179459</c:v>
                </c:pt>
                <c:pt idx="1">
                  <c:v>573.08217391304356</c:v>
                </c:pt>
                <c:pt idx="2">
                  <c:v>566.17648648648628</c:v>
                </c:pt>
              </c:numCache>
            </c:numRef>
          </c:val>
          <c:extLst>
            <c:ext xmlns:c16="http://schemas.microsoft.com/office/drawing/2014/chart" uri="{C3380CC4-5D6E-409C-BE32-E72D297353CC}">
              <c16:uniqueId val="{00000000-27CB-44C0-9709-0B139BB506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tables!PivotTable14</c:name>
    <c:fmtId val="1"/>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aseline="0">
                <a:solidFill>
                  <a:schemeClr val="accent2">
                    <a:lumMod val="75000"/>
                  </a:schemeClr>
                </a:solidFill>
              </a:rPr>
              <a:t>Count of  </a:t>
            </a:r>
            <a:r>
              <a:rPr lang="en-US" sz="1400" b="0" i="0" u="none" strike="noStrike" baseline="0">
                <a:effectLst/>
              </a:rPr>
              <a:t>Payment Method</a:t>
            </a:r>
            <a:r>
              <a:rPr lang="en-US" baseline="0">
                <a:solidFill>
                  <a:schemeClr val="accent2">
                    <a:lumMod val="75000"/>
                  </a:schemeClr>
                </a:solidFill>
              </a:rPr>
              <a:t> Per Region </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270653822470732E-2"/>
          <c:y val="0.13557653561489169"/>
          <c:w val="0.78745629749934909"/>
          <c:h val="0.76357839281758466"/>
        </c:manualLayout>
      </c:layout>
      <c:barChart>
        <c:barDir val="col"/>
        <c:grouping val="clustered"/>
        <c:varyColors val="0"/>
        <c:ser>
          <c:idx val="0"/>
          <c:order val="0"/>
          <c:tx>
            <c:strRef>
              <c:f>'Pivot tables'!$B$119:$B$120</c:f>
              <c:strCache>
                <c:ptCount val="1"/>
                <c:pt idx="0">
                  <c:v>Bank Transfer</c:v>
                </c:pt>
              </c:strCache>
            </c:strRef>
          </c:tx>
          <c:spPr>
            <a:solidFill>
              <a:schemeClr val="accent1"/>
            </a:solidFill>
            <a:ln>
              <a:noFill/>
            </a:ln>
            <a:effectLst/>
          </c:spPr>
          <c:invertIfNegative val="0"/>
          <c:cat>
            <c:strRef>
              <c:f>'Pivot tables'!$A$121:$A$127</c:f>
              <c:strCache>
                <c:ptCount val="6"/>
                <c:pt idx="0">
                  <c:v>North</c:v>
                </c:pt>
                <c:pt idx="1">
                  <c:v>South-East</c:v>
                </c:pt>
                <c:pt idx="2">
                  <c:v>West</c:v>
                </c:pt>
                <c:pt idx="3">
                  <c:v>South</c:v>
                </c:pt>
                <c:pt idx="4">
                  <c:v>North-East</c:v>
                </c:pt>
                <c:pt idx="5">
                  <c:v>East</c:v>
                </c:pt>
              </c:strCache>
            </c:strRef>
          </c:cat>
          <c:val>
            <c:numRef>
              <c:f>'Pivot tables'!$B$121:$B$127</c:f>
              <c:numCache>
                <c:formatCode>General</c:formatCode>
                <c:ptCount val="6"/>
                <c:pt idx="0">
                  <c:v>185</c:v>
                </c:pt>
                <c:pt idx="1">
                  <c:v>111</c:v>
                </c:pt>
                <c:pt idx="2">
                  <c:v>296</c:v>
                </c:pt>
                <c:pt idx="3">
                  <c:v>148</c:v>
                </c:pt>
                <c:pt idx="4">
                  <c:v>185</c:v>
                </c:pt>
                <c:pt idx="5">
                  <c:v>444</c:v>
                </c:pt>
              </c:numCache>
            </c:numRef>
          </c:val>
          <c:extLst>
            <c:ext xmlns:c16="http://schemas.microsoft.com/office/drawing/2014/chart" uri="{C3380CC4-5D6E-409C-BE32-E72D297353CC}">
              <c16:uniqueId val="{00000000-CB27-475D-ADC3-8CE6008C60D2}"/>
            </c:ext>
          </c:extLst>
        </c:ser>
        <c:ser>
          <c:idx val="1"/>
          <c:order val="1"/>
          <c:tx>
            <c:strRef>
              <c:f>'Pivot tables'!$C$119:$C$120</c:f>
              <c:strCache>
                <c:ptCount val="1"/>
                <c:pt idx="0">
                  <c:v>Cash</c:v>
                </c:pt>
              </c:strCache>
            </c:strRef>
          </c:tx>
          <c:spPr>
            <a:solidFill>
              <a:schemeClr val="accent2"/>
            </a:solidFill>
            <a:ln>
              <a:noFill/>
            </a:ln>
            <a:effectLst/>
          </c:spPr>
          <c:invertIfNegative val="0"/>
          <c:cat>
            <c:strRef>
              <c:f>'Pivot tables'!$A$121:$A$127</c:f>
              <c:strCache>
                <c:ptCount val="6"/>
                <c:pt idx="0">
                  <c:v>North</c:v>
                </c:pt>
                <c:pt idx="1">
                  <c:v>South-East</c:v>
                </c:pt>
                <c:pt idx="2">
                  <c:v>West</c:v>
                </c:pt>
                <c:pt idx="3">
                  <c:v>South</c:v>
                </c:pt>
                <c:pt idx="4">
                  <c:v>North-East</c:v>
                </c:pt>
                <c:pt idx="5">
                  <c:v>East</c:v>
                </c:pt>
              </c:strCache>
            </c:strRef>
          </c:cat>
          <c:val>
            <c:numRef>
              <c:f>'Pivot tables'!$C$121:$C$127</c:f>
              <c:numCache>
                <c:formatCode>General</c:formatCode>
                <c:ptCount val="6"/>
                <c:pt idx="0">
                  <c:v>688</c:v>
                </c:pt>
                <c:pt idx="1">
                  <c:v>1118</c:v>
                </c:pt>
                <c:pt idx="2">
                  <c:v>1118</c:v>
                </c:pt>
                <c:pt idx="3">
                  <c:v>1204</c:v>
                </c:pt>
                <c:pt idx="4">
                  <c:v>1376</c:v>
                </c:pt>
                <c:pt idx="5">
                  <c:v>1892</c:v>
                </c:pt>
              </c:numCache>
            </c:numRef>
          </c:val>
          <c:extLst>
            <c:ext xmlns:c16="http://schemas.microsoft.com/office/drawing/2014/chart" uri="{C3380CC4-5D6E-409C-BE32-E72D297353CC}">
              <c16:uniqueId val="{00000000-EC50-46EF-A605-3B2AF284B7DB}"/>
            </c:ext>
          </c:extLst>
        </c:ser>
        <c:ser>
          <c:idx val="2"/>
          <c:order val="2"/>
          <c:tx>
            <c:strRef>
              <c:f>'Pivot tables'!$D$119:$D$120</c:f>
              <c:strCache>
                <c:ptCount val="1"/>
                <c:pt idx="0">
                  <c:v>Credit Card</c:v>
                </c:pt>
              </c:strCache>
            </c:strRef>
          </c:tx>
          <c:spPr>
            <a:solidFill>
              <a:schemeClr val="accent3"/>
            </a:solidFill>
            <a:ln>
              <a:noFill/>
            </a:ln>
            <a:effectLst/>
          </c:spPr>
          <c:invertIfNegative val="0"/>
          <c:cat>
            <c:strRef>
              <c:f>'Pivot tables'!$A$121:$A$127</c:f>
              <c:strCache>
                <c:ptCount val="6"/>
                <c:pt idx="0">
                  <c:v>North</c:v>
                </c:pt>
                <c:pt idx="1">
                  <c:v>South-East</c:v>
                </c:pt>
                <c:pt idx="2">
                  <c:v>West</c:v>
                </c:pt>
                <c:pt idx="3">
                  <c:v>South</c:v>
                </c:pt>
                <c:pt idx="4">
                  <c:v>North-East</c:v>
                </c:pt>
                <c:pt idx="5">
                  <c:v>East</c:v>
                </c:pt>
              </c:strCache>
            </c:strRef>
          </c:cat>
          <c:val>
            <c:numRef>
              <c:f>'Pivot tables'!$D$121:$D$127</c:f>
              <c:numCache>
                <c:formatCode>General</c:formatCode>
                <c:ptCount val="6"/>
                <c:pt idx="0">
                  <c:v>220</c:v>
                </c:pt>
                <c:pt idx="1">
                  <c:v>352</c:v>
                </c:pt>
                <c:pt idx="2">
                  <c:v>308</c:v>
                </c:pt>
                <c:pt idx="3">
                  <c:v>528</c:v>
                </c:pt>
                <c:pt idx="4">
                  <c:v>396</c:v>
                </c:pt>
                <c:pt idx="5">
                  <c:v>132</c:v>
                </c:pt>
              </c:numCache>
            </c:numRef>
          </c:val>
          <c:extLst>
            <c:ext xmlns:c16="http://schemas.microsoft.com/office/drawing/2014/chart" uri="{C3380CC4-5D6E-409C-BE32-E72D297353CC}">
              <c16:uniqueId val="{00000001-EC50-46EF-A605-3B2AF284B7DB}"/>
            </c:ext>
          </c:extLst>
        </c:ser>
        <c:ser>
          <c:idx val="3"/>
          <c:order val="3"/>
          <c:tx>
            <c:strRef>
              <c:f>'Pivot tables'!$E$119:$E$120</c:f>
              <c:strCache>
                <c:ptCount val="1"/>
                <c:pt idx="0">
                  <c:v>PayPal</c:v>
                </c:pt>
              </c:strCache>
            </c:strRef>
          </c:tx>
          <c:spPr>
            <a:solidFill>
              <a:schemeClr val="accent4"/>
            </a:solidFill>
            <a:ln>
              <a:noFill/>
            </a:ln>
            <a:effectLst/>
          </c:spPr>
          <c:invertIfNegative val="0"/>
          <c:cat>
            <c:strRef>
              <c:f>'Pivot tables'!$A$121:$A$127</c:f>
              <c:strCache>
                <c:ptCount val="6"/>
                <c:pt idx="0">
                  <c:v>North</c:v>
                </c:pt>
                <c:pt idx="1">
                  <c:v>South-East</c:v>
                </c:pt>
                <c:pt idx="2">
                  <c:v>West</c:v>
                </c:pt>
                <c:pt idx="3">
                  <c:v>South</c:v>
                </c:pt>
                <c:pt idx="4">
                  <c:v>North-East</c:v>
                </c:pt>
                <c:pt idx="5">
                  <c:v>East</c:v>
                </c:pt>
              </c:strCache>
            </c:strRef>
          </c:cat>
          <c:val>
            <c:numRef>
              <c:f>'Pivot tables'!$E$121:$E$127</c:f>
              <c:numCache>
                <c:formatCode>General</c:formatCode>
                <c:ptCount val="6"/>
                <c:pt idx="0">
                  <c:v>330</c:v>
                </c:pt>
                <c:pt idx="1">
                  <c:v>33</c:v>
                </c:pt>
                <c:pt idx="2">
                  <c:v>231</c:v>
                </c:pt>
                <c:pt idx="3">
                  <c:v>99</c:v>
                </c:pt>
                <c:pt idx="4">
                  <c:v>297</c:v>
                </c:pt>
                <c:pt idx="5">
                  <c:v>99</c:v>
                </c:pt>
              </c:numCache>
            </c:numRef>
          </c:val>
          <c:extLst>
            <c:ext xmlns:c16="http://schemas.microsoft.com/office/drawing/2014/chart" uri="{C3380CC4-5D6E-409C-BE32-E72D297353CC}">
              <c16:uniqueId val="{00000002-EC50-46EF-A605-3B2AF284B7DB}"/>
            </c:ext>
          </c:extLst>
        </c:ser>
        <c:dLbls>
          <c:showLegendKey val="0"/>
          <c:showVal val="0"/>
          <c:showCatName val="0"/>
          <c:showSerName val="0"/>
          <c:showPercent val="0"/>
          <c:showBubbleSize val="0"/>
        </c:dLbls>
        <c:gapWidth val="219"/>
        <c:overlap val="-27"/>
        <c:axId val="1725175776"/>
        <c:axId val="1725187008"/>
      </c:barChart>
      <c:catAx>
        <c:axId val="172517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187008"/>
        <c:crosses val="autoZero"/>
        <c:auto val="1"/>
        <c:lblAlgn val="ctr"/>
        <c:lblOffset val="100"/>
        <c:noMultiLvlLbl val="0"/>
      </c:catAx>
      <c:valAx>
        <c:axId val="172518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1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tables'!$B$149</c:f>
              <c:strCache>
                <c:ptCount val="1"/>
                <c:pt idx="0">
                  <c:v>Total</c:v>
                </c:pt>
              </c:strCache>
            </c:strRef>
          </c:tx>
          <c:spPr>
            <a:ln w="28575" cap="rnd">
              <a:solidFill>
                <a:schemeClr val="accent1"/>
              </a:solidFill>
              <a:round/>
            </a:ln>
            <a:effectLst/>
          </c:spPr>
          <c:marker>
            <c:symbol val="none"/>
          </c:marker>
          <c:cat>
            <c:strRef>
              <c:f>'Pivot tables'!$A$150:$A$174</c:f>
              <c:strCache>
                <c:ptCount val="24"/>
                <c:pt idx="0">
                  <c:v>1930</c:v>
                </c:pt>
                <c:pt idx="1">
                  <c:v>2001</c:v>
                </c:pt>
                <c:pt idx="2">
                  <c:v>2002</c:v>
                </c:pt>
                <c:pt idx="3">
                  <c:v>2003</c:v>
                </c:pt>
                <c:pt idx="4">
                  <c:v>2005</c:v>
                </c:pt>
                <c:pt idx="5">
                  <c:v>2006</c:v>
                </c:pt>
                <c:pt idx="6">
                  <c:v>2008</c:v>
                </c:pt>
                <c:pt idx="7">
                  <c:v>2009</c:v>
                </c:pt>
                <c:pt idx="8">
                  <c:v>2010</c:v>
                </c:pt>
                <c:pt idx="9">
                  <c:v>2011</c:v>
                </c:pt>
                <c:pt idx="10">
                  <c:v>2012</c:v>
                </c:pt>
                <c:pt idx="11">
                  <c:v>2013</c:v>
                </c:pt>
                <c:pt idx="12">
                  <c:v>2015</c:v>
                </c:pt>
                <c:pt idx="13">
                  <c:v>2016</c:v>
                </c:pt>
                <c:pt idx="14">
                  <c:v>2017</c:v>
                </c:pt>
                <c:pt idx="15">
                  <c:v>2018</c:v>
                </c:pt>
                <c:pt idx="16">
                  <c:v>2019</c:v>
                </c:pt>
                <c:pt idx="17">
                  <c:v>2021</c:v>
                </c:pt>
                <c:pt idx="18">
                  <c:v>2022</c:v>
                </c:pt>
                <c:pt idx="19">
                  <c:v>2023</c:v>
                </c:pt>
                <c:pt idx="20">
                  <c:v>2024</c:v>
                </c:pt>
                <c:pt idx="21">
                  <c:v>2026</c:v>
                </c:pt>
                <c:pt idx="22">
                  <c:v>2028</c:v>
                </c:pt>
                <c:pt idx="23">
                  <c:v>2029</c:v>
                </c:pt>
              </c:strCache>
            </c:strRef>
          </c:cat>
          <c:val>
            <c:numRef>
              <c:f>'Pivot tables'!$B$150:$B$174</c:f>
              <c:numCache>
                <c:formatCode>General</c:formatCode>
                <c:ptCount val="24"/>
                <c:pt idx="0">
                  <c:v>184</c:v>
                </c:pt>
                <c:pt idx="1">
                  <c:v>270</c:v>
                </c:pt>
                <c:pt idx="2">
                  <c:v>905</c:v>
                </c:pt>
                <c:pt idx="3">
                  <c:v>326</c:v>
                </c:pt>
                <c:pt idx="4">
                  <c:v>414</c:v>
                </c:pt>
                <c:pt idx="5">
                  <c:v>300</c:v>
                </c:pt>
                <c:pt idx="6">
                  <c:v>152</c:v>
                </c:pt>
                <c:pt idx="7">
                  <c:v>101</c:v>
                </c:pt>
                <c:pt idx="8">
                  <c:v>523</c:v>
                </c:pt>
                <c:pt idx="9">
                  <c:v>523</c:v>
                </c:pt>
                <c:pt idx="10">
                  <c:v>154</c:v>
                </c:pt>
                <c:pt idx="11">
                  <c:v>431</c:v>
                </c:pt>
                <c:pt idx="12">
                  <c:v>281</c:v>
                </c:pt>
                <c:pt idx="13">
                  <c:v>136</c:v>
                </c:pt>
                <c:pt idx="14">
                  <c:v>426</c:v>
                </c:pt>
                <c:pt idx="15">
                  <c:v>404</c:v>
                </c:pt>
                <c:pt idx="16">
                  <c:v>112</c:v>
                </c:pt>
                <c:pt idx="17">
                  <c:v>194</c:v>
                </c:pt>
                <c:pt idx="18">
                  <c:v>298</c:v>
                </c:pt>
                <c:pt idx="19">
                  <c:v>133</c:v>
                </c:pt>
                <c:pt idx="20">
                  <c:v>22638</c:v>
                </c:pt>
                <c:pt idx="21">
                  <c:v>154</c:v>
                </c:pt>
                <c:pt idx="22">
                  <c:v>257</c:v>
                </c:pt>
                <c:pt idx="23">
                  <c:v>459</c:v>
                </c:pt>
              </c:numCache>
            </c:numRef>
          </c:val>
          <c:smooth val="0"/>
          <c:extLst>
            <c:ext xmlns:c16="http://schemas.microsoft.com/office/drawing/2014/chart" uri="{C3380CC4-5D6E-409C-BE32-E72D297353CC}">
              <c16:uniqueId val="{00000000-FA9B-47A2-B4D7-2CA8CA3FE8E2}"/>
            </c:ext>
          </c:extLst>
        </c:ser>
        <c:dLbls>
          <c:showLegendKey val="0"/>
          <c:showVal val="0"/>
          <c:showCatName val="0"/>
          <c:showSerName val="0"/>
          <c:showPercent val="0"/>
          <c:showBubbleSize val="0"/>
        </c:dLbls>
        <c:smooth val="0"/>
        <c:axId val="1906436928"/>
        <c:axId val="1906446496"/>
      </c:lineChart>
      <c:catAx>
        <c:axId val="190643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46496"/>
        <c:crosses val="autoZero"/>
        <c:auto val="1"/>
        <c:lblAlgn val="ctr"/>
        <c:lblOffset val="100"/>
        <c:noMultiLvlLbl val="0"/>
      </c:catAx>
      <c:valAx>
        <c:axId val="19064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3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tables!PivotTable1</c:name>
    <c:fmtId val="2"/>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solidFill>
                  <a:srgbClr val="C00000"/>
                </a:solidFill>
              </a:rPr>
              <a:t>Total 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
        <c:idx val="2"/>
        <c:spPr>
          <a:solidFill>
            <a:srgbClr val="00B0F0"/>
          </a:solidFill>
          <a:ln>
            <a:noFill/>
          </a:ln>
          <a:effectLst/>
        </c:spPr>
        <c:marker>
          <c:symbol val="none"/>
        </c:marker>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rgbClr val="00B0F0"/>
            </a:solidFill>
            <a:ln>
              <a:noFill/>
            </a:ln>
            <a:effectLst/>
          </c:spPr>
          <c:invertIfNegative val="0"/>
          <c:cat>
            <c:strRef>
              <c:f>'Pivot tables'!$A$4:$A$10</c:f>
              <c:strCache>
                <c:ptCount val="6"/>
                <c:pt idx="0">
                  <c:v>North</c:v>
                </c:pt>
                <c:pt idx="1">
                  <c:v>South-East</c:v>
                </c:pt>
                <c:pt idx="2">
                  <c:v>South</c:v>
                </c:pt>
                <c:pt idx="3">
                  <c:v>West</c:v>
                </c:pt>
                <c:pt idx="4">
                  <c:v>North-East</c:v>
                </c:pt>
                <c:pt idx="5">
                  <c:v>East</c:v>
                </c:pt>
              </c:strCache>
            </c:strRef>
          </c:cat>
          <c:val>
            <c:numRef>
              <c:f>'Pivot tables'!$B$4:$B$10</c:f>
              <c:numCache>
                <c:formatCode>General</c:formatCode>
                <c:ptCount val="6"/>
                <c:pt idx="0">
                  <c:v>13253.749999999998</c:v>
                </c:pt>
                <c:pt idx="1">
                  <c:v>13886.55</c:v>
                </c:pt>
                <c:pt idx="2">
                  <c:v>18478.260000000002</c:v>
                </c:pt>
                <c:pt idx="3">
                  <c:v>19716.38</c:v>
                </c:pt>
                <c:pt idx="4">
                  <c:v>20179.210000000003</c:v>
                </c:pt>
                <c:pt idx="5">
                  <c:v>21207.8</c:v>
                </c:pt>
              </c:numCache>
            </c:numRef>
          </c:val>
          <c:extLst>
            <c:ext xmlns:c16="http://schemas.microsoft.com/office/drawing/2014/chart" uri="{C3380CC4-5D6E-409C-BE32-E72D297353CC}">
              <c16:uniqueId val="{00000000-2AEC-43E6-8531-21A83B2FE2EF}"/>
            </c:ext>
          </c:extLst>
        </c:ser>
        <c:dLbls>
          <c:showLegendKey val="0"/>
          <c:showVal val="0"/>
          <c:showCatName val="0"/>
          <c:showSerName val="0"/>
          <c:showPercent val="0"/>
          <c:showBubbleSize val="0"/>
        </c:dLbls>
        <c:gapWidth val="182"/>
        <c:axId val="1711386672"/>
        <c:axId val="1711384592"/>
      </c:barChart>
      <c:catAx>
        <c:axId val="171138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84592"/>
        <c:crosses val="autoZero"/>
        <c:auto val="1"/>
        <c:lblAlgn val="ctr"/>
        <c:lblOffset val="100"/>
        <c:noMultiLvlLbl val="0"/>
      </c:catAx>
      <c:valAx>
        <c:axId val="171138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8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Total Sales per Product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C000"/>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manualLayout>
          <c:layoutTarget val="inner"/>
          <c:xMode val="edge"/>
          <c:yMode val="edge"/>
          <c:x val="0.11451266905574456"/>
          <c:y val="0.20289840888533001"/>
          <c:w val="0.79526225559572961"/>
          <c:h val="0.62392722096178654"/>
        </c:manualLayout>
      </c:layout>
      <c:barChart>
        <c:barDir val="col"/>
        <c:grouping val="clustered"/>
        <c:varyColors val="0"/>
        <c:ser>
          <c:idx val="0"/>
          <c:order val="0"/>
          <c:tx>
            <c:strRef>
              <c:f>'Pivot tables'!$B$60:$B$61</c:f>
              <c:strCache>
                <c:ptCount val="1"/>
                <c:pt idx="0">
                  <c:v>Jane Smith</c:v>
                </c:pt>
              </c:strCache>
            </c:strRef>
          </c:tx>
          <c:spPr>
            <a:solidFill>
              <a:schemeClr val="accent1"/>
            </a:solidFill>
            <a:ln>
              <a:noFill/>
            </a:ln>
            <a:effectLst/>
          </c:spPr>
          <c:invertIfNegative val="0"/>
          <c:cat>
            <c:strRef>
              <c:f>'Pivot tables'!$A$62:$A$68</c:f>
              <c:strCache>
                <c:ptCount val="6"/>
                <c:pt idx="0">
                  <c:v>Beans</c:v>
                </c:pt>
                <c:pt idx="1">
                  <c:v>Flour</c:v>
                </c:pt>
                <c:pt idx="2">
                  <c:v>Milk</c:v>
                </c:pt>
                <c:pt idx="3">
                  <c:v>Rice</c:v>
                </c:pt>
                <c:pt idx="4">
                  <c:v>Salt</c:v>
                </c:pt>
                <c:pt idx="5">
                  <c:v>Sugar</c:v>
                </c:pt>
              </c:strCache>
            </c:strRef>
          </c:cat>
          <c:val>
            <c:numRef>
              <c:f>'Pivot tables'!$B$62:$B$68</c:f>
              <c:numCache>
                <c:formatCode>General</c:formatCode>
                <c:ptCount val="6"/>
                <c:pt idx="0">
                  <c:v>8888.7000000000007</c:v>
                </c:pt>
                <c:pt idx="1">
                  <c:v>8919.07</c:v>
                </c:pt>
                <c:pt idx="2">
                  <c:v>10173.959999999999</c:v>
                </c:pt>
                <c:pt idx="3">
                  <c:v>11398.249999999998</c:v>
                </c:pt>
                <c:pt idx="4">
                  <c:v>8363.42</c:v>
                </c:pt>
                <c:pt idx="5">
                  <c:v>11668.24</c:v>
                </c:pt>
              </c:numCache>
            </c:numRef>
          </c:val>
          <c:extLst>
            <c:ext xmlns:c16="http://schemas.microsoft.com/office/drawing/2014/chart" uri="{C3380CC4-5D6E-409C-BE32-E72D297353CC}">
              <c16:uniqueId val="{00000000-1F40-4749-8A38-99F530C7F26B}"/>
            </c:ext>
          </c:extLst>
        </c:ser>
        <c:ser>
          <c:idx val="1"/>
          <c:order val="1"/>
          <c:tx>
            <c:strRef>
              <c:f>'Pivot tables'!$C$60:$C$61</c:f>
              <c:strCache>
                <c:ptCount val="1"/>
                <c:pt idx="0">
                  <c:v>John Doe</c:v>
                </c:pt>
              </c:strCache>
            </c:strRef>
          </c:tx>
          <c:spPr>
            <a:solidFill>
              <a:schemeClr val="accent2"/>
            </a:solidFill>
            <a:ln>
              <a:noFill/>
            </a:ln>
            <a:effectLst/>
          </c:spPr>
          <c:invertIfNegative val="0"/>
          <c:cat>
            <c:strRef>
              <c:f>'Pivot tables'!$A$62:$A$68</c:f>
              <c:strCache>
                <c:ptCount val="6"/>
                <c:pt idx="0">
                  <c:v>Beans</c:v>
                </c:pt>
                <c:pt idx="1">
                  <c:v>Flour</c:v>
                </c:pt>
                <c:pt idx="2">
                  <c:v>Milk</c:v>
                </c:pt>
                <c:pt idx="3">
                  <c:v>Rice</c:v>
                </c:pt>
                <c:pt idx="4">
                  <c:v>Salt</c:v>
                </c:pt>
                <c:pt idx="5">
                  <c:v>Sugar</c:v>
                </c:pt>
              </c:strCache>
            </c:strRef>
          </c:cat>
          <c:val>
            <c:numRef>
              <c:f>'Pivot tables'!$C$62:$C$68</c:f>
              <c:numCache>
                <c:formatCode>General</c:formatCode>
                <c:ptCount val="6"/>
                <c:pt idx="0">
                  <c:v>4009.34</c:v>
                </c:pt>
                <c:pt idx="1">
                  <c:v>2363.9499999999998</c:v>
                </c:pt>
                <c:pt idx="2">
                  <c:v>5464.4600000000009</c:v>
                </c:pt>
                <c:pt idx="3">
                  <c:v>5868.4500000000007</c:v>
                </c:pt>
                <c:pt idx="4">
                  <c:v>2409.16</c:v>
                </c:pt>
                <c:pt idx="5">
                  <c:v>6246.4199999999992</c:v>
                </c:pt>
              </c:numCache>
            </c:numRef>
          </c:val>
          <c:extLst>
            <c:ext xmlns:c16="http://schemas.microsoft.com/office/drawing/2014/chart" uri="{C3380CC4-5D6E-409C-BE32-E72D297353CC}">
              <c16:uniqueId val="{00000000-28A2-4821-B083-4007AD50F60E}"/>
            </c:ext>
          </c:extLst>
        </c:ser>
        <c:ser>
          <c:idx val="2"/>
          <c:order val="2"/>
          <c:tx>
            <c:strRef>
              <c:f>'Pivot tables'!$D$60:$D$61</c:f>
              <c:strCache>
                <c:ptCount val="1"/>
                <c:pt idx="0">
                  <c:v>Mary Jane</c:v>
                </c:pt>
              </c:strCache>
            </c:strRef>
          </c:tx>
          <c:spPr>
            <a:solidFill>
              <a:schemeClr val="accent3"/>
            </a:solidFill>
            <a:ln>
              <a:noFill/>
            </a:ln>
            <a:effectLst/>
          </c:spPr>
          <c:invertIfNegative val="0"/>
          <c:cat>
            <c:strRef>
              <c:f>'Pivot tables'!$A$62:$A$68</c:f>
              <c:strCache>
                <c:ptCount val="6"/>
                <c:pt idx="0">
                  <c:v>Beans</c:v>
                </c:pt>
                <c:pt idx="1">
                  <c:v>Flour</c:v>
                </c:pt>
                <c:pt idx="2">
                  <c:v>Milk</c:v>
                </c:pt>
                <c:pt idx="3">
                  <c:v>Rice</c:v>
                </c:pt>
                <c:pt idx="4">
                  <c:v>Salt</c:v>
                </c:pt>
                <c:pt idx="5">
                  <c:v>Sugar</c:v>
                </c:pt>
              </c:strCache>
            </c:strRef>
          </c:cat>
          <c:val>
            <c:numRef>
              <c:f>'Pivot tables'!$D$62:$D$68</c:f>
              <c:numCache>
                <c:formatCode>General</c:formatCode>
                <c:ptCount val="6"/>
                <c:pt idx="0">
                  <c:v>5034</c:v>
                </c:pt>
                <c:pt idx="1">
                  <c:v>3914.2</c:v>
                </c:pt>
                <c:pt idx="2">
                  <c:v>3020.8500000000004</c:v>
                </c:pt>
                <c:pt idx="3">
                  <c:v>3133.29</c:v>
                </c:pt>
                <c:pt idx="4">
                  <c:v>4355.9900000000007</c:v>
                </c:pt>
                <c:pt idx="5">
                  <c:v>1490.2</c:v>
                </c:pt>
              </c:numCache>
            </c:numRef>
          </c:val>
          <c:extLst>
            <c:ext xmlns:c16="http://schemas.microsoft.com/office/drawing/2014/chart" uri="{C3380CC4-5D6E-409C-BE32-E72D297353CC}">
              <c16:uniqueId val="{00000001-28A2-4821-B083-4007AD50F60E}"/>
            </c:ext>
          </c:extLst>
        </c:ser>
        <c:dLbls>
          <c:showLegendKey val="0"/>
          <c:showVal val="0"/>
          <c:showCatName val="0"/>
          <c:showSerName val="0"/>
          <c:showPercent val="0"/>
          <c:showBubbleSize val="0"/>
        </c:dLbls>
        <c:gapWidth val="219"/>
        <c:overlap val="-27"/>
        <c:axId val="1668126640"/>
        <c:axId val="1668123728"/>
      </c:barChart>
      <c:catAx>
        <c:axId val="16681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23728"/>
        <c:crosses val="autoZero"/>
        <c:auto val="1"/>
        <c:lblAlgn val="ctr"/>
        <c:lblOffset val="100"/>
        <c:noMultiLvlLbl val="0"/>
      </c:catAx>
      <c:valAx>
        <c:axId val="166812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2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 sales data by lvn.xlsx]Pivot tables!PivotTable7</c:name>
    <c:fmtId val="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aseline="0">
                <a:solidFill>
                  <a:srgbClr val="002060"/>
                </a:solidFill>
              </a:rPr>
              <a:t>Average Sales per Product</a:t>
            </a:r>
            <a:endParaRPr lang="en-US">
              <a:solidFill>
                <a:srgbClr val="00206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tables'!$B$31</c:f>
              <c:strCache>
                <c:ptCount val="1"/>
                <c:pt idx="0">
                  <c:v>Total</c:v>
                </c:pt>
              </c:strCache>
            </c:strRef>
          </c:tx>
          <c:spPr>
            <a:solidFill>
              <a:schemeClr val="accent1"/>
            </a:solidFill>
            <a:ln>
              <a:noFill/>
            </a:ln>
            <a:effectLst/>
            <a:sp3d/>
          </c:spPr>
          <c:invertIfNegative val="0"/>
          <c:cat>
            <c:strRef>
              <c:f>'Pivot tables'!$A$32:$A$38</c:f>
              <c:strCache>
                <c:ptCount val="6"/>
                <c:pt idx="0">
                  <c:v>Sugar</c:v>
                </c:pt>
                <c:pt idx="1">
                  <c:v>Milk</c:v>
                </c:pt>
                <c:pt idx="2">
                  <c:v>Salt</c:v>
                </c:pt>
                <c:pt idx="3">
                  <c:v>Beans</c:v>
                </c:pt>
                <c:pt idx="4">
                  <c:v>Rice</c:v>
                </c:pt>
                <c:pt idx="5">
                  <c:v>Flour</c:v>
                </c:pt>
              </c:strCache>
            </c:strRef>
          </c:cat>
          <c:val>
            <c:numRef>
              <c:f>'Pivot tables'!$B$32:$B$38</c:f>
              <c:numCache>
                <c:formatCode>General</c:formatCode>
                <c:ptCount val="6"/>
                <c:pt idx="0">
                  <c:v>143.35294117647058</c:v>
                </c:pt>
                <c:pt idx="1">
                  <c:v>146.70270270270271</c:v>
                </c:pt>
                <c:pt idx="2">
                  <c:v>146.88</c:v>
                </c:pt>
                <c:pt idx="3">
                  <c:v>149.44444444444446</c:v>
                </c:pt>
                <c:pt idx="4">
                  <c:v>152.43243243243242</c:v>
                </c:pt>
                <c:pt idx="5">
                  <c:v>154.2258064516129</c:v>
                </c:pt>
              </c:numCache>
            </c:numRef>
          </c:val>
          <c:extLst>
            <c:ext xmlns:c16="http://schemas.microsoft.com/office/drawing/2014/chart" uri="{C3380CC4-5D6E-409C-BE32-E72D297353CC}">
              <c16:uniqueId val="{00000000-0AED-4A1D-887B-E11EE4AB9B18}"/>
            </c:ext>
          </c:extLst>
        </c:ser>
        <c:dLbls>
          <c:showLegendKey val="0"/>
          <c:showVal val="0"/>
          <c:showCatName val="0"/>
          <c:showSerName val="0"/>
          <c:showPercent val="0"/>
          <c:showBubbleSize val="0"/>
        </c:dLbls>
        <c:gapWidth val="150"/>
        <c:shape val="box"/>
        <c:axId val="1668124976"/>
        <c:axId val="1668125808"/>
        <c:axId val="0"/>
      </c:bar3DChart>
      <c:catAx>
        <c:axId val="1668124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25808"/>
        <c:crosses val="autoZero"/>
        <c:auto val="1"/>
        <c:lblAlgn val="ctr"/>
        <c:lblOffset val="100"/>
        <c:noMultiLvlLbl val="0"/>
      </c:catAx>
      <c:valAx>
        <c:axId val="166812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2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217394</xdr:colOff>
      <xdr:row>2</xdr:row>
      <xdr:rowOff>11206</xdr:rowOff>
    </xdr:from>
    <xdr:to>
      <xdr:col>13</xdr:col>
      <xdr:colOff>100853</xdr:colOff>
      <xdr:row>21</xdr:row>
      <xdr:rowOff>179294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43983</xdr:colOff>
      <xdr:row>58</xdr:row>
      <xdr:rowOff>142316</xdr:rowOff>
    </xdr:from>
    <xdr:to>
      <xdr:col>16</xdr:col>
      <xdr:colOff>414619</xdr:colOff>
      <xdr:row>76</xdr:row>
      <xdr:rowOff>85166</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336178</xdr:colOff>
      <xdr:row>29</xdr:row>
      <xdr:rowOff>152398</xdr:rowOff>
    </xdr:from>
    <xdr:to>
      <xdr:col>13</xdr:col>
      <xdr:colOff>190501</xdr:colOff>
      <xdr:row>49</xdr:row>
      <xdr:rowOff>179294</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26894</xdr:colOff>
      <xdr:row>86</xdr:row>
      <xdr:rowOff>14568</xdr:rowOff>
    </xdr:from>
    <xdr:to>
      <xdr:col>15</xdr:col>
      <xdr:colOff>235323</xdr:colOff>
      <xdr:row>107</xdr:row>
      <xdr:rowOff>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593911</xdr:colOff>
      <xdr:row>114</xdr:row>
      <xdr:rowOff>11206</xdr:rowOff>
    </xdr:from>
    <xdr:to>
      <xdr:col>18</xdr:col>
      <xdr:colOff>56028</xdr:colOff>
      <xdr:row>142</xdr:row>
      <xdr:rowOff>89647</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32497</xdr:colOff>
      <xdr:row>30</xdr:row>
      <xdr:rowOff>2804</xdr:rowOff>
    </xdr:from>
    <xdr:to>
      <xdr:col>23</xdr:col>
      <xdr:colOff>57150</xdr:colOff>
      <xdr:row>41</xdr:row>
      <xdr:rowOff>2</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793321" y="5717804"/>
              <a:ext cx="1828800" cy="2092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559</xdr:colOff>
      <xdr:row>58</xdr:row>
      <xdr:rowOff>2801</xdr:rowOff>
    </xdr:from>
    <xdr:to>
      <xdr:col>23</xdr:col>
      <xdr:colOff>25212</xdr:colOff>
      <xdr:row>64</xdr:row>
      <xdr:rowOff>168088</xdr:rowOff>
    </xdr:to>
    <mc:AlternateContent xmlns:mc="http://schemas.openxmlformats.org/markup-compatibility/2006" xmlns:a14="http://schemas.microsoft.com/office/drawing/2010/main">
      <mc:Choice Requires="a14">
        <xdr:graphicFrame macro="">
          <xdr:nvGraphicFramePr>
            <xdr:cNvPr id="10" name="Sales Rep">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3761383" y="11051801"/>
              <a:ext cx="1828800" cy="1308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762561</xdr:colOff>
      <xdr:row>118</xdr:row>
      <xdr:rowOff>14009</xdr:rowOff>
    </xdr:from>
    <xdr:to>
      <xdr:col>25</xdr:col>
      <xdr:colOff>20731</xdr:colOff>
      <xdr:row>126</xdr:row>
      <xdr:rowOff>1</xdr:rowOff>
    </xdr:to>
    <mc:AlternateContent xmlns:mc="http://schemas.openxmlformats.org/markup-compatibility/2006" xmlns:a14="http://schemas.microsoft.com/office/drawing/2010/main">
      <mc:Choice Requires="a14">
        <xdr:graphicFrame macro="">
          <xdr:nvGraphicFramePr>
            <xdr:cNvPr id="11" name="Payment Method">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5128502" y="22493009"/>
              <a:ext cx="1828800" cy="1509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21291</xdr:colOff>
      <xdr:row>2</xdr:row>
      <xdr:rowOff>25213</xdr:rowOff>
    </xdr:from>
    <xdr:to>
      <xdr:col>20</xdr:col>
      <xdr:colOff>113180</xdr:colOff>
      <xdr:row>12</xdr:row>
      <xdr:rowOff>179294</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66762" y="406213"/>
              <a:ext cx="1828800" cy="2059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336177</xdr:colOff>
      <xdr:row>148</xdr:row>
      <xdr:rowOff>11206</xdr:rowOff>
    </xdr:from>
    <xdr:to>
      <xdr:col>21</xdr:col>
      <xdr:colOff>257735</xdr:colOff>
      <xdr:row>168</xdr:row>
      <xdr:rowOff>71718</xdr:rowOff>
    </xdr:to>
    <xdr:graphicFrame macro="">
      <xdr:nvGraphicFramePr>
        <xdr:cNvPr id="15" name="Chart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10086</xdr:colOff>
      <xdr:row>147</xdr:row>
      <xdr:rowOff>170890</xdr:rowOff>
    </xdr:from>
    <xdr:to>
      <xdr:col>27</xdr:col>
      <xdr:colOff>482975</xdr:colOff>
      <xdr:row>167</xdr:row>
      <xdr:rowOff>0</xdr:rowOff>
    </xdr:to>
    <mc:AlternateContent xmlns:mc="http://schemas.openxmlformats.org/markup-compatibility/2006" xmlns:a14="http://schemas.microsoft.com/office/drawing/2010/main">
      <mc:Choice Requires="a14">
        <xdr:graphicFrame macro="">
          <xdr:nvGraphicFramePr>
            <xdr:cNvPr id="17" name="Date">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865910" y="28174390"/>
              <a:ext cx="1828800" cy="3639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135286</xdr:colOff>
      <xdr:row>12</xdr:row>
      <xdr:rowOff>51953</xdr:rowOff>
    </xdr:from>
    <xdr:to>
      <xdr:col>11</xdr:col>
      <xdr:colOff>450273</xdr:colOff>
      <xdr:row>41</xdr:row>
      <xdr:rowOff>86591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225136</xdr:colOff>
      <xdr:row>12</xdr:row>
      <xdr:rowOff>69271</xdr:rowOff>
    </xdr:from>
    <xdr:to>
      <xdr:col>33</xdr:col>
      <xdr:colOff>329045</xdr:colOff>
      <xdr:row>41</xdr:row>
      <xdr:rowOff>86590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519545</xdr:colOff>
      <xdr:row>12</xdr:row>
      <xdr:rowOff>69272</xdr:rowOff>
    </xdr:from>
    <xdr:to>
      <xdr:col>23</xdr:col>
      <xdr:colOff>69273</xdr:colOff>
      <xdr:row>41</xdr:row>
      <xdr:rowOff>86591</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8151</xdr:colOff>
      <xdr:row>41</xdr:row>
      <xdr:rowOff>173182</xdr:rowOff>
    </xdr:from>
    <xdr:to>
      <xdr:col>12</xdr:col>
      <xdr:colOff>377740</xdr:colOff>
      <xdr:row>72</xdr:row>
      <xdr:rowOff>138546</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33</xdr:col>
      <xdr:colOff>275563</xdr:colOff>
      <xdr:row>29</xdr:row>
      <xdr:rowOff>156631</xdr:rowOff>
    </xdr:from>
    <xdr:to>
      <xdr:col>36</xdr:col>
      <xdr:colOff>275563</xdr:colOff>
      <xdr:row>40</xdr:row>
      <xdr:rowOff>153829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0555154" y="5681131"/>
              <a:ext cx="1818409" cy="2092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385228</xdr:colOff>
      <xdr:row>41</xdr:row>
      <xdr:rowOff>57812</xdr:rowOff>
    </xdr:from>
    <xdr:to>
      <xdr:col>36</xdr:col>
      <xdr:colOff>385228</xdr:colOff>
      <xdr:row>48</xdr:row>
      <xdr:rowOff>32599</xdr:rowOff>
    </xdr:to>
    <mc:AlternateContent xmlns:mc="http://schemas.openxmlformats.org/markup-compatibility/2006" xmlns:a14="http://schemas.microsoft.com/office/drawing/2010/main">
      <mc:Choice Requires="a14">
        <xdr:graphicFrame macro="">
          <xdr:nvGraphicFramePr>
            <xdr:cNvPr id="9" name="Sales Rep 1">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20664819" y="7868312"/>
              <a:ext cx="1818409" cy="1308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387468</xdr:colOff>
      <xdr:row>59</xdr:row>
      <xdr:rowOff>75133</xdr:rowOff>
    </xdr:from>
    <xdr:to>
      <xdr:col>36</xdr:col>
      <xdr:colOff>387468</xdr:colOff>
      <xdr:row>67</xdr:row>
      <xdr:rowOff>61125</xdr:rowOff>
    </xdr:to>
    <mc:AlternateContent xmlns:mc="http://schemas.openxmlformats.org/markup-compatibility/2006" xmlns:a14="http://schemas.microsoft.com/office/drawing/2010/main">
      <mc:Choice Requires="a14">
        <xdr:graphicFrame macro="">
          <xdr:nvGraphicFramePr>
            <xdr:cNvPr id="10" name="Payment Method 1">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20667059" y="11314633"/>
              <a:ext cx="1818409" cy="1509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450272</xdr:colOff>
      <xdr:row>41</xdr:row>
      <xdr:rowOff>173181</xdr:rowOff>
    </xdr:from>
    <xdr:to>
      <xdr:col>33</xdr:col>
      <xdr:colOff>177257</xdr:colOff>
      <xdr:row>72</xdr:row>
      <xdr:rowOff>103908</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242454</xdr:colOff>
      <xdr:row>0</xdr:row>
      <xdr:rowOff>0</xdr:rowOff>
    </xdr:from>
    <xdr:to>
      <xdr:col>33</xdr:col>
      <xdr:colOff>294409</xdr:colOff>
      <xdr:row>4</xdr:row>
      <xdr:rowOff>152400</xdr:rowOff>
    </xdr:to>
    <xdr:sp macro="" textlink="">
      <xdr:nvSpPr>
        <xdr:cNvPr id="12" name="Rounded Rectangle 11">
          <a:extLst>
            <a:ext uri="{FF2B5EF4-FFF2-40B4-BE49-F238E27FC236}">
              <a16:creationId xmlns:a16="http://schemas.microsoft.com/office/drawing/2014/main" id="{00000000-0008-0000-0200-00000C000000}"/>
            </a:ext>
          </a:extLst>
        </xdr:cNvPr>
        <xdr:cNvSpPr/>
      </xdr:nvSpPr>
      <xdr:spPr>
        <a:xfrm>
          <a:off x="4485409" y="0"/>
          <a:ext cx="16088591" cy="91440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546032</xdr:colOff>
      <xdr:row>0</xdr:row>
      <xdr:rowOff>52973</xdr:rowOff>
    </xdr:from>
    <xdr:to>
      <xdr:col>27</xdr:col>
      <xdr:colOff>138545</xdr:colOff>
      <xdr:row>3</xdr:row>
      <xdr:rowOff>41767</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7213532" y="52973"/>
          <a:ext cx="9567786"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accent2">
                  <a:lumMod val="75000"/>
                </a:schemeClr>
              </a:solidFill>
              <a:latin typeface="Agency FB" panose="020B0503020202020204" pitchFamily="34" charset="0"/>
            </a:rPr>
            <a:t>SALES</a:t>
          </a:r>
          <a:r>
            <a:rPr lang="en-US" sz="3200" b="1" baseline="0">
              <a:solidFill>
                <a:schemeClr val="accent2">
                  <a:lumMod val="75000"/>
                </a:schemeClr>
              </a:solidFill>
              <a:latin typeface="Agency FB" panose="020B0503020202020204" pitchFamily="34" charset="0"/>
            </a:rPr>
            <a:t> ANALYSIS DASHBOARD BY LOUREEN VALYNE</a:t>
          </a:r>
          <a:endParaRPr lang="en-US" sz="3200" b="1">
            <a:solidFill>
              <a:schemeClr val="accent2">
                <a:lumMod val="75000"/>
              </a:schemeClr>
            </a:solidFill>
            <a:latin typeface="Agency FB" panose="020B0503020202020204" pitchFamily="34" charset="0"/>
          </a:endParaRPr>
        </a:p>
      </xdr:txBody>
    </xdr:sp>
    <xdr:clientData/>
  </xdr:twoCellAnchor>
  <xdr:twoCellAnchor>
    <xdr:from>
      <xdr:col>10</xdr:col>
      <xdr:colOff>86590</xdr:colOff>
      <xdr:row>4</xdr:row>
      <xdr:rowOff>169718</xdr:rowOff>
    </xdr:from>
    <xdr:to>
      <xdr:col>16</xdr:col>
      <xdr:colOff>519545</xdr:colOff>
      <xdr:row>9</xdr:row>
      <xdr:rowOff>131618</xdr:rowOff>
    </xdr:to>
    <xdr:sp macro="" textlink="">
      <xdr:nvSpPr>
        <xdr:cNvPr id="14" name="Rounded Rectangle 13">
          <a:extLst>
            <a:ext uri="{FF2B5EF4-FFF2-40B4-BE49-F238E27FC236}">
              <a16:creationId xmlns:a16="http://schemas.microsoft.com/office/drawing/2014/main" id="{00000000-0008-0000-0200-00000E000000}"/>
            </a:ext>
          </a:extLst>
        </xdr:cNvPr>
        <xdr:cNvSpPr/>
      </xdr:nvSpPr>
      <xdr:spPr>
        <a:xfrm>
          <a:off x="6147954" y="931718"/>
          <a:ext cx="4087091" cy="91440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571499</xdr:colOff>
      <xdr:row>4</xdr:row>
      <xdr:rowOff>166253</xdr:rowOff>
    </xdr:from>
    <xdr:to>
      <xdr:col>24</xdr:col>
      <xdr:colOff>502226</xdr:colOff>
      <xdr:row>9</xdr:row>
      <xdr:rowOff>128153</xdr:rowOff>
    </xdr:to>
    <xdr:sp macro="" textlink="">
      <xdr:nvSpPr>
        <xdr:cNvPr id="15" name="Rounded Rectangle 14">
          <a:extLst>
            <a:ext uri="{FF2B5EF4-FFF2-40B4-BE49-F238E27FC236}">
              <a16:creationId xmlns:a16="http://schemas.microsoft.com/office/drawing/2014/main" id="{00000000-0008-0000-0200-00000F000000}"/>
            </a:ext>
          </a:extLst>
        </xdr:cNvPr>
        <xdr:cNvSpPr/>
      </xdr:nvSpPr>
      <xdr:spPr>
        <a:xfrm>
          <a:off x="10286999" y="928253"/>
          <a:ext cx="5039591" cy="91440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398318</xdr:colOff>
      <xdr:row>5</xdr:row>
      <xdr:rowOff>103909</xdr:rowOff>
    </xdr:from>
    <xdr:to>
      <xdr:col>16</xdr:col>
      <xdr:colOff>346364</xdr:colOff>
      <xdr:row>9</xdr:row>
      <xdr:rowOff>0</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6459682" y="1056409"/>
          <a:ext cx="3602182" cy="65809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a:t>
          </a:r>
          <a:r>
            <a:rPr lang="en-US" sz="1800" b="1" baseline="0"/>
            <a:t> SALES</a:t>
          </a:r>
          <a:endParaRPr lang="en-US" sz="1800" b="1"/>
        </a:p>
        <a:p>
          <a:r>
            <a:rPr lang="en-US" sz="1800" b="1"/>
            <a:t>106721.95</a:t>
          </a:r>
        </a:p>
      </xdr:txBody>
    </xdr:sp>
    <xdr:clientData/>
  </xdr:twoCellAnchor>
  <xdr:twoCellAnchor>
    <xdr:from>
      <xdr:col>17</xdr:col>
      <xdr:colOff>86591</xdr:colOff>
      <xdr:row>5</xdr:row>
      <xdr:rowOff>103909</xdr:rowOff>
    </xdr:from>
    <xdr:to>
      <xdr:col>24</xdr:col>
      <xdr:colOff>155864</xdr:colOff>
      <xdr:row>9</xdr:row>
      <xdr:rowOff>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10408227" y="1056409"/>
          <a:ext cx="4572001" cy="65809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AVERAGE SALES</a:t>
          </a:r>
        </a:p>
        <a:p>
          <a:r>
            <a:rPr lang="en-US" sz="1800" b="1"/>
            <a:t>148.875</a:t>
          </a:r>
        </a:p>
      </xdr:txBody>
    </xdr:sp>
    <xdr:clientData/>
  </xdr:twoCellAnchor>
  <xdr:twoCellAnchor editAs="oneCell">
    <xdr:from>
      <xdr:col>33</xdr:col>
      <xdr:colOff>398318</xdr:colOff>
      <xdr:row>48</xdr:row>
      <xdr:rowOff>190499</xdr:rowOff>
    </xdr:from>
    <xdr:to>
      <xdr:col>36</xdr:col>
      <xdr:colOff>408709</xdr:colOff>
      <xdr:row>59</xdr:row>
      <xdr:rowOff>109256</xdr:rowOff>
    </xdr:to>
    <mc:AlternateContent xmlns:mc="http://schemas.openxmlformats.org/markup-compatibility/2006" xmlns:a14="http://schemas.microsoft.com/office/drawing/2010/main">
      <mc:Choice Requires="a14">
        <xdr:graphicFrame macro="">
          <xdr:nvGraphicFramePr>
            <xdr:cNvPr id="18" name="Product 3">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20677909" y="9334499"/>
              <a:ext cx="1828800" cy="2014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329047</xdr:colOff>
      <xdr:row>13</xdr:row>
      <xdr:rowOff>173183</xdr:rowOff>
    </xdr:from>
    <xdr:to>
      <xdr:col>36</xdr:col>
      <xdr:colOff>339438</xdr:colOff>
      <xdr:row>26</xdr:row>
      <xdr:rowOff>51955</xdr:rowOff>
    </xdr:to>
    <mc:AlternateContent xmlns:mc="http://schemas.openxmlformats.org/markup-compatibility/2006" xmlns:a14="http://schemas.microsoft.com/office/drawing/2010/main">
      <mc:Choice Requires="a14">
        <xdr:graphicFrame macro="">
          <xdr:nvGraphicFramePr>
            <xdr:cNvPr id="19" name="Region 1">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608638" y="2649683"/>
              <a:ext cx="1828800" cy="2355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69274</xdr:colOff>
      <xdr:row>73</xdr:row>
      <xdr:rowOff>69273</xdr:rowOff>
    </xdr:from>
    <xdr:to>
      <xdr:col>32</xdr:col>
      <xdr:colOff>554181</xdr:colOff>
      <xdr:row>95</xdr:row>
      <xdr:rowOff>39374</xdr:rowOff>
    </xdr:to>
    <xdr:graphicFrame macro="">
      <xdr:nvGraphicFramePr>
        <xdr:cNvPr id="20" name="Chart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496014</xdr:colOff>
      <xdr:row>73</xdr:row>
      <xdr:rowOff>121228</xdr:rowOff>
    </xdr:from>
    <xdr:to>
      <xdr:col>36</xdr:col>
      <xdr:colOff>506405</xdr:colOff>
      <xdr:row>92</xdr:row>
      <xdr:rowOff>140838</xdr:rowOff>
    </xdr:to>
    <mc:AlternateContent xmlns:mc="http://schemas.openxmlformats.org/markup-compatibility/2006" xmlns:a14="http://schemas.microsoft.com/office/drawing/2010/main">
      <mc:Choice Requires="a14">
        <xdr:graphicFrame macro="">
          <xdr:nvGraphicFramePr>
            <xdr:cNvPr id="21" name="Date 1">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20775605" y="14027728"/>
              <a:ext cx="1828800" cy="3639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3.894386111111" createdVersion="6" refreshedVersion="6" minRefreshableVersion="3" recordCount="200" xr:uid="{00000000-000A-0000-FFFF-FFFF00000000}">
  <cacheSource type="worksheet">
    <worksheetSource name="Table1"/>
  </cacheSource>
  <cacheFields count="12">
    <cacheField name="Date" numFmtId="14">
      <sharedItems containsSemiMixedTypes="0" containsNonDate="0" containsDate="1" containsString="0" minDate="1930-03-24T00:00:00" maxDate="2029-03-25T00:00:00" count="142">
        <d v="2012-04-24T00:00:00"/>
        <d v="2024-06-28T00:00:00"/>
        <d v="2002-04-24T00:00:00"/>
        <d v="2015-01-24T00:00:00"/>
        <d v="2024-04-16T00:00:00"/>
        <d v="2024-03-12T00:00:00"/>
        <d v="2024-07-07T00:00:00"/>
        <d v="2024-01-21T00:00:00"/>
        <d v="2024-04-12T00:00:00"/>
        <d v="2001-05-24T00:00:00"/>
        <d v="2024-03-15T00:00:00"/>
        <d v="2028-03-24T00:00:00"/>
        <d v="2026-04-24T00:00:00"/>
        <d v="2024-04-09T00:00:00"/>
        <d v="2013-04-24T00:00:00"/>
        <d v="2024-05-31T00:00:00"/>
        <d v="2024-05-10T00:00:00"/>
        <d v="2024-05-29T00:00:00"/>
        <d v="2024-02-22T00:00:00"/>
        <d v="2002-01-24T00:00:00"/>
        <d v="2024-06-06T00:00:00"/>
        <d v="2024-02-07T00:00:00"/>
        <d v="2024-05-09T00:00:00"/>
        <d v="2024-07-10T00:00:00"/>
        <d v="2024-07-06T00:00:00"/>
        <d v="2024-06-09T00:00:00"/>
        <d v="2024-02-27T00:00:00"/>
        <d v="2022-01-24T00:00:00"/>
        <d v="2024-03-29T00:00:00"/>
        <d v="2024-02-18T00:00:00"/>
        <d v="2024-02-28T00:00:00"/>
        <d v="2024-06-18T00:00:00"/>
        <d v="2006-07-24T00:00:00"/>
        <d v="2024-07-08T00:00:00"/>
        <d v="2024-06-23T00:00:00"/>
        <d v="2024-02-20T00:00:00"/>
        <d v="2024-04-17T00:00:00"/>
        <d v="2024-02-24T00:00:00"/>
        <d v="2024-03-04T00:00:00"/>
        <d v="2024-05-14T00:00:00"/>
        <d v="2024-03-13T00:00:00"/>
        <d v="2024-06-15T00:00:00"/>
        <d v="2018-01-24T00:00:00"/>
        <d v="2011-05-24T00:00:00"/>
        <d v="2029-02-24T00:00:00"/>
        <d v="2024-01-14T00:00:00"/>
        <d v="2024-01-09T00:00:00"/>
        <d v="1930-03-24T00:00:00"/>
        <d v="2022-02-24T00:00:00"/>
        <d v="2024-03-24T00:00:00"/>
        <d v="2024-04-01T00:00:00"/>
        <d v="2024-04-20T00:00:00"/>
        <d v="2017-07-24T00:00:00"/>
        <d v="2024-06-20T00:00:00"/>
        <d v="2024-01-08T00:00:00"/>
        <d v="2023-06-24T00:00:00"/>
        <d v="2024-02-04T00:00:00"/>
        <d v="2021-03-24T00:00:00"/>
        <d v="2024-06-12T00:00:00"/>
        <d v="2024-02-19T00:00:00"/>
        <d v="2024-04-13T00:00:00"/>
        <d v="2024-05-11T00:00:00"/>
        <d v="2013-05-24T00:00:00"/>
        <d v="2024-02-23T00:00:00"/>
        <d v="2024-04-15T00:00:00"/>
        <d v="2024-01-04T00:00:00"/>
        <d v="2009-07-24T00:00:00"/>
        <d v="2024-05-25T00:00:00"/>
        <d v="2024-02-13T00:00:00"/>
        <d v="2010-06-24T00:00:00"/>
        <d v="2024-04-04T00:00:00"/>
        <d v="2017-02-24T00:00:00"/>
        <d v="2024-01-15T00:00:00"/>
        <d v="2018-07-24T00:00:00"/>
        <d v="2024-02-09T00:00:00"/>
        <d v="2024-03-22T00:00:00"/>
        <d v="2024-01-24T00:00:00"/>
        <d v="2002-06-24T00:00:00"/>
        <d v="2003-05-24T00:00:00"/>
        <d v="2024-02-10T00:00:00"/>
        <d v="2005-06-24T00:00:00"/>
        <d v="2024-02-14T00:00:00"/>
        <d v="2024-03-05T00:00:00"/>
        <d v="2029-03-24T00:00:00"/>
        <d v="2011-03-24T00:00:00"/>
        <d v="2024-03-28T00:00:00"/>
        <d v="2024-05-08T00:00:00"/>
        <d v="2024-05-15T00:00:00"/>
        <d v="2024-03-03T00:00:00"/>
        <d v="2024-05-18T00:00:00"/>
        <d v="2024-03-21T00:00:00"/>
        <d v="2024-06-11T00:00:00"/>
        <d v="2011-06-24T00:00:00"/>
        <d v="2024-02-02T00:00:00"/>
        <d v="2002-05-24T00:00:00"/>
        <d v="2024-01-05T00:00:00"/>
        <d v="2024-01-28T00:00:00"/>
        <d v="2024-01-12T00:00:00"/>
        <d v="2002-02-24T00:00:00"/>
        <d v="2024-02-17T00:00:00"/>
        <d v="2024-05-30T00:00:00"/>
        <d v="2024-03-02T00:00:00"/>
        <d v="2024-02-06T00:00:00"/>
        <d v="2024-04-08T00:00:00"/>
        <d v="2024-07-11T00:00:00"/>
        <d v="2010-04-24T00:00:00"/>
        <d v="2024-01-01T00:00:00"/>
        <d v="2005-01-24T00:00:00"/>
        <d v="2024-05-21T00:00:00"/>
        <d v="2024-01-27T00:00:00"/>
        <d v="2016-05-24T00:00:00"/>
        <d v="2024-03-30T00:00:00"/>
        <d v="2011-02-24T00:00:00"/>
        <d v="2024-05-03T00:00:00"/>
        <d v="2024-06-27T00:00:00"/>
        <d v="2024-04-05T00:00:00"/>
        <d v="2024-02-21T00:00:00"/>
        <d v="2024-05-22T00:00:00"/>
        <d v="2019-06-24T00:00:00"/>
        <d v="2029-01-24T00:00:00"/>
        <d v="2005-02-24T00:00:00"/>
        <d v="2024-01-13T00:00:00"/>
        <d v="2024-06-08T00:00:00"/>
        <d v="2024-03-11T00:00:00"/>
        <d v="2024-07-05T00:00:00"/>
        <d v="2024-03-26T00:00:00"/>
        <d v="2006-03-24T00:00:00"/>
        <d v="2003-07-24T00:00:00"/>
        <d v="2024-05-13T00:00:00"/>
        <d v="2017-04-24T00:00:00"/>
        <d v="2024-01-30T00:00:00"/>
        <d v="2024-05-07T00:00:00"/>
        <d v="2001-04-24T00:00:00"/>
        <d v="2024-04-30T00:00:00"/>
        <d v="2008-07-24T00:00:00"/>
        <d v="2024-07-25T00:00:00"/>
        <d v="2024-01-03T00:00:00"/>
        <d v="2024-07-16T00:00:00"/>
        <d v="2024-06-03T00:00:00"/>
        <d v="2024-05-16T00:00:00"/>
        <d v="2024-06-13T00:00:00"/>
        <d v="2024-04-27T00:00:00"/>
      </sharedItems>
      <fieldGroup par="11" base="0">
        <rangePr groupBy="months" startDate="1930-03-24T00:00:00" endDate="2029-03-25T00:00:00"/>
        <groupItems count="14">
          <s v="&lt;3/24/1930"/>
          <s v="Jan"/>
          <s v="Feb"/>
          <s v="Mar"/>
          <s v="Apr"/>
          <s v="May"/>
          <s v="Jun"/>
          <s v="Jul"/>
          <s v="Aug"/>
          <s v="Sep"/>
          <s v="Oct"/>
          <s v="Nov"/>
          <s v="Dec"/>
          <s v="&gt;3/25/2029"/>
        </groupItems>
      </fieldGroup>
    </cacheField>
    <cacheField name="Customer ID" numFmtId="49">
      <sharedItems containsSemiMixedTypes="0" containsString="0" containsNumber="1" containsInteger="1" minValue="100" maxValue="199" count="79">
        <n v="154"/>
        <n v="139"/>
        <n v="151"/>
        <n v="115"/>
        <n v="112"/>
        <n v="129"/>
        <n v="118"/>
        <n v="116"/>
        <n v="162"/>
        <n v="191"/>
        <n v="157"/>
        <n v="189"/>
        <n v="100"/>
        <n v="161"/>
        <n v="122"/>
        <n v="108"/>
        <n v="111"/>
        <n v="133"/>
        <n v="195"/>
        <n v="147"/>
        <n v="188"/>
        <n v="160"/>
        <n v="163"/>
        <n v="168"/>
        <n v="121"/>
        <n v="192"/>
        <n v="166"/>
        <n v="175"/>
        <n v="125"/>
        <n v="150"/>
        <n v="185"/>
        <n v="156"/>
        <n v="128"/>
        <n v="177"/>
        <n v="146"/>
        <n v="193"/>
        <n v="184"/>
        <n v="138"/>
        <n v="199"/>
        <n v="132"/>
        <n v="109"/>
        <n v="194"/>
        <n v="103"/>
        <n v="123"/>
        <n v="179"/>
        <n v="101"/>
        <n v="131"/>
        <n v="190"/>
        <n v="183"/>
        <n v="149"/>
        <n v="134"/>
        <n v="142"/>
        <n v="164"/>
        <n v="173"/>
        <n v="143"/>
        <n v="145"/>
        <n v="186"/>
        <n v="180"/>
        <n v="107"/>
        <n v="106"/>
        <n v="167"/>
        <n v="174"/>
        <n v="135"/>
        <n v="120"/>
        <n v="172"/>
        <n v="198"/>
        <n v="148"/>
        <n v="181"/>
        <n v="136"/>
        <n v="158"/>
        <n v="170"/>
        <n v="127"/>
        <n v="182"/>
        <n v="124"/>
        <n v="152"/>
        <n v="141"/>
        <n v="113"/>
        <n v="104"/>
        <n v="117"/>
      </sharedItems>
    </cacheField>
    <cacheField name="Sales Amount" numFmtId="2">
      <sharedItems containsSemiMixedTypes="0" containsString="0" containsNumber="1" minValue="60.79" maxValue="999.73" count="195">
        <n v="637.30999999999995"/>
        <n v="146.07"/>
        <n v="129.9"/>
        <n v="715.92"/>
        <n v="119.12"/>
        <n v="830.77"/>
        <n v="720.93"/>
        <n v="127.28"/>
        <n v="130.6"/>
        <n v="987.31"/>
        <n v="405.56"/>
        <n v="402.11"/>
        <n v="533.61"/>
        <n v="949.89"/>
        <n v="986.7"/>
        <n v="765.71"/>
        <n v="407.45"/>
        <n v="129.33000000000001"/>
        <n v="788.29"/>
        <n v="580.48"/>
        <n v="453.01"/>
        <n v="911.04"/>
        <n v="155.63999999999999"/>
        <n v="517.99"/>
        <n v="60.79"/>
        <n v="495.23"/>
        <n v="103.49"/>
        <n v="162.88"/>
        <n v="161.65"/>
        <n v="666.75"/>
        <n v="758.74"/>
        <n v="604.20000000000005"/>
        <n v="964.06"/>
        <n v="406.13"/>
        <n v="321.43"/>
        <n v="875.17"/>
        <n v="262.42"/>
        <n v="965.06"/>
        <n v="61.55"/>
        <n v="971.38"/>
        <n v="91"/>
        <n v="896.59"/>
        <n v="551.32000000000005"/>
        <n v="993.32"/>
        <n v="120.11"/>
        <n v="576.16"/>
        <n v="970.84"/>
        <n v="546.94000000000005"/>
        <n v="647.92999999999995"/>
        <n v="710.96"/>
        <n v="481.81"/>
        <n v="646.17999999999995"/>
        <n v="605.1"/>
        <n v="906.1"/>
        <n v="93.17"/>
        <n v="316.92"/>
        <n v="952.89"/>
        <n v="895.75"/>
        <n v="482.87"/>
        <n v="639.13"/>
        <n v="313.51"/>
        <n v="228.72"/>
        <n v="490.51"/>
        <n v="385.68"/>
        <n v="604.47"/>
        <n v="123.85"/>
        <n v="975.68"/>
        <n v="986.9"/>
        <n v="713.25"/>
        <n v="559.29"/>
        <n v="344.05"/>
        <n v="823.11"/>
        <n v="700.49"/>
        <n v="204.49"/>
        <n v="915.38"/>
        <n v="831.41"/>
        <n v="739.43"/>
        <n v="632.74"/>
        <n v="447.33"/>
        <n v="936.09"/>
        <n v="872.76"/>
        <n v="75.05"/>
        <n v="407.64"/>
        <n v="820.03"/>
        <n v="987.91"/>
        <n v="192.9"/>
        <n v="614.41999999999996"/>
        <n v="411.85"/>
        <n v="971.42"/>
        <n v="850.01"/>
        <n v="846.41"/>
        <n v="495.26"/>
        <n v="444.08"/>
        <n v="309.74"/>
        <n v="103.56"/>
        <n v="871.49"/>
        <n v="822.26"/>
        <n v="999.73"/>
        <n v="996.8"/>
        <n v="577.66"/>
        <n v="780.54"/>
        <n v="947.53"/>
        <n v="857.17"/>
        <n v="284.98"/>
        <n v="478.02"/>
        <n v="172.7"/>
        <n v="956.35"/>
        <n v="625.87"/>
        <n v="267.20999999999998"/>
        <n v="688.12"/>
        <n v="637.22"/>
        <n v="390.25"/>
        <n v="157.88"/>
        <n v="687.99"/>
        <n v="544.29"/>
        <n v="783.7"/>
        <n v="544.16"/>
        <n v="859.57"/>
        <n v="574.30999999999995"/>
        <n v="582.89"/>
        <n v="882.82"/>
        <n v="433.31"/>
        <n v="177.31"/>
        <n v="77.34"/>
        <n v="767.38"/>
        <n v="639.29"/>
        <n v="718.88"/>
        <n v="179.55"/>
        <n v="63.82"/>
        <n v="383.06"/>
        <n v="610.41999999999996"/>
        <n v="422.63"/>
        <n v="465.6"/>
        <n v="908.95"/>
        <n v="380.84"/>
        <n v="538.29"/>
        <n v="794.47"/>
        <n v="426.72"/>
        <n v="640.98"/>
        <n v="869.25"/>
        <n v="952.04"/>
        <n v="189.72"/>
        <n v="930.26"/>
        <n v="517.51"/>
        <n v="295.33"/>
        <n v="486.18"/>
        <n v="981.03"/>
        <n v="362.31"/>
        <n v="651.73"/>
        <n v="278.14"/>
        <n v="122.07"/>
        <n v="172.44"/>
        <n v="171.64"/>
        <n v="194.31"/>
        <n v="658.83"/>
        <n v="222.79"/>
        <n v="378.38"/>
        <n v="901.95"/>
        <n v="500.26"/>
        <n v="684.18"/>
        <n v="213.7"/>
        <n v="232.67"/>
        <n v="88.83"/>
        <n v="210.49"/>
        <n v="314.66000000000003"/>
        <n v="218.16"/>
        <n v="134.27000000000001"/>
        <n v="164.6"/>
        <n v="487.74"/>
        <n v="246.02"/>
        <n v="396.06"/>
        <n v="528.25"/>
        <n v="705.88"/>
        <n v="87.35"/>
        <n v="809.44"/>
        <n v="646.51"/>
        <n v="127.67"/>
        <n v="879.9"/>
        <n v="924.83"/>
        <n v="108.02"/>
        <n v="313.02999999999997"/>
        <n v="815.89"/>
        <n v="760.85"/>
        <n v="225.29"/>
        <n v="248.88"/>
        <n v="401.95"/>
        <n v="510.3"/>
        <n v="637.34"/>
        <n v="400.47"/>
        <n v="489.41"/>
        <n v="760.1"/>
        <n v="84.85"/>
        <n v="289.82"/>
        <n v="727.68"/>
        <n v="900.45"/>
      </sharedItems>
    </cacheField>
    <cacheField name="Product" numFmtId="0">
      <sharedItems count="6">
        <s v="Rice"/>
        <s v="Milk"/>
        <s v="Sugar"/>
        <s v="Beans"/>
        <s v="Salt"/>
        <s v="Flour"/>
      </sharedItems>
    </cacheField>
    <cacheField name="Region" numFmtId="0">
      <sharedItems count="6">
        <s v="North"/>
        <s v="East"/>
        <s v="West"/>
        <s v="North-East"/>
        <s v="South"/>
        <s v="South-East"/>
      </sharedItems>
    </cacheField>
    <cacheField name="Payment Method" numFmtId="0">
      <sharedItems count="4">
        <s v="Cash"/>
        <s v="Credit Card"/>
        <s v="Bank Transfer"/>
        <s v="PayPal"/>
      </sharedItems>
    </cacheField>
    <cacheField name="Sales Rep" numFmtId="0">
      <sharedItems count="3">
        <s v="Mary Jane"/>
        <s v="Jane Smith"/>
        <s v="John Doe"/>
      </sharedItems>
    </cacheField>
    <cacheField name="Column1" numFmtId="0">
      <sharedItems containsBlank="1" containsMixedTypes="1" containsNumber="1" minValue="533.60975000000008" maxValue="533.60975000000008"/>
    </cacheField>
    <cacheField name="Count of Payment method" numFmtId="0">
      <sharedItems containsSemiMixedTypes="0" containsString="0" containsNumber="1" containsInteger="1" minValue="33" maxValue="86" count="4">
        <n v="86"/>
        <n v="44"/>
        <n v="37"/>
        <n v="33"/>
      </sharedItems>
    </cacheField>
    <cacheField name="Column2" numFmtId="0">
      <sharedItems containsBlank="1" containsMixedTypes="1" containsNumber="1" containsInteger="1" minValue="86" maxValue="86"/>
    </cacheField>
    <cacheField name="Quarters" numFmtId="0" databaseField="0">
      <fieldGroup base="0">
        <rangePr groupBy="quarters" startDate="1930-03-24T00:00:00" endDate="2029-03-25T00:00:00"/>
        <groupItems count="6">
          <s v="&lt;3/24/1930"/>
          <s v="Qtr1"/>
          <s v="Qtr2"/>
          <s v="Qtr3"/>
          <s v="Qtr4"/>
          <s v="&gt;3/25/2029"/>
        </groupItems>
      </fieldGroup>
    </cacheField>
    <cacheField name="Years" numFmtId="0" databaseField="0">
      <fieldGroup base="0">
        <rangePr groupBy="years" startDate="1930-03-24T00:00:00" endDate="2029-03-25T00:00:00"/>
        <groupItems count="102">
          <s v="&lt;3/24/1930"/>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2025"/>
          <s v="2026"/>
          <s v="2027"/>
          <s v="2028"/>
          <s v="2029"/>
          <s v="&gt;3/25/202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x v="0"/>
    <x v="0"/>
    <x v="0"/>
    <x v="0"/>
    <x v="0"/>
    <x v="0"/>
    <x v="0"/>
    <m/>
    <x v="0"/>
    <m/>
  </r>
  <r>
    <x v="1"/>
    <x v="1"/>
    <x v="1"/>
    <x v="1"/>
    <x v="1"/>
    <x v="0"/>
    <x v="1"/>
    <s v="AVG Sales"/>
    <x v="0"/>
    <s v="MAX Payment method"/>
  </r>
  <r>
    <x v="2"/>
    <x v="2"/>
    <x v="2"/>
    <x v="2"/>
    <x v="1"/>
    <x v="0"/>
    <x v="2"/>
    <n v="533.60975000000008"/>
    <x v="0"/>
    <n v="86"/>
  </r>
  <r>
    <x v="3"/>
    <x v="3"/>
    <x v="3"/>
    <x v="3"/>
    <x v="2"/>
    <x v="1"/>
    <x v="0"/>
    <m/>
    <x v="1"/>
    <s v="Cash"/>
  </r>
  <r>
    <x v="4"/>
    <x v="4"/>
    <x v="4"/>
    <x v="0"/>
    <x v="3"/>
    <x v="0"/>
    <x v="1"/>
    <m/>
    <x v="0"/>
    <m/>
  </r>
  <r>
    <x v="5"/>
    <x v="5"/>
    <x v="5"/>
    <x v="2"/>
    <x v="0"/>
    <x v="1"/>
    <x v="2"/>
    <m/>
    <x v="1"/>
    <m/>
  </r>
  <r>
    <x v="6"/>
    <x v="6"/>
    <x v="6"/>
    <x v="2"/>
    <x v="1"/>
    <x v="2"/>
    <x v="2"/>
    <m/>
    <x v="2"/>
    <m/>
  </r>
  <r>
    <x v="7"/>
    <x v="7"/>
    <x v="7"/>
    <x v="3"/>
    <x v="0"/>
    <x v="3"/>
    <x v="1"/>
    <m/>
    <x v="3"/>
    <m/>
  </r>
  <r>
    <x v="8"/>
    <x v="8"/>
    <x v="8"/>
    <x v="1"/>
    <x v="4"/>
    <x v="1"/>
    <x v="1"/>
    <m/>
    <x v="1"/>
    <m/>
  </r>
  <r>
    <x v="9"/>
    <x v="6"/>
    <x v="9"/>
    <x v="4"/>
    <x v="2"/>
    <x v="2"/>
    <x v="1"/>
    <m/>
    <x v="2"/>
    <m/>
  </r>
  <r>
    <x v="10"/>
    <x v="9"/>
    <x v="10"/>
    <x v="4"/>
    <x v="4"/>
    <x v="1"/>
    <x v="2"/>
    <m/>
    <x v="1"/>
    <m/>
  </r>
  <r>
    <x v="11"/>
    <x v="10"/>
    <x v="11"/>
    <x v="2"/>
    <x v="0"/>
    <x v="1"/>
    <x v="1"/>
    <m/>
    <x v="1"/>
    <m/>
  </r>
  <r>
    <x v="12"/>
    <x v="0"/>
    <x v="12"/>
    <x v="5"/>
    <x v="0"/>
    <x v="3"/>
    <x v="0"/>
    <m/>
    <x v="3"/>
    <m/>
  </r>
  <r>
    <x v="13"/>
    <x v="11"/>
    <x v="13"/>
    <x v="5"/>
    <x v="3"/>
    <x v="0"/>
    <x v="1"/>
    <m/>
    <x v="0"/>
    <m/>
  </r>
  <r>
    <x v="14"/>
    <x v="12"/>
    <x v="14"/>
    <x v="3"/>
    <x v="1"/>
    <x v="0"/>
    <x v="2"/>
    <m/>
    <x v="0"/>
    <m/>
  </r>
  <r>
    <x v="15"/>
    <x v="11"/>
    <x v="15"/>
    <x v="4"/>
    <x v="1"/>
    <x v="1"/>
    <x v="1"/>
    <m/>
    <x v="1"/>
    <m/>
  </r>
  <r>
    <x v="16"/>
    <x v="13"/>
    <x v="16"/>
    <x v="2"/>
    <x v="4"/>
    <x v="0"/>
    <x v="1"/>
    <m/>
    <x v="0"/>
    <m/>
  </r>
  <r>
    <x v="17"/>
    <x v="14"/>
    <x v="17"/>
    <x v="1"/>
    <x v="2"/>
    <x v="2"/>
    <x v="1"/>
    <m/>
    <x v="2"/>
    <m/>
  </r>
  <r>
    <x v="18"/>
    <x v="15"/>
    <x v="18"/>
    <x v="4"/>
    <x v="5"/>
    <x v="0"/>
    <x v="1"/>
    <m/>
    <x v="0"/>
    <m/>
  </r>
  <r>
    <x v="19"/>
    <x v="16"/>
    <x v="19"/>
    <x v="2"/>
    <x v="1"/>
    <x v="0"/>
    <x v="0"/>
    <m/>
    <x v="0"/>
    <m/>
  </r>
  <r>
    <x v="11"/>
    <x v="12"/>
    <x v="20"/>
    <x v="2"/>
    <x v="3"/>
    <x v="1"/>
    <x v="1"/>
    <m/>
    <x v="1"/>
    <m/>
  </r>
  <r>
    <x v="20"/>
    <x v="10"/>
    <x v="21"/>
    <x v="0"/>
    <x v="4"/>
    <x v="1"/>
    <x v="1"/>
    <m/>
    <x v="1"/>
    <m/>
  </r>
  <r>
    <x v="21"/>
    <x v="12"/>
    <x v="22"/>
    <x v="1"/>
    <x v="4"/>
    <x v="1"/>
    <x v="2"/>
    <m/>
    <x v="1"/>
    <m/>
  </r>
  <r>
    <x v="22"/>
    <x v="17"/>
    <x v="23"/>
    <x v="0"/>
    <x v="5"/>
    <x v="1"/>
    <x v="1"/>
    <m/>
    <x v="1"/>
    <m/>
  </r>
  <r>
    <x v="23"/>
    <x v="18"/>
    <x v="24"/>
    <x v="3"/>
    <x v="3"/>
    <x v="0"/>
    <x v="0"/>
    <m/>
    <x v="0"/>
    <m/>
  </r>
  <r>
    <x v="24"/>
    <x v="19"/>
    <x v="25"/>
    <x v="0"/>
    <x v="2"/>
    <x v="1"/>
    <x v="1"/>
    <m/>
    <x v="1"/>
    <m/>
  </r>
  <r>
    <x v="7"/>
    <x v="20"/>
    <x v="26"/>
    <x v="0"/>
    <x v="3"/>
    <x v="0"/>
    <x v="1"/>
    <m/>
    <x v="0"/>
    <m/>
  </r>
  <r>
    <x v="25"/>
    <x v="12"/>
    <x v="27"/>
    <x v="4"/>
    <x v="2"/>
    <x v="0"/>
    <x v="1"/>
    <m/>
    <x v="0"/>
    <m/>
  </r>
  <r>
    <x v="26"/>
    <x v="3"/>
    <x v="28"/>
    <x v="5"/>
    <x v="3"/>
    <x v="1"/>
    <x v="0"/>
    <m/>
    <x v="1"/>
    <m/>
  </r>
  <r>
    <x v="27"/>
    <x v="21"/>
    <x v="29"/>
    <x v="2"/>
    <x v="3"/>
    <x v="3"/>
    <x v="1"/>
    <m/>
    <x v="3"/>
    <m/>
  </r>
  <r>
    <x v="28"/>
    <x v="22"/>
    <x v="30"/>
    <x v="1"/>
    <x v="0"/>
    <x v="2"/>
    <x v="1"/>
    <m/>
    <x v="2"/>
    <m/>
  </r>
  <r>
    <x v="29"/>
    <x v="8"/>
    <x v="31"/>
    <x v="0"/>
    <x v="4"/>
    <x v="0"/>
    <x v="1"/>
    <m/>
    <x v="0"/>
    <m/>
  </r>
  <r>
    <x v="30"/>
    <x v="23"/>
    <x v="32"/>
    <x v="1"/>
    <x v="3"/>
    <x v="0"/>
    <x v="2"/>
    <m/>
    <x v="0"/>
    <m/>
  </r>
  <r>
    <x v="31"/>
    <x v="24"/>
    <x v="33"/>
    <x v="5"/>
    <x v="5"/>
    <x v="2"/>
    <x v="0"/>
    <m/>
    <x v="2"/>
    <m/>
  </r>
  <r>
    <x v="32"/>
    <x v="25"/>
    <x v="34"/>
    <x v="5"/>
    <x v="3"/>
    <x v="3"/>
    <x v="1"/>
    <m/>
    <x v="3"/>
    <m/>
  </r>
  <r>
    <x v="3"/>
    <x v="26"/>
    <x v="35"/>
    <x v="0"/>
    <x v="1"/>
    <x v="0"/>
    <x v="0"/>
    <m/>
    <x v="0"/>
    <m/>
  </r>
  <r>
    <x v="33"/>
    <x v="27"/>
    <x v="36"/>
    <x v="3"/>
    <x v="4"/>
    <x v="0"/>
    <x v="1"/>
    <m/>
    <x v="0"/>
    <m/>
  </r>
  <r>
    <x v="33"/>
    <x v="28"/>
    <x v="37"/>
    <x v="0"/>
    <x v="1"/>
    <x v="0"/>
    <x v="1"/>
    <m/>
    <x v="0"/>
    <m/>
  </r>
  <r>
    <x v="34"/>
    <x v="3"/>
    <x v="38"/>
    <x v="4"/>
    <x v="4"/>
    <x v="1"/>
    <x v="1"/>
    <m/>
    <x v="1"/>
    <m/>
  </r>
  <r>
    <x v="33"/>
    <x v="29"/>
    <x v="39"/>
    <x v="2"/>
    <x v="1"/>
    <x v="3"/>
    <x v="1"/>
    <m/>
    <x v="3"/>
    <m/>
  </r>
  <r>
    <x v="35"/>
    <x v="12"/>
    <x v="40"/>
    <x v="3"/>
    <x v="3"/>
    <x v="0"/>
    <x v="1"/>
    <m/>
    <x v="0"/>
    <m/>
  </r>
  <r>
    <x v="36"/>
    <x v="30"/>
    <x v="41"/>
    <x v="0"/>
    <x v="3"/>
    <x v="3"/>
    <x v="1"/>
    <m/>
    <x v="3"/>
    <m/>
  </r>
  <r>
    <x v="37"/>
    <x v="31"/>
    <x v="42"/>
    <x v="1"/>
    <x v="0"/>
    <x v="1"/>
    <x v="1"/>
    <m/>
    <x v="1"/>
    <m/>
  </r>
  <r>
    <x v="38"/>
    <x v="32"/>
    <x v="43"/>
    <x v="3"/>
    <x v="5"/>
    <x v="1"/>
    <x v="2"/>
    <m/>
    <x v="1"/>
    <m/>
  </r>
  <r>
    <x v="16"/>
    <x v="33"/>
    <x v="44"/>
    <x v="3"/>
    <x v="1"/>
    <x v="0"/>
    <x v="2"/>
    <m/>
    <x v="0"/>
    <m/>
  </r>
  <r>
    <x v="35"/>
    <x v="9"/>
    <x v="45"/>
    <x v="0"/>
    <x v="2"/>
    <x v="1"/>
    <x v="2"/>
    <m/>
    <x v="1"/>
    <m/>
  </r>
  <r>
    <x v="39"/>
    <x v="23"/>
    <x v="46"/>
    <x v="3"/>
    <x v="0"/>
    <x v="2"/>
    <x v="0"/>
    <m/>
    <x v="2"/>
    <m/>
  </r>
  <r>
    <x v="7"/>
    <x v="34"/>
    <x v="47"/>
    <x v="1"/>
    <x v="1"/>
    <x v="0"/>
    <x v="0"/>
    <m/>
    <x v="0"/>
    <m/>
  </r>
  <r>
    <x v="40"/>
    <x v="35"/>
    <x v="48"/>
    <x v="5"/>
    <x v="1"/>
    <x v="0"/>
    <x v="2"/>
    <m/>
    <x v="0"/>
    <m/>
  </r>
  <r>
    <x v="41"/>
    <x v="13"/>
    <x v="49"/>
    <x v="3"/>
    <x v="0"/>
    <x v="3"/>
    <x v="0"/>
    <m/>
    <x v="3"/>
    <m/>
  </r>
  <r>
    <x v="42"/>
    <x v="23"/>
    <x v="50"/>
    <x v="5"/>
    <x v="3"/>
    <x v="2"/>
    <x v="1"/>
    <m/>
    <x v="2"/>
    <m/>
  </r>
  <r>
    <x v="43"/>
    <x v="27"/>
    <x v="51"/>
    <x v="1"/>
    <x v="1"/>
    <x v="0"/>
    <x v="1"/>
    <m/>
    <x v="0"/>
    <m/>
  </r>
  <r>
    <x v="28"/>
    <x v="3"/>
    <x v="52"/>
    <x v="0"/>
    <x v="3"/>
    <x v="1"/>
    <x v="1"/>
    <m/>
    <x v="1"/>
    <m/>
  </r>
  <r>
    <x v="44"/>
    <x v="11"/>
    <x v="53"/>
    <x v="2"/>
    <x v="0"/>
    <x v="1"/>
    <x v="1"/>
    <m/>
    <x v="1"/>
    <m/>
  </r>
  <r>
    <x v="45"/>
    <x v="11"/>
    <x v="54"/>
    <x v="3"/>
    <x v="3"/>
    <x v="1"/>
    <x v="2"/>
    <m/>
    <x v="1"/>
    <m/>
  </r>
  <r>
    <x v="46"/>
    <x v="19"/>
    <x v="55"/>
    <x v="2"/>
    <x v="4"/>
    <x v="1"/>
    <x v="0"/>
    <m/>
    <x v="1"/>
    <m/>
  </r>
  <r>
    <x v="47"/>
    <x v="36"/>
    <x v="56"/>
    <x v="1"/>
    <x v="2"/>
    <x v="3"/>
    <x v="1"/>
    <m/>
    <x v="3"/>
    <m/>
  </r>
  <r>
    <x v="48"/>
    <x v="37"/>
    <x v="57"/>
    <x v="3"/>
    <x v="1"/>
    <x v="2"/>
    <x v="1"/>
    <m/>
    <x v="2"/>
    <m/>
  </r>
  <r>
    <x v="22"/>
    <x v="38"/>
    <x v="58"/>
    <x v="5"/>
    <x v="5"/>
    <x v="0"/>
    <x v="2"/>
    <m/>
    <x v="0"/>
    <m/>
  </r>
  <r>
    <x v="49"/>
    <x v="39"/>
    <x v="59"/>
    <x v="4"/>
    <x v="2"/>
    <x v="3"/>
    <x v="1"/>
    <m/>
    <x v="3"/>
    <m/>
  </r>
  <r>
    <x v="50"/>
    <x v="35"/>
    <x v="60"/>
    <x v="2"/>
    <x v="3"/>
    <x v="3"/>
    <x v="1"/>
    <m/>
    <x v="3"/>
    <m/>
  </r>
  <r>
    <x v="51"/>
    <x v="12"/>
    <x v="61"/>
    <x v="3"/>
    <x v="1"/>
    <x v="0"/>
    <x v="1"/>
    <m/>
    <x v="0"/>
    <m/>
  </r>
  <r>
    <x v="24"/>
    <x v="14"/>
    <x v="62"/>
    <x v="2"/>
    <x v="3"/>
    <x v="0"/>
    <x v="1"/>
    <m/>
    <x v="0"/>
    <m/>
  </r>
  <r>
    <x v="52"/>
    <x v="40"/>
    <x v="63"/>
    <x v="3"/>
    <x v="4"/>
    <x v="1"/>
    <x v="0"/>
    <m/>
    <x v="1"/>
    <m/>
  </r>
  <r>
    <x v="53"/>
    <x v="23"/>
    <x v="64"/>
    <x v="0"/>
    <x v="0"/>
    <x v="3"/>
    <x v="1"/>
    <m/>
    <x v="3"/>
    <m/>
  </r>
  <r>
    <x v="54"/>
    <x v="38"/>
    <x v="65"/>
    <x v="5"/>
    <x v="1"/>
    <x v="0"/>
    <x v="1"/>
    <m/>
    <x v="0"/>
    <m/>
  </r>
  <r>
    <x v="55"/>
    <x v="17"/>
    <x v="66"/>
    <x v="2"/>
    <x v="4"/>
    <x v="0"/>
    <x v="2"/>
    <m/>
    <x v="0"/>
    <m/>
  </r>
  <r>
    <x v="56"/>
    <x v="2"/>
    <x v="67"/>
    <x v="4"/>
    <x v="4"/>
    <x v="0"/>
    <x v="0"/>
    <m/>
    <x v="0"/>
    <m/>
  </r>
  <r>
    <x v="57"/>
    <x v="41"/>
    <x v="68"/>
    <x v="4"/>
    <x v="1"/>
    <x v="2"/>
    <x v="1"/>
    <m/>
    <x v="2"/>
    <m/>
  </r>
  <r>
    <x v="58"/>
    <x v="40"/>
    <x v="69"/>
    <x v="1"/>
    <x v="3"/>
    <x v="0"/>
    <x v="0"/>
    <m/>
    <x v="0"/>
    <m/>
  </r>
  <r>
    <x v="59"/>
    <x v="6"/>
    <x v="70"/>
    <x v="3"/>
    <x v="5"/>
    <x v="0"/>
    <x v="1"/>
    <m/>
    <x v="0"/>
    <m/>
  </r>
  <r>
    <x v="60"/>
    <x v="10"/>
    <x v="71"/>
    <x v="2"/>
    <x v="4"/>
    <x v="0"/>
    <x v="1"/>
    <m/>
    <x v="0"/>
    <m/>
  </r>
  <r>
    <x v="61"/>
    <x v="18"/>
    <x v="72"/>
    <x v="1"/>
    <x v="2"/>
    <x v="1"/>
    <x v="2"/>
    <m/>
    <x v="1"/>
    <m/>
  </r>
  <r>
    <x v="19"/>
    <x v="12"/>
    <x v="73"/>
    <x v="2"/>
    <x v="4"/>
    <x v="2"/>
    <x v="1"/>
    <m/>
    <x v="2"/>
    <m/>
  </r>
  <r>
    <x v="62"/>
    <x v="23"/>
    <x v="74"/>
    <x v="3"/>
    <x v="5"/>
    <x v="0"/>
    <x v="1"/>
    <m/>
    <x v="0"/>
    <m/>
  </r>
  <r>
    <x v="63"/>
    <x v="42"/>
    <x v="75"/>
    <x v="4"/>
    <x v="3"/>
    <x v="0"/>
    <x v="1"/>
    <m/>
    <x v="0"/>
    <m/>
  </r>
  <r>
    <x v="64"/>
    <x v="3"/>
    <x v="12"/>
    <x v="0"/>
    <x v="3"/>
    <x v="0"/>
    <x v="1"/>
    <m/>
    <x v="0"/>
    <m/>
  </r>
  <r>
    <x v="65"/>
    <x v="43"/>
    <x v="76"/>
    <x v="4"/>
    <x v="2"/>
    <x v="2"/>
    <x v="2"/>
    <m/>
    <x v="2"/>
    <m/>
  </r>
  <r>
    <x v="63"/>
    <x v="44"/>
    <x v="77"/>
    <x v="1"/>
    <x v="4"/>
    <x v="2"/>
    <x v="2"/>
    <m/>
    <x v="2"/>
    <m/>
  </r>
  <r>
    <x v="66"/>
    <x v="45"/>
    <x v="78"/>
    <x v="5"/>
    <x v="3"/>
    <x v="3"/>
    <x v="1"/>
    <m/>
    <x v="3"/>
    <m/>
  </r>
  <r>
    <x v="67"/>
    <x v="9"/>
    <x v="79"/>
    <x v="0"/>
    <x v="5"/>
    <x v="0"/>
    <x v="2"/>
    <m/>
    <x v="0"/>
    <m/>
  </r>
  <r>
    <x v="68"/>
    <x v="46"/>
    <x v="80"/>
    <x v="1"/>
    <x v="1"/>
    <x v="2"/>
    <x v="1"/>
    <m/>
    <x v="2"/>
    <m/>
  </r>
  <r>
    <x v="69"/>
    <x v="47"/>
    <x v="12"/>
    <x v="3"/>
    <x v="0"/>
    <x v="3"/>
    <x v="1"/>
    <m/>
    <x v="3"/>
    <m/>
  </r>
  <r>
    <x v="33"/>
    <x v="48"/>
    <x v="81"/>
    <x v="0"/>
    <x v="0"/>
    <x v="3"/>
    <x v="1"/>
    <m/>
    <x v="3"/>
    <m/>
  </r>
  <r>
    <x v="45"/>
    <x v="43"/>
    <x v="82"/>
    <x v="1"/>
    <x v="0"/>
    <x v="0"/>
    <x v="1"/>
    <m/>
    <x v="0"/>
    <m/>
  </r>
  <r>
    <x v="70"/>
    <x v="16"/>
    <x v="83"/>
    <x v="3"/>
    <x v="4"/>
    <x v="0"/>
    <x v="1"/>
    <m/>
    <x v="0"/>
    <m/>
  </r>
  <r>
    <x v="71"/>
    <x v="49"/>
    <x v="84"/>
    <x v="4"/>
    <x v="2"/>
    <x v="3"/>
    <x v="0"/>
    <m/>
    <x v="3"/>
    <m/>
  </r>
  <r>
    <x v="72"/>
    <x v="50"/>
    <x v="85"/>
    <x v="5"/>
    <x v="3"/>
    <x v="0"/>
    <x v="1"/>
    <m/>
    <x v="0"/>
    <m/>
  </r>
  <r>
    <x v="73"/>
    <x v="39"/>
    <x v="86"/>
    <x v="3"/>
    <x v="1"/>
    <x v="2"/>
    <x v="2"/>
    <m/>
    <x v="2"/>
    <m/>
  </r>
  <r>
    <x v="33"/>
    <x v="39"/>
    <x v="87"/>
    <x v="2"/>
    <x v="5"/>
    <x v="1"/>
    <x v="2"/>
    <m/>
    <x v="1"/>
    <m/>
  </r>
  <r>
    <x v="74"/>
    <x v="21"/>
    <x v="88"/>
    <x v="3"/>
    <x v="1"/>
    <x v="2"/>
    <x v="1"/>
    <m/>
    <x v="2"/>
    <m/>
  </r>
  <r>
    <x v="75"/>
    <x v="29"/>
    <x v="89"/>
    <x v="3"/>
    <x v="5"/>
    <x v="3"/>
    <x v="1"/>
    <m/>
    <x v="3"/>
    <m/>
  </r>
  <r>
    <x v="51"/>
    <x v="51"/>
    <x v="90"/>
    <x v="5"/>
    <x v="4"/>
    <x v="3"/>
    <x v="1"/>
    <m/>
    <x v="3"/>
    <m/>
  </r>
  <r>
    <x v="18"/>
    <x v="12"/>
    <x v="91"/>
    <x v="2"/>
    <x v="0"/>
    <x v="2"/>
    <x v="1"/>
    <m/>
    <x v="2"/>
    <m/>
  </r>
  <r>
    <x v="76"/>
    <x v="16"/>
    <x v="92"/>
    <x v="1"/>
    <x v="4"/>
    <x v="0"/>
    <x v="1"/>
    <m/>
    <x v="0"/>
    <m/>
  </r>
  <r>
    <x v="77"/>
    <x v="26"/>
    <x v="93"/>
    <x v="1"/>
    <x v="2"/>
    <x v="0"/>
    <x v="2"/>
    <m/>
    <x v="0"/>
    <m/>
  </r>
  <r>
    <x v="24"/>
    <x v="52"/>
    <x v="94"/>
    <x v="3"/>
    <x v="2"/>
    <x v="3"/>
    <x v="1"/>
    <m/>
    <x v="3"/>
    <m/>
  </r>
  <r>
    <x v="78"/>
    <x v="39"/>
    <x v="95"/>
    <x v="2"/>
    <x v="5"/>
    <x v="0"/>
    <x v="1"/>
    <m/>
    <x v="0"/>
    <m/>
  </r>
  <r>
    <x v="79"/>
    <x v="1"/>
    <x v="96"/>
    <x v="2"/>
    <x v="3"/>
    <x v="0"/>
    <x v="2"/>
    <m/>
    <x v="0"/>
    <m/>
  </r>
  <r>
    <x v="80"/>
    <x v="53"/>
    <x v="97"/>
    <x v="5"/>
    <x v="3"/>
    <x v="2"/>
    <x v="0"/>
    <m/>
    <x v="2"/>
    <m/>
  </r>
  <r>
    <x v="72"/>
    <x v="51"/>
    <x v="98"/>
    <x v="4"/>
    <x v="5"/>
    <x v="0"/>
    <x v="1"/>
    <m/>
    <x v="0"/>
    <m/>
  </r>
  <r>
    <x v="81"/>
    <x v="54"/>
    <x v="99"/>
    <x v="1"/>
    <x v="2"/>
    <x v="2"/>
    <x v="2"/>
    <m/>
    <x v="2"/>
    <m/>
  </r>
  <r>
    <x v="82"/>
    <x v="32"/>
    <x v="100"/>
    <x v="5"/>
    <x v="2"/>
    <x v="3"/>
    <x v="1"/>
    <m/>
    <x v="3"/>
    <m/>
  </r>
  <r>
    <x v="83"/>
    <x v="4"/>
    <x v="101"/>
    <x v="0"/>
    <x v="2"/>
    <x v="0"/>
    <x v="2"/>
    <m/>
    <x v="0"/>
    <m/>
  </r>
  <r>
    <x v="84"/>
    <x v="16"/>
    <x v="102"/>
    <x v="1"/>
    <x v="4"/>
    <x v="2"/>
    <x v="2"/>
    <m/>
    <x v="2"/>
    <m/>
  </r>
  <r>
    <x v="46"/>
    <x v="41"/>
    <x v="103"/>
    <x v="5"/>
    <x v="2"/>
    <x v="3"/>
    <x v="1"/>
    <m/>
    <x v="3"/>
    <m/>
  </r>
  <r>
    <x v="85"/>
    <x v="55"/>
    <x v="104"/>
    <x v="1"/>
    <x v="1"/>
    <x v="0"/>
    <x v="0"/>
    <m/>
    <x v="0"/>
    <m/>
  </r>
  <r>
    <x v="86"/>
    <x v="45"/>
    <x v="105"/>
    <x v="4"/>
    <x v="0"/>
    <x v="2"/>
    <x v="2"/>
    <m/>
    <x v="2"/>
    <m/>
  </r>
  <r>
    <x v="87"/>
    <x v="50"/>
    <x v="106"/>
    <x v="0"/>
    <x v="2"/>
    <x v="0"/>
    <x v="2"/>
    <m/>
    <x v="0"/>
    <m/>
  </r>
  <r>
    <x v="88"/>
    <x v="56"/>
    <x v="107"/>
    <x v="4"/>
    <x v="5"/>
    <x v="0"/>
    <x v="2"/>
    <m/>
    <x v="0"/>
    <m/>
  </r>
  <r>
    <x v="89"/>
    <x v="57"/>
    <x v="108"/>
    <x v="0"/>
    <x v="0"/>
    <x v="1"/>
    <x v="0"/>
    <m/>
    <x v="1"/>
    <m/>
  </r>
  <r>
    <x v="90"/>
    <x v="11"/>
    <x v="109"/>
    <x v="3"/>
    <x v="4"/>
    <x v="0"/>
    <x v="0"/>
    <m/>
    <x v="0"/>
    <m/>
  </r>
  <r>
    <x v="87"/>
    <x v="58"/>
    <x v="110"/>
    <x v="5"/>
    <x v="5"/>
    <x v="2"/>
    <x v="1"/>
    <m/>
    <x v="2"/>
    <m/>
  </r>
  <r>
    <x v="91"/>
    <x v="25"/>
    <x v="111"/>
    <x v="0"/>
    <x v="0"/>
    <x v="0"/>
    <x v="1"/>
    <m/>
    <x v="0"/>
    <m/>
  </r>
  <r>
    <x v="92"/>
    <x v="28"/>
    <x v="112"/>
    <x v="4"/>
    <x v="5"/>
    <x v="1"/>
    <x v="0"/>
    <m/>
    <x v="1"/>
    <m/>
  </r>
  <r>
    <x v="93"/>
    <x v="53"/>
    <x v="113"/>
    <x v="1"/>
    <x v="4"/>
    <x v="3"/>
    <x v="1"/>
    <m/>
    <x v="3"/>
    <m/>
  </r>
  <r>
    <x v="94"/>
    <x v="11"/>
    <x v="114"/>
    <x v="0"/>
    <x v="1"/>
    <x v="2"/>
    <x v="1"/>
    <m/>
    <x v="2"/>
    <m/>
  </r>
  <r>
    <x v="95"/>
    <x v="17"/>
    <x v="115"/>
    <x v="5"/>
    <x v="4"/>
    <x v="0"/>
    <x v="1"/>
    <m/>
    <x v="0"/>
    <m/>
  </r>
  <r>
    <x v="79"/>
    <x v="59"/>
    <x v="116"/>
    <x v="0"/>
    <x v="4"/>
    <x v="0"/>
    <x v="0"/>
    <m/>
    <x v="0"/>
    <m/>
  </r>
  <r>
    <x v="96"/>
    <x v="60"/>
    <x v="117"/>
    <x v="2"/>
    <x v="5"/>
    <x v="1"/>
    <x v="1"/>
    <m/>
    <x v="1"/>
    <m/>
  </r>
  <r>
    <x v="39"/>
    <x v="10"/>
    <x v="118"/>
    <x v="1"/>
    <x v="3"/>
    <x v="0"/>
    <x v="0"/>
    <m/>
    <x v="0"/>
    <m/>
  </r>
  <r>
    <x v="5"/>
    <x v="61"/>
    <x v="119"/>
    <x v="5"/>
    <x v="2"/>
    <x v="0"/>
    <x v="1"/>
    <m/>
    <x v="0"/>
    <m/>
  </r>
  <r>
    <x v="97"/>
    <x v="32"/>
    <x v="120"/>
    <x v="5"/>
    <x v="2"/>
    <x v="0"/>
    <x v="0"/>
    <m/>
    <x v="0"/>
    <m/>
  </r>
  <r>
    <x v="69"/>
    <x v="62"/>
    <x v="121"/>
    <x v="3"/>
    <x v="1"/>
    <x v="2"/>
    <x v="0"/>
    <m/>
    <x v="2"/>
    <m/>
  </r>
  <r>
    <x v="98"/>
    <x v="20"/>
    <x v="122"/>
    <x v="4"/>
    <x v="1"/>
    <x v="2"/>
    <x v="1"/>
    <m/>
    <x v="2"/>
    <m/>
  </r>
  <r>
    <x v="99"/>
    <x v="63"/>
    <x v="123"/>
    <x v="3"/>
    <x v="2"/>
    <x v="2"/>
    <x v="1"/>
    <m/>
    <x v="2"/>
    <m/>
  </r>
  <r>
    <x v="100"/>
    <x v="62"/>
    <x v="124"/>
    <x v="5"/>
    <x v="3"/>
    <x v="1"/>
    <x v="2"/>
    <m/>
    <x v="1"/>
    <m/>
  </r>
  <r>
    <x v="101"/>
    <x v="40"/>
    <x v="125"/>
    <x v="1"/>
    <x v="2"/>
    <x v="2"/>
    <x v="1"/>
    <m/>
    <x v="2"/>
    <m/>
  </r>
  <r>
    <x v="102"/>
    <x v="12"/>
    <x v="126"/>
    <x v="0"/>
    <x v="3"/>
    <x v="0"/>
    <x v="1"/>
    <m/>
    <x v="0"/>
    <m/>
  </r>
  <r>
    <x v="103"/>
    <x v="64"/>
    <x v="12"/>
    <x v="0"/>
    <x v="1"/>
    <x v="0"/>
    <x v="1"/>
    <m/>
    <x v="0"/>
    <m/>
  </r>
  <r>
    <x v="53"/>
    <x v="43"/>
    <x v="127"/>
    <x v="1"/>
    <x v="0"/>
    <x v="3"/>
    <x v="0"/>
    <m/>
    <x v="3"/>
    <m/>
  </r>
  <r>
    <x v="14"/>
    <x v="22"/>
    <x v="128"/>
    <x v="5"/>
    <x v="5"/>
    <x v="0"/>
    <x v="2"/>
    <m/>
    <x v="0"/>
    <m/>
  </r>
  <r>
    <x v="56"/>
    <x v="65"/>
    <x v="129"/>
    <x v="0"/>
    <x v="1"/>
    <x v="0"/>
    <x v="1"/>
    <m/>
    <x v="0"/>
    <m/>
  </r>
  <r>
    <x v="104"/>
    <x v="66"/>
    <x v="130"/>
    <x v="0"/>
    <x v="1"/>
    <x v="2"/>
    <x v="1"/>
    <m/>
    <x v="2"/>
    <m/>
  </r>
  <r>
    <x v="105"/>
    <x v="65"/>
    <x v="131"/>
    <x v="0"/>
    <x v="4"/>
    <x v="1"/>
    <x v="1"/>
    <m/>
    <x v="1"/>
    <m/>
  </r>
  <r>
    <x v="34"/>
    <x v="62"/>
    <x v="132"/>
    <x v="4"/>
    <x v="4"/>
    <x v="0"/>
    <x v="2"/>
    <m/>
    <x v="0"/>
    <m/>
  </r>
  <r>
    <x v="16"/>
    <x v="67"/>
    <x v="133"/>
    <x v="4"/>
    <x v="4"/>
    <x v="1"/>
    <x v="0"/>
    <m/>
    <x v="1"/>
    <m/>
  </r>
  <r>
    <x v="106"/>
    <x v="18"/>
    <x v="134"/>
    <x v="2"/>
    <x v="5"/>
    <x v="0"/>
    <x v="1"/>
    <m/>
    <x v="0"/>
    <m/>
  </r>
  <r>
    <x v="107"/>
    <x v="43"/>
    <x v="135"/>
    <x v="3"/>
    <x v="4"/>
    <x v="0"/>
    <x v="1"/>
    <m/>
    <x v="0"/>
    <m/>
  </r>
  <r>
    <x v="108"/>
    <x v="14"/>
    <x v="136"/>
    <x v="1"/>
    <x v="3"/>
    <x v="1"/>
    <x v="1"/>
    <m/>
    <x v="1"/>
    <m/>
  </r>
  <r>
    <x v="8"/>
    <x v="13"/>
    <x v="137"/>
    <x v="1"/>
    <x v="2"/>
    <x v="0"/>
    <x v="1"/>
    <m/>
    <x v="0"/>
    <m/>
  </r>
  <r>
    <x v="109"/>
    <x v="18"/>
    <x v="138"/>
    <x v="1"/>
    <x v="0"/>
    <x v="0"/>
    <x v="1"/>
    <m/>
    <x v="0"/>
    <m/>
  </r>
  <r>
    <x v="110"/>
    <x v="68"/>
    <x v="139"/>
    <x v="2"/>
    <x v="1"/>
    <x v="1"/>
    <x v="1"/>
    <m/>
    <x v="1"/>
    <m/>
  </r>
  <r>
    <x v="72"/>
    <x v="16"/>
    <x v="140"/>
    <x v="4"/>
    <x v="3"/>
    <x v="0"/>
    <x v="0"/>
    <m/>
    <x v="0"/>
    <m/>
  </r>
  <r>
    <x v="111"/>
    <x v="0"/>
    <x v="141"/>
    <x v="5"/>
    <x v="0"/>
    <x v="3"/>
    <x v="1"/>
    <m/>
    <x v="3"/>
    <m/>
  </r>
  <r>
    <x v="112"/>
    <x v="4"/>
    <x v="142"/>
    <x v="5"/>
    <x v="3"/>
    <x v="0"/>
    <x v="0"/>
    <m/>
    <x v="0"/>
    <m/>
  </r>
  <r>
    <x v="113"/>
    <x v="14"/>
    <x v="143"/>
    <x v="2"/>
    <x v="3"/>
    <x v="2"/>
    <x v="1"/>
    <m/>
    <x v="2"/>
    <m/>
  </r>
  <r>
    <x v="114"/>
    <x v="20"/>
    <x v="144"/>
    <x v="5"/>
    <x v="1"/>
    <x v="0"/>
    <x v="1"/>
    <m/>
    <x v="0"/>
    <m/>
  </r>
  <r>
    <x v="88"/>
    <x v="65"/>
    <x v="145"/>
    <x v="1"/>
    <x v="2"/>
    <x v="3"/>
    <x v="2"/>
    <m/>
    <x v="3"/>
    <m/>
  </r>
  <r>
    <x v="115"/>
    <x v="5"/>
    <x v="146"/>
    <x v="3"/>
    <x v="4"/>
    <x v="2"/>
    <x v="0"/>
    <m/>
    <x v="2"/>
    <m/>
  </r>
  <r>
    <x v="116"/>
    <x v="7"/>
    <x v="23"/>
    <x v="0"/>
    <x v="5"/>
    <x v="2"/>
    <x v="2"/>
    <m/>
    <x v="2"/>
    <m/>
  </r>
  <r>
    <x v="115"/>
    <x v="13"/>
    <x v="147"/>
    <x v="4"/>
    <x v="2"/>
    <x v="0"/>
    <x v="0"/>
    <m/>
    <x v="0"/>
    <m/>
  </r>
  <r>
    <x v="61"/>
    <x v="48"/>
    <x v="148"/>
    <x v="4"/>
    <x v="5"/>
    <x v="1"/>
    <x v="1"/>
    <m/>
    <x v="1"/>
    <m/>
  </r>
  <r>
    <x v="100"/>
    <x v="20"/>
    <x v="149"/>
    <x v="2"/>
    <x v="1"/>
    <x v="0"/>
    <x v="0"/>
    <m/>
    <x v="0"/>
    <m/>
  </r>
  <r>
    <x v="117"/>
    <x v="30"/>
    <x v="150"/>
    <x v="4"/>
    <x v="1"/>
    <x v="3"/>
    <x v="1"/>
    <m/>
    <x v="3"/>
    <m/>
  </r>
  <r>
    <x v="118"/>
    <x v="4"/>
    <x v="151"/>
    <x v="1"/>
    <x v="1"/>
    <x v="2"/>
    <x v="0"/>
    <m/>
    <x v="2"/>
    <m/>
  </r>
  <r>
    <x v="119"/>
    <x v="69"/>
    <x v="152"/>
    <x v="5"/>
    <x v="0"/>
    <x v="0"/>
    <x v="1"/>
    <m/>
    <x v="0"/>
    <m/>
  </r>
  <r>
    <x v="120"/>
    <x v="6"/>
    <x v="153"/>
    <x v="1"/>
    <x v="5"/>
    <x v="1"/>
    <x v="1"/>
    <m/>
    <x v="1"/>
    <m/>
  </r>
  <r>
    <x v="121"/>
    <x v="66"/>
    <x v="12"/>
    <x v="2"/>
    <x v="2"/>
    <x v="0"/>
    <x v="1"/>
    <m/>
    <x v="0"/>
    <m/>
  </r>
  <r>
    <x v="122"/>
    <x v="38"/>
    <x v="154"/>
    <x v="1"/>
    <x v="2"/>
    <x v="0"/>
    <x v="1"/>
    <m/>
    <x v="0"/>
    <m/>
  </r>
  <r>
    <x v="123"/>
    <x v="16"/>
    <x v="155"/>
    <x v="5"/>
    <x v="3"/>
    <x v="1"/>
    <x v="1"/>
    <m/>
    <x v="1"/>
    <m/>
  </r>
  <r>
    <x v="124"/>
    <x v="21"/>
    <x v="156"/>
    <x v="3"/>
    <x v="3"/>
    <x v="3"/>
    <x v="1"/>
    <m/>
    <x v="3"/>
    <m/>
  </r>
  <r>
    <x v="125"/>
    <x v="6"/>
    <x v="157"/>
    <x v="2"/>
    <x v="3"/>
    <x v="2"/>
    <x v="2"/>
    <m/>
    <x v="2"/>
    <m/>
  </r>
  <r>
    <x v="96"/>
    <x v="27"/>
    <x v="158"/>
    <x v="3"/>
    <x v="1"/>
    <x v="0"/>
    <x v="1"/>
    <m/>
    <x v="0"/>
    <m/>
  </r>
  <r>
    <x v="126"/>
    <x v="15"/>
    <x v="159"/>
    <x v="0"/>
    <x v="2"/>
    <x v="1"/>
    <x v="2"/>
    <m/>
    <x v="1"/>
    <m/>
  </r>
  <r>
    <x v="31"/>
    <x v="70"/>
    <x v="160"/>
    <x v="3"/>
    <x v="5"/>
    <x v="0"/>
    <x v="2"/>
    <m/>
    <x v="0"/>
    <m/>
  </r>
  <r>
    <x v="81"/>
    <x v="71"/>
    <x v="161"/>
    <x v="0"/>
    <x v="1"/>
    <x v="1"/>
    <x v="1"/>
    <m/>
    <x v="1"/>
    <m/>
  </r>
  <r>
    <x v="101"/>
    <x v="33"/>
    <x v="162"/>
    <x v="0"/>
    <x v="0"/>
    <x v="0"/>
    <x v="2"/>
    <m/>
    <x v="0"/>
    <m/>
  </r>
  <r>
    <x v="127"/>
    <x v="41"/>
    <x v="163"/>
    <x v="3"/>
    <x v="3"/>
    <x v="3"/>
    <x v="1"/>
    <m/>
    <x v="3"/>
    <m/>
  </r>
  <r>
    <x v="128"/>
    <x v="2"/>
    <x v="164"/>
    <x v="2"/>
    <x v="1"/>
    <x v="2"/>
    <x v="0"/>
    <m/>
    <x v="2"/>
    <m/>
  </r>
  <r>
    <x v="96"/>
    <x v="72"/>
    <x v="165"/>
    <x v="5"/>
    <x v="1"/>
    <x v="3"/>
    <x v="1"/>
    <m/>
    <x v="3"/>
    <m/>
  </r>
  <r>
    <x v="96"/>
    <x v="3"/>
    <x v="166"/>
    <x v="1"/>
    <x v="0"/>
    <x v="0"/>
    <x v="2"/>
    <m/>
    <x v="0"/>
    <m/>
  </r>
  <r>
    <x v="129"/>
    <x v="23"/>
    <x v="167"/>
    <x v="1"/>
    <x v="4"/>
    <x v="1"/>
    <x v="1"/>
    <m/>
    <x v="1"/>
    <m/>
  </r>
  <r>
    <x v="68"/>
    <x v="65"/>
    <x v="168"/>
    <x v="5"/>
    <x v="2"/>
    <x v="0"/>
    <x v="1"/>
    <m/>
    <x v="0"/>
    <m/>
  </r>
  <r>
    <x v="49"/>
    <x v="16"/>
    <x v="169"/>
    <x v="0"/>
    <x v="5"/>
    <x v="0"/>
    <x v="1"/>
    <m/>
    <x v="0"/>
    <m/>
  </r>
  <r>
    <x v="130"/>
    <x v="73"/>
    <x v="170"/>
    <x v="0"/>
    <x v="4"/>
    <x v="1"/>
    <x v="1"/>
    <m/>
    <x v="1"/>
    <m/>
  </r>
  <r>
    <x v="33"/>
    <x v="2"/>
    <x v="171"/>
    <x v="2"/>
    <x v="3"/>
    <x v="1"/>
    <x v="2"/>
    <m/>
    <x v="1"/>
    <m/>
  </r>
  <r>
    <x v="10"/>
    <x v="36"/>
    <x v="172"/>
    <x v="4"/>
    <x v="1"/>
    <x v="0"/>
    <x v="1"/>
    <m/>
    <x v="0"/>
    <m/>
  </r>
  <r>
    <x v="131"/>
    <x v="38"/>
    <x v="173"/>
    <x v="3"/>
    <x v="0"/>
    <x v="3"/>
    <x v="0"/>
    <m/>
    <x v="3"/>
    <m/>
  </r>
  <r>
    <x v="132"/>
    <x v="74"/>
    <x v="174"/>
    <x v="0"/>
    <x v="0"/>
    <x v="0"/>
    <x v="0"/>
    <m/>
    <x v="0"/>
    <m/>
  </r>
  <r>
    <x v="33"/>
    <x v="14"/>
    <x v="175"/>
    <x v="1"/>
    <x v="2"/>
    <x v="0"/>
    <x v="2"/>
    <m/>
    <x v="0"/>
    <m/>
  </r>
  <r>
    <x v="86"/>
    <x v="3"/>
    <x v="176"/>
    <x v="2"/>
    <x v="4"/>
    <x v="3"/>
    <x v="1"/>
    <m/>
    <x v="3"/>
    <m/>
  </r>
  <r>
    <x v="133"/>
    <x v="31"/>
    <x v="177"/>
    <x v="3"/>
    <x v="2"/>
    <x v="0"/>
    <x v="2"/>
    <m/>
    <x v="0"/>
    <m/>
  </r>
  <r>
    <x v="109"/>
    <x v="37"/>
    <x v="178"/>
    <x v="2"/>
    <x v="1"/>
    <x v="0"/>
    <x v="2"/>
    <m/>
    <x v="0"/>
    <m/>
  </r>
  <r>
    <x v="134"/>
    <x v="74"/>
    <x v="179"/>
    <x v="3"/>
    <x v="2"/>
    <x v="1"/>
    <x v="2"/>
    <m/>
    <x v="1"/>
    <m/>
  </r>
  <r>
    <x v="133"/>
    <x v="75"/>
    <x v="180"/>
    <x v="3"/>
    <x v="5"/>
    <x v="1"/>
    <x v="1"/>
    <m/>
    <x v="1"/>
    <m/>
  </r>
  <r>
    <x v="135"/>
    <x v="10"/>
    <x v="181"/>
    <x v="5"/>
    <x v="0"/>
    <x v="3"/>
    <x v="1"/>
    <m/>
    <x v="3"/>
    <m/>
  </r>
  <r>
    <x v="136"/>
    <x v="37"/>
    <x v="182"/>
    <x v="0"/>
    <x v="0"/>
    <x v="2"/>
    <x v="2"/>
    <m/>
    <x v="2"/>
    <m/>
  </r>
  <r>
    <x v="8"/>
    <x v="76"/>
    <x v="183"/>
    <x v="2"/>
    <x v="3"/>
    <x v="3"/>
    <x v="1"/>
    <m/>
    <x v="3"/>
    <m/>
  </r>
  <r>
    <x v="137"/>
    <x v="41"/>
    <x v="184"/>
    <x v="2"/>
    <x v="3"/>
    <x v="2"/>
    <x v="1"/>
    <m/>
    <x v="2"/>
    <m/>
  </r>
  <r>
    <x v="73"/>
    <x v="77"/>
    <x v="185"/>
    <x v="5"/>
    <x v="1"/>
    <x v="0"/>
    <x v="2"/>
    <m/>
    <x v="0"/>
    <m/>
  </r>
  <r>
    <x v="138"/>
    <x v="50"/>
    <x v="186"/>
    <x v="1"/>
    <x v="5"/>
    <x v="0"/>
    <x v="0"/>
    <m/>
    <x v="0"/>
    <m/>
  </r>
  <r>
    <x v="139"/>
    <x v="56"/>
    <x v="187"/>
    <x v="1"/>
    <x v="4"/>
    <x v="0"/>
    <x v="1"/>
    <m/>
    <x v="0"/>
    <m/>
  </r>
  <r>
    <x v="101"/>
    <x v="25"/>
    <x v="188"/>
    <x v="0"/>
    <x v="2"/>
    <x v="2"/>
    <x v="2"/>
    <m/>
    <x v="2"/>
    <m/>
  </r>
  <r>
    <x v="140"/>
    <x v="61"/>
    <x v="189"/>
    <x v="0"/>
    <x v="1"/>
    <x v="0"/>
    <x v="1"/>
    <m/>
    <x v="0"/>
    <m/>
  </r>
  <r>
    <x v="35"/>
    <x v="78"/>
    <x v="190"/>
    <x v="4"/>
    <x v="3"/>
    <x v="1"/>
    <x v="1"/>
    <m/>
    <x v="1"/>
    <m/>
  </r>
  <r>
    <x v="53"/>
    <x v="27"/>
    <x v="191"/>
    <x v="5"/>
    <x v="2"/>
    <x v="2"/>
    <x v="1"/>
    <m/>
    <x v="2"/>
    <m/>
  </r>
  <r>
    <x v="15"/>
    <x v="15"/>
    <x v="192"/>
    <x v="1"/>
    <x v="3"/>
    <x v="3"/>
    <x v="1"/>
    <m/>
    <x v="3"/>
    <m/>
  </r>
  <r>
    <x v="30"/>
    <x v="53"/>
    <x v="193"/>
    <x v="3"/>
    <x v="2"/>
    <x v="1"/>
    <x v="1"/>
    <m/>
    <x v="1"/>
    <m/>
  </r>
  <r>
    <x v="141"/>
    <x v="10"/>
    <x v="194"/>
    <x v="2"/>
    <x v="4"/>
    <x v="1"/>
    <x v="1"/>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egion" fieldListSortAscending="1">
  <location ref="A119:F127" firstHeaderRow="1" firstDataRow="2" firstDataCol="1"/>
  <pivotFields count="12">
    <pivotField numFmtId="14" showAll="0">
      <items count="15">
        <item x="0"/>
        <item x="1"/>
        <item x="2"/>
        <item x="3"/>
        <item x="4"/>
        <item x="5"/>
        <item x="6"/>
        <item x="7"/>
        <item x="8"/>
        <item x="9"/>
        <item x="10"/>
        <item x="11"/>
        <item x="12"/>
        <item x="13"/>
        <item t="default"/>
      </items>
    </pivotField>
    <pivotField numFmtId="49" showAll="0"/>
    <pivotField numFmtId="2" showAll="0"/>
    <pivotField showAll="0"/>
    <pivotField axis="axisRow" showAll="0" sortType="ascending">
      <items count="7">
        <item x="1"/>
        <item x="0"/>
        <item x="3"/>
        <item x="4"/>
        <item x="5"/>
        <item x="2"/>
        <item t="default"/>
      </items>
      <autoSortScope>
        <pivotArea dataOnly="0" outline="0" fieldPosition="0">
          <references count="1">
            <reference field="4294967294" count="1" selected="0">
              <x v="0"/>
            </reference>
          </references>
        </pivotArea>
      </autoSortScope>
    </pivotField>
    <pivotField axis="axisCol" showAll="0">
      <items count="5">
        <item x="2"/>
        <item x="0"/>
        <item x="1"/>
        <item x="3"/>
        <item t="default"/>
      </items>
    </pivotField>
    <pivotField showAll="0">
      <items count="4">
        <item x="1"/>
        <item x="2"/>
        <item x="0"/>
        <item t="default"/>
      </items>
    </pivotField>
    <pivotField showAll="0"/>
    <pivotField dataField="1" showAll="0">
      <items count="5">
        <item x="3"/>
        <item x="2"/>
        <item x="1"/>
        <item x="0"/>
        <item t="default"/>
      </items>
    </pivotField>
    <pivotField showAll="0"/>
    <pivotField showAll="0" defaultSubtotal="0">
      <items count="6">
        <item x="0"/>
        <item x="1"/>
        <item x="2"/>
        <item x="3"/>
        <item x="4"/>
        <item x="5"/>
      </items>
    </pivotField>
    <pivotField showAll="0" defaultSubtota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s>
    </pivotField>
  </pivotFields>
  <rowFields count="1">
    <field x="4"/>
  </rowFields>
  <rowItems count="7">
    <i>
      <x v="1"/>
    </i>
    <i>
      <x v="4"/>
    </i>
    <i>
      <x v="5"/>
    </i>
    <i>
      <x v="3"/>
    </i>
    <i>
      <x v="2"/>
    </i>
    <i>
      <x/>
    </i>
    <i t="grand">
      <x/>
    </i>
  </rowItems>
  <colFields count="1">
    <field x="5"/>
  </colFields>
  <colItems count="5">
    <i>
      <x/>
    </i>
    <i>
      <x v="1"/>
    </i>
    <i>
      <x v="2"/>
    </i>
    <i>
      <x v="3"/>
    </i>
    <i t="grand">
      <x/>
    </i>
  </colItems>
  <dataFields count="1">
    <dataField name="Sum of Count of Payment method" fld="8" baseField="0" baseItem="0"/>
  </dataFields>
  <chartFormats count="9">
    <chartFormat chart="6" format="8" series="1">
      <pivotArea type="data" outline="0" fieldPosition="0">
        <references count="2">
          <reference field="4294967294" count="1" selected="0">
            <x v="0"/>
          </reference>
          <reference field="5" count="1" selected="0">
            <x v="0"/>
          </reference>
        </references>
      </pivotArea>
    </chartFormat>
    <chartFormat chart="6" format="9" series="1">
      <pivotArea type="data" outline="0" fieldPosition="0">
        <references count="2">
          <reference field="4294967294" count="1" selected="0">
            <x v="0"/>
          </reference>
          <reference field="5" count="1" selected="0">
            <x v="1"/>
          </reference>
        </references>
      </pivotArea>
    </chartFormat>
    <chartFormat chart="6" format="10" series="1">
      <pivotArea type="data" outline="0" fieldPosition="0">
        <references count="2">
          <reference field="4294967294" count="1" selected="0">
            <x v="0"/>
          </reference>
          <reference field="5" count="1" selected="0">
            <x v="2"/>
          </reference>
        </references>
      </pivotArea>
    </chartFormat>
    <chartFormat chart="6" format="11" series="1">
      <pivotArea type="data" outline="0" fieldPosition="0">
        <references count="2">
          <reference field="4294967294" count="1" selected="0">
            <x v="0"/>
          </reference>
          <reference field="5" count="1" selected="0">
            <x v="3"/>
          </reference>
        </references>
      </pivotArea>
    </chartFormat>
    <chartFormat chart="6" format="12"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5" count="1" selected="0">
            <x v="0"/>
          </reference>
        </references>
      </pivotArea>
    </chartFormat>
    <chartFormat chart="1" format="6" series="1">
      <pivotArea type="data" outline="0" fieldPosition="0">
        <references count="2">
          <reference field="4294967294" count="1" selected="0">
            <x v="0"/>
          </reference>
          <reference field="5" count="1" selected="0">
            <x v="1"/>
          </reference>
        </references>
      </pivotArea>
    </chartFormat>
    <chartFormat chart="1" format="7" series="1">
      <pivotArea type="data" outline="0" fieldPosition="0">
        <references count="2">
          <reference field="4294967294" count="1" selected="0">
            <x v="0"/>
          </reference>
          <reference field="5" count="1" selected="0">
            <x v="2"/>
          </reference>
        </references>
      </pivotArea>
    </chartFormat>
    <chartFormat chart="1" format="8"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Year">
  <location ref="A149:B174"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dataField="1" numFmtId="49" showAll="0">
      <items count="80">
        <item x="12"/>
        <item x="45"/>
        <item x="42"/>
        <item x="77"/>
        <item x="59"/>
        <item x="58"/>
        <item x="15"/>
        <item x="40"/>
        <item x="16"/>
        <item x="4"/>
        <item x="76"/>
        <item x="3"/>
        <item x="7"/>
        <item x="78"/>
        <item x="6"/>
        <item x="63"/>
        <item x="24"/>
        <item x="14"/>
        <item x="43"/>
        <item x="73"/>
        <item x="28"/>
        <item x="71"/>
        <item x="32"/>
        <item x="5"/>
        <item x="46"/>
        <item x="39"/>
        <item x="17"/>
        <item x="50"/>
        <item x="62"/>
        <item x="68"/>
        <item x="37"/>
        <item x="1"/>
        <item x="75"/>
        <item x="51"/>
        <item x="54"/>
        <item x="55"/>
        <item x="34"/>
        <item x="19"/>
        <item x="66"/>
        <item x="49"/>
        <item x="29"/>
        <item x="2"/>
        <item x="74"/>
        <item x="0"/>
        <item x="31"/>
        <item x="10"/>
        <item x="69"/>
        <item x="21"/>
        <item x="13"/>
        <item x="8"/>
        <item x="22"/>
        <item x="52"/>
        <item x="26"/>
        <item x="60"/>
        <item x="23"/>
        <item x="70"/>
        <item x="64"/>
        <item x="53"/>
        <item x="61"/>
        <item x="27"/>
        <item x="33"/>
        <item x="44"/>
        <item x="57"/>
        <item x="67"/>
        <item x="72"/>
        <item x="48"/>
        <item x="36"/>
        <item x="30"/>
        <item x="56"/>
        <item x="20"/>
        <item x="11"/>
        <item x="47"/>
        <item x="9"/>
        <item x="25"/>
        <item x="35"/>
        <item x="41"/>
        <item x="18"/>
        <item x="65"/>
        <item x="38"/>
        <item t="default"/>
      </items>
    </pivotField>
    <pivotField numFmtId="2" showAll="0"/>
    <pivotField showAll="0" sortType="ascending">
      <items count="7">
        <item x="3"/>
        <item x="5"/>
        <item x="1"/>
        <item x="0"/>
        <item x="4"/>
        <item x="2"/>
        <item t="default"/>
      </items>
      <autoSortScope>
        <pivotArea dataOnly="0" outline="0" fieldPosition="0">
          <references count="1">
            <reference field="4294967294" count="1" selected="0">
              <x v="0"/>
            </reference>
          </references>
        </pivotArea>
      </autoSortScope>
    </pivotField>
    <pivotField showAll="0">
      <items count="7">
        <item x="1"/>
        <item x="0"/>
        <item x="3"/>
        <item x="4"/>
        <item x="5"/>
        <item x="2"/>
        <item t="default"/>
      </items>
    </pivotField>
    <pivotField showAll="0">
      <items count="5">
        <item x="2"/>
        <item x="0"/>
        <item x="1"/>
        <item x="3"/>
        <item t="default"/>
      </items>
    </pivotField>
    <pivotField showAll="0">
      <items count="4">
        <item x="1"/>
        <item x="2"/>
        <item x="0"/>
        <item t="default"/>
      </items>
    </pivotField>
    <pivotField showAll="0"/>
    <pivotField showAll="0"/>
    <pivotField showAll="0"/>
    <pivotField showAll="0" defaultSubtotal="0">
      <items count="6">
        <item sd="0" x="0"/>
        <item sd="0" x="1"/>
        <item sd="0" x="2"/>
        <item sd="0" x="3"/>
        <item sd="0" x="4"/>
        <item sd="0" x="5"/>
      </items>
    </pivotField>
    <pivotField axis="axisRow" showAll="0" defaultSubtotal="0">
      <items count="102">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h="1" sd="0" x="101"/>
      </items>
    </pivotField>
  </pivotFields>
  <rowFields count="2">
    <field x="11"/>
    <field x="0"/>
  </rowFields>
  <rowItems count="25">
    <i>
      <x v="1"/>
    </i>
    <i>
      <x v="72"/>
    </i>
    <i>
      <x v="73"/>
    </i>
    <i>
      <x v="74"/>
    </i>
    <i>
      <x v="76"/>
    </i>
    <i>
      <x v="77"/>
    </i>
    <i>
      <x v="79"/>
    </i>
    <i>
      <x v="80"/>
    </i>
    <i>
      <x v="81"/>
    </i>
    <i>
      <x v="82"/>
    </i>
    <i>
      <x v="83"/>
    </i>
    <i>
      <x v="84"/>
    </i>
    <i>
      <x v="86"/>
    </i>
    <i>
      <x v="87"/>
    </i>
    <i>
      <x v="88"/>
    </i>
    <i>
      <x v="89"/>
    </i>
    <i>
      <x v="90"/>
    </i>
    <i>
      <x v="92"/>
    </i>
    <i>
      <x v="93"/>
    </i>
    <i>
      <x v="94"/>
    </i>
    <i>
      <x v="95"/>
    </i>
    <i>
      <x v="97"/>
    </i>
    <i>
      <x v="99"/>
    </i>
    <i>
      <x v="100"/>
    </i>
    <i t="grand">
      <x/>
    </i>
  </rowItems>
  <colItems count="1">
    <i/>
  </colItems>
  <dataFields count="1">
    <dataField name="Sum of Customer ID" fld="1" baseField="11" baseItem="1"/>
  </dataFields>
  <chartFormats count="3">
    <chartFormat chart="0"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ales Rep">
  <location ref="A87:B91" firstHeaderRow="1" firstDataRow="1" firstDataCol="1"/>
  <pivotFields count="12">
    <pivotField numFmtId="14" showAll="0">
      <items count="15">
        <item x="0"/>
        <item x="1"/>
        <item x="2"/>
        <item x="3"/>
        <item x="4"/>
        <item x="5"/>
        <item x="6"/>
        <item x="7"/>
        <item x="8"/>
        <item x="9"/>
        <item x="10"/>
        <item x="11"/>
        <item x="12"/>
        <item x="13"/>
        <item t="default"/>
      </items>
    </pivotField>
    <pivotField numFmtId="49" showAll="0"/>
    <pivotField dataField="1" numFmtId="2" showAll="0"/>
    <pivotField showAll="0">
      <items count="7">
        <item x="3"/>
        <item x="5"/>
        <item x="1"/>
        <item x="0"/>
        <item x="4"/>
        <item x="2"/>
        <item t="default"/>
      </items>
    </pivotField>
    <pivotField showAll="0">
      <items count="7">
        <item x="1"/>
        <item x="0"/>
        <item x="3"/>
        <item x="4"/>
        <item x="5"/>
        <item x="2"/>
        <item t="default"/>
      </items>
    </pivotField>
    <pivotField showAll="0"/>
    <pivotField axis="axisRow" showAll="0">
      <items count="4">
        <item x="1"/>
        <item x="2"/>
        <item x="0"/>
        <item t="default"/>
      </items>
    </pivotField>
    <pivotField showAll="0"/>
    <pivotField showAll="0"/>
    <pivotField showAll="0"/>
    <pivotField showAll="0" defaultSubtotal="0">
      <items count="6">
        <item x="0"/>
        <item x="1"/>
        <item x="2"/>
        <item x="3"/>
        <item x="4"/>
        <item x="5"/>
      </items>
    </pivotField>
    <pivotField showAll="0" defaultSubtota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s>
    </pivotField>
  </pivotFields>
  <rowFields count="1">
    <field x="6"/>
  </rowFields>
  <rowItems count="4">
    <i>
      <x/>
    </i>
    <i>
      <x v="1"/>
    </i>
    <i>
      <x v="2"/>
    </i>
    <i t="grand">
      <x/>
    </i>
  </rowItems>
  <colItems count="1">
    <i/>
  </colItems>
  <dataFields count="1">
    <dataField name="Average of Sales Amount" fld="2" subtotal="average" baseField="6" baseItem="0"/>
  </dataFields>
  <chartFormats count="8">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location ref="A31:B38" firstHeaderRow="1" firstDataRow="1" firstDataCol="1"/>
  <pivotFields count="12">
    <pivotField numFmtId="14" showAll="0">
      <items count="15">
        <item x="0"/>
        <item x="1"/>
        <item x="2"/>
        <item x="3"/>
        <item x="4"/>
        <item x="5"/>
        <item x="6"/>
        <item x="7"/>
        <item x="8"/>
        <item x="9"/>
        <item x="10"/>
        <item x="11"/>
        <item x="12"/>
        <item x="13"/>
        <item t="default"/>
      </items>
    </pivotField>
    <pivotField dataField="1" numFmtId="49" showAll="0">
      <items count="80">
        <item x="12"/>
        <item x="45"/>
        <item x="42"/>
        <item x="77"/>
        <item x="59"/>
        <item x="58"/>
        <item x="15"/>
        <item x="40"/>
        <item x="16"/>
        <item x="4"/>
        <item x="76"/>
        <item x="3"/>
        <item x="7"/>
        <item x="78"/>
        <item x="6"/>
        <item x="63"/>
        <item x="24"/>
        <item x="14"/>
        <item x="43"/>
        <item x="73"/>
        <item x="28"/>
        <item x="71"/>
        <item x="32"/>
        <item x="5"/>
        <item x="46"/>
        <item x="39"/>
        <item x="17"/>
        <item x="50"/>
        <item x="62"/>
        <item x="68"/>
        <item x="37"/>
        <item x="1"/>
        <item x="75"/>
        <item x="51"/>
        <item x="54"/>
        <item x="55"/>
        <item x="34"/>
        <item x="19"/>
        <item x="66"/>
        <item x="49"/>
        <item x="29"/>
        <item x="2"/>
        <item x="74"/>
        <item x="0"/>
        <item x="31"/>
        <item x="10"/>
        <item x="69"/>
        <item x="21"/>
        <item x="13"/>
        <item x="8"/>
        <item x="22"/>
        <item x="52"/>
        <item x="26"/>
        <item x="60"/>
        <item x="23"/>
        <item x="70"/>
        <item x="64"/>
        <item x="53"/>
        <item x="61"/>
        <item x="27"/>
        <item x="33"/>
        <item x="44"/>
        <item x="57"/>
        <item x="67"/>
        <item x="72"/>
        <item x="48"/>
        <item x="36"/>
        <item x="30"/>
        <item x="56"/>
        <item x="20"/>
        <item x="11"/>
        <item x="47"/>
        <item x="9"/>
        <item x="25"/>
        <item x="35"/>
        <item x="41"/>
        <item x="18"/>
        <item x="65"/>
        <item x="38"/>
        <item t="default"/>
      </items>
    </pivotField>
    <pivotField numFmtId="2" showAll="0"/>
    <pivotField axis="axisRow" showAll="0" sortType="ascending">
      <items count="7">
        <item x="3"/>
        <item x="5"/>
        <item x="1"/>
        <item x="0"/>
        <item x="4"/>
        <item x="2"/>
        <item t="default"/>
      </items>
      <autoSortScope>
        <pivotArea dataOnly="0" outline="0" fieldPosition="0">
          <references count="1">
            <reference field="4294967294" count="1" selected="0">
              <x v="0"/>
            </reference>
          </references>
        </pivotArea>
      </autoSortScope>
    </pivotField>
    <pivotField showAll="0">
      <items count="7">
        <item x="1"/>
        <item x="0"/>
        <item x="3"/>
        <item x="4"/>
        <item x="5"/>
        <item x="2"/>
        <item t="default"/>
      </items>
    </pivotField>
    <pivotField showAll="0">
      <items count="5">
        <item x="2"/>
        <item x="0"/>
        <item x="1"/>
        <item x="3"/>
        <item t="default"/>
      </items>
    </pivotField>
    <pivotField showAll="0">
      <items count="4">
        <item x="1"/>
        <item x="2"/>
        <item x="0"/>
        <item t="default"/>
      </items>
    </pivotField>
    <pivotField showAll="0"/>
    <pivotField showAll="0"/>
    <pivotField showAll="0"/>
    <pivotField showAll="0" defaultSubtotal="0">
      <items count="6">
        <item x="0"/>
        <item x="1"/>
        <item x="2"/>
        <item x="3"/>
        <item x="4"/>
        <item x="5"/>
      </items>
    </pivotField>
    <pivotField showAll="0" defaultSubtota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s>
    </pivotField>
  </pivotFields>
  <rowFields count="1">
    <field x="3"/>
  </rowFields>
  <rowItems count="7">
    <i>
      <x v="5"/>
    </i>
    <i>
      <x v="2"/>
    </i>
    <i>
      <x v="4"/>
    </i>
    <i>
      <x/>
    </i>
    <i>
      <x v="3"/>
    </i>
    <i>
      <x v="1"/>
    </i>
    <i t="grand">
      <x/>
    </i>
  </rowItems>
  <colItems count="1">
    <i/>
  </colItems>
  <dataFields count="1">
    <dataField name="Average Sales" fld="1" subtotal="average" baseField="3"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location ref="A60:E68" firstHeaderRow="1" firstDataRow="2" firstDataCol="1"/>
  <pivotFields count="12">
    <pivotField numFmtId="14" showAll="0">
      <items count="15">
        <item x="0"/>
        <item x="1"/>
        <item x="2"/>
        <item x="3"/>
        <item x="4"/>
        <item x="5"/>
        <item x="6"/>
        <item x="7"/>
        <item x="8"/>
        <item x="9"/>
        <item x="10"/>
        <item x="11"/>
        <item x="12"/>
        <item x="13"/>
        <item t="default"/>
      </items>
    </pivotField>
    <pivotField numFmtId="49" showAll="0"/>
    <pivotField dataField="1" numFmtId="2" showAll="0"/>
    <pivotField axis="axisRow" showAll="0" sortType="ascending">
      <items count="7">
        <item x="3"/>
        <item x="5"/>
        <item x="1"/>
        <item x="0"/>
        <item x="4"/>
        <item x="2"/>
        <item t="default"/>
      </items>
    </pivotField>
    <pivotField showAll="0">
      <items count="7">
        <item x="1"/>
        <item x="0"/>
        <item x="3"/>
        <item x="4"/>
        <item x="5"/>
        <item x="2"/>
        <item t="default"/>
      </items>
    </pivotField>
    <pivotField showAll="0"/>
    <pivotField axis="axisCol" showAll="0">
      <items count="4">
        <item x="1"/>
        <item x="2"/>
        <item x="0"/>
        <item t="default"/>
      </items>
    </pivotField>
    <pivotField showAll="0"/>
    <pivotField showAll="0"/>
    <pivotField showAll="0"/>
    <pivotField showAll="0" defaultSubtotal="0">
      <items count="6">
        <item x="0"/>
        <item x="1"/>
        <item x="2"/>
        <item x="3"/>
        <item x="4"/>
        <item x="5"/>
      </items>
    </pivotField>
    <pivotField showAll="0" defaultSubtota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s>
    </pivotField>
  </pivotFields>
  <rowFields count="1">
    <field x="3"/>
  </rowFields>
  <rowItems count="7">
    <i>
      <x/>
    </i>
    <i>
      <x v="1"/>
    </i>
    <i>
      <x v="2"/>
    </i>
    <i>
      <x v="3"/>
    </i>
    <i>
      <x v="4"/>
    </i>
    <i>
      <x v="5"/>
    </i>
    <i t="grand">
      <x/>
    </i>
  </rowItems>
  <colFields count="1">
    <field x="6"/>
  </colFields>
  <colItems count="4">
    <i>
      <x/>
    </i>
    <i>
      <x v="1"/>
    </i>
    <i>
      <x v="2"/>
    </i>
    <i t="grand">
      <x/>
    </i>
  </colItems>
  <dataFields count="1">
    <dataField name="Sum of Sales" fld="2" baseField="3" baseItem="0"/>
  </dataFields>
  <chartFormats count="8">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6" count="1" selected="0">
            <x v="0"/>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gion" fieldListSortAscending="1">
  <location ref="A3:B10" firstHeaderRow="1" firstDataRow="1" firstDataCol="1"/>
  <pivotFields count="12">
    <pivotField numFmtId="14" showAll="0">
      <items count="15">
        <item x="0"/>
        <item x="1"/>
        <item x="2"/>
        <item x="3"/>
        <item x="4"/>
        <item x="5"/>
        <item x="6"/>
        <item x="7"/>
        <item x="8"/>
        <item x="9"/>
        <item x="10"/>
        <item x="11"/>
        <item x="12"/>
        <item x="13"/>
        <item t="default"/>
      </items>
    </pivotField>
    <pivotField numFmtId="49" showAll="0"/>
    <pivotField dataField="1" numFmtId="2" showAll="0"/>
    <pivotField showAll="0"/>
    <pivotField axis="axisRow" showAll="0" sortType="ascending">
      <items count="7">
        <item x="1"/>
        <item x="0"/>
        <item x="3"/>
        <item x="4"/>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s>
    </pivotField>
  </pivotFields>
  <rowFields count="1">
    <field x="4"/>
  </rowFields>
  <rowItems count="7">
    <i>
      <x v="1"/>
    </i>
    <i>
      <x v="4"/>
    </i>
    <i>
      <x v="3"/>
    </i>
    <i>
      <x v="5"/>
    </i>
    <i>
      <x v="2"/>
    </i>
    <i>
      <x/>
    </i>
    <i t="grand">
      <x/>
    </i>
  </rowItems>
  <colItems count="1">
    <i/>
  </colItems>
  <dataFields count="1">
    <dataField name="Sum of Sales" fld="2" baseField="4"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2" name="PivotTable7"/>
    <pivotTable tabId="2" name="PivotTable2"/>
  </pivotTables>
  <data>
    <tabular pivotCacheId="1">
      <items count="6">
        <i x="3" s="1"/>
        <i x="5" s="1"/>
        <i x="1"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0000000-0013-0000-FFFF-FFFF02000000}" sourceName="Sales Rep">
  <pivotTables>
    <pivotTable tabId="2" name="PivotTable4"/>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3000000}" sourceName="Payment Method">
  <pivotTables>
    <pivotTable tabId="2" name="PivotTable14"/>
  </pivotTables>
  <data>
    <tabular pivotCacheId="1">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0000000-0013-0000-FFFF-FFFF04000000}" sourceName="Product">
  <pivotTables>
    <pivotTable tabId="2" name="PivotTable9"/>
  </pivotTables>
  <data>
    <tabular pivotCacheId="1">
      <items count="6">
        <i x="3" s="1"/>
        <i x="5" s="1"/>
        <i x="1" s="1"/>
        <i x="0" s="1"/>
        <i x="4"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5000000}" sourceName="Region">
  <pivotTables>
    <pivotTable tabId="2" name="PivotTable1"/>
    <pivotTable tabId="2" name="PivotTable14"/>
    <pivotTable tabId="2" name="PivotTable4"/>
    <pivotTable tabId="2" name="PivotTable7"/>
    <pivotTable tabId="2" name="PivotTable9"/>
    <pivotTable tabId="2" name="PivotTable2"/>
  </pivotTables>
  <data>
    <tabular pivotCacheId="1">
      <items count="6">
        <i x="1" s="1"/>
        <i x="0" s="1"/>
        <i x="3" s="1"/>
        <i x="4" s="1"/>
        <i x="5"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6000000}" sourceName="Date">
  <pivotTables>
    <pivotTable tabId="2" name="PivotTable2"/>
    <pivotTable tabId="2" name="PivotTable1"/>
    <pivotTable tabId="2" name="PivotTable14"/>
    <pivotTable tabId="2" name="PivotTable4"/>
    <pivotTable tabId="2" name="PivotTable7"/>
    <pivotTable tabId="2" name="PivotTable9"/>
  </pivotTables>
  <data>
    <tabular pivotCacheId="1">
      <items count="14">
        <i x="1" s="1"/>
        <i x="2" s="1"/>
        <i x="3" s="1"/>
        <i x="4" s="1"/>
        <i x="5" s="1"/>
        <i x="6" s="1"/>
        <i x="7" s="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rowHeight="241300"/>
  <slicer name="Sales Rep" xr10:uid="{00000000-0014-0000-FFFF-FFFF02000000}" cache="Slicer_Sales_Rep" caption="Sales Rep" rowHeight="241300"/>
  <slicer name="Payment Method" xr10:uid="{00000000-0014-0000-FFFF-FFFF03000000}" cache="Slicer_Payment_Method" caption="Payment Method" rowHeight="241300"/>
  <slicer name="Region" xr10:uid="{00000000-0014-0000-FFFF-FFFF04000000}" cache="Slicer_Region" caption="Region" rowHeight="241300"/>
  <slicer name="Date" xr10:uid="{00000000-0014-0000-FFFF-FFFF05000000}"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000000-0014-0000-FFFF-FFFF06000000}" cache="Slicer_Product" caption="Product" style="SlicerStyleLight4" rowHeight="241300"/>
  <slicer name="Sales Rep 1" xr10:uid="{00000000-0014-0000-FFFF-FFFF07000000}" cache="Slicer_Sales_Rep" caption="Sales Rep" style="SlicerStyleLight5" rowHeight="241300"/>
  <slicer name="Payment Method 1" xr10:uid="{00000000-0014-0000-FFFF-FFFF08000000}" cache="Slicer_Payment_Method" caption="Payment Method" style="SlicerStyleDark2" rowHeight="241300"/>
  <slicer name="Product 3" xr10:uid="{00000000-0014-0000-FFFF-FFFF09000000}" cache="Slicer_Product1" caption="Product" style="SlicerStyleLight6" rowHeight="241300"/>
  <slicer name="Region 1" xr10:uid="{00000000-0014-0000-FFFF-FFFF0A000000}" cache="Slicer_Region" caption="Region" style="SlicerStyleLight2" rowHeight="241300"/>
  <slicer name="Date 1" xr10:uid="{00000000-0014-0000-FFFF-FFFF0B000000}" cache="Slicer_Date" caption="Dat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201" totalsRowShown="0" headerRowCellStyle="Heading 2">
  <autoFilter ref="A1:K201" xr:uid="{00000000-0009-0000-0100-000001000000}"/>
  <tableColumns count="11">
    <tableColumn id="1" xr3:uid="{00000000-0010-0000-0000-000001000000}" name="Date" dataDxfId="6"/>
    <tableColumn id="11" xr3:uid="{00000000-0010-0000-0000-00000B000000}" name="YEAR" dataDxfId="5">
      <calculatedColumnFormula>YEAR(A2)</calculatedColumnFormula>
    </tableColumn>
    <tableColumn id="2" xr3:uid="{00000000-0010-0000-0000-000002000000}" name="Customer ID" dataDxfId="4"/>
    <tableColumn id="3" xr3:uid="{00000000-0010-0000-0000-000003000000}" name="Sales Amount" dataDxfId="3"/>
    <tableColumn id="4" xr3:uid="{00000000-0010-0000-0000-000004000000}" name="Product"/>
    <tableColumn id="5" xr3:uid="{00000000-0010-0000-0000-000005000000}" name="Region"/>
    <tableColumn id="6" xr3:uid="{00000000-0010-0000-0000-000006000000}" name="Payment Method"/>
    <tableColumn id="7" xr3:uid="{00000000-0010-0000-0000-000007000000}" name="Sales Rep"/>
    <tableColumn id="8" xr3:uid="{00000000-0010-0000-0000-000008000000}" name="AVG Sales" dataDxfId="2"/>
    <tableColumn id="9" xr3:uid="{00000000-0010-0000-0000-000009000000}" name="Count of Payment method" dataDxfId="1">
      <calculatedColumnFormula>COUNTIF(G:G,G2)</calculatedColumnFormula>
    </tableColumn>
    <tableColumn id="10" xr3:uid="{00000000-0010-0000-0000-00000A000000}" name="Mode Payment metho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1"/>
  <sheetViews>
    <sheetView tabSelected="1" topLeftCell="A186" workbookViewId="0">
      <selection activeCell="K203" sqref="K203"/>
    </sheetView>
  </sheetViews>
  <sheetFormatPr defaultRowHeight="15" x14ac:dyDescent="0.25"/>
  <cols>
    <col min="1" max="1" width="15.42578125" style="10" customWidth="1"/>
    <col min="2" max="2" width="15.42578125" customWidth="1"/>
    <col min="3" max="3" width="14" style="3" customWidth="1"/>
    <col min="4" max="4" width="15.28515625" style="5" customWidth="1"/>
    <col min="5" max="5" width="10" customWidth="1"/>
    <col min="6" max="6" width="14.42578125" customWidth="1"/>
    <col min="7" max="7" width="22.42578125" customWidth="1"/>
    <col min="8" max="8" width="19.5703125" customWidth="1"/>
    <col min="9" max="9" width="14.7109375" style="16" customWidth="1"/>
    <col min="10" max="10" width="30.7109375" style="26" customWidth="1"/>
    <col min="11" max="11" width="28" style="18" customWidth="1"/>
    <col min="12" max="12" width="9.140625" hidden="1" customWidth="1"/>
    <col min="13" max="13" width="0" hidden="1" customWidth="1"/>
    <col min="14" max="14" width="21.5703125" style="21" customWidth="1"/>
    <col min="15" max="15" width="20.140625" style="23" customWidth="1"/>
    <col min="16" max="18" width="0" hidden="1" customWidth="1"/>
    <col min="19" max="19" width="12.85546875" customWidth="1"/>
  </cols>
  <sheetData>
    <row r="1" spans="1:15" s="1" customFormat="1" ht="18" thickBot="1" x14ac:dyDescent="0.35">
      <c r="A1" s="9" t="s">
        <v>0</v>
      </c>
      <c r="B1" s="11" t="s">
        <v>40</v>
      </c>
      <c r="C1" s="2" t="s">
        <v>1</v>
      </c>
      <c r="D1" s="4" t="s">
        <v>2</v>
      </c>
      <c r="E1" s="1" t="s">
        <v>3</v>
      </c>
      <c r="F1" s="1" t="s">
        <v>4</v>
      </c>
      <c r="G1" s="1" t="s">
        <v>5</v>
      </c>
      <c r="H1" s="1" t="s">
        <v>6</v>
      </c>
      <c r="I1" s="14" t="s">
        <v>26</v>
      </c>
      <c r="J1" s="25" t="s">
        <v>27</v>
      </c>
      <c r="K1" s="17" t="s">
        <v>89</v>
      </c>
      <c r="N1" s="20" t="s">
        <v>28</v>
      </c>
      <c r="O1" s="22" t="s">
        <v>34</v>
      </c>
    </row>
    <row r="2" spans="1:15" ht="15.75" thickTop="1" x14ac:dyDescent="0.25">
      <c r="A2" s="10">
        <v>41023</v>
      </c>
      <c r="B2">
        <f t="shared" ref="B2:B33" si="0">YEAR(A2)</f>
        <v>2012</v>
      </c>
      <c r="C2" s="3">
        <v>154</v>
      </c>
      <c r="D2" s="5">
        <v>637.30999999999995</v>
      </c>
      <c r="E2" t="s">
        <v>7</v>
      </c>
      <c r="F2" t="s">
        <v>8</v>
      </c>
      <c r="G2" t="s">
        <v>9</v>
      </c>
      <c r="H2" t="s">
        <v>10</v>
      </c>
      <c r="I2" s="15"/>
      <c r="J2" s="26">
        <f t="shared" ref="J2:J33" si="1">COUNTIF(G:G,G2)</f>
        <v>86</v>
      </c>
      <c r="N2" s="21">
        <f>COUNTIF(H:H,H2)</f>
        <v>37</v>
      </c>
    </row>
    <row r="3" spans="1:15" x14ac:dyDescent="0.25">
      <c r="A3" s="10">
        <v>45471</v>
      </c>
      <c r="B3">
        <f t="shared" si="0"/>
        <v>2024</v>
      </c>
      <c r="C3" s="3">
        <v>139</v>
      </c>
      <c r="D3" s="5">
        <v>146.07</v>
      </c>
      <c r="E3" t="s">
        <v>11</v>
      </c>
      <c r="F3" t="s">
        <v>12</v>
      </c>
      <c r="G3" t="s">
        <v>9</v>
      </c>
      <c r="H3" t="s">
        <v>13</v>
      </c>
      <c r="I3" s="16" t="s">
        <v>26</v>
      </c>
      <c r="J3" s="26">
        <f t="shared" si="1"/>
        <v>86</v>
      </c>
      <c r="K3" s="18" t="s">
        <v>89</v>
      </c>
      <c r="N3" s="21">
        <f t="shared" ref="N3:N66" si="2">COUNTIF(H:H,H3)</f>
        <v>117</v>
      </c>
      <c r="O3" s="23" t="s">
        <v>34</v>
      </c>
    </row>
    <row r="4" spans="1:15" x14ac:dyDescent="0.25">
      <c r="A4" s="10">
        <v>37370</v>
      </c>
      <c r="B4">
        <f t="shared" si="0"/>
        <v>2002</v>
      </c>
      <c r="C4" s="3">
        <v>151</v>
      </c>
      <c r="D4" s="5">
        <v>129.9</v>
      </c>
      <c r="E4" t="s">
        <v>14</v>
      </c>
      <c r="F4" t="s">
        <v>12</v>
      </c>
      <c r="G4" t="s">
        <v>9</v>
      </c>
      <c r="H4" t="s">
        <v>15</v>
      </c>
      <c r="I4" s="15">
        <f>AVERAGE(D2:D201)</f>
        <v>533.60975000000008</v>
      </c>
      <c r="J4" s="26">
        <f t="shared" si="1"/>
        <v>86</v>
      </c>
      <c r="K4" s="19">
        <f>MAX(J:J)</f>
        <v>86</v>
      </c>
      <c r="N4" s="21">
        <f t="shared" si="2"/>
        <v>46</v>
      </c>
      <c r="O4" s="24">
        <f>MAX(N:N)</f>
        <v>117</v>
      </c>
    </row>
    <row r="5" spans="1:15" x14ac:dyDescent="0.25">
      <c r="A5" s="10">
        <v>42028</v>
      </c>
      <c r="B5">
        <f t="shared" si="0"/>
        <v>2015</v>
      </c>
      <c r="C5" s="3">
        <v>115</v>
      </c>
      <c r="D5" s="5">
        <v>715.92</v>
      </c>
      <c r="E5" t="s">
        <v>16</v>
      </c>
      <c r="F5" t="s">
        <v>17</v>
      </c>
      <c r="G5" t="s">
        <v>18</v>
      </c>
      <c r="H5" t="s">
        <v>10</v>
      </c>
      <c r="J5" s="26">
        <f t="shared" si="1"/>
        <v>44</v>
      </c>
      <c r="K5" s="19" t="str">
        <f>INDEX(G:G,MATCH(K4,J:J,0))</f>
        <v>Cash</v>
      </c>
      <c r="N5" s="21">
        <f t="shared" si="2"/>
        <v>37</v>
      </c>
      <c r="O5" s="24" t="str">
        <f>INDEX(H:H,MATCH(O4,N:N,0))</f>
        <v>Jane Smith</v>
      </c>
    </row>
    <row r="6" spans="1:15" x14ac:dyDescent="0.25">
      <c r="A6" s="10">
        <v>45398</v>
      </c>
      <c r="B6">
        <f t="shared" si="0"/>
        <v>2024</v>
      </c>
      <c r="C6" s="3">
        <v>112</v>
      </c>
      <c r="D6" s="5">
        <v>119.12</v>
      </c>
      <c r="E6" t="s">
        <v>7</v>
      </c>
      <c r="F6" t="s">
        <v>19</v>
      </c>
      <c r="G6" t="s">
        <v>9</v>
      </c>
      <c r="H6" t="s">
        <v>13</v>
      </c>
      <c r="J6" s="26">
        <f t="shared" si="1"/>
        <v>86</v>
      </c>
      <c r="N6" s="21">
        <f t="shared" si="2"/>
        <v>117</v>
      </c>
    </row>
    <row r="7" spans="1:15" x14ac:dyDescent="0.25">
      <c r="A7" s="10">
        <v>45363</v>
      </c>
      <c r="B7">
        <f t="shared" si="0"/>
        <v>2024</v>
      </c>
      <c r="C7" s="3">
        <v>129</v>
      </c>
      <c r="D7" s="5">
        <v>830.77</v>
      </c>
      <c r="E7" t="s">
        <v>14</v>
      </c>
      <c r="F7" t="s">
        <v>8</v>
      </c>
      <c r="G7" t="s">
        <v>18</v>
      </c>
      <c r="H7" t="s">
        <v>15</v>
      </c>
      <c r="J7" s="26">
        <f t="shared" si="1"/>
        <v>44</v>
      </c>
      <c r="N7" s="21">
        <f t="shared" si="2"/>
        <v>46</v>
      </c>
    </row>
    <row r="8" spans="1:15" x14ac:dyDescent="0.25">
      <c r="A8" s="10">
        <v>45480</v>
      </c>
      <c r="B8">
        <f t="shared" si="0"/>
        <v>2024</v>
      </c>
      <c r="C8" s="3">
        <v>118</v>
      </c>
      <c r="D8" s="5">
        <v>720.93</v>
      </c>
      <c r="E8" t="s">
        <v>14</v>
      </c>
      <c r="F8" t="s">
        <v>12</v>
      </c>
      <c r="G8" t="s">
        <v>20</v>
      </c>
      <c r="H8" t="s">
        <v>15</v>
      </c>
      <c r="J8" s="26">
        <f t="shared" si="1"/>
        <v>37</v>
      </c>
      <c r="N8" s="21">
        <f t="shared" si="2"/>
        <v>46</v>
      </c>
    </row>
    <row r="9" spans="1:15" x14ac:dyDescent="0.25">
      <c r="A9" s="10">
        <v>45312</v>
      </c>
      <c r="B9">
        <f t="shared" si="0"/>
        <v>2024</v>
      </c>
      <c r="C9" s="3">
        <v>116</v>
      </c>
      <c r="D9" s="5">
        <v>127.28</v>
      </c>
      <c r="E9" t="s">
        <v>16</v>
      </c>
      <c r="F9" t="s">
        <v>8</v>
      </c>
      <c r="G9" t="s">
        <v>21</v>
      </c>
      <c r="H9" t="s">
        <v>13</v>
      </c>
      <c r="J9" s="26">
        <f t="shared" si="1"/>
        <v>33</v>
      </c>
      <c r="N9" s="21">
        <f t="shared" si="2"/>
        <v>117</v>
      </c>
    </row>
    <row r="10" spans="1:15" x14ac:dyDescent="0.25">
      <c r="A10" s="10">
        <v>45394</v>
      </c>
      <c r="B10">
        <f t="shared" si="0"/>
        <v>2024</v>
      </c>
      <c r="C10" s="3">
        <v>162</v>
      </c>
      <c r="D10" s="5">
        <v>130.6</v>
      </c>
      <c r="E10" t="s">
        <v>11</v>
      </c>
      <c r="F10" t="s">
        <v>22</v>
      </c>
      <c r="G10" t="s">
        <v>18</v>
      </c>
      <c r="H10" t="s">
        <v>13</v>
      </c>
      <c r="J10" s="26">
        <f t="shared" si="1"/>
        <v>44</v>
      </c>
      <c r="N10" s="21">
        <f t="shared" si="2"/>
        <v>117</v>
      </c>
    </row>
    <row r="11" spans="1:15" x14ac:dyDescent="0.25">
      <c r="A11" s="10">
        <v>37035</v>
      </c>
      <c r="B11">
        <f t="shared" si="0"/>
        <v>2001</v>
      </c>
      <c r="C11" s="3">
        <v>118</v>
      </c>
      <c r="D11" s="5">
        <v>987.31</v>
      </c>
      <c r="E11" t="s">
        <v>23</v>
      </c>
      <c r="F11" t="s">
        <v>17</v>
      </c>
      <c r="G11" t="s">
        <v>20</v>
      </c>
      <c r="H11" t="s">
        <v>13</v>
      </c>
      <c r="J11" s="26">
        <f t="shared" si="1"/>
        <v>37</v>
      </c>
      <c r="N11" s="21">
        <f t="shared" si="2"/>
        <v>117</v>
      </c>
    </row>
    <row r="12" spans="1:15" x14ac:dyDescent="0.25">
      <c r="A12" s="10">
        <v>45366</v>
      </c>
      <c r="B12">
        <f t="shared" si="0"/>
        <v>2024</v>
      </c>
      <c r="C12" s="3">
        <v>191</v>
      </c>
      <c r="D12" s="5">
        <v>405.56</v>
      </c>
      <c r="E12" t="s">
        <v>23</v>
      </c>
      <c r="F12" t="s">
        <v>22</v>
      </c>
      <c r="G12" t="s">
        <v>18</v>
      </c>
      <c r="H12" t="s">
        <v>15</v>
      </c>
      <c r="J12" s="26">
        <f t="shared" si="1"/>
        <v>44</v>
      </c>
      <c r="N12" s="21">
        <f t="shared" si="2"/>
        <v>46</v>
      </c>
    </row>
    <row r="13" spans="1:15" x14ac:dyDescent="0.25">
      <c r="A13" s="10">
        <v>46836</v>
      </c>
      <c r="B13">
        <f t="shared" si="0"/>
        <v>2028</v>
      </c>
      <c r="C13" s="3">
        <v>157</v>
      </c>
      <c r="D13" s="5">
        <v>402.11</v>
      </c>
      <c r="E13" t="s">
        <v>14</v>
      </c>
      <c r="F13" t="s">
        <v>8</v>
      </c>
      <c r="G13" t="s">
        <v>18</v>
      </c>
      <c r="H13" t="s">
        <v>13</v>
      </c>
      <c r="J13" s="26">
        <f t="shared" si="1"/>
        <v>44</v>
      </c>
      <c r="N13" s="21">
        <f t="shared" si="2"/>
        <v>117</v>
      </c>
    </row>
    <row r="14" spans="1:15" x14ac:dyDescent="0.25">
      <c r="A14" s="10">
        <v>46136</v>
      </c>
      <c r="B14">
        <f t="shared" si="0"/>
        <v>2026</v>
      </c>
      <c r="C14" s="3">
        <v>154</v>
      </c>
      <c r="D14" s="5">
        <v>533.61</v>
      </c>
      <c r="E14" t="s">
        <v>24</v>
      </c>
      <c r="F14" t="s">
        <v>8</v>
      </c>
      <c r="G14" t="s">
        <v>21</v>
      </c>
      <c r="H14" t="s">
        <v>10</v>
      </c>
      <c r="J14" s="26">
        <f t="shared" si="1"/>
        <v>33</v>
      </c>
      <c r="N14" s="21">
        <f t="shared" si="2"/>
        <v>37</v>
      </c>
    </row>
    <row r="15" spans="1:15" x14ac:dyDescent="0.25">
      <c r="A15" s="10">
        <v>45391</v>
      </c>
      <c r="B15">
        <f t="shared" si="0"/>
        <v>2024</v>
      </c>
      <c r="C15" s="3">
        <v>189</v>
      </c>
      <c r="D15" s="5">
        <v>949.89</v>
      </c>
      <c r="E15" t="s">
        <v>24</v>
      </c>
      <c r="F15" t="s">
        <v>19</v>
      </c>
      <c r="G15" t="s">
        <v>9</v>
      </c>
      <c r="H15" t="s">
        <v>13</v>
      </c>
      <c r="J15" s="26">
        <f t="shared" si="1"/>
        <v>86</v>
      </c>
      <c r="N15" s="21">
        <f t="shared" si="2"/>
        <v>117</v>
      </c>
    </row>
    <row r="16" spans="1:15" x14ac:dyDescent="0.25">
      <c r="A16" s="10">
        <v>41388</v>
      </c>
      <c r="B16">
        <f t="shared" si="0"/>
        <v>2013</v>
      </c>
      <c r="C16" s="3">
        <v>100</v>
      </c>
      <c r="D16" s="5">
        <v>986.7</v>
      </c>
      <c r="E16" t="s">
        <v>16</v>
      </c>
      <c r="F16" t="s">
        <v>12</v>
      </c>
      <c r="G16" t="s">
        <v>9</v>
      </c>
      <c r="H16" t="s">
        <v>15</v>
      </c>
      <c r="J16" s="26">
        <f t="shared" si="1"/>
        <v>86</v>
      </c>
      <c r="N16" s="21">
        <f t="shared" si="2"/>
        <v>46</v>
      </c>
    </row>
    <row r="17" spans="1:14" x14ac:dyDescent="0.25">
      <c r="A17" s="10">
        <v>45443</v>
      </c>
      <c r="B17">
        <f t="shared" si="0"/>
        <v>2024</v>
      </c>
      <c r="C17" s="3">
        <v>189</v>
      </c>
      <c r="D17" s="5">
        <v>765.71</v>
      </c>
      <c r="E17" t="s">
        <v>23</v>
      </c>
      <c r="F17" t="s">
        <v>12</v>
      </c>
      <c r="G17" t="s">
        <v>18</v>
      </c>
      <c r="H17" t="s">
        <v>13</v>
      </c>
      <c r="J17" s="26">
        <f t="shared" si="1"/>
        <v>44</v>
      </c>
      <c r="N17" s="21">
        <f t="shared" si="2"/>
        <v>117</v>
      </c>
    </row>
    <row r="18" spans="1:14" x14ac:dyDescent="0.25">
      <c r="A18" s="10">
        <v>45422</v>
      </c>
      <c r="B18">
        <f t="shared" si="0"/>
        <v>2024</v>
      </c>
      <c r="C18" s="3">
        <v>161</v>
      </c>
      <c r="D18" s="5">
        <v>407.45</v>
      </c>
      <c r="E18" t="s">
        <v>14</v>
      </c>
      <c r="F18" t="s">
        <v>22</v>
      </c>
      <c r="G18" t="s">
        <v>9</v>
      </c>
      <c r="H18" t="s">
        <v>13</v>
      </c>
      <c r="J18" s="26">
        <f t="shared" si="1"/>
        <v>86</v>
      </c>
      <c r="N18" s="21">
        <f t="shared" si="2"/>
        <v>117</v>
      </c>
    </row>
    <row r="19" spans="1:14" x14ac:dyDescent="0.25">
      <c r="A19" s="10">
        <v>45441</v>
      </c>
      <c r="B19">
        <f t="shared" si="0"/>
        <v>2024</v>
      </c>
      <c r="C19" s="3">
        <v>122</v>
      </c>
      <c r="D19" s="5">
        <v>129.33000000000001</v>
      </c>
      <c r="E19" t="s">
        <v>11</v>
      </c>
      <c r="F19" t="s">
        <v>17</v>
      </c>
      <c r="G19" t="s">
        <v>20</v>
      </c>
      <c r="H19" t="s">
        <v>13</v>
      </c>
      <c r="J19" s="26">
        <f t="shared" si="1"/>
        <v>37</v>
      </c>
      <c r="N19" s="21">
        <f t="shared" si="2"/>
        <v>117</v>
      </c>
    </row>
    <row r="20" spans="1:14" x14ac:dyDescent="0.25">
      <c r="A20" s="10">
        <v>45344</v>
      </c>
      <c r="B20">
        <f t="shared" si="0"/>
        <v>2024</v>
      </c>
      <c r="C20" s="3">
        <v>108</v>
      </c>
      <c r="D20" s="5">
        <v>788.29</v>
      </c>
      <c r="E20" t="s">
        <v>23</v>
      </c>
      <c r="F20" t="s">
        <v>25</v>
      </c>
      <c r="G20" t="s">
        <v>9</v>
      </c>
      <c r="H20" t="s">
        <v>13</v>
      </c>
      <c r="J20" s="26">
        <f t="shared" si="1"/>
        <v>86</v>
      </c>
      <c r="N20" s="21">
        <f t="shared" si="2"/>
        <v>117</v>
      </c>
    </row>
    <row r="21" spans="1:14" x14ac:dyDescent="0.25">
      <c r="A21" s="10">
        <v>37280</v>
      </c>
      <c r="B21">
        <f t="shared" si="0"/>
        <v>2002</v>
      </c>
      <c r="C21" s="3">
        <v>111</v>
      </c>
      <c r="D21" s="5">
        <v>580.48</v>
      </c>
      <c r="E21" t="s">
        <v>14</v>
      </c>
      <c r="F21" t="s">
        <v>12</v>
      </c>
      <c r="G21" t="s">
        <v>9</v>
      </c>
      <c r="H21" t="s">
        <v>10</v>
      </c>
      <c r="J21" s="26">
        <f t="shared" si="1"/>
        <v>86</v>
      </c>
      <c r="N21" s="21">
        <f t="shared" si="2"/>
        <v>37</v>
      </c>
    </row>
    <row r="22" spans="1:14" x14ac:dyDescent="0.25">
      <c r="A22" s="10">
        <v>46836</v>
      </c>
      <c r="B22">
        <f t="shared" si="0"/>
        <v>2028</v>
      </c>
      <c r="C22" s="3">
        <v>100</v>
      </c>
      <c r="D22" s="5">
        <v>453.01</v>
      </c>
      <c r="E22" t="s">
        <v>14</v>
      </c>
      <c r="F22" t="s">
        <v>19</v>
      </c>
      <c r="G22" t="s">
        <v>18</v>
      </c>
      <c r="H22" t="s">
        <v>13</v>
      </c>
      <c r="J22" s="26">
        <f t="shared" si="1"/>
        <v>44</v>
      </c>
      <c r="N22" s="21">
        <f t="shared" si="2"/>
        <v>117</v>
      </c>
    </row>
    <row r="23" spans="1:14" x14ac:dyDescent="0.25">
      <c r="A23" s="10">
        <v>45449</v>
      </c>
      <c r="B23">
        <f t="shared" si="0"/>
        <v>2024</v>
      </c>
      <c r="C23" s="3">
        <v>157</v>
      </c>
      <c r="D23" s="5">
        <v>911.04</v>
      </c>
      <c r="E23" t="s">
        <v>7</v>
      </c>
      <c r="F23" t="s">
        <v>22</v>
      </c>
      <c r="G23" t="s">
        <v>18</v>
      </c>
      <c r="H23" t="s">
        <v>13</v>
      </c>
      <c r="J23" s="26">
        <f t="shared" si="1"/>
        <v>44</v>
      </c>
      <c r="N23" s="21">
        <f t="shared" si="2"/>
        <v>117</v>
      </c>
    </row>
    <row r="24" spans="1:14" x14ac:dyDescent="0.25">
      <c r="A24" s="10">
        <v>45329</v>
      </c>
      <c r="B24">
        <f t="shared" si="0"/>
        <v>2024</v>
      </c>
      <c r="C24" s="3">
        <v>100</v>
      </c>
      <c r="D24" s="5">
        <v>155.63999999999999</v>
      </c>
      <c r="E24" t="s">
        <v>11</v>
      </c>
      <c r="F24" t="s">
        <v>22</v>
      </c>
      <c r="G24" t="s">
        <v>18</v>
      </c>
      <c r="H24" t="s">
        <v>15</v>
      </c>
      <c r="J24" s="26">
        <f t="shared" si="1"/>
        <v>44</v>
      </c>
      <c r="N24" s="21">
        <f t="shared" si="2"/>
        <v>46</v>
      </c>
    </row>
    <row r="25" spans="1:14" x14ac:dyDescent="0.25">
      <c r="A25" s="10">
        <v>45421</v>
      </c>
      <c r="B25">
        <f t="shared" si="0"/>
        <v>2024</v>
      </c>
      <c r="C25" s="3">
        <v>133</v>
      </c>
      <c r="D25" s="5">
        <v>517.99</v>
      </c>
      <c r="E25" t="s">
        <v>7</v>
      </c>
      <c r="F25" t="s">
        <v>25</v>
      </c>
      <c r="G25" t="s">
        <v>18</v>
      </c>
      <c r="H25" t="s">
        <v>13</v>
      </c>
      <c r="J25" s="26">
        <f t="shared" si="1"/>
        <v>44</v>
      </c>
      <c r="N25" s="21">
        <f t="shared" si="2"/>
        <v>117</v>
      </c>
    </row>
    <row r="26" spans="1:14" x14ac:dyDescent="0.25">
      <c r="A26" s="10">
        <v>45483</v>
      </c>
      <c r="B26">
        <f t="shared" si="0"/>
        <v>2024</v>
      </c>
      <c r="C26" s="3">
        <v>195</v>
      </c>
      <c r="D26" s="5">
        <v>60.79</v>
      </c>
      <c r="E26" t="s">
        <v>16</v>
      </c>
      <c r="F26" t="s">
        <v>19</v>
      </c>
      <c r="G26" t="s">
        <v>9</v>
      </c>
      <c r="H26" t="s">
        <v>10</v>
      </c>
      <c r="J26" s="26">
        <f t="shared" si="1"/>
        <v>86</v>
      </c>
      <c r="N26" s="21">
        <f t="shared" si="2"/>
        <v>37</v>
      </c>
    </row>
    <row r="27" spans="1:14" x14ac:dyDescent="0.25">
      <c r="A27" s="10">
        <v>45479</v>
      </c>
      <c r="B27">
        <f t="shared" si="0"/>
        <v>2024</v>
      </c>
      <c r="C27" s="3">
        <v>147</v>
      </c>
      <c r="D27" s="5">
        <v>495.23</v>
      </c>
      <c r="E27" t="s">
        <v>7</v>
      </c>
      <c r="F27" t="s">
        <v>17</v>
      </c>
      <c r="G27" t="s">
        <v>18</v>
      </c>
      <c r="H27" t="s">
        <v>13</v>
      </c>
      <c r="J27" s="26">
        <f t="shared" si="1"/>
        <v>44</v>
      </c>
      <c r="N27" s="21">
        <f t="shared" si="2"/>
        <v>117</v>
      </c>
    </row>
    <row r="28" spans="1:14" x14ac:dyDescent="0.25">
      <c r="A28" s="10">
        <v>45312</v>
      </c>
      <c r="B28">
        <f t="shared" si="0"/>
        <v>2024</v>
      </c>
      <c r="C28" s="3">
        <v>188</v>
      </c>
      <c r="D28" s="5">
        <v>103.49</v>
      </c>
      <c r="E28" t="s">
        <v>7</v>
      </c>
      <c r="F28" t="s">
        <v>19</v>
      </c>
      <c r="G28" t="s">
        <v>9</v>
      </c>
      <c r="H28" t="s">
        <v>13</v>
      </c>
      <c r="J28" s="26">
        <f t="shared" si="1"/>
        <v>86</v>
      </c>
      <c r="N28" s="21">
        <f t="shared" si="2"/>
        <v>117</v>
      </c>
    </row>
    <row r="29" spans="1:14" x14ac:dyDescent="0.25">
      <c r="A29" s="10">
        <v>45452</v>
      </c>
      <c r="B29">
        <f t="shared" si="0"/>
        <v>2024</v>
      </c>
      <c r="C29" s="3">
        <v>100</v>
      </c>
      <c r="D29" s="5">
        <v>162.88</v>
      </c>
      <c r="E29" t="s">
        <v>23</v>
      </c>
      <c r="F29" t="s">
        <v>17</v>
      </c>
      <c r="G29" t="s">
        <v>9</v>
      </c>
      <c r="H29" t="s">
        <v>13</v>
      </c>
      <c r="J29" s="26">
        <f t="shared" si="1"/>
        <v>86</v>
      </c>
      <c r="N29" s="21">
        <f t="shared" si="2"/>
        <v>117</v>
      </c>
    </row>
    <row r="30" spans="1:14" x14ac:dyDescent="0.25">
      <c r="A30" s="10">
        <v>45349</v>
      </c>
      <c r="B30">
        <f t="shared" si="0"/>
        <v>2024</v>
      </c>
      <c r="C30" s="3">
        <v>115</v>
      </c>
      <c r="D30" s="5">
        <v>161.65</v>
      </c>
      <c r="E30" t="s">
        <v>24</v>
      </c>
      <c r="F30" t="s">
        <v>19</v>
      </c>
      <c r="G30" t="s">
        <v>18</v>
      </c>
      <c r="H30" t="s">
        <v>10</v>
      </c>
      <c r="J30" s="26">
        <f t="shared" si="1"/>
        <v>44</v>
      </c>
      <c r="N30" s="21">
        <f t="shared" si="2"/>
        <v>37</v>
      </c>
    </row>
    <row r="31" spans="1:14" x14ac:dyDescent="0.25">
      <c r="A31" s="10">
        <v>44585</v>
      </c>
      <c r="B31">
        <f t="shared" si="0"/>
        <v>2022</v>
      </c>
      <c r="C31" s="3">
        <v>160</v>
      </c>
      <c r="D31" s="5">
        <v>666.75</v>
      </c>
      <c r="E31" t="s">
        <v>14</v>
      </c>
      <c r="F31" t="s">
        <v>19</v>
      </c>
      <c r="G31" t="s">
        <v>21</v>
      </c>
      <c r="H31" t="s">
        <v>13</v>
      </c>
      <c r="J31" s="26">
        <f t="shared" si="1"/>
        <v>33</v>
      </c>
      <c r="N31" s="21">
        <f t="shared" si="2"/>
        <v>117</v>
      </c>
    </row>
    <row r="32" spans="1:14" x14ac:dyDescent="0.25">
      <c r="A32" s="10">
        <v>45380</v>
      </c>
      <c r="B32">
        <f t="shared" si="0"/>
        <v>2024</v>
      </c>
      <c r="C32" s="3">
        <v>163</v>
      </c>
      <c r="D32" s="5">
        <v>758.74</v>
      </c>
      <c r="E32" t="s">
        <v>11</v>
      </c>
      <c r="F32" t="s">
        <v>8</v>
      </c>
      <c r="G32" t="s">
        <v>20</v>
      </c>
      <c r="H32" t="s">
        <v>13</v>
      </c>
      <c r="J32" s="26">
        <f t="shared" si="1"/>
        <v>37</v>
      </c>
      <c r="N32" s="21">
        <f t="shared" si="2"/>
        <v>117</v>
      </c>
    </row>
    <row r="33" spans="1:14" x14ac:dyDescent="0.25">
      <c r="A33" s="10">
        <v>45340</v>
      </c>
      <c r="B33">
        <f t="shared" si="0"/>
        <v>2024</v>
      </c>
      <c r="C33" s="3">
        <v>162</v>
      </c>
      <c r="D33" s="5">
        <v>604.20000000000005</v>
      </c>
      <c r="E33" t="s">
        <v>7</v>
      </c>
      <c r="F33" t="s">
        <v>22</v>
      </c>
      <c r="G33" t="s">
        <v>9</v>
      </c>
      <c r="H33" t="s">
        <v>13</v>
      </c>
      <c r="J33" s="26">
        <f t="shared" si="1"/>
        <v>86</v>
      </c>
      <c r="N33" s="21">
        <f t="shared" si="2"/>
        <v>117</v>
      </c>
    </row>
    <row r="34" spans="1:14" x14ac:dyDescent="0.25">
      <c r="A34" s="10">
        <v>45350</v>
      </c>
      <c r="B34">
        <f t="shared" ref="B34:B65" si="3">YEAR(A34)</f>
        <v>2024</v>
      </c>
      <c r="C34" s="3">
        <v>168</v>
      </c>
      <c r="D34" s="5">
        <v>964.06</v>
      </c>
      <c r="E34" t="s">
        <v>11</v>
      </c>
      <c r="F34" t="s">
        <v>19</v>
      </c>
      <c r="G34" t="s">
        <v>9</v>
      </c>
      <c r="H34" t="s">
        <v>15</v>
      </c>
      <c r="J34" s="26">
        <f t="shared" ref="J34:J65" si="4">COUNTIF(G:G,G34)</f>
        <v>86</v>
      </c>
      <c r="N34" s="21">
        <f t="shared" si="2"/>
        <v>46</v>
      </c>
    </row>
    <row r="35" spans="1:14" x14ac:dyDescent="0.25">
      <c r="A35" s="10">
        <v>45461</v>
      </c>
      <c r="B35">
        <f t="shared" si="3"/>
        <v>2024</v>
      </c>
      <c r="C35" s="3">
        <v>121</v>
      </c>
      <c r="D35" s="5">
        <v>406.13</v>
      </c>
      <c r="E35" t="s">
        <v>24</v>
      </c>
      <c r="F35" t="s">
        <v>25</v>
      </c>
      <c r="G35" t="s">
        <v>20</v>
      </c>
      <c r="H35" t="s">
        <v>10</v>
      </c>
      <c r="J35" s="26">
        <f t="shared" si="4"/>
        <v>37</v>
      </c>
      <c r="N35" s="21">
        <f t="shared" si="2"/>
        <v>37</v>
      </c>
    </row>
    <row r="36" spans="1:14" x14ac:dyDescent="0.25">
      <c r="A36" s="10">
        <v>38922</v>
      </c>
      <c r="B36">
        <f t="shared" si="3"/>
        <v>2006</v>
      </c>
      <c r="C36" s="3">
        <v>192</v>
      </c>
      <c r="D36" s="5">
        <v>321.43</v>
      </c>
      <c r="E36" t="s">
        <v>24</v>
      </c>
      <c r="F36" t="s">
        <v>19</v>
      </c>
      <c r="G36" t="s">
        <v>21</v>
      </c>
      <c r="H36" t="s">
        <v>13</v>
      </c>
      <c r="J36" s="26">
        <f t="shared" si="4"/>
        <v>33</v>
      </c>
      <c r="N36" s="21">
        <f t="shared" si="2"/>
        <v>117</v>
      </c>
    </row>
    <row r="37" spans="1:14" x14ac:dyDescent="0.25">
      <c r="A37" s="10">
        <v>42028</v>
      </c>
      <c r="B37">
        <f t="shared" si="3"/>
        <v>2015</v>
      </c>
      <c r="C37" s="3">
        <v>166</v>
      </c>
      <c r="D37" s="5">
        <v>875.17</v>
      </c>
      <c r="E37" t="s">
        <v>7</v>
      </c>
      <c r="F37" t="s">
        <v>12</v>
      </c>
      <c r="G37" t="s">
        <v>9</v>
      </c>
      <c r="H37" t="s">
        <v>10</v>
      </c>
      <c r="J37" s="26">
        <f t="shared" si="4"/>
        <v>86</v>
      </c>
      <c r="N37" s="21">
        <f t="shared" si="2"/>
        <v>37</v>
      </c>
    </row>
    <row r="38" spans="1:14" x14ac:dyDescent="0.25">
      <c r="A38" s="10">
        <v>45481</v>
      </c>
      <c r="B38">
        <f t="shared" si="3"/>
        <v>2024</v>
      </c>
      <c r="C38" s="3">
        <v>175</v>
      </c>
      <c r="D38" s="5">
        <v>262.42</v>
      </c>
      <c r="E38" t="s">
        <v>16</v>
      </c>
      <c r="F38" t="s">
        <v>22</v>
      </c>
      <c r="G38" t="s">
        <v>9</v>
      </c>
      <c r="H38" t="s">
        <v>13</v>
      </c>
      <c r="J38" s="26">
        <f t="shared" si="4"/>
        <v>86</v>
      </c>
      <c r="N38" s="21">
        <f t="shared" si="2"/>
        <v>117</v>
      </c>
    </row>
    <row r="39" spans="1:14" x14ac:dyDescent="0.25">
      <c r="A39" s="10">
        <v>45481</v>
      </c>
      <c r="B39">
        <f t="shared" si="3"/>
        <v>2024</v>
      </c>
      <c r="C39" s="3">
        <v>125</v>
      </c>
      <c r="D39" s="5">
        <v>965.06</v>
      </c>
      <c r="E39" t="s">
        <v>7</v>
      </c>
      <c r="F39" t="s">
        <v>12</v>
      </c>
      <c r="G39" t="s">
        <v>9</v>
      </c>
      <c r="H39" t="s">
        <v>13</v>
      </c>
      <c r="J39" s="26">
        <f t="shared" si="4"/>
        <v>86</v>
      </c>
      <c r="N39" s="21">
        <f t="shared" si="2"/>
        <v>117</v>
      </c>
    </row>
    <row r="40" spans="1:14" x14ac:dyDescent="0.25">
      <c r="A40" s="10">
        <v>45466</v>
      </c>
      <c r="B40">
        <f t="shared" si="3"/>
        <v>2024</v>
      </c>
      <c r="C40" s="3">
        <v>115</v>
      </c>
      <c r="D40" s="5">
        <v>61.55</v>
      </c>
      <c r="E40" t="s">
        <v>23</v>
      </c>
      <c r="F40" t="s">
        <v>22</v>
      </c>
      <c r="G40" t="s">
        <v>18</v>
      </c>
      <c r="H40" t="s">
        <v>13</v>
      </c>
      <c r="J40" s="26">
        <f t="shared" si="4"/>
        <v>44</v>
      </c>
      <c r="N40" s="21">
        <f t="shared" si="2"/>
        <v>117</v>
      </c>
    </row>
    <row r="41" spans="1:14" x14ac:dyDescent="0.25">
      <c r="A41" s="10">
        <v>45481</v>
      </c>
      <c r="B41">
        <f t="shared" si="3"/>
        <v>2024</v>
      </c>
      <c r="C41" s="3">
        <v>150</v>
      </c>
      <c r="D41" s="5">
        <v>971.38</v>
      </c>
      <c r="E41" t="s">
        <v>14</v>
      </c>
      <c r="F41" t="s">
        <v>12</v>
      </c>
      <c r="G41" t="s">
        <v>21</v>
      </c>
      <c r="H41" t="s">
        <v>13</v>
      </c>
      <c r="J41" s="26">
        <f t="shared" si="4"/>
        <v>33</v>
      </c>
      <c r="N41" s="21">
        <f t="shared" si="2"/>
        <v>117</v>
      </c>
    </row>
    <row r="42" spans="1:14" x14ac:dyDescent="0.25">
      <c r="A42" s="10">
        <v>45342</v>
      </c>
      <c r="B42">
        <f t="shared" si="3"/>
        <v>2024</v>
      </c>
      <c r="C42" s="3">
        <v>100</v>
      </c>
      <c r="D42" s="5">
        <v>91</v>
      </c>
      <c r="E42" t="s">
        <v>16</v>
      </c>
      <c r="F42" t="s">
        <v>19</v>
      </c>
      <c r="G42" t="s">
        <v>9</v>
      </c>
      <c r="H42" t="s">
        <v>13</v>
      </c>
      <c r="J42" s="26">
        <f t="shared" si="4"/>
        <v>86</v>
      </c>
      <c r="N42" s="21">
        <f t="shared" si="2"/>
        <v>117</v>
      </c>
    </row>
    <row r="43" spans="1:14" x14ac:dyDescent="0.25">
      <c r="A43" s="10">
        <v>45399</v>
      </c>
      <c r="B43">
        <f t="shared" si="3"/>
        <v>2024</v>
      </c>
      <c r="C43" s="3">
        <v>185</v>
      </c>
      <c r="D43" s="5">
        <v>896.59</v>
      </c>
      <c r="E43" t="s">
        <v>7</v>
      </c>
      <c r="F43" t="s">
        <v>19</v>
      </c>
      <c r="G43" t="s">
        <v>21</v>
      </c>
      <c r="H43" t="s">
        <v>13</v>
      </c>
      <c r="J43" s="26">
        <f t="shared" si="4"/>
        <v>33</v>
      </c>
      <c r="N43" s="21">
        <f t="shared" si="2"/>
        <v>117</v>
      </c>
    </row>
    <row r="44" spans="1:14" x14ac:dyDescent="0.25">
      <c r="A44" s="10">
        <v>45346</v>
      </c>
      <c r="B44">
        <f t="shared" si="3"/>
        <v>2024</v>
      </c>
      <c r="C44" s="3">
        <v>156</v>
      </c>
      <c r="D44" s="5">
        <v>551.32000000000005</v>
      </c>
      <c r="E44" t="s">
        <v>11</v>
      </c>
      <c r="F44" t="s">
        <v>8</v>
      </c>
      <c r="G44" t="s">
        <v>18</v>
      </c>
      <c r="H44" t="s">
        <v>13</v>
      </c>
      <c r="J44" s="26">
        <f t="shared" si="4"/>
        <v>44</v>
      </c>
      <c r="N44" s="21">
        <f t="shared" si="2"/>
        <v>117</v>
      </c>
    </row>
    <row r="45" spans="1:14" x14ac:dyDescent="0.25">
      <c r="A45" s="10">
        <v>45355</v>
      </c>
      <c r="B45">
        <f t="shared" si="3"/>
        <v>2024</v>
      </c>
      <c r="C45" s="3">
        <v>128</v>
      </c>
      <c r="D45" s="5">
        <v>993.32</v>
      </c>
      <c r="E45" t="s">
        <v>16</v>
      </c>
      <c r="F45" t="s">
        <v>25</v>
      </c>
      <c r="G45" t="s">
        <v>18</v>
      </c>
      <c r="H45" t="s">
        <v>15</v>
      </c>
      <c r="J45" s="26">
        <f t="shared" si="4"/>
        <v>44</v>
      </c>
      <c r="N45" s="21">
        <f t="shared" si="2"/>
        <v>46</v>
      </c>
    </row>
    <row r="46" spans="1:14" x14ac:dyDescent="0.25">
      <c r="A46" s="10">
        <v>45422</v>
      </c>
      <c r="B46">
        <f t="shared" si="3"/>
        <v>2024</v>
      </c>
      <c r="C46" s="3">
        <v>177</v>
      </c>
      <c r="D46" s="5">
        <v>120.11</v>
      </c>
      <c r="E46" t="s">
        <v>16</v>
      </c>
      <c r="F46" t="s">
        <v>12</v>
      </c>
      <c r="G46" t="s">
        <v>9</v>
      </c>
      <c r="H46" t="s">
        <v>15</v>
      </c>
      <c r="J46" s="26">
        <f t="shared" si="4"/>
        <v>86</v>
      </c>
      <c r="N46" s="21">
        <f t="shared" si="2"/>
        <v>46</v>
      </c>
    </row>
    <row r="47" spans="1:14" x14ac:dyDescent="0.25">
      <c r="A47" s="10">
        <v>45342</v>
      </c>
      <c r="B47">
        <f t="shared" si="3"/>
        <v>2024</v>
      </c>
      <c r="C47" s="3">
        <v>191</v>
      </c>
      <c r="D47" s="5">
        <v>576.16</v>
      </c>
      <c r="E47" t="s">
        <v>7</v>
      </c>
      <c r="F47" t="s">
        <v>17</v>
      </c>
      <c r="G47" t="s">
        <v>18</v>
      </c>
      <c r="H47" t="s">
        <v>15</v>
      </c>
      <c r="J47" s="26">
        <f t="shared" si="4"/>
        <v>44</v>
      </c>
      <c r="N47" s="21">
        <f t="shared" si="2"/>
        <v>46</v>
      </c>
    </row>
    <row r="48" spans="1:14" x14ac:dyDescent="0.25">
      <c r="A48" s="10">
        <v>45426</v>
      </c>
      <c r="B48">
        <f t="shared" si="3"/>
        <v>2024</v>
      </c>
      <c r="C48" s="3">
        <v>168</v>
      </c>
      <c r="D48" s="5">
        <v>970.84</v>
      </c>
      <c r="E48" t="s">
        <v>16</v>
      </c>
      <c r="F48" t="s">
        <v>8</v>
      </c>
      <c r="G48" t="s">
        <v>20</v>
      </c>
      <c r="H48" t="s">
        <v>10</v>
      </c>
      <c r="J48" s="26">
        <f t="shared" si="4"/>
        <v>37</v>
      </c>
      <c r="N48" s="21">
        <f t="shared" si="2"/>
        <v>37</v>
      </c>
    </row>
    <row r="49" spans="1:14" x14ac:dyDescent="0.25">
      <c r="A49" s="10">
        <v>45312</v>
      </c>
      <c r="B49">
        <f t="shared" si="3"/>
        <v>2024</v>
      </c>
      <c r="C49" s="3">
        <v>146</v>
      </c>
      <c r="D49" s="5">
        <v>546.94000000000005</v>
      </c>
      <c r="E49" t="s">
        <v>11</v>
      </c>
      <c r="F49" t="s">
        <v>12</v>
      </c>
      <c r="G49" t="s">
        <v>9</v>
      </c>
      <c r="H49" t="s">
        <v>10</v>
      </c>
      <c r="J49" s="26">
        <f t="shared" si="4"/>
        <v>86</v>
      </c>
      <c r="N49" s="21">
        <f t="shared" si="2"/>
        <v>37</v>
      </c>
    </row>
    <row r="50" spans="1:14" x14ac:dyDescent="0.25">
      <c r="A50" s="10">
        <v>45364</v>
      </c>
      <c r="B50">
        <f t="shared" si="3"/>
        <v>2024</v>
      </c>
      <c r="C50" s="3">
        <v>193</v>
      </c>
      <c r="D50" s="5">
        <v>647.92999999999995</v>
      </c>
      <c r="E50" t="s">
        <v>24</v>
      </c>
      <c r="F50" t="s">
        <v>12</v>
      </c>
      <c r="G50" t="s">
        <v>9</v>
      </c>
      <c r="H50" t="s">
        <v>15</v>
      </c>
      <c r="J50" s="26">
        <f t="shared" si="4"/>
        <v>86</v>
      </c>
      <c r="N50" s="21">
        <f t="shared" si="2"/>
        <v>46</v>
      </c>
    </row>
    <row r="51" spans="1:14" x14ac:dyDescent="0.25">
      <c r="A51" s="10">
        <v>45458</v>
      </c>
      <c r="B51">
        <f t="shared" si="3"/>
        <v>2024</v>
      </c>
      <c r="C51" s="3">
        <v>161</v>
      </c>
      <c r="D51" s="5">
        <v>710.96</v>
      </c>
      <c r="E51" t="s">
        <v>16</v>
      </c>
      <c r="F51" t="s">
        <v>8</v>
      </c>
      <c r="G51" t="s">
        <v>21</v>
      </c>
      <c r="H51" t="s">
        <v>10</v>
      </c>
      <c r="J51" s="26">
        <f t="shared" si="4"/>
        <v>33</v>
      </c>
      <c r="N51" s="21">
        <f t="shared" si="2"/>
        <v>37</v>
      </c>
    </row>
    <row r="52" spans="1:14" x14ac:dyDescent="0.25">
      <c r="A52" s="10">
        <v>43124</v>
      </c>
      <c r="B52">
        <f t="shared" si="3"/>
        <v>2018</v>
      </c>
      <c r="C52" s="3">
        <v>168</v>
      </c>
      <c r="D52" s="5">
        <v>481.81</v>
      </c>
      <c r="E52" t="s">
        <v>24</v>
      </c>
      <c r="F52" t="s">
        <v>19</v>
      </c>
      <c r="G52" t="s">
        <v>20</v>
      </c>
      <c r="H52" t="s">
        <v>13</v>
      </c>
      <c r="J52" s="26">
        <f t="shared" si="4"/>
        <v>37</v>
      </c>
      <c r="N52" s="21">
        <f t="shared" si="2"/>
        <v>117</v>
      </c>
    </row>
    <row r="53" spans="1:14" x14ac:dyDescent="0.25">
      <c r="A53" s="10">
        <v>40687</v>
      </c>
      <c r="B53">
        <f t="shared" si="3"/>
        <v>2011</v>
      </c>
      <c r="C53" s="3">
        <v>175</v>
      </c>
      <c r="D53" s="5">
        <v>646.17999999999995</v>
      </c>
      <c r="E53" t="s">
        <v>11</v>
      </c>
      <c r="F53" t="s">
        <v>12</v>
      </c>
      <c r="G53" t="s">
        <v>9</v>
      </c>
      <c r="H53" t="s">
        <v>13</v>
      </c>
      <c r="J53" s="26">
        <f t="shared" si="4"/>
        <v>86</v>
      </c>
      <c r="N53" s="21">
        <f t="shared" si="2"/>
        <v>117</v>
      </c>
    </row>
    <row r="54" spans="1:14" x14ac:dyDescent="0.25">
      <c r="A54" s="10">
        <v>45380</v>
      </c>
      <c r="B54">
        <f t="shared" si="3"/>
        <v>2024</v>
      </c>
      <c r="C54" s="3">
        <v>115</v>
      </c>
      <c r="D54" s="5">
        <v>605.1</v>
      </c>
      <c r="E54" t="s">
        <v>7</v>
      </c>
      <c r="F54" t="s">
        <v>19</v>
      </c>
      <c r="G54" t="s">
        <v>18</v>
      </c>
      <c r="H54" t="s">
        <v>13</v>
      </c>
      <c r="J54" s="26">
        <f t="shared" si="4"/>
        <v>44</v>
      </c>
      <c r="N54" s="21">
        <f t="shared" si="2"/>
        <v>117</v>
      </c>
    </row>
    <row r="55" spans="1:14" x14ac:dyDescent="0.25">
      <c r="A55" s="10">
        <v>47173</v>
      </c>
      <c r="B55">
        <f t="shared" si="3"/>
        <v>2029</v>
      </c>
      <c r="C55" s="3">
        <v>189</v>
      </c>
      <c r="D55" s="5">
        <v>906.1</v>
      </c>
      <c r="E55" t="s">
        <v>14</v>
      </c>
      <c r="F55" t="s">
        <v>8</v>
      </c>
      <c r="G55" t="s">
        <v>18</v>
      </c>
      <c r="H55" t="s">
        <v>13</v>
      </c>
      <c r="J55" s="26">
        <f t="shared" si="4"/>
        <v>44</v>
      </c>
      <c r="N55" s="21">
        <f t="shared" si="2"/>
        <v>117</v>
      </c>
    </row>
    <row r="56" spans="1:14" x14ac:dyDescent="0.25">
      <c r="A56" s="10">
        <v>45305</v>
      </c>
      <c r="B56">
        <f t="shared" si="3"/>
        <v>2024</v>
      </c>
      <c r="C56" s="3">
        <v>189</v>
      </c>
      <c r="D56" s="5">
        <v>93.17</v>
      </c>
      <c r="E56" t="s">
        <v>16</v>
      </c>
      <c r="F56" t="s">
        <v>19</v>
      </c>
      <c r="G56" t="s">
        <v>18</v>
      </c>
      <c r="H56" t="s">
        <v>15</v>
      </c>
      <c r="J56" s="26">
        <f t="shared" si="4"/>
        <v>44</v>
      </c>
      <c r="N56" s="21">
        <f t="shared" si="2"/>
        <v>46</v>
      </c>
    </row>
    <row r="57" spans="1:14" x14ac:dyDescent="0.25">
      <c r="A57" s="10">
        <v>45300</v>
      </c>
      <c r="B57">
        <f t="shared" si="3"/>
        <v>2024</v>
      </c>
      <c r="C57" s="3">
        <v>147</v>
      </c>
      <c r="D57" s="5">
        <v>316.92</v>
      </c>
      <c r="E57" t="s">
        <v>14</v>
      </c>
      <c r="F57" t="s">
        <v>22</v>
      </c>
      <c r="G57" t="s">
        <v>18</v>
      </c>
      <c r="H57" t="s">
        <v>10</v>
      </c>
      <c r="J57" s="26">
        <f t="shared" si="4"/>
        <v>44</v>
      </c>
      <c r="N57" s="21">
        <f t="shared" si="2"/>
        <v>37</v>
      </c>
    </row>
    <row r="58" spans="1:14" x14ac:dyDescent="0.25">
      <c r="A58" s="10">
        <v>11041</v>
      </c>
      <c r="B58">
        <f t="shared" si="3"/>
        <v>1930</v>
      </c>
      <c r="C58" s="3">
        <v>184</v>
      </c>
      <c r="D58" s="5">
        <v>952.89</v>
      </c>
      <c r="E58" t="s">
        <v>11</v>
      </c>
      <c r="F58" t="s">
        <v>17</v>
      </c>
      <c r="G58" t="s">
        <v>21</v>
      </c>
      <c r="H58" t="s">
        <v>13</v>
      </c>
      <c r="J58" s="26">
        <f t="shared" si="4"/>
        <v>33</v>
      </c>
      <c r="N58" s="21">
        <f t="shared" si="2"/>
        <v>117</v>
      </c>
    </row>
    <row r="59" spans="1:14" x14ac:dyDescent="0.25">
      <c r="A59" s="10">
        <v>44616</v>
      </c>
      <c r="B59">
        <f t="shared" si="3"/>
        <v>2022</v>
      </c>
      <c r="C59" s="3">
        <v>138</v>
      </c>
      <c r="D59" s="5">
        <v>895.75</v>
      </c>
      <c r="E59" t="s">
        <v>16</v>
      </c>
      <c r="F59" t="s">
        <v>12</v>
      </c>
      <c r="G59" t="s">
        <v>20</v>
      </c>
      <c r="H59" t="s">
        <v>13</v>
      </c>
      <c r="J59" s="26">
        <f t="shared" si="4"/>
        <v>37</v>
      </c>
      <c r="N59" s="21">
        <f t="shared" si="2"/>
        <v>117</v>
      </c>
    </row>
    <row r="60" spans="1:14" x14ac:dyDescent="0.25">
      <c r="A60" s="10">
        <v>45421</v>
      </c>
      <c r="B60">
        <f t="shared" si="3"/>
        <v>2024</v>
      </c>
      <c r="C60" s="3">
        <v>199</v>
      </c>
      <c r="D60" s="5">
        <v>482.87</v>
      </c>
      <c r="E60" t="s">
        <v>24</v>
      </c>
      <c r="F60" t="s">
        <v>25</v>
      </c>
      <c r="G60" t="s">
        <v>9</v>
      </c>
      <c r="H60" t="s">
        <v>15</v>
      </c>
      <c r="J60" s="26">
        <f t="shared" si="4"/>
        <v>86</v>
      </c>
      <c r="N60" s="21">
        <f t="shared" si="2"/>
        <v>46</v>
      </c>
    </row>
    <row r="61" spans="1:14" x14ac:dyDescent="0.25">
      <c r="A61" s="10">
        <v>45375</v>
      </c>
      <c r="B61">
        <f t="shared" si="3"/>
        <v>2024</v>
      </c>
      <c r="C61" s="3">
        <v>132</v>
      </c>
      <c r="D61" s="5">
        <v>639.13</v>
      </c>
      <c r="E61" t="s">
        <v>23</v>
      </c>
      <c r="F61" t="s">
        <v>17</v>
      </c>
      <c r="G61" t="s">
        <v>21</v>
      </c>
      <c r="H61" t="s">
        <v>13</v>
      </c>
      <c r="J61" s="26">
        <f t="shared" si="4"/>
        <v>33</v>
      </c>
      <c r="N61" s="21">
        <f t="shared" si="2"/>
        <v>117</v>
      </c>
    </row>
    <row r="62" spans="1:14" x14ac:dyDescent="0.25">
      <c r="A62" s="10">
        <v>45383</v>
      </c>
      <c r="B62">
        <f t="shared" si="3"/>
        <v>2024</v>
      </c>
      <c r="C62" s="3">
        <v>193</v>
      </c>
      <c r="D62" s="5">
        <v>313.51</v>
      </c>
      <c r="E62" t="s">
        <v>14</v>
      </c>
      <c r="F62" t="s">
        <v>19</v>
      </c>
      <c r="G62" t="s">
        <v>21</v>
      </c>
      <c r="H62" t="s">
        <v>13</v>
      </c>
      <c r="J62" s="26">
        <f t="shared" si="4"/>
        <v>33</v>
      </c>
      <c r="N62" s="21">
        <f t="shared" si="2"/>
        <v>117</v>
      </c>
    </row>
    <row r="63" spans="1:14" x14ac:dyDescent="0.25">
      <c r="A63" s="10">
        <v>45402</v>
      </c>
      <c r="B63">
        <f t="shared" si="3"/>
        <v>2024</v>
      </c>
      <c r="C63" s="3">
        <v>100</v>
      </c>
      <c r="D63" s="5">
        <v>228.72</v>
      </c>
      <c r="E63" t="s">
        <v>16</v>
      </c>
      <c r="F63" t="s">
        <v>12</v>
      </c>
      <c r="G63" t="s">
        <v>9</v>
      </c>
      <c r="H63" t="s">
        <v>13</v>
      </c>
      <c r="J63" s="26">
        <f t="shared" si="4"/>
        <v>86</v>
      </c>
      <c r="N63" s="21">
        <f t="shared" si="2"/>
        <v>117</v>
      </c>
    </row>
    <row r="64" spans="1:14" x14ac:dyDescent="0.25">
      <c r="A64" s="10">
        <v>45479</v>
      </c>
      <c r="B64">
        <f t="shared" si="3"/>
        <v>2024</v>
      </c>
      <c r="C64" s="3">
        <v>122</v>
      </c>
      <c r="D64" s="5">
        <v>490.51</v>
      </c>
      <c r="E64" t="s">
        <v>14</v>
      </c>
      <c r="F64" t="s">
        <v>19</v>
      </c>
      <c r="G64" t="s">
        <v>9</v>
      </c>
      <c r="H64" t="s">
        <v>13</v>
      </c>
      <c r="J64" s="26">
        <f t="shared" si="4"/>
        <v>86</v>
      </c>
      <c r="N64" s="21">
        <f t="shared" si="2"/>
        <v>117</v>
      </c>
    </row>
    <row r="65" spans="1:14" x14ac:dyDescent="0.25">
      <c r="A65" s="10">
        <v>42940</v>
      </c>
      <c r="B65">
        <f t="shared" si="3"/>
        <v>2017</v>
      </c>
      <c r="C65" s="3">
        <v>109</v>
      </c>
      <c r="D65" s="5">
        <v>385.68</v>
      </c>
      <c r="E65" t="s">
        <v>16</v>
      </c>
      <c r="F65" t="s">
        <v>22</v>
      </c>
      <c r="G65" t="s">
        <v>18</v>
      </c>
      <c r="H65" t="s">
        <v>10</v>
      </c>
      <c r="J65" s="26">
        <f t="shared" si="4"/>
        <v>44</v>
      </c>
      <c r="N65" s="21">
        <f t="shared" si="2"/>
        <v>37</v>
      </c>
    </row>
    <row r="66" spans="1:14" x14ac:dyDescent="0.25">
      <c r="A66" s="10">
        <v>45463</v>
      </c>
      <c r="B66">
        <f t="shared" ref="B66:B97" si="5">YEAR(A66)</f>
        <v>2024</v>
      </c>
      <c r="C66" s="3">
        <v>168</v>
      </c>
      <c r="D66" s="5">
        <v>604.47</v>
      </c>
      <c r="E66" t="s">
        <v>7</v>
      </c>
      <c r="F66" t="s">
        <v>8</v>
      </c>
      <c r="G66" t="s">
        <v>21</v>
      </c>
      <c r="H66" t="s">
        <v>13</v>
      </c>
      <c r="J66" s="26">
        <f t="shared" ref="J66:J97" si="6">COUNTIF(G:G,G66)</f>
        <v>33</v>
      </c>
      <c r="N66" s="21">
        <f t="shared" si="2"/>
        <v>117</v>
      </c>
    </row>
    <row r="67" spans="1:14" x14ac:dyDescent="0.25">
      <c r="A67" s="10">
        <v>45299</v>
      </c>
      <c r="B67">
        <f t="shared" si="5"/>
        <v>2024</v>
      </c>
      <c r="C67" s="3">
        <v>199</v>
      </c>
      <c r="D67" s="5">
        <v>123.85</v>
      </c>
      <c r="E67" t="s">
        <v>24</v>
      </c>
      <c r="F67" t="s">
        <v>12</v>
      </c>
      <c r="G67" t="s">
        <v>9</v>
      </c>
      <c r="H67" t="s">
        <v>13</v>
      </c>
      <c r="J67" s="26">
        <f t="shared" si="6"/>
        <v>86</v>
      </c>
      <c r="N67" s="21">
        <f t="shared" ref="N67:N130" si="7">COUNTIF(H:H,H67)</f>
        <v>117</v>
      </c>
    </row>
    <row r="68" spans="1:14" x14ac:dyDescent="0.25">
      <c r="A68" s="10">
        <v>45101</v>
      </c>
      <c r="B68">
        <f t="shared" si="5"/>
        <v>2023</v>
      </c>
      <c r="C68" s="3">
        <v>133</v>
      </c>
      <c r="D68" s="5">
        <v>975.68</v>
      </c>
      <c r="E68" t="s">
        <v>14</v>
      </c>
      <c r="F68" t="s">
        <v>22</v>
      </c>
      <c r="G68" t="s">
        <v>9</v>
      </c>
      <c r="H68" t="s">
        <v>15</v>
      </c>
      <c r="J68" s="26">
        <f t="shared" si="6"/>
        <v>86</v>
      </c>
      <c r="N68" s="21">
        <f t="shared" si="7"/>
        <v>46</v>
      </c>
    </row>
    <row r="69" spans="1:14" x14ac:dyDescent="0.25">
      <c r="A69" s="10">
        <v>45326</v>
      </c>
      <c r="B69">
        <f t="shared" si="5"/>
        <v>2024</v>
      </c>
      <c r="C69" s="3">
        <v>151</v>
      </c>
      <c r="D69" s="5">
        <v>986.9</v>
      </c>
      <c r="E69" t="s">
        <v>23</v>
      </c>
      <c r="F69" t="s">
        <v>22</v>
      </c>
      <c r="G69" t="s">
        <v>9</v>
      </c>
      <c r="H69" t="s">
        <v>10</v>
      </c>
      <c r="J69" s="26">
        <f t="shared" si="6"/>
        <v>86</v>
      </c>
      <c r="N69" s="21">
        <f t="shared" si="7"/>
        <v>37</v>
      </c>
    </row>
    <row r="70" spans="1:14" x14ac:dyDescent="0.25">
      <c r="A70" s="10">
        <v>44279</v>
      </c>
      <c r="B70">
        <f t="shared" si="5"/>
        <v>2021</v>
      </c>
      <c r="C70" s="3">
        <v>194</v>
      </c>
      <c r="D70" s="5">
        <v>713.25</v>
      </c>
      <c r="E70" t="s">
        <v>23</v>
      </c>
      <c r="F70" t="s">
        <v>12</v>
      </c>
      <c r="G70" t="s">
        <v>20</v>
      </c>
      <c r="H70" t="s">
        <v>13</v>
      </c>
      <c r="J70" s="26">
        <f t="shared" si="6"/>
        <v>37</v>
      </c>
      <c r="N70" s="21">
        <f t="shared" si="7"/>
        <v>117</v>
      </c>
    </row>
    <row r="71" spans="1:14" x14ac:dyDescent="0.25">
      <c r="A71" s="10">
        <v>45455</v>
      </c>
      <c r="B71">
        <f t="shared" si="5"/>
        <v>2024</v>
      </c>
      <c r="C71" s="3">
        <v>109</v>
      </c>
      <c r="D71" s="5">
        <v>559.29</v>
      </c>
      <c r="E71" t="s">
        <v>11</v>
      </c>
      <c r="F71" t="s">
        <v>19</v>
      </c>
      <c r="G71" t="s">
        <v>9</v>
      </c>
      <c r="H71" t="s">
        <v>10</v>
      </c>
      <c r="J71" s="26">
        <f t="shared" si="6"/>
        <v>86</v>
      </c>
      <c r="N71" s="21">
        <f t="shared" si="7"/>
        <v>37</v>
      </c>
    </row>
    <row r="72" spans="1:14" x14ac:dyDescent="0.25">
      <c r="A72" s="10">
        <v>45341</v>
      </c>
      <c r="B72">
        <f t="shared" si="5"/>
        <v>2024</v>
      </c>
      <c r="C72" s="3">
        <v>118</v>
      </c>
      <c r="D72" s="5">
        <v>344.05</v>
      </c>
      <c r="E72" t="s">
        <v>16</v>
      </c>
      <c r="F72" t="s">
        <v>25</v>
      </c>
      <c r="G72" t="s">
        <v>9</v>
      </c>
      <c r="H72" t="s">
        <v>13</v>
      </c>
      <c r="J72" s="26">
        <f t="shared" si="6"/>
        <v>86</v>
      </c>
      <c r="N72" s="21">
        <f t="shared" si="7"/>
        <v>117</v>
      </c>
    </row>
    <row r="73" spans="1:14" x14ac:dyDescent="0.25">
      <c r="A73" s="10">
        <v>45395</v>
      </c>
      <c r="B73">
        <f t="shared" si="5"/>
        <v>2024</v>
      </c>
      <c r="C73" s="3">
        <v>157</v>
      </c>
      <c r="D73" s="5">
        <v>823.11</v>
      </c>
      <c r="E73" t="s">
        <v>14</v>
      </c>
      <c r="F73" t="s">
        <v>22</v>
      </c>
      <c r="G73" t="s">
        <v>9</v>
      </c>
      <c r="H73" t="s">
        <v>13</v>
      </c>
      <c r="J73" s="26">
        <f t="shared" si="6"/>
        <v>86</v>
      </c>
      <c r="N73" s="21">
        <f t="shared" si="7"/>
        <v>117</v>
      </c>
    </row>
    <row r="74" spans="1:14" x14ac:dyDescent="0.25">
      <c r="A74" s="10">
        <v>45423</v>
      </c>
      <c r="B74">
        <f t="shared" si="5"/>
        <v>2024</v>
      </c>
      <c r="C74" s="3">
        <v>195</v>
      </c>
      <c r="D74" s="5">
        <v>700.49</v>
      </c>
      <c r="E74" t="s">
        <v>11</v>
      </c>
      <c r="F74" t="s">
        <v>17</v>
      </c>
      <c r="G74" t="s">
        <v>18</v>
      </c>
      <c r="H74" t="s">
        <v>15</v>
      </c>
      <c r="J74" s="26">
        <f t="shared" si="6"/>
        <v>44</v>
      </c>
      <c r="N74" s="21">
        <f t="shared" si="7"/>
        <v>46</v>
      </c>
    </row>
    <row r="75" spans="1:14" x14ac:dyDescent="0.25">
      <c r="A75" s="10">
        <v>37280</v>
      </c>
      <c r="B75">
        <f t="shared" si="5"/>
        <v>2002</v>
      </c>
      <c r="C75" s="3">
        <v>100</v>
      </c>
      <c r="D75" s="5">
        <v>204.49</v>
      </c>
      <c r="E75" t="s">
        <v>14</v>
      </c>
      <c r="F75" t="s">
        <v>22</v>
      </c>
      <c r="G75" t="s">
        <v>20</v>
      </c>
      <c r="H75" t="s">
        <v>13</v>
      </c>
      <c r="J75" s="26">
        <f t="shared" si="6"/>
        <v>37</v>
      </c>
      <c r="N75" s="21">
        <f t="shared" si="7"/>
        <v>117</v>
      </c>
    </row>
    <row r="76" spans="1:14" x14ac:dyDescent="0.25">
      <c r="A76" s="10">
        <v>41418</v>
      </c>
      <c r="B76">
        <f t="shared" si="5"/>
        <v>2013</v>
      </c>
      <c r="C76" s="3">
        <v>168</v>
      </c>
      <c r="D76" s="5">
        <v>915.38</v>
      </c>
      <c r="E76" t="s">
        <v>16</v>
      </c>
      <c r="F76" t="s">
        <v>25</v>
      </c>
      <c r="G76" t="s">
        <v>9</v>
      </c>
      <c r="H76" t="s">
        <v>13</v>
      </c>
      <c r="J76" s="26">
        <f t="shared" si="6"/>
        <v>86</v>
      </c>
      <c r="N76" s="21">
        <f t="shared" si="7"/>
        <v>117</v>
      </c>
    </row>
    <row r="77" spans="1:14" x14ac:dyDescent="0.25">
      <c r="A77" s="10">
        <v>45345</v>
      </c>
      <c r="B77">
        <f t="shared" si="5"/>
        <v>2024</v>
      </c>
      <c r="C77" s="3">
        <v>103</v>
      </c>
      <c r="D77" s="5">
        <v>831.41</v>
      </c>
      <c r="E77" t="s">
        <v>23</v>
      </c>
      <c r="F77" t="s">
        <v>19</v>
      </c>
      <c r="G77" t="s">
        <v>9</v>
      </c>
      <c r="H77" t="s">
        <v>13</v>
      </c>
      <c r="J77" s="26">
        <f t="shared" si="6"/>
        <v>86</v>
      </c>
      <c r="N77" s="21">
        <f t="shared" si="7"/>
        <v>117</v>
      </c>
    </row>
    <row r="78" spans="1:14" x14ac:dyDescent="0.25">
      <c r="A78" s="10">
        <v>45397</v>
      </c>
      <c r="B78">
        <f t="shared" si="5"/>
        <v>2024</v>
      </c>
      <c r="C78" s="3">
        <v>115</v>
      </c>
      <c r="D78" s="5">
        <v>533.61</v>
      </c>
      <c r="E78" t="s">
        <v>7</v>
      </c>
      <c r="F78" t="s">
        <v>19</v>
      </c>
      <c r="G78" t="s">
        <v>9</v>
      </c>
      <c r="H78" t="s">
        <v>13</v>
      </c>
      <c r="J78" s="26">
        <f t="shared" si="6"/>
        <v>86</v>
      </c>
      <c r="N78" s="21">
        <f t="shared" si="7"/>
        <v>117</v>
      </c>
    </row>
    <row r="79" spans="1:14" x14ac:dyDescent="0.25">
      <c r="A79" s="10">
        <v>45295</v>
      </c>
      <c r="B79">
        <f t="shared" si="5"/>
        <v>2024</v>
      </c>
      <c r="C79" s="3">
        <v>123</v>
      </c>
      <c r="D79" s="5">
        <v>739.43</v>
      </c>
      <c r="E79" t="s">
        <v>23</v>
      </c>
      <c r="F79" t="s">
        <v>17</v>
      </c>
      <c r="G79" t="s">
        <v>20</v>
      </c>
      <c r="H79" t="s">
        <v>15</v>
      </c>
      <c r="J79" s="26">
        <f t="shared" si="6"/>
        <v>37</v>
      </c>
      <c r="N79" s="21">
        <f t="shared" si="7"/>
        <v>46</v>
      </c>
    </row>
    <row r="80" spans="1:14" x14ac:dyDescent="0.25">
      <c r="A80" s="10">
        <v>45345</v>
      </c>
      <c r="B80">
        <f t="shared" si="5"/>
        <v>2024</v>
      </c>
      <c r="C80" s="3">
        <v>179</v>
      </c>
      <c r="D80" s="5">
        <v>632.74</v>
      </c>
      <c r="E80" t="s">
        <v>11</v>
      </c>
      <c r="F80" t="s">
        <v>22</v>
      </c>
      <c r="G80" t="s">
        <v>20</v>
      </c>
      <c r="H80" t="s">
        <v>15</v>
      </c>
      <c r="J80" s="26">
        <f t="shared" si="6"/>
        <v>37</v>
      </c>
      <c r="N80" s="21">
        <f t="shared" si="7"/>
        <v>46</v>
      </c>
    </row>
    <row r="81" spans="1:14" x14ac:dyDescent="0.25">
      <c r="A81" s="10">
        <v>40018</v>
      </c>
      <c r="B81">
        <f t="shared" si="5"/>
        <v>2009</v>
      </c>
      <c r="C81" s="3">
        <v>101</v>
      </c>
      <c r="D81" s="5">
        <v>447.33</v>
      </c>
      <c r="E81" t="s">
        <v>24</v>
      </c>
      <c r="F81" t="s">
        <v>19</v>
      </c>
      <c r="G81" t="s">
        <v>21</v>
      </c>
      <c r="H81" t="s">
        <v>13</v>
      </c>
      <c r="J81" s="26">
        <f t="shared" si="6"/>
        <v>33</v>
      </c>
      <c r="N81" s="21">
        <f t="shared" si="7"/>
        <v>117</v>
      </c>
    </row>
    <row r="82" spans="1:14" x14ac:dyDescent="0.25">
      <c r="A82" s="10">
        <v>45437</v>
      </c>
      <c r="B82">
        <f t="shared" si="5"/>
        <v>2024</v>
      </c>
      <c r="C82" s="3">
        <v>191</v>
      </c>
      <c r="D82" s="5">
        <v>936.09</v>
      </c>
      <c r="E82" t="s">
        <v>7</v>
      </c>
      <c r="F82" t="s">
        <v>25</v>
      </c>
      <c r="G82" t="s">
        <v>9</v>
      </c>
      <c r="H82" t="s">
        <v>15</v>
      </c>
      <c r="J82" s="26">
        <f t="shared" si="6"/>
        <v>86</v>
      </c>
      <c r="N82" s="21">
        <f t="shared" si="7"/>
        <v>46</v>
      </c>
    </row>
    <row r="83" spans="1:14" x14ac:dyDescent="0.25">
      <c r="A83" s="10">
        <v>45335</v>
      </c>
      <c r="B83">
        <f t="shared" si="5"/>
        <v>2024</v>
      </c>
      <c r="C83" s="3">
        <v>131</v>
      </c>
      <c r="D83" s="5">
        <v>872.76</v>
      </c>
      <c r="E83" t="s">
        <v>11</v>
      </c>
      <c r="F83" t="s">
        <v>12</v>
      </c>
      <c r="G83" t="s">
        <v>20</v>
      </c>
      <c r="H83" t="s">
        <v>13</v>
      </c>
      <c r="J83" s="26">
        <f t="shared" si="6"/>
        <v>37</v>
      </c>
      <c r="N83" s="21">
        <f t="shared" si="7"/>
        <v>117</v>
      </c>
    </row>
    <row r="84" spans="1:14" x14ac:dyDescent="0.25">
      <c r="A84" s="10">
        <v>40353</v>
      </c>
      <c r="B84">
        <f t="shared" si="5"/>
        <v>2010</v>
      </c>
      <c r="C84" s="3">
        <v>190</v>
      </c>
      <c r="D84" s="5">
        <v>533.61</v>
      </c>
      <c r="E84" t="s">
        <v>16</v>
      </c>
      <c r="F84" t="s">
        <v>8</v>
      </c>
      <c r="G84" t="s">
        <v>21</v>
      </c>
      <c r="H84" t="s">
        <v>13</v>
      </c>
      <c r="J84" s="26">
        <f t="shared" si="6"/>
        <v>33</v>
      </c>
      <c r="N84" s="21">
        <f t="shared" si="7"/>
        <v>117</v>
      </c>
    </row>
    <row r="85" spans="1:14" x14ac:dyDescent="0.25">
      <c r="A85" s="10">
        <v>45481</v>
      </c>
      <c r="B85">
        <f t="shared" si="5"/>
        <v>2024</v>
      </c>
      <c r="C85" s="3">
        <v>183</v>
      </c>
      <c r="D85" s="5">
        <v>75.05</v>
      </c>
      <c r="E85" t="s">
        <v>7</v>
      </c>
      <c r="F85" t="s">
        <v>8</v>
      </c>
      <c r="G85" t="s">
        <v>21</v>
      </c>
      <c r="H85" t="s">
        <v>13</v>
      </c>
      <c r="J85" s="26">
        <f t="shared" si="6"/>
        <v>33</v>
      </c>
      <c r="N85" s="21">
        <f t="shared" si="7"/>
        <v>117</v>
      </c>
    </row>
    <row r="86" spans="1:14" x14ac:dyDescent="0.25">
      <c r="A86" s="10">
        <v>45305</v>
      </c>
      <c r="B86">
        <f t="shared" si="5"/>
        <v>2024</v>
      </c>
      <c r="C86" s="3">
        <v>123</v>
      </c>
      <c r="D86" s="5">
        <v>407.64</v>
      </c>
      <c r="E86" t="s">
        <v>11</v>
      </c>
      <c r="F86" t="s">
        <v>8</v>
      </c>
      <c r="G86" t="s">
        <v>9</v>
      </c>
      <c r="H86" t="s">
        <v>13</v>
      </c>
      <c r="J86" s="26">
        <f t="shared" si="6"/>
        <v>86</v>
      </c>
      <c r="N86" s="21">
        <f t="shared" si="7"/>
        <v>117</v>
      </c>
    </row>
    <row r="87" spans="1:14" x14ac:dyDescent="0.25">
      <c r="A87" s="10">
        <v>45386</v>
      </c>
      <c r="B87">
        <f t="shared" si="5"/>
        <v>2024</v>
      </c>
      <c r="C87" s="3">
        <v>111</v>
      </c>
      <c r="D87" s="5">
        <v>820.03</v>
      </c>
      <c r="E87" t="s">
        <v>16</v>
      </c>
      <c r="F87" t="s">
        <v>22</v>
      </c>
      <c r="G87" t="s">
        <v>9</v>
      </c>
      <c r="H87" t="s">
        <v>13</v>
      </c>
      <c r="J87" s="26">
        <f t="shared" si="6"/>
        <v>86</v>
      </c>
      <c r="N87" s="21">
        <f t="shared" si="7"/>
        <v>117</v>
      </c>
    </row>
    <row r="88" spans="1:14" x14ac:dyDescent="0.25">
      <c r="A88" s="10">
        <v>42790</v>
      </c>
      <c r="B88">
        <f t="shared" si="5"/>
        <v>2017</v>
      </c>
      <c r="C88" s="3">
        <v>149</v>
      </c>
      <c r="D88" s="5">
        <v>987.91</v>
      </c>
      <c r="E88" t="s">
        <v>23</v>
      </c>
      <c r="F88" t="s">
        <v>17</v>
      </c>
      <c r="G88" t="s">
        <v>21</v>
      </c>
      <c r="H88" t="s">
        <v>10</v>
      </c>
      <c r="J88" s="26">
        <f t="shared" si="6"/>
        <v>33</v>
      </c>
      <c r="N88" s="21">
        <f t="shared" si="7"/>
        <v>37</v>
      </c>
    </row>
    <row r="89" spans="1:14" x14ac:dyDescent="0.25">
      <c r="A89" s="10">
        <v>45306</v>
      </c>
      <c r="B89">
        <f t="shared" si="5"/>
        <v>2024</v>
      </c>
      <c r="C89" s="3">
        <v>134</v>
      </c>
      <c r="D89" s="5">
        <v>192.9</v>
      </c>
      <c r="E89" t="s">
        <v>24</v>
      </c>
      <c r="F89" t="s">
        <v>19</v>
      </c>
      <c r="G89" t="s">
        <v>9</v>
      </c>
      <c r="H89" t="s">
        <v>13</v>
      </c>
      <c r="J89" s="26">
        <f t="shared" si="6"/>
        <v>86</v>
      </c>
      <c r="N89" s="21">
        <f t="shared" si="7"/>
        <v>117</v>
      </c>
    </row>
    <row r="90" spans="1:14" x14ac:dyDescent="0.25">
      <c r="A90" s="10">
        <v>43305</v>
      </c>
      <c r="B90">
        <f t="shared" si="5"/>
        <v>2018</v>
      </c>
      <c r="C90" s="3">
        <v>132</v>
      </c>
      <c r="D90" s="5">
        <v>614.41999999999996</v>
      </c>
      <c r="E90" t="s">
        <v>16</v>
      </c>
      <c r="F90" t="s">
        <v>12</v>
      </c>
      <c r="G90" t="s">
        <v>20</v>
      </c>
      <c r="H90" t="s">
        <v>15</v>
      </c>
      <c r="J90" s="26">
        <f t="shared" si="6"/>
        <v>37</v>
      </c>
      <c r="N90" s="21">
        <f t="shared" si="7"/>
        <v>46</v>
      </c>
    </row>
    <row r="91" spans="1:14" x14ac:dyDescent="0.25">
      <c r="A91" s="10">
        <v>45481</v>
      </c>
      <c r="B91">
        <f t="shared" si="5"/>
        <v>2024</v>
      </c>
      <c r="C91" s="3">
        <v>132</v>
      </c>
      <c r="D91" s="5">
        <v>411.85</v>
      </c>
      <c r="E91" t="s">
        <v>14</v>
      </c>
      <c r="F91" t="s">
        <v>25</v>
      </c>
      <c r="G91" t="s">
        <v>18</v>
      </c>
      <c r="H91" t="s">
        <v>15</v>
      </c>
      <c r="J91" s="26">
        <f t="shared" si="6"/>
        <v>44</v>
      </c>
      <c r="N91" s="21">
        <f t="shared" si="7"/>
        <v>46</v>
      </c>
    </row>
    <row r="92" spans="1:14" x14ac:dyDescent="0.25">
      <c r="A92" s="10">
        <v>45331</v>
      </c>
      <c r="B92">
        <f t="shared" si="5"/>
        <v>2024</v>
      </c>
      <c r="C92" s="3">
        <v>160</v>
      </c>
      <c r="D92" s="5">
        <v>971.42</v>
      </c>
      <c r="E92" t="s">
        <v>16</v>
      </c>
      <c r="F92" t="s">
        <v>12</v>
      </c>
      <c r="G92" t="s">
        <v>20</v>
      </c>
      <c r="H92" t="s">
        <v>13</v>
      </c>
      <c r="J92" s="26">
        <f t="shared" si="6"/>
        <v>37</v>
      </c>
      <c r="N92" s="21">
        <f t="shared" si="7"/>
        <v>117</v>
      </c>
    </row>
    <row r="93" spans="1:14" x14ac:dyDescent="0.25">
      <c r="A93" s="10">
        <v>45373</v>
      </c>
      <c r="B93">
        <f t="shared" si="5"/>
        <v>2024</v>
      </c>
      <c r="C93" s="3">
        <v>150</v>
      </c>
      <c r="D93" s="5">
        <v>850.01</v>
      </c>
      <c r="E93" t="s">
        <v>16</v>
      </c>
      <c r="F93" t="s">
        <v>25</v>
      </c>
      <c r="G93" t="s">
        <v>21</v>
      </c>
      <c r="H93" t="s">
        <v>13</v>
      </c>
      <c r="J93" s="26">
        <f t="shared" si="6"/>
        <v>33</v>
      </c>
      <c r="N93" s="21">
        <f t="shared" si="7"/>
        <v>117</v>
      </c>
    </row>
    <row r="94" spans="1:14" x14ac:dyDescent="0.25">
      <c r="A94" s="10">
        <v>45402</v>
      </c>
      <c r="B94">
        <f t="shared" si="5"/>
        <v>2024</v>
      </c>
      <c r="C94" s="3">
        <v>142</v>
      </c>
      <c r="D94" s="5">
        <v>846.41</v>
      </c>
      <c r="E94" t="s">
        <v>24</v>
      </c>
      <c r="F94" t="s">
        <v>22</v>
      </c>
      <c r="G94" t="s">
        <v>21</v>
      </c>
      <c r="H94" t="s">
        <v>13</v>
      </c>
      <c r="J94" s="26">
        <f t="shared" si="6"/>
        <v>33</v>
      </c>
      <c r="N94" s="21">
        <f t="shared" si="7"/>
        <v>117</v>
      </c>
    </row>
    <row r="95" spans="1:14" x14ac:dyDescent="0.25">
      <c r="A95" s="10">
        <v>45344</v>
      </c>
      <c r="B95">
        <f t="shared" si="5"/>
        <v>2024</v>
      </c>
      <c r="C95" s="3">
        <v>100</v>
      </c>
      <c r="D95" s="5">
        <v>495.26</v>
      </c>
      <c r="E95" t="s">
        <v>14</v>
      </c>
      <c r="F95" t="s">
        <v>8</v>
      </c>
      <c r="G95" t="s">
        <v>20</v>
      </c>
      <c r="H95" t="s">
        <v>13</v>
      </c>
      <c r="J95" s="26">
        <f t="shared" si="6"/>
        <v>37</v>
      </c>
      <c r="N95" s="21">
        <f t="shared" si="7"/>
        <v>117</v>
      </c>
    </row>
    <row r="96" spans="1:14" x14ac:dyDescent="0.25">
      <c r="A96" s="10">
        <v>45315</v>
      </c>
      <c r="B96">
        <f t="shared" si="5"/>
        <v>2024</v>
      </c>
      <c r="C96" s="3">
        <v>111</v>
      </c>
      <c r="D96" s="5">
        <v>444.08</v>
      </c>
      <c r="E96" t="s">
        <v>11</v>
      </c>
      <c r="F96" t="s">
        <v>22</v>
      </c>
      <c r="G96" t="s">
        <v>9</v>
      </c>
      <c r="H96" t="s">
        <v>13</v>
      </c>
      <c r="J96" s="26">
        <f t="shared" si="6"/>
        <v>86</v>
      </c>
      <c r="N96" s="21">
        <f t="shared" si="7"/>
        <v>117</v>
      </c>
    </row>
    <row r="97" spans="1:14" x14ac:dyDescent="0.25">
      <c r="A97" s="10">
        <v>37431</v>
      </c>
      <c r="B97">
        <f t="shared" si="5"/>
        <v>2002</v>
      </c>
      <c r="C97" s="3">
        <v>166</v>
      </c>
      <c r="D97" s="5">
        <v>309.74</v>
      </c>
      <c r="E97" t="s">
        <v>11</v>
      </c>
      <c r="F97" t="s">
        <v>17</v>
      </c>
      <c r="G97" t="s">
        <v>9</v>
      </c>
      <c r="H97" t="s">
        <v>15</v>
      </c>
      <c r="J97" s="26">
        <f t="shared" si="6"/>
        <v>86</v>
      </c>
      <c r="N97" s="21">
        <f t="shared" si="7"/>
        <v>46</v>
      </c>
    </row>
    <row r="98" spans="1:14" x14ac:dyDescent="0.25">
      <c r="A98" s="10">
        <v>45479</v>
      </c>
      <c r="B98">
        <f t="shared" ref="B98:B129" si="8">YEAR(A98)</f>
        <v>2024</v>
      </c>
      <c r="C98" s="3">
        <v>164</v>
      </c>
      <c r="D98" s="5">
        <v>103.56</v>
      </c>
      <c r="E98" t="s">
        <v>16</v>
      </c>
      <c r="F98" t="s">
        <v>17</v>
      </c>
      <c r="G98" t="s">
        <v>21</v>
      </c>
      <c r="H98" t="s">
        <v>13</v>
      </c>
      <c r="J98" s="26">
        <f t="shared" ref="J98:J129" si="9">COUNTIF(G:G,G98)</f>
        <v>33</v>
      </c>
      <c r="N98" s="21">
        <f t="shared" si="7"/>
        <v>117</v>
      </c>
    </row>
    <row r="99" spans="1:14" x14ac:dyDescent="0.25">
      <c r="A99" s="10">
        <v>37765</v>
      </c>
      <c r="B99">
        <f t="shared" si="8"/>
        <v>2003</v>
      </c>
      <c r="C99" s="3">
        <v>132</v>
      </c>
      <c r="D99" s="5">
        <v>871.49</v>
      </c>
      <c r="E99" t="s">
        <v>14</v>
      </c>
      <c r="F99" t="s">
        <v>25</v>
      </c>
      <c r="G99" t="s">
        <v>9</v>
      </c>
      <c r="H99" t="s">
        <v>13</v>
      </c>
      <c r="J99" s="26">
        <f t="shared" si="9"/>
        <v>86</v>
      </c>
      <c r="N99" s="21">
        <f t="shared" si="7"/>
        <v>117</v>
      </c>
    </row>
    <row r="100" spans="1:14" x14ac:dyDescent="0.25">
      <c r="A100" s="10">
        <v>45332</v>
      </c>
      <c r="B100">
        <f t="shared" si="8"/>
        <v>2024</v>
      </c>
      <c r="C100" s="3">
        <v>139</v>
      </c>
      <c r="D100" s="5">
        <v>822.26</v>
      </c>
      <c r="E100" t="s">
        <v>14</v>
      </c>
      <c r="F100" t="s">
        <v>19</v>
      </c>
      <c r="G100" t="s">
        <v>9</v>
      </c>
      <c r="H100" t="s">
        <v>15</v>
      </c>
      <c r="J100" s="26">
        <f t="shared" si="9"/>
        <v>86</v>
      </c>
      <c r="N100" s="21">
        <f t="shared" si="7"/>
        <v>46</v>
      </c>
    </row>
    <row r="101" spans="1:14" x14ac:dyDescent="0.25">
      <c r="A101" s="10">
        <v>38527</v>
      </c>
      <c r="B101">
        <f t="shared" si="8"/>
        <v>2005</v>
      </c>
      <c r="C101" s="3">
        <v>173</v>
      </c>
      <c r="D101" s="5">
        <v>999.73</v>
      </c>
      <c r="E101" t="s">
        <v>24</v>
      </c>
      <c r="F101" t="s">
        <v>19</v>
      </c>
      <c r="G101" t="s">
        <v>20</v>
      </c>
      <c r="H101" t="s">
        <v>10</v>
      </c>
      <c r="J101" s="26">
        <f t="shared" si="9"/>
        <v>37</v>
      </c>
      <c r="N101" s="21">
        <f t="shared" si="7"/>
        <v>37</v>
      </c>
    </row>
    <row r="102" spans="1:14" x14ac:dyDescent="0.25">
      <c r="A102" s="10">
        <v>45306</v>
      </c>
      <c r="B102">
        <f t="shared" si="8"/>
        <v>2024</v>
      </c>
      <c r="C102" s="3">
        <v>142</v>
      </c>
      <c r="D102" s="5">
        <v>996.8</v>
      </c>
      <c r="E102" t="s">
        <v>23</v>
      </c>
      <c r="F102" t="s">
        <v>25</v>
      </c>
      <c r="G102" t="s">
        <v>9</v>
      </c>
      <c r="H102" t="s">
        <v>13</v>
      </c>
      <c r="J102" s="26">
        <f t="shared" si="9"/>
        <v>86</v>
      </c>
      <c r="N102" s="21">
        <f t="shared" si="7"/>
        <v>117</v>
      </c>
    </row>
    <row r="103" spans="1:14" x14ac:dyDescent="0.25">
      <c r="A103" s="10">
        <v>45336</v>
      </c>
      <c r="B103">
        <f t="shared" si="8"/>
        <v>2024</v>
      </c>
      <c r="C103" s="3">
        <v>143</v>
      </c>
      <c r="D103" s="5">
        <v>577.66</v>
      </c>
      <c r="E103" t="s">
        <v>11</v>
      </c>
      <c r="F103" t="s">
        <v>17</v>
      </c>
      <c r="G103" t="s">
        <v>20</v>
      </c>
      <c r="H103" t="s">
        <v>15</v>
      </c>
      <c r="J103" s="26">
        <f t="shared" si="9"/>
        <v>37</v>
      </c>
      <c r="N103" s="21">
        <f t="shared" si="7"/>
        <v>46</v>
      </c>
    </row>
    <row r="104" spans="1:14" x14ac:dyDescent="0.25">
      <c r="A104" s="10">
        <v>45356</v>
      </c>
      <c r="B104">
        <f t="shared" si="8"/>
        <v>2024</v>
      </c>
      <c r="C104" s="3">
        <v>128</v>
      </c>
      <c r="D104" s="5">
        <v>780.54</v>
      </c>
      <c r="E104" t="s">
        <v>24</v>
      </c>
      <c r="F104" t="s">
        <v>17</v>
      </c>
      <c r="G104" t="s">
        <v>21</v>
      </c>
      <c r="H104" t="s">
        <v>13</v>
      </c>
      <c r="J104" s="26">
        <f t="shared" si="9"/>
        <v>33</v>
      </c>
      <c r="N104" s="21">
        <f t="shared" si="7"/>
        <v>117</v>
      </c>
    </row>
    <row r="105" spans="1:14" x14ac:dyDescent="0.25">
      <c r="A105" s="10">
        <v>47201</v>
      </c>
      <c r="B105">
        <f t="shared" si="8"/>
        <v>2029</v>
      </c>
      <c r="C105" s="3">
        <v>112</v>
      </c>
      <c r="D105" s="5">
        <v>947.53</v>
      </c>
      <c r="E105" t="s">
        <v>7</v>
      </c>
      <c r="F105" t="s">
        <v>17</v>
      </c>
      <c r="G105" t="s">
        <v>9</v>
      </c>
      <c r="H105" t="s">
        <v>15</v>
      </c>
      <c r="J105" s="26">
        <f t="shared" si="9"/>
        <v>86</v>
      </c>
      <c r="N105" s="21">
        <f t="shared" si="7"/>
        <v>46</v>
      </c>
    </row>
    <row r="106" spans="1:14" x14ac:dyDescent="0.25">
      <c r="A106" s="10">
        <v>40626</v>
      </c>
      <c r="B106">
        <f t="shared" si="8"/>
        <v>2011</v>
      </c>
      <c r="C106" s="3">
        <v>111</v>
      </c>
      <c r="D106" s="5">
        <v>857.17</v>
      </c>
      <c r="E106" t="s">
        <v>11</v>
      </c>
      <c r="F106" t="s">
        <v>22</v>
      </c>
      <c r="G106" t="s">
        <v>20</v>
      </c>
      <c r="H106" t="s">
        <v>15</v>
      </c>
      <c r="J106" s="26">
        <f t="shared" si="9"/>
        <v>37</v>
      </c>
      <c r="N106" s="21">
        <f t="shared" si="7"/>
        <v>46</v>
      </c>
    </row>
    <row r="107" spans="1:14" x14ac:dyDescent="0.25">
      <c r="A107" s="10">
        <v>45300</v>
      </c>
      <c r="B107">
        <f t="shared" si="8"/>
        <v>2024</v>
      </c>
      <c r="C107" s="3">
        <v>194</v>
      </c>
      <c r="D107" s="5">
        <v>284.98</v>
      </c>
      <c r="E107" t="s">
        <v>24</v>
      </c>
      <c r="F107" t="s">
        <v>17</v>
      </c>
      <c r="G107" t="s">
        <v>21</v>
      </c>
      <c r="H107" t="s">
        <v>13</v>
      </c>
      <c r="J107" s="26">
        <f t="shared" si="9"/>
        <v>33</v>
      </c>
      <c r="N107" s="21">
        <f t="shared" si="7"/>
        <v>117</v>
      </c>
    </row>
    <row r="108" spans="1:14" x14ac:dyDescent="0.25">
      <c r="A108" s="10">
        <v>45379</v>
      </c>
      <c r="B108">
        <f t="shared" si="8"/>
        <v>2024</v>
      </c>
      <c r="C108" s="3">
        <v>145</v>
      </c>
      <c r="D108" s="5">
        <v>478.02</v>
      </c>
      <c r="E108" t="s">
        <v>11</v>
      </c>
      <c r="F108" t="s">
        <v>12</v>
      </c>
      <c r="G108" t="s">
        <v>9</v>
      </c>
      <c r="H108" t="s">
        <v>10</v>
      </c>
      <c r="J108" s="26">
        <f t="shared" si="9"/>
        <v>86</v>
      </c>
      <c r="N108" s="21">
        <f t="shared" si="7"/>
        <v>37</v>
      </c>
    </row>
    <row r="109" spans="1:14" x14ac:dyDescent="0.25">
      <c r="A109" s="10">
        <v>45420</v>
      </c>
      <c r="B109">
        <f t="shared" si="8"/>
        <v>2024</v>
      </c>
      <c r="C109" s="3">
        <v>101</v>
      </c>
      <c r="D109" s="5">
        <v>172.7</v>
      </c>
      <c r="E109" t="s">
        <v>23</v>
      </c>
      <c r="F109" t="s">
        <v>8</v>
      </c>
      <c r="G109" t="s">
        <v>20</v>
      </c>
      <c r="H109" t="s">
        <v>15</v>
      </c>
      <c r="J109" s="26">
        <f t="shared" si="9"/>
        <v>37</v>
      </c>
      <c r="N109" s="21">
        <f t="shared" si="7"/>
        <v>46</v>
      </c>
    </row>
    <row r="110" spans="1:14" x14ac:dyDescent="0.25">
      <c r="A110" s="10">
        <v>45427</v>
      </c>
      <c r="B110">
        <f t="shared" si="8"/>
        <v>2024</v>
      </c>
      <c r="C110" s="3">
        <v>134</v>
      </c>
      <c r="D110" s="5">
        <v>956.35</v>
      </c>
      <c r="E110" t="s">
        <v>7</v>
      </c>
      <c r="F110" t="s">
        <v>17</v>
      </c>
      <c r="G110" t="s">
        <v>9</v>
      </c>
      <c r="H110" t="s">
        <v>15</v>
      </c>
      <c r="J110" s="26">
        <f t="shared" si="9"/>
        <v>86</v>
      </c>
      <c r="N110" s="21">
        <f t="shared" si="7"/>
        <v>46</v>
      </c>
    </row>
    <row r="111" spans="1:14" x14ac:dyDescent="0.25">
      <c r="A111" s="10">
        <v>45354</v>
      </c>
      <c r="B111">
        <f t="shared" si="8"/>
        <v>2024</v>
      </c>
      <c r="C111" s="3">
        <v>186</v>
      </c>
      <c r="D111" s="5">
        <v>625.87</v>
      </c>
      <c r="E111" t="s">
        <v>23</v>
      </c>
      <c r="F111" t="s">
        <v>25</v>
      </c>
      <c r="G111" t="s">
        <v>9</v>
      </c>
      <c r="H111" t="s">
        <v>15</v>
      </c>
      <c r="J111" s="26">
        <f t="shared" si="9"/>
        <v>86</v>
      </c>
      <c r="N111" s="21">
        <f t="shared" si="7"/>
        <v>46</v>
      </c>
    </row>
    <row r="112" spans="1:14" x14ac:dyDescent="0.25">
      <c r="A112" s="10">
        <v>45430</v>
      </c>
      <c r="B112">
        <f t="shared" si="8"/>
        <v>2024</v>
      </c>
      <c r="C112" s="3">
        <v>180</v>
      </c>
      <c r="D112" s="5">
        <v>267.20999999999998</v>
      </c>
      <c r="E112" t="s">
        <v>7</v>
      </c>
      <c r="F112" t="s">
        <v>8</v>
      </c>
      <c r="G112" t="s">
        <v>18</v>
      </c>
      <c r="H112" t="s">
        <v>10</v>
      </c>
      <c r="J112" s="26">
        <f t="shared" si="9"/>
        <v>44</v>
      </c>
      <c r="N112" s="21">
        <f t="shared" si="7"/>
        <v>37</v>
      </c>
    </row>
    <row r="113" spans="1:14" x14ac:dyDescent="0.25">
      <c r="A113" s="10">
        <v>45372</v>
      </c>
      <c r="B113">
        <f t="shared" si="8"/>
        <v>2024</v>
      </c>
      <c r="C113" s="3">
        <v>189</v>
      </c>
      <c r="D113" s="5">
        <v>688.12</v>
      </c>
      <c r="E113" t="s">
        <v>16</v>
      </c>
      <c r="F113" t="s">
        <v>22</v>
      </c>
      <c r="G113" t="s">
        <v>9</v>
      </c>
      <c r="H113" t="s">
        <v>10</v>
      </c>
      <c r="J113" s="26">
        <f t="shared" si="9"/>
        <v>86</v>
      </c>
      <c r="N113" s="21">
        <f t="shared" si="7"/>
        <v>37</v>
      </c>
    </row>
    <row r="114" spans="1:14" x14ac:dyDescent="0.25">
      <c r="A114" s="10">
        <v>45427</v>
      </c>
      <c r="B114">
        <f t="shared" si="8"/>
        <v>2024</v>
      </c>
      <c r="C114" s="3">
        <v>107</v>
      </c>
      <c r="D114" s="5">
        <v>637.22</v>
      </c>
      <c r="E114" t="s">
        <v>24</v>
      </c>
      <c r="F114" t="s">
        <v>25</v>
      </c>
      <c r="G114" t="s">
        <v>20</v>
      </c>
      <c r="H114" t="s">
        <v>13</v>
      </c>
      <c r="J114" s="26">
        <f t="shared" si="9"/>
        <v>37</v>
      </c>
      <c r="N114" s="21">
        <f t="shared" si="7"/>
        <v>117</v>
      </c>
    </row>
    <row r="115" spans="1:14" x14ac:dyDescent="0.25">
      <c r="A115" s="10">
        <v>45454</v>
      </c>
      <c r="B115">
        <f t="shared" si="8"/>
        <v>2024</v>
      </c>
      <c r="C115" s="3">
        <v>192</v>
      </c>
      <c r="D115" s="5">
        <v>390.25</v>
      </c>
      <c r="E115" t="s">
        <v>7</v>
      </c>
      <c r="F115" t="s">
        <v>8</v>
      </c>
      <c r="G115" t="s">
        <v>9</v>
      </c>
      <c r="H115" t="s">
        <v>13</v>
      </c>
      <c r="J115" s="26">
        <f t="shared" si="9"/>
        <v>86</v>
      </c>
      <c r="N115" s="21">
        <f t="shared" si="7"/>
        <v>117</v>
      </c>
    </row>
    <row r="116" spans="1:14" x14ac:dyDescent="0.25">
      <c r="A116" s="10">
        <v>40718</v>
      </c>
      <c r="B116">
        <f t="shared" si="8"/>
        <v>2011</v>
      </c>
      <c r="C116" s="3">
        <v>125</v>
      </c>
      <c r="D116" s="5">
        <v>157.88</v>
      </c>
      <c r="E116" t="s">
        <v>23</v>
      </c>
      <c r="F116" t="s">
        <v>25</v>
      </c>
      <c r="G116" t="s">
        <v>18</v>
      </c>
      <c r="H116" t="s">
        <v>10</v>
      </c>
      <c r="J116" s="26">
        <f t="shared" si="9"/>
        <v>44</v>
      </c>
      <c r="N116" s="21">
        <f t="shared" si="7"/>
        <v>37</v>
      </c>
    </row>
    <row r="117" spans="1:14" x14ac:dyDescent="0.25">
      <c r="A117" s="10">
        <v>45324</v>
      </c>
      <c r="B117">
        <f t="shared" si="8"/>
        <v>2024</v>
      </c>
      <c r="C117" s="3">
        <v>173</v>
      </c>
      <c r="D117" s="5">
        <v>687.99</v>
      </c>
      <c r="E117" t="s">
        <v>11</v>
      </c>
      <c r="F117" t="s">
        <v>22</v>
      </c>
      <c r="G117" t="s">
        <v>21</v>
      </c>
      <c r="H117" t="s">
        <v>13</v>
      </c>
      <c r="J117" s="26">
        <f t="shared" si="9"/>
        <v>33</v>
      </c>
      <c r="N117" s="21">
        <f t="shared" si="7"/>
        <v>117</v>
      </c>
    </row>
    <row r="118" spans="1:14" x14ac:dyDescent="0.25">
      <c r="A118" s="10">
        <v>37400</v>
      </c>
      <c r="B118">
        <f t="shared" si="8"/>
        <v>2002</v>
      </c>
      <c r="C118" s="3">
        <v>189</v>
      </c>
      <c r="D118" s="5">
        <v>544.29</v>
      </c>
      <c r="E118" t="s">
        <v>7</v>
      </c>
      <c r="F118" t="s">
        <v>12</v>
      </c>
      <c r="G118" t="s">
        <v>20</v>
      </c>
      <c r="H118" t="s">
        <v>13</v>
      </c>
      <c r="J118" s="26">
        <f t="shared" si="9"/>
        <v>37</v>
      </c>
      <c r="N118" s="21">
        <f t="shared" si="7"/>
        <v>117</v>
      </c>
    </row>
    <row r="119" spans="1:14" x14ac:dyDescent="0.25">
      <c r="A119" s="10">
        <v>45296</v>
      </c>
      <c r="B119">
        <f t="shared" si="8"/>
        <v>2024</v>
      </c>
      <c r="C119" s="3">
        <v>133</v>
      </c>
      <c r="D119" s="5">
        <v>783.7</v>
      </c>
      <c r="E119" t="s">
        <v>24</v>
      </c>
      <c r="F119" t="s">
        <v>22</v>
      </c>
      <c r="G119" t="s">
        <v>9</v>
      </c>
      <c r="H119" t="s">
        <v>13</v>
      </c>
      <c r="J119" s="26">
        <f t="shared" si="9"/>
        <v>86</v>
      </c>
      <c r="N119" s="21">
        <f t="shared" si="7"/>
        <v>117</v>
      </c>
    </row>
    <row r="120" spans="1:14" x14ac:dyDescent="0.25">
      <c r="A120" s="10">
        <v>45332</v>
      </c>
      <c r="B120">
        <f t="shared" si="8"/>
        <v>2024</v>
      </c>
      <c r="C120" s="3">
        <v>106</v>
      </c>
      <c r="D120" s="5">
        <v>544.16</v>
      </c>
      <c r="E120" t="s">
        <v>7</v>
      </c>
      <c r="F120" t="s">
        <v>22</v>
      </c>
      <c r="G120" t="s">
        <v>9</v>
      </c>
      <c r="H120" t="s">
        <v>10</v>
      </c>
      <c r="J120" s="26">
        <f t="shared" si="9"/>
        <v>86</v>
      </c>
      <c r="N120" s="21">
        <f t="shared" si="7"/>
        <v>37</v>
      </c>
    </row>
    <row r="121" spans="1:14" x14ac:dyDescent="0.25">
      <c r="A121" s="10">
        <v>45319</v>
      </c>
      <c r="B121">
        <f t="shared" si="8"/>
        <v>2024</v>
      </c>
      <c r="C121" s="3">
        <v>167</v>
      </c>
      <c r="D121" s="5">
        <v>859.57</v>
      </c>
      <c r="E121" t="s">
        <v>14</v>
      </c>
      <c r="F121" t="s">
        <v>25</v>
      </c>
      <c r="G121" t="s">
        <v>18</v>
      </c>
      <c r="H121" t="s">
        <v>13</v>
      </c>
      <c r="J121" s="26">
        <f t="shared" si="9"/>
        <v>44</v>
      </c>
      <c r="N121" s="21">
        <f t="shared" si="7"/>
        <v>117</v>
      </c>
    </row>
    <row r="122" spans="1:14" x14ac:dyDescent="0.25">
      <c r="A122" s="10">
        <v>45426</v>
      </c>
      <c r="B122">
        <f t="shared" si="8"/>
        <v>2024</v>
      </c>
      <c r="C122" s="3">
        <v>157</v>
      </c>
      <c r="D122" s="5">
        <v>574.30999999999995</v>
      </c>
      <c r="E122" t="s">
        <v>11</v>
      </c>
      <c r="F122" t="s">
        <v>19</v>
      </c>
      <c r="G122" t="s">
        <v>9</v>
      </c>
      <c r="H122" t="s">
        <v>10</v>
      </c>
      <c r="J122" s="26">
        <f t="shared" si="9"/>
        <v>86</v>
      </c>
      <c r="N122" s="21">
        <f t="shared" si="7"/>
        <v>37</v>
      </c>
    </row>
    <row r="123" spans="1:14" x14ac:dyDescent="0.25">
      <c r="A123" s="10">
        <v>45363</v>
      </c>
      <c r="B123">
        <f t="shared" si="8"/>
        <v>2024</v>
      </c>
      <c r="C123" s="3">
        <v>174</v>
      </c>
      <c r="D123" s="5">
        <v>582.89</v>
      </c>
      <c r="E123" t="s">
        <v>24</v>
      </c>
      <c r="F123" t="s">
        <v>17</v>
      </c>
      <c r="G123" t="s">
        <v>9</v>
      </c>
      <c r="H123" t="s">
        <v>13</v>
      </c>
      <c r="J123" s="26">
        <f t="shared" si="9"/>
        <v>86</v>
      </c>
      <c r="N123" s="21">
        <f t="shared" si="7"/>
        <v>117</v>
      </c>
    </row>
    <row r="124" spans="1:14" x14ac:dyDescent="0.25">
      <c r="A124" s="10">
        <v>45303</v>
      </c>
      <c r="B124">
        <f t="shared" si="8"/>
        <v>2024</v>
      </c>
      <c r="C124" s="3">
        <v>128</v>
      </c>
      <c r="D124" s="5">
        <v>882.82</v>
      </c>
      <c r="E124" t="s">
        <v>24</v>
      </c>
      <c r="F124" t="s">
        <v>17</v>
      </c>
      <c r="G124" t="s">
        <v>9</v>
      </c>
      <c r="H124" t="s">
        <v>10</v>
      </c>
      <c r="J124" s="26">
        <f t="shared" si="9"/>
        <v>86</v>
      </c>
      <c r="N124" s="21">
        <f t="shared" si="7"/>
        <v>37</v>
      </c>
    </row>
    <row r="125" spans="1:14" x14ac:dyDescent="0.25">
      <c r="A125" s="10">
        <v>40353</v>
      </c>
      <c r="B125">
        <f t="shared" si="8"/>
        <v>2010</v>
      </c>
      <c r="C125" s="3">
        <v>135</v>
      </c>
      <c r="D125" s="5">
        <v>433.31</v>
      </c>
      <c r="E125" t="s">
        <v>16</v>
      </c>
      <c r="F125" t="s">
        <v>12</v>
      </c>
      <c r="G125" t="s">
        <v>20</v>
      </c>
      <c r="H125" t="s">
        <v>10</v>
      </c>
      <c r="J125" s="26">
        <f t="shared" si="9"/>
        <v>37</v>
      </c>
      <c r="N125" s="21">
        <f t="shared" si="7"/>
        <v>37</v>
      </c>
    </row>
    <row r="126" spans="1:14" x14ac:dyDescent="0.25">
      <c r="A126" s="10">
        <v>37311</v>
      </c>
      <c r="B126">
        <f t="shared" si="8"/>
        <v>2002</v>
      </c>
      <c r="C126" s="3">
        <v>188</v>
      </c>
      <c r="D126" s="5">
        <v>177.31</v>
      </c>
      <c r="E126" t="s">
        <v>23</v>
      </c>
      <c r="F126" t="s">
        <v>12</v>
      </c>
      <c r="G126" t="s">
        <v>20</v>
      </c>
      <c r="H126" t="s">
        <v>13</v>
      </c>
      <c r="J126" s="26">
        <f t="shared" si="9"/>
        <v>37</v>
      </c>
      <c r="N126" s="21">
        <f t="shared" si="7"/>
        <v>117</v>
      </c>
    </row>
    <row r="127" spans="1:14" x14ac:dyDescent="0.25">
      <c r="A127" s="10">
        <v>45339</v>
      </c>
      <c r="B127">
        <f t="shared" si="8"/>
        <v>2024</v>
      </c>
      <c r="C127" s="3">
        <v>120</v>
      </c>
      <c r="D127" s="5">
        <v>77.34</v>
      </c>
      <c r="E127" t="s">
        <v>16</v>
      </c>
      <c r="F127" t="s">
        <v>17</v>
      </c>
      <c r="G127" t="s">
        <v>20</v>
      </c>
      <c r="H127" t="s">
        <v>13</v>
      </c>
      <c r="J127" s="26">
        <f t="shared" si="9"/>
        <v>37</v>
      </c>
      <c r="N127" s="21">
        <f t="shared" si="7"/>
        <v>117</v>
      </c>
    </row>
    <row r="128" spans="1:14" x14ac:dyDescent="0.25">
      <c r="A128" s="10">
        <v>45442</v>
      </c>
      <c r="B128">
        <f t="shared" si="8"/>
        <v>2024</v>
      </c>
      <c r="C128" s="3">
        <v>135</v>
      </c>
      <c r="D128" s="5">
        <v>767.38</v>
      </c>
      <c r="E128" t="s">
        <v>24</v>
      </c>
      <c r="F128" t="s">
        <v>19</v>
      </c>
      <c r="G128" t="s">
        <v>18</v>
      </c>
      <c r="H128" t="s">
        <v>15</v>
      </c>
      <c r="J128" s="26">
        <f t="shared" si="9"/>
        <v>44</v>
      </c>
      <c r="N128" s="21">
        <f t="shared" si="7"/>
        <v>46</v>
      </c>
    </row>
    <row r="129" spans="1:14" x14ac:dyDescent="0.25">
      <c r="A129" s="10">
        <v>45353</v>
      </c>
      <c r="B129">
        <f t="shared" si="8"/>
        <v>2024</v>
      </c>
      <c r="C129" s="3">
        <v>109</v>
      </c>
      <c r="D129" s="5">
        <v>639.29</v>
      </c>
      <c r="E129" t="s">
        <v>11</v>
      </c>
      <c r="F129" t="s">
        <v>17</v>
      </c>
      <c r="G129" t="s">
        <v>20</v>
      </c>
      <c r="H129" t="s">
        <v>13</v>
      </c>
      <c r="J129" s="26">
        <f t="shared" si="9"/>
        <v>37</v>
      </c>
      <c r="N129" s="21">
        <f t="shared" si="7"/>
        <v>117</v>
      </c>
    </row>
    <row r="130" spans="1:14" x14ac:dyDescent="0.25">
      <c r="A130" s="10">
        <v>45328</v>
      </c>
      <c r="B130">
        <f t="shared" ref="B130:B161" si="10">YEAR(A130)</f>
        <v>2024</v>
      </c>
      <c r="C130" s="3">
        <v>100</v>
      </c>
      <c r="D130" s="5">
        <v>718.88</v>
      </c>
      <c r="E130" t="s">
        <v>7</v>
      </c>
      <c r="F130" t="s">
        <v>19</v>
      </c>
      <c r="G130" t="s">
        <v>9</v>
      </c>
      <c r="H130" t="s">
        <v>13</v>
      </c>
      <c r="J130" s="26">
        <f t="shared" ref="J130:J161" si="11">COUNTIF(G:G,G130)</f>
        <v>86</v>
      </c>
      <c r="N130" s="21">
        <f t="shared" si="7"/>
        <v>117</v>
      </c>
    </row>
    <row r="131" spans="1:14" x14ac:dyDescent="0.25">
      <c r="A131" s="10">
        <v>45390</v>
      </c>
      <c r="B131">
        <f t="shared" si="10"/>
        <v>2024</v>
      </c>
      <c r="C131" s="3">
        <v>172</v>
      </c>
      <c r="D131" s="5">
        <v>533.61</v>
      </c>
      <c r="E131" t="s">
        <v>7</v>
      </c>
      <c r="F131" t="s">
        <v>12</v>
      </c>
      <c r="G131" t="s">
        <v>9</v>
      </c>
      <c r="H131" t="s">
        <v>13</v>
      </c>
      <c r="J131" s="26">
        <f t="shared" si="11"/>
        <v>86</v>
      </c>
      <c r="N131" s="21">
        <f t="shared" ref="N131:N194" si="12">COUNTIF(H:H,H131)</f>
        <v>117</v>
      </c>
    </row>
    <row r="132" spans="1:14" x14ac:dyDescent="0.25">
      <c r="A132" s="10">
        <v>45463</v>
      </c>
      <c r="B132">
        <f t="shared" si="10"/>
        <v>2024</v>
      </c>
      <c r="C132" s="3">
        <v>123</v>
      </c>
      <c r="D132" s="5">
        <v>179.55</v>
      </c>
      <c r="E132" t="s">
        <v>11</v>
      </c>
      <c r="F132" t="s">
        <v>8</v>
      </c>
      <c r="G132" t="s">
        <v>21</v>
      </c>
      <c r="H132" t="s">
        <v>10</v>
      </c>
      <c r="J132" s="26">
        <f t="shared" si="11"/>
        <v>33</v>
      </c>
      <c r="N132" s="21">
        <f t="shared" si="12"/>
        <v>37</v>
      </c>
    </row>
    <row r="133" spans="1:14" x14ac:dyDescent="0.25">
      <c r="A133" s="10">
        <v>41388</v>
      </c>
      <c r="B133">
        <f t="shared" si="10"/>
        <v>2013</v>
      </c>
      <c r="C133" s="3">
        <v>163</v>
      </c>
      <c r="D133" s="5">
        <v>63.82</v>
      </c>
      <c r="E133" t="s">
        <v>24</v>
      </c>
      <c r="F133" t="s">
        <v>25</v>
      </c>
      <c r="G133" t="s">
        <v>9</v>
      </c>
      <c r="H133" t="s">
        <v>15</v>
      </c>
      <c r="J133" s="26">
        <f t="shared" si="11"/>
        <v>86</v>
      </c>
      <c r="N133" s="21">
        <f t="shared" si="12"/>
        <v>46</v>
      </c>
    </row>
    <row r="134" spans="1:14" x14ac:dyDescent="0.25">
      <c r="A134" s="10">
        <v>45326</v>
      </c>
      <c r="B134">
        <f t="shared" si="10"/>
        <v>2024</v>
      </c>
      <c r="C134" s="3">
        <v>198</v>
      </c>
      <c r="D134" s="5">
        <v>383.06</v>
      </c>
      <c r="E134" t="s">
        <v>7</v>
      </c>
      <c r="F134" t="s">
        <v>12</v>
      </c>
      <c r="G134" t="s">
        <v>9</v>
      </c>
      <c r="H134" t="s">
        <v>13</v>
      </c>
      <c r="J134" s="26">
        <f t="shared" si="11"/>
        <v>86</v>
      </c>
      <c r="N134" s="21">
        <f t="shared" si="12"/>
        <v>117</v>
      </c>
    </row>
    <row r="135" spans="1:14" x14ac:dyDescent="0.25">
      <c r="A135" s="10">
        <v>45484</v>
      </c>
      <c r="B135">
        <f t="shared" si="10"/>
        <v>2024</v>
      </c>
      <c r="C135" s="3">
        <v>148</v>
      </c>
      <c r="D135" s="5">
        <v>610.41999999999996</v>
      </c>
      <c r="E135" t="s">
        <v>7</v>
      </c>
      <c r="F135" t="s">
        <v>12</v>
      </c>
      <c r="G135" t="s">
        <v>20</v>
      </c>
      <c r="H135" t="s">
        <v>13</v>
      </c>
      <c r="J135" s="26">
        <f t="shared" si="11"/>
        <v>37</v>
      </c>
      <c r="N135" s="21">
        <f t="shared" si="12"/>
        <v>117</v>
      </c>
    </row>
    <row r="136" spans="1:14" x14ac:dyDescent="0.25">
      <c r="A136" s="10">
        <v>40292</v>
      </c>
      <c r="B136">
        <f t="shared" si="10"/>
        <v>2010</v>
      </c>
      <c r="C136" s="3">
        <v>198</v>
      </c>
      <c r="D136" s="5">
        <v>422.63</v>
      </c>
      <c r="E136" t="s">
        <v>7</v>
      </c>
      <c r="F136" t="s">
        <v>22</v>
      </c>
      <c r="G136" t="s">
        <v>18</v>
      </c>
      <c r="H136" t="s">
        <v>13</v>
      </c>
      <c r="J136" s="26">
        <f t="shared" si="11"/>
        <v>44</v>
      </c>
      <c r="N136" s="21">
        <f t="shared" si="12"/>
        <v>117</v>
      </c>
    </row>
    <row r="137" spans="1:14" x14ac:dyDescent="0.25">
      <c r="A137" s="10">
        <v>45466</v>
      </c>
      <c r="B137">
        <f t="shared" si="10"/>
        <v>2024</v>
      </c>
      <c r="C137" s="3">
        <v>135</v>
      </c>
      <c r="D137" s="5">
        <v>465.6</v>
      </c>
      <c r="E137" t="s">
        <v>23</v>
      </c>
      <c r="F137" t="s">
        <v>22</v>
      </c>
      <c r="G137" t="s">
        <v>9</v>
      </c>
      <c r="H137" t="s">
        <v>15</v>
      </c>
      <c r="J137" s="26">
        <f t="shared" si="11"/>
        <v>86</v>
      </c>
      <c r="N137" s="21">
        <f t="shared" si="12"/>
        <v>46</v>
      </c>
    </row>
    <row r="138" spans="1:14" x14ac:dyDescent="0.25">
      <c r="A138" s="10">
        <v>45422</v>
      </c>
      <c r="B138">
        <f t="shared" si="10"/>
        <v>2024</v>
      </c>
      <c r="C138" s="3">
        <v>181</v>
      </c>
      <c r="D138" s="5">
        <v>908.95</v>
      </c>
      <c r="E138" t="s">
        <v>23</v>
      </c>
      <c r="F138" t="s">
        <v>22</v>
      </c>
      <c r="G138" t="s">
        <v>18</v>
      </c>
      <c r="H138" t="s">
        <v>10</v>
      </c>
      <c r="J138" s="26">
        <f t="shared" si="11"/>
        <v>44</v>
      </c>
      <c r="N138" s="21">
        <f t="shared" si="12"/>
        <v>37</v>
      </c>
    </row>
    <row r="139" spans="1:14" x14ac:dyDescent="0.25">
      <c r="A139" s="10">
        <v>45292</v>
      </c>
      <c r="B139">
        <f t="shared" si="10"/>
        <v>2024</v>
      </c>
      <c r="C139" s="3">
        <v>195</v>
      </c>
      <c r="D139" s="5">
        <v>380.84</v>
      </c>
      <c r="E139" t="s">
        <v>14</v>
      </c>
      <c r="F139" t="s">
        <v>25</v>
      </c>
      <c r="G139" t="s">
        <v>9</v>
      </c>
      <c r="H139" t="s">
        <v>13</v>
      </c>
      <c r="J139" s="26">
        <f t="shared" si="11"/>
        <v>86</v>
      </c>
      <c r="N139" s="21">
        <f t="shared" si="12"/>
        <v>117</v>
      </c>
    </row>
    <row r="140" spans="1:14" x14ac:dyDescent="0.25">
      <c r="A140" s="10">
        <v>38376</v>
      </c>
      <c r="B140">
        <f t="shared" si="10"/>
        <v>2005</v>
      </c>
      <c r="C140" s="3">
        <v>123</v>
      </c>
      <c r="D140" s="5">
        <v>538.29</v>
      </c>
      <c r="E140" t="s">
        <v>16</v>
      </c>
      <c r="F140" t="s">
        <v>22</v>
      </c>
      <c r="G140" t="s">
        <v>9</v>
      </c>
      <c r="H140" t="s">
        <v>13</v>
      </c>
      <c r="J140" s="26">
        <f t="shared" si="11"/>
        <v>86</v>
      </c>
      <c r="N140" s="21">
        <f t="shared" si="12"/>
        <v>117</v>
      </c>
    </row>
    <row r="141" spans="1:14" x14ac:dyDescent="0.25">
      <c r="A141" s="10">
        <v>45433</v>
      </c>
      <c r="B141">
        <f t="shared" si="10"/>
        <v>2024</v>
      </c>
      <c r="C141" s="3">
        <v>122</v>
      </c>
      <c r="D141" s="5">
        <v>794.47</v>
      </c>
      <c r="E141" t="s">
        <v>11</v>
      </c>
      <c r="F141" t="s">
        <v>19</v>
      </c>
      <c r="G141" t="s">
        <v>18</v>
      </c>
      <c r="H141" t="s">
        <v>13</v>
      </c>
      <c r="J141" s="26">
        <f t="shared" si="11"/>
        <v>44</v>
      </c>
      <c r="N141" s="21">
        <f t="shared" si="12"/>
        <v>117</v>
      </c>
    </row>
    <row r="142" spans="1:14" x14ac:dyDescent="0.25">
      <c r="A142" s="10">
        <v>45394</v>
      </c>
      <c r="B142">
        <f t="shared" si="10"/>
        <v>2024</v>
      </c>
      <c r="C142" s="3">
        <v>161</v>
      </c>
      <c r="D142" s="5">
        <v>426.72</v>
      </c>
      <c r="E142" t="s">
        <v>11</v>
      </c>
      <c r="F142" t="s">
        <v>17</v>
      </c>
      <c r="G142" t="s">
        <v>9</v>
      </c>
      <c r="H142" t="s">
        <v>13</v>
      </c>
      <c r="J142" s="26">
        <f t="shared" si="11"/>
        <v>86</v>
      </c>
      <c r="N142" s="21">
        <f t="shared" si="12"/>
        <v>117</v>
      </c>
    </row>
    <row r="143" spans="1:14" x14ac:dyDescent="0.25">
      <c r="A143" s="10">
        <v>45318</v>
      </c>
      <c r="B143">
        <f t="shared" si="10"/>
        <v>2024</v>
      </c>
      <c r="C143" s="3">
        <v>195</v>
      </c>
      <c r="D143" s="5">
        <v>640.98</v>
      </c>
      <c r="E143" t="s">
        <v>11</v>
      </c>
      <c r="F143" t="s">
        <v>8</v>
      </c>
      <c r="G143" t="s">
        <v>9</v>
      </c>
      <c r="H143" t="s">
        <v>13</v>
      </c>
      <c r="J143" s="26">
        <f t="shared" si="11"/>
        <v>86</v>
      </c>
      <c r="N143" s="21">
        <f t="shared" si="12"/>
        <v>117</v>
      </c>
    </row>
    <row r="144" spans="1:14" x14ac:dyDescent="0.25">
      <c r="A144" s="10">
        <v>42514</v>
      </c>
      <c r="B144">
        <f t="shared" si="10"/>
        <v>2016</v>
      </c>
      <c r="C144" s="3">
        <v>136</v>
      </c>
      <c r="D144" s="5">
        <v>869.25</v>
      </c>
      <c r="E144" t="s">
        <v>14</v>
      </c>
      <c r="F144" t="s">
        <v>12</v>
      </c>
      <c r="G144" t="s">
        <v>18</v>
      </c>
      <c r="H144" t="s">
        <v>13</v>
      </c>
      <c r="J144" s="26">
        <f t="shared" si="11"/>
        <v>44</v>
      </c>
      <c r="N144" s="21">
        <f t="shared" si="12"/>
        <v>117</v>
      </c>
    </row>
    <row r="145" spans="1:14" x14ac:dyDescent="0.25">
      <c r="A145" s="10">
        <v>45306</v>
      </c>
      <c r="B145">
        <f t="shared" si="10"/>
        <v>2024</v>
      </c>
      <c r="C145" s="3">
        <v>111</v>
      </c>
      <c r="D145" s="5">
        <v>952.04</v>
      </c>
      <c r="E145" t="s">
        <v>23</v>
      </c>
      <c r="F145" t="s">
        <v>19</v>
      </c>
      <c r="G145" t="s">
        <v>9</v>
      </c>
      <c r="H145" t="s">
        <v>10</v>
      </c>
      <c r="J145" s="26">
        <f t="shared" si="11"/>
        <v>86</v>
      </c>
      <c r="N145" s="21">
        <f t="shared" si="12"/>
        <v>37</v>
      </c>
    </row>
    <row r="146" spans="1:14" x14ac:dyDescent="0.25">
      <c r="A146" s="10">
        <v>45381</v>
      </c>
      <c r="B146">
        <f t="shared" si="10"/>
        <v>2024</v>
      </c>
      <c r="C146" s="3">
        <v>154</v>
      </c>
      <c r="D146" s="5">
        <v>189.72</v>
      </c>
      <c r="E146" t="s">
        <v>24</v>
      </c>
      <c r="F146" t="s">
        <v>8</v>
      </c>
      <c r="G146" t="s">
        <v>21</v>
      </c>
      <c r="H146" t="s">
        <v>13</v>
      </c>
      <c r="J146" s="26">
        <f t="shared" si="11"/>
        <v>33</v>
      </c>
      <c r="N146" s="21">
        <f t="shared" si="12"/>
        <v>117</v>
      </c>
    </row>
    <row r="147" spans="1:14" x14ac:dyDescent="0.25">
      <c r="A147" s="10">
        <v>40598</v>
      </c>
      <c r="B147">
        <f t="shared" si="10"/>
        <v>2011</v>
      </c>
      <c r="C147" s="3">
        <v>112</v>
      </c>
      <c r="D147" s="5">
        <v>930.26</v>
      </c>
      <c r="E147" t="s">
        <v>24</v>
      </c>
      <c r="F147" t="s">
        <v>19</v>
      </c>
      <c r="G147" t="s">
        <v>9</v>
      </c>
      <c r="H147" t="s">
        <v>10</v>
      </c>
      <c r="J147" s="26">
        <f t="shared" si="11"/>
        <v>86</v>
      </c>
      <c r="N147" s="21">
        <f t="shared" si="12"/>
        <v>37</v>
      </c>
    </row>
    <row r="148" spans="1:14" x14ac:dyDescent="0.25">
      <c r="A148" s="10">
        <v>45415</v>
      </c>
      <c r="B148">
        <f t="shared" si="10"/>
        <v>2024</v>
      </c>
      <c r="C148" s="3">
        <v>122</v>
      </c>
      <c r="D148" s="5">
        <v>517.51</v>
      </c>
      <c r="E148" t="s">
        <v>14</v>
      </c>
      <c r="F148" t="s">
        <v>19</v>
      </c>
      <c r="G148" t="s">
        <v>20</v>
      </c>
      <c r="H148" t="s">
        <v>13</v>
      </c>
      <c r="J148" s="26">
        <f t="shared" si="11"/>
        <v>37</v>
      </c>
      <c r="N148" s="21">
        <f t="shared" si="12"/>
        <v>117</v>
      </c>
    </row>
    <row r="149" spans="1:14" x14ac:dyDescent="0.25">
      <c r="A149" s="10">
        <v>45470</v>
      </c>
      <c r="B149">
        <f t="shared" si="10"/>
        <v>2024</v>
      </c>
      <c r="C149" s="3">
        <v>188</v>
      </c>
      <c r="D149" s="5">
        <v>295.33</v>
      </c>
      <c r="E149" t="s">
        <v>24</v>
      </c>
      <c r="F149" t="s">
        <v>12</v>
      </c>
      <c r="G149" t="s">
        <v>9</v>
      </c>
      <c r="H149" t="s">
        <v>13</v>
      </c>
      <c r="J149" s="26">
        <f t="shared" si="11"/>
        <v>86</v>
      </c>
      <c r="N149" s="21">
        <f t="shared" si="12"/>
        <v>117</v>
      </c>
    </row>
    <row r="150" spans="1:14" x14ac:dyDescent="0.25">
      <c r="A150" s="10">
        <v>45354</v>
      </c>
      <c r="B150">
        <f t="shared" si="10"/>
        <v>2024</v>
      </c>
      <c r="C150" s="3">
        <v>198</v>
      </c>
      <c r="D150" s="5">
        <v>486.18</v>
      </c>
      <c r="E150" t="s">
        <v>11</v>
      </c>
      <c r="F150" t="s">
        <v>17</v>
      </c>
      <c r="G150" t="s">
        <v>21</v>
      </c>
      <c r="H150" t="s">
        <v>15</v>
      </c>
      <c r="J150" s="26">
        <f t="shared" si="11"/>
        <v>33</v>
      </c>
      <c r="N150" s="21">
        <f t="shared" si="12"/>
        <v>46</v>
      </c>
    </row>
    <row r="151" spans="1:14" x14ac:dyDescent="0.25">
      <c r="A151" s="10">
        <v>45387</v>
      </c>
      <c r="B151">
        <f t="shared" si="10"/>
        <v>2024</v>
      </c>
      <c r="C151" s="3">
        <v>129</v>
      </c>
      <c r="D151" s="5">
        <v>981.03</v>
      </c>
      <c r="E151" t="s">
        <v>16</v>
      </c>
      <c r="F151" t="s">
        <v>22</v>
      </c>
      <c r="G151" t="s">
        <v>20</v>
      </c>
      <c r="H151" t="s">
        <v>10</v>
      </c>
      <c r="J151" s="26">
        <f t="shared" si="11"/>
        <v>37</v>
      </c>
      <c r="N151" s="21">
        <f t="shared" si="12"/>
        <v>37</v>
      </c>
    </row>
    <row r="152" spans="1:14" x14ac:dyDescent="0.25">
      <c r="A152" s="10">
        <v>45343</v>
      </c>
      <c r="B152">
        <f t="shared" si="10"/>
        <v>2024</v>
      </c>
      <c r="C152" s="3">
        <v>116</v>
      </c>
      <c r="D152" s="5">
        <v>517.99</v>
      </c>
      <c r="E152" t="s">
        <v>7</v>
      </c>
      <c r="F152" t="s">
        <v>25</v>
      </c>
      <c r="G152" t="s">
        <v>20</v>
      </c>
      <c r="H152" t="s">
        <v>15</v>
      </c>
      <c r="J152" s="26">
        <f t="shared" si="11"/>
        <v>37</v>
      </c>
      <c r="N152" s="21">
        <f t="shared" si="12"/>
        <v>46</v>
      </c>
    </row>
    <row r="153" spans="1:14" x14ac:dyDescent="0.25">
      <c r="A153" s="10">
        <v>45387</v>
      </c>
      <c r="B153">
        <f t="shared" si="10"/>
        <v>2024</v>
      </c>
      <c r="C153" s="3">
        <v>161</v>
      </c>
      <c r="D153" s="5">
        <v>362.31</v>
      </c>
      <c r="E153" t="s">
        <v>23</v>
      </c>
      <c r="F153" t="s">
        <v>17</v>
      </c>
      <c r="G153" t="s">
        <v>9</v>
      </c>
      <c r="H153" t="s">
        <v>10</v>
      </c>
      <c r="J153" s="26">
        <f t="shared" si="11"/>
        <v>86</v>
      </c>
      <c r="N153" s="21">
        <f t="shared" si="12"/>
        <v>37</v>
      </c>
    </row>
    <row r="154" spans="1:14" x14ac:dyDescent="0.25">
      <c r="A154" s="10">
        <v>45423</v>
      </c>
      <c r="B154">
        <f t="shared" si="10"/>
        <v>2024</v>
      </c>
      <c r="C154" s="3">
        <v>183</v>
      </c>
      <c r="D154" s="5">
        <v>651.73</v>
      </c>
      <c r="E154" t="s">
        <v>23</v>
      </c>
      <c r="F154" t="s">
        <v>25</v>
      </c>
      <c r="G154" t="s">
        <v>18</v>
      </c>
      <c r="H154" t="s">
        <v>13</v>
      </c>
      <c r="J154" s="26">
        <f t="shared" si="11"/>
        <v>44</v>
      </c>
      <c r="N154" s="21">
        <f t="shared" si="12"/>
        <v>117</v>
      </c>
    </row>
    <row r="155" spans="1:14" x14ac:dyDescent="0.25">
      <c r="A155" s="10">
        <v>45442</v>
      </c>
      <c r="B155">
        <f t="shared" si="10"/>
        <v>2024</v>
      </c>
      <c r="C155" s="3">
        <v>188</v>
      </c>
      <c r="D155" s="5">
        <v>278.14</v>
      </c>
      <c r="E155" t="s">
        <v>14</v>
      </c>
      <c r="F155" t="s">
        <v>12</v>
      </c>
      <c r="G155" t="s">
        <v>9</v>
      </c>
      <c r="H155" t="s">
        <v>10</v>
      </c>
      <c r="J155" s="26">
        <f t="shared" si="11"/>
        <v>86</v>
      </c>
      <c r="N155" s="21">
        <f t="shared" si="12"/>
        <v>37</v>
      </c>
    </row>
    <row r="156" spans="1:14" x14ac:dyDescent="0.25">
      <c r="A156" s="10">
        <v>45434</v>
      </c>
      <c r="B156">
        <f t="shared" si="10"/>
        <v>2024</v>
      </c>
      <c r="C156" s="3">
        <v>185</v>
      </c>
      <c r="D156" s="5">
        <v>122.07</v>
      </c>
      <c r="E156" t="s">
        <v>23</v>
      </c>
      <c r="F156" t="s">
        <v>12</v>
      </c>
      <c r="G156" t="s">
        <v>21</v>
      </c>
      <c r="H156" t="s">
        <v>13</v>
      </c>
      <c r="J156" s="26">
        <f t="shared" si="11"/>
        <v>33</v>
      </c>
      <c r="N156" s="21">
        <f t="shared" si="12"/>
        <v>117</v>
      </c>
    </row>
    <row r="157" spans="1:14" x14ac:dyDescent="0.25">
      <c r="A157" s="10">
        <v>43640</v>
      </c>
      <c r="B157">
        <f t="shared" si="10"/>
        <v>2019</v>
      </c>
      <c r="C157" s="3">
        <v>112</v>
      </c>
      <c r="D157" s="5">
        <v>172.44</v>
      </c>
      <c r="E157" t="s">
        <v>11</v>
      </c>
      <c r="F157" t="s">
        <v>12</v>
      </c>
      <c r="G157" t="s">
        <v>20</v>
      </c>
      <c r="H157" t="s">
        <v>10</v>
      </c>
      <c r="J157" s="26">
        <f t="shared" si="11"/>
        <v>37</v>
      </c>
      <c r="N157" s="21">
        <f t="shared" si="12"/>
        <v>37</v>
      </c>
    </row>
    <row r="158" spans="1:14" x14ac:dyDescent="0.25">
      <c r="A158" s="10">
        <v>47142</v>
      </c>
      <c r="B158">
        <f t="shared" si="10"/>
        <v>2029</v>
      </c>
      <c r="C158" s="3">
        <v>158</v>
      </c>
      <c r="D158" s="5">
        <v>171.64</v>
      </c>
      <c r="E158" t="s">
        <v>24</v>
      </c>
      <c r="F158" t="s">
        <v>8</v>
      </c>
      <c r="G158" t="s">
        <v>9</v>
      </c>
      <c r="H158" t="s">
        <v>13</v>
      </c>
      <c r="J158" s="26">
        <f t="shared" si="11"/>
        <v>86</v>
      </c>
      <c r="N158" s="21">
        <f t="shared" si="12"/>
        <v>117</v>
      </c>
    </row>
    <row r="159" spans="1:14" x14ac:dyDescent="0.25">
      <c r="A159" s="10">
        <v>38407</v>
      </c>
      <c r="B159">
        <f t="shared" si="10"/>
        <v>2005</v>
      </c>
      <c r="C159" s="3">
        <v>118</v>
      </c>
      <c r="D159" s="5">
        <v>194.31</v>
      </c>
      <c r="E159" t="s">
        <v>11</v>
      </c>
      <c r="F159" t="s">
        <v>25</v>
      </c>
      <c r="G159" t="s">
        <v>18</v>
      </c>
      <c r="H159" t="s">
        <v>13</v>
      </c>
      <c r="J159" s="26">
        <f t="shared" si="11"/>
        <v>44</v>
      </c>
      <c r="N159" s="21">
        <f t="shared" si="12"/>
        <v>117</v>
      </c>
    </row>
    <row r="160" spans="1:14" x14ac:dyDescent="0.25">
      <c r="A160" s="10">
        <v>45304</v>
      </c>
      <c r="B160">
        <f t="shared" si="10"/>
        <v>2024</v>
      </c>
      <c r="C160" s="3">
        <v>148</v>
      </c>
      <c r="D160" s="5">
        <v>533.61</v>
      </c>
      <c r="E160" t="s">
        <v>14</v>
      </c>
      <c r="F160" t="s">
        <v>17</v>
      </c>
      <c r="G160" t="s">
        <v>9</v>
      </c>
      <c r="H160" t="s">
        <v>13</v>
      </c>
      <c r="J160" s="26">
        <f t="shared" si="11"/>
        <v>86</v>
      </c>
      <c r="N160" s="21">
        <f t="shared" si="12"/>
        <v>117</v>
      </c>
    </row>
    <row r="161" spans="1:14" x14ac:dyDescent="0.25">
      <c r="A161" s="10">
        <v>45451</v>
      </c>
      <c r="B161">
        <f t="shared" si="10"/>
        <v>2024</v>
      </c>
      <c r="C161" s="3">
        <v>199</v>
      </c>
      <c r="D161" s="5">
        <v>658.83</v>
      </c>
      <c r="E161" t="s">
        <v>11</v>
      </c>
      <c r="F161" t="s">
        <v>17</v>
      </c>
      <c r="G161" t="s">
        <v>9</v>
      </c>
      <c r="H161" t="s">
        <v>13</v>
      </c>
      <c r="J161" s="26">
        <f t="shared" si="11"/>
        <v>86</v>
      </c>
      <c r="N161" s="21">
        <f t="shared" si="12"/>
        <v>117</v>
      </c>
    </row>
    <row r="162" spans="1:14" x14ac:dyDescent="0.25">
      <c r="A162" s="10">
        <v>45362</v>
      </c>
      <c r="B162">
        <f t="shared" ref="B162:B193" si="13">YEAR(A162)</f>
        <v>2024</v>
      </c>
      <c r="C162" s="3">
        <v>111</v>
      </c>
      <c r="D162" s="5">
        <v>222.79</v>
      </c>
      <c r="E162" t="s">
        <v>24</v>
      </c>
      <c r="F162" t="s">
        <v>19</v>
      </c>
      <c r="G162" t="s">
        <v>18</v>
      </c>
      <c r="H162" t="s">
        <v>13</v>
      </c>
      <c r="J162" s="26">
        <f t="shared" ref="J162:J193" si="14">COUNTIF(G:G,G162)</f>
        <v>44</v>
      </c>
      <c r="N162" s="21">
        <f t="shared" si="12"/>
        <v>117</v>
      </c>
    </row>
    <row r="163" spans="1:14" x14ac:dyDescent="0.25">
      <c r="A163" s="10">
        <v>45478</v>
      </c>
      <c r="B163">
        <f t="shared" si="13"/>
        <v>2024</v>
      </c>
      <c r="C163" s="3">
        <v>160</v>
      </c>
      <c r="D163" s="5">
        <v>378.38</v>
      </c>
      <c r="E163" t="s">
        <v>16</v>
      </c>
      <c r="F163" t="s">
        <v>19</v>
      </c>
      <c r="G163" t="s">
        <v>21</v>
      </c>
      <c r="H163" t="s">
        <v>13</v>
      </c>
      <c r="J163" s="26">
        <f t="shared" si="14"/>
        <v>33</v>
      </c>
      <c r="N163" s="21">
        <f t="shared" si="12"/>
        <v>117</v>
      </c>
    </row>
    <row r="164" spans="1:14" x14ac:dyDescent="0.25">
      <c r="A164" s="10">
        <v>45377</v>
      </c>
      <c r="B164">
        <f t="shared" si="13"/>
        <v>2024</v>
      </c>
      <c r="C164" s="3">
        <v>118</v>
      </c>
      <c r="D164" s="5">
        <v>901.95</v>
      </c>
      <c r="E164" t="s">
        <v>14</v>
      </c>
      <c r="F164" t="s">
        <v>19</v>
      </c>
      <c r="G164" t="s">
        <v>20</v>
      </c>
      <c r="H164" t="s">
        <v>15</v>
      </c>
      <c r="J164" s="26">
        <f t="shared" si="14"/>
        <v>37</v>
      </c>
      <c r="N164" s="21">
        <f t="shared" si="12"/>
        <v>46</v>
      </c>
    </row>
    <row r="165" spans="1:14" x14ac:dyDescent="0.25">
      <c r="A165" s="10">
        <v>45319</v>
      </c>
      <c r="B165">
        <f t="shared" si="13"/>
        <v>2024</v>
      </c>
      <c r="C165" s="3">
        <v>175</v>
      </c>
      <c r="D165" s="5">
        <v>500.26</v>
      </c>
      <c r="E165" t="s">
        <v>16</v>
      </c>
      <c r="F165" t="s">
        <v>12</v>
      </c>
      <c r="G165" t="s">
        <v>9</v>
      </c>
      <c r="H165" t="s">
        <v>13</v>
      </c>
      <c r="J165" s="26">
        <f t="shared" si="14"/>
        <v>86</v>
      </c>
      <c r="N165" s="21">
        <f t="shared" si="12"/>
        <v>117</v>
      </c>
    </row>
    <row r="166" spans="1:14" x14ac:dyDescent="0.25">
      <c r="A166" s="10">
        <v>38800</v>
      </c>
      <c r="B166">
        <f t="shared" si="13"/>
        <v>2006</v>
      </c>
      <c r="C166" s="3">
        <v>108</v>
      </c>
      <c r="D166" s="5">
        <v>684.18</v>
      </c>
      <c r="E166" t="s">
        <v>7</v>
      </c>
      <c r="F166" t="s">
        <v>17</v>
      </c>
      <c r="G166" t="s">
        <v>18</v>
      </c>
      <c r="H166" t="s">
        <v>15</v>
      </c>
      <c r="J166" s="26">
        <f t="shared" si="14"/>
        <v>44</v>
      </c>
      <c r="N166" s="21">
        <f t="shared" si="12"/>
        <v>46</v>
      </c>
    </row>
    <row r="167" spans="1:14" x14ac:dyDescent="0.25">
      <c r="A167" s="10">
        <v>45461</v>
      </c>
      <c r="B167">
        <f t="shared" si="13"/>
        <v>2024</v>
      </c>
      <c r="C167" s="3">
        <v>170</v>
      </c>
      <c r="D167" s="5">
        <v>213.7</v>
      </c>
      <c r="E167" t="s">
        <v>16</v>
      </c>
      <c r="F167" t="s">
        <v>25</v>
      </c>
      <c r="G167" t="s">
        <v>9</v>
      </c>
      <c r="H167" t="s">
        <v>15</v>
      </c>
      <c r="J167" s="26">
        <f t="shared" si="14"/>
        <v>86</v>
      </c>
      <c r="N167" s="21">
        <f t="shared" si="12"/>
        <v>46</v>
      </c>
    </row>
    <row r="168" spans="1:14" x14ac:dyDescent="0.25">
      <c r="A168" s="10">
        <v>45336</v>
      </c>
      <c r="B168">
        <f t="shared" si="13"/>
        <v>2024</v>
      </c>
      <c r="C168" s="3">
        <v>127</v>
      </c>
      <c r="D168" s="5">
        <v>232.67</v>
      </c>
      <c r="E168" t="s">
        <v>7</v>
      </c>
      <c r="F168" t="s">
        <v>12</v>
      </c>
      <c r="G168" t="s">
        <v>18</v>
      </c>
      <c r="H168" t="s">
        <v>13</v>
      </c>
      <c r="J168" s="26">
        <f t="shared" si="14"/>
        <v>44</v>
      </c>
      <c r="N168" s="21">
        <f t="shared" si="12"/>
        <v>117</v>
      </c>
    </row>
    <row r="169" spans="1:14" x14ac:dyDescent="0.25">
      <c r="A169" s="10">
        <v>45353</v>
      </c>
      <c r="B169">
        <f t="shared" si="13"/>
        <v>2024</v>
      </c>
      <c r="C169" s="3">
        <v>177</v>
      </c>
      <c r="D169" s="5">
        <v>88.83</v>
      </c>
      <c r="E169" t="s">
        <v>7</v>
      </c>
      <c r="F169" t="s">
        <v>8</v>
      </c>
      <c r="G169" t="s">
        <v>9</v>
      </c>
      <c r="H169" t="s">
        <v>15</v>
      </c>
      <c r="J169" s="26">
        <f t="shared" si="14"/>
        <v>86</v>
      </c>
      <c r="N169" s="21">
        <f t="shared" si="12"/>
        <v>46</v>
      </c>
    </row>
    <row r="170" spans="1:14" x14ac:dyDescent="0.25">
      <c r="A170" s="10">
        <v>37826</v>
      </c>
      <c r="B170">
        <f t="shared" si="13"/>
        <v>2003</v>
      </c>
      <c r="C170" s="3">
        <v>194</v>
      </c>
      <c r="D170" s="5">
        <v>210.49</v>
      </c>
      <c r="E170" t="s">
        <v>16</v>
      </c>
      <c r="F170" t="s">
        <v>19</v>
      </c>
      <c r="G170" t="s">
        <v>21</v>
      </c>
      <c r="H170" t="s">
        <v>13</v>
      </c>
      <c r="J170" s="26">
        <f t="shared" si="14"/>
        <v>33</v>
      </c>
      <c r="N170" s="21">
        <f t="shared" si="12"/>
        <v>117</v>
      </c>
    </row>
    <row r="171" spans="1:14" x14ac:dyDescent="0.25">
      <c r="A171" s="10">
        <v>45425</v>
      </c>
      <c r="B171">
        <f t="shared" si="13"/>
        <v>2024</v>
      </c>
      <c r="C171" s="3">
        <v>151</v>
      </c>
      <c r="D171" s="5">
        <v>314.66000000000003</v>
      </c>
      <c r="E171" t="s">
        <v>14</v>
      </c>
      <c r="F171" t="s">
        <v>12</v>
      </c>
      <c r="G171" t="s">
        <v>20</v>
      </c>
      <c r="H171" t="s">
        <v>10</v>
      </c>
      <c r="J171" s="26">
        <f t="shared" si="14"/>
        <v>37</v>
      </c>
      <c r="N171" s="21">
        <f t="shared" si="12"/>
        <v>37</v>
      </c>
    </row>
    <row r="172" spans="1:14" x14ac:dyDescent="0.25">
      <c r="A172" s="10">
        <v>45319</v>
      </c>
      <c r="B172">
        <f t="shared" si="13"/>
        <v>2024</v>
      </c>
      <c r="C172" s="3">
        <v>182</v>
      </c>
      <c r="D172" s="5">
        <v>218.16</v>
      </c>
      <c r="E172" t="s">
        <v>24</v>
      </c>
      <c r="F172" t="s">
        <v>12</v>
      </c>
      <c r="G172" t="s">
        <v>21</v>
      </c>
      <c r="H172" t="s">
        <v>13</v>
      </c>
      <c r="J172" s="26">
        <f t="shared" si="14"/>
        <v>33</v>
      </c>
      <c r="N172" s="21">
        <f t="shared" si="12"/>
        <v>117</v>
      </c>
    </row>
    <row r="173" spans="1:14" x14ac:dyDescent="0.25">
      <c r="A173" s="10">
        <v>45319</v>
      </c>
      <c r="B173">
        <f t="shared" si="13"/>
        <v>2024</v>
      </c>
      <c r="C173" s="3">
        <v>115</v>
      </c>
      <c r="D173" s="5">
        <v>134.27000000000001</v>
      </c>
      <c r="E173" t="s">
        <v>11</v>
      </c>
      <c r="F173" t="s">
        <v>8</v>
      </c>
      <c r="G173" t="s">
        <v>9</v>
      </c>
      <c r="H173" t="s">
        <v>15</v>
      </c>
      <c r="J173" s="26">
        <f t="shared" si="14"/>
        <v>86</v>
      </c>
      <c r="N173" s="21">
        <f t="shared" si="12"/>
        <v>46</v>
      </c>
    </row>
    <row r="174" spans="1:14" x14ac:dyDescent="0.25">
      <c r="A174" s="10">
        <v>42849</v>
      </c>
      <c r="B174">
        <f t="shared" si="13"/>
        <v>2017</v>
      </c>
      <c r="C174" s="3">
        <v>168</v>
      </c>
      <c r="D174" s="5">
        <v>164.6</v>
      </c>
      <c r="E174" t="s">
        <v>11</v>
      </c>
      <c r="F174" t="s">
        <v>22</v>
      </c>
      <c r="G174" t="s">
        <v>18</v>
      </c>
      <c r="H174" t="s">
        <v>13</v>
      </c>
      <c r="J174" s="26">
        <f t="shared" si="14"/>
        <v>44</v>
      </c>
      <c r="N174" s="21">
        <f t="shared" si="12"/>
        <v>117</v>
      </c>
    </row>
    <row r="175" spans="1:14" x14ac:dyDescent="0.25">
      <c r="A175" s="10">
        <v>45335</v>
      </c>
      <c r="B175">
        <f t="shared" si="13"/>
        <v>2024</v>
      </c>
      <c r="C175" s="3">
        <v>198</v>
      </c>
      <c r="D175" s="5">
        <v>487.74</v>
      </c>
      <c r="E175" t="s">
        <v>24</v>
      </c>
      <c r="F175" t="s">
        <v>17</v>
      </c>
      <c r="G175" t="s">
        <v>9</v>
      </c>
      <c r="H175" t="s">
        <v>13</v>
      </c>
      <c r="J175" s="26">
        <f t="shared" si="14"/>
        <v>86</v>
      </c>
      <c r="N175" s="21">
        <f t="shared" si="12"/>
        <v>117</v>
      </c>
    </row>
    <row r="176" spans="1:14" x14ac:dyDescent="0.25">
      <c r="A176" s="10">
        <v>45375</v>
      </c>
      <c r="B176">
        <f t="shared" si="13"/>
        <v>2024</v>
      </c>
      <c r="C176" s="3">
        <v>111</v>
      </c>
      <c r="D176" s="5">
        <v>246.02</v>
      </c>
      <c r="E176" t="s">
        <v>7</v>
      </c>
      <c r="F176" t="s">
        <v>25</v>
      </c>
      <c r="G176" t="s">
        <v>9</v>
      </c>
      <c r="H176" t="s">
        <v>13</v>
      </c>
      <c r="J176" s="26">
        <f t="shared" si="14"/>
        <v>86</v>
      </c>
      <c r="N176" s="21">
        <f t="shared" si="12"/>
        <v>117</v>
      </c>
    </row>
    <row r="177" spans="1:14" x14ac:dyDescent="0.25">
      <c r="A177" s="10">
        <v>45321</v>
      </c>
      <c r="B177">
        <f t="shared" si="13"/>
        <v>2024</v>
      </c>
      <c r="C177" s="3">
        <v>124</v>
      </c>
      <c r="D177" s="5">
        <v>396.06</v>
      </c>
      <c r="E177" t="s">
        <v>7</v>
      </c>
      <c r="F177" t="s">
        <v>22</v>
      </c>
      <c r="G177" t="s">
        <v>18</v>
      </c>
      <c r="H177" t="s">
        <v>13</v>
      </c>
      <c r="J177" s="26">
        <f t="shared" si="14"/>
        <v>44</v>
      </c>
      <c r="N177" s="21">
        <f t="shared" si="12"/>
        <v>117</v>
      </c>
    </row>
    <row r="178" spans="1:14" x14ac:dyDescent="0.25">
      <c r="A178" s="10">
        <v>45481</v>
      </c>
      <c r="B178">
        <f t="shared" si="13"/>
        <v>2024</v>
      </c>
      <c r="C178" s="3">
        <v>151</v>
      </c>
      <c r="D178" s="5">
        <v>528.25</v>
      </c>
      <c r="E178" t="s">
        <v>14</v>
      </c>
      <c r="F178" t="s">
        <v>19</v>
      </c>
      <c r="G178" t="s">
        <v>18</v>
      </c>
      <c r="H178" t="s">
        <v>15</v>
      </c>
      <c r="J178" s="26">
        <f t="shared" si="14"/>
        <v>44</v>
      </c>
      <c r="N178" s="21">
        <f t="shared" si="12"/>
        <v>46</v>
      </c>
    </row>
    <row r="179" spans="1:14" x14ac:dyDescent="0.25">
      <c r="A179" s="10">
        <v>45366</v>
      </c>
      <c r="B179">
        <f t="shared" si="13"/>
        <v>2024</v>
      </c>
      <c r="C179" s="3">
        <v>184</v>
      </c>
      <c r="D179" s="5">
        <v>705.88</v>
      </c>
      <c r="E179" t="s">
        <v>23</v>
      </c>
      <c r="F179" t="s">
        <v>12</v>
      </c>
      <c r="G179" t="s">
        <v>9</v>
      </c>
      <c r="H179" t="s">
        <v>13</v>
      </c>
      <c r="J179" s="26">
        <f t="shared" si="14"/>
        <v>86</v>
      </c>
      <c r="N179" s="21">
        <f t="shared" si="12"/>
        <v>117</v>
      </c>
    </row>
    <row r="180" spans="1:14" x14ac:dyDescent="0.25">
      <c r="A180" s="10">
        <v>45419</v>
      </c>
      <c r="B180">
        <f t="shared" si="13"/>
        <v>2024</v>
      </c>
      <c r="C180" s="3">
        <v>199</v>
      </c>
      <c r="D180" s="5">
        <v>87.35</v>
      </c>
      <c r="E180" t="s">
        <v>16</v>
      </c>
      <c r="F180" t="s">
        <v>8</v>
      </c>
      <c r="G180" t="s">
        <v>21</v>
      </c>
      <c r="H180" t="s">
        <v>10</v>
      </c>
      <c r="J180" s="26">
        <f t="shared" si="14"/>
        <v>33</v>
      </c>
      <c r="N180" s="21">
        <f t="shared" si="12"/>
        <v>37</v>
      </c>
    </row>
    <row r="181" spans="1:14" x14ac:dyDescent="0.25">
      <c r="A181" s="10">
        <v>37005</v>
      </c>
      <c r="B181">
        <f t="shared" si="13"/>
        <v>2001</v>
      </c>
      <c r="C181" s="3">
        <v>152</v>
      </c>
      <c r="D181" s="5">
        <v>809.44</v>
      </c>
      <c r="E181" t="s">
        <v>7</v>
      </c>
      <c r="F181" t="s">
        <v>8</v>
      </c>
      <c r="G181" t="s">
        <v>9</v>
      </c>
      <c r="H181" t="s">
        <v>10</v>
      </c>
      <c r="J181" s="26">
        <f t="shared" si="14"/>
        <v>86</v>
      </c>
      <c r="N181" s="21">
        <f t="shared" si="12"/>
        <v>37</v>
      </c>
    </row>
    <row r="182" spans="1:14" x14ac:dyDescent="0.25">
      <c r="A182" s="10">
        <v>45481</v>
      </c>
      <c r="B182">
        <f t="shared" si="13"/>
        <v>2024</v>
      </c>
      <c r="C182" s="3">
        <v>122</v>
      </c>
      <c r="D182" s="5">
        <v>646.51</v>
      </c>
      <c r="E182" t="s">
        <v>11</v>
      </c>
      <c r="F182" t="s">
        <v>17</v>
      </c>
      <c r="G182" t="s">
        <v>9</v>
      </c>
      <c r="H182" t="s">
        <v>15</v>
      </c>
      <c r="J182" s="26">
        <f t="shared" si="14"/>
        <v>86</v>
      </c>
      <c r="N182" s="21">
        <f t="shared" si="12"/>
        <v>46</v>
      </c>
    </row>
    <row r="183" spans="1:14" x14ac:dyDescent="0.25">
      <c r="A183" s="10">
        <v>45420</v>
      </c>
      <c r="B183">
        <f t="shared" si="13"/>
        <v>2024</v>
      </c>
      <c r="C183" s="3">
        <v>115</v>
      </c>
      <c r="D183" s="5">
        <v>127.67</v>
      </c>
      <c r="E183" t="s">
        <v>14</v>
      </c>
      <c r="F183" t="s">
        <v>22</v>
      </c>
      <c r="G183" t="s">
        <v>21</v>
      </c>
      <c r="H183" t="s">
        <v>13</v>
      </c>
      <c r="J183" s="26">
        <f t="shared" si="14"/>
        <v>33</v>
      </c>
      <c r="N183" s="21">
        <f t="shared" si="12"/>
        <v>117</v>
      </c>
    </row>
    <row r="184" spans="1:14" x14ac:dyDescent="0.25">
      <c r="A184" s="10">
        <v>45412</v>
      </c>
      <c r="B184">
        <f t="shared" si="13"/>
        <v>2024</v>
      </c>
      <c r="C184" s="3">
        <v>156</v>
      </c>
      <c r="D184" s="5">
        <v>879.9</v>
      </c>
      <c r="E184" t="s">
        <v>16</v>
      </c>
      <c r="F184" t="s">
        <v>17</v>
      </c>
      <c r="G184" t="s">
        <v>9</v>
      </c>
      <c r="H184" t="s">
        <v>15</v>
      </c>
      <c r="J184" s="26">
        <f t="shared" si="14"/>
        <v>86</v>
      </c>
      <c r="N184" s="21">
        <f t="shared" si="12"/>
        <v>46</v>
      </c>
    </row>
    <row r="185" spans="1:14" x14ac:dyDescent="0.25">
      <c r="A185" s="10">
        <v>45318</v>
      </c>
      <c r="B185">
        <f t="shared" si="13"/>
        <v>2024</v>
      </c>
      <c r="C185" s="3">
        <v>138</v>
      </c>
      <c r="D185" s="5">
        <v>924.83</v>
      </c>
      <c r="E185" t="s">
        <v>14</v>
      </c>
      <c r="F185" t="s">
        <v>12</v>
      </c>
      <c r="G185" t="s">
        <v>9</v>
      </c>
      <c r="H185" t="s">
        <v>15</v>
      </c>
      <c r="J185" s="26">
        <f t="shared" si="14"/>
        <v>86</v>
      </c>
      <c r="N185" s="21">
        <f t="shared" si="12"/>
        <v>46</v>
      </c>
    </row>
    <row r="186" spans="1:14" x14ac:dyDescent="0.25">
      <c r="A186" s="10">
        <v>39653</v>
      </c>
      <c r="B186">
        <f t="shared" si="13"/>
        <v>2008</v>
      </c>
      <c r="C186" s="3">
        <v>152</v>
      </c>
      <c r="D186" s="5">
        <v>108.02</v>
      </c>
      <c r="E186" t="s">
        <v>16</v>
      </c>
      <c r="F186" t="s">
        <v>17</v>
      </c>
      <c r="G186" t="s">
        <v>18</v>
      </c>
      <c r="H186" t="s">
        <v>15</v>
      </c>
      <c r="J186" s="26">
        <f t="shared" si="14"/>
        <v>44</v>
      </c>
      <c r="N186" s="21">
        <f t="shared" si="12"/>
        <v>46</v>
      </c>
    </row>
    <row r="187" spans="1:14" x14ac:dyDescent="0.25">
      <c r="A187" s="10">
        <v>45412</v>
      </c>
      <c r="B187">
        <f t="shared" si="13"/>
        <v>2024</v>
      </c>
      <c r="C187" s="3">
        <v>141</v>
      </c>
      <c r="D187" s="5">
        <v>313.02999999999997</v>
      </c>
      <c r="E187" t="s">
        <v>16</v>
      </c>
      <c r="F187" t="s">
        <v>25</v>
      </c>
      <c r="G187" t="s">
        <v>18</v>
      </c>
      <c r="H187" t="s">
        <v>13</v>
      </c>
      <c r="J187" s="26">
        <f t="shared" si="14"/>
        <v>44</v>
      </c>
      <c r="N187" s="21">
        <f t="shared" si="12"/>
        <v>117</v>
      </c>
    </row>
    <row r="188" spans="1:14" x14ac:dyDescent="0.25">
      <c r="A188" s="10">
        <v>45498</v>
      </c>
      <c r="B188">
        <f t="shared" si="13"/>
        <v>2024</v>
      </c>
      <c r="C188" s="3">
        <v>157</v>
      </c>
      <c r="D188" s="5">
        <v>815.89</v>
      </c>
      <c r="E188" t="s">
        <v>24</v>
      </c>
      <c r="F188" t="s">
        <v>8</v>
      </c>
      <c r="G188" t="s">
        <v>21</v>
      </c>
      <c r="H188" t="s">
        <v>13</v>
      </c>
      <c r="J188" s="26">
        <f t="shared" si="14"/>
        <v>33</v>
      </c>
      <c r="N188" s="21">
        <f t="shared" si="12"/>
        <v>117</v>
      </c>
    </row>
    <row r="189" spans="1:14" x14ac:dyDescent="0.25">
      <c r="A189" s="10">
        <v>45294</v>
      </c>
      <c r="B189">
        <f t="shared" si="13"/>
        <v>2024</v>
      </c>
      <c r="C189" s="3">
        <v>138</v>
      </c>
      <c r="D189" s="5">
        <v>760.85</v>
      </c>
      <c r="E189" t="s">
        <v>7</v>
      </c>
      <c r="F189" t="s">
        <v>8</v>
      </c>
      <c r="G189" t="s">
        <v>20</v>
      </c>
      <c r="H189" t="s">
        <v>15</v>
      </c>
      <c r="J189" s="26">
        <f t="shared" si="14"/>
        <v>37</v>
      </c>
      <c r="N189" s="21">
        <f t="shared" si="12"/>
        <v>46</v>
      </c>
    </row>
    <row r="190" spans="1:14" x14ac:dyDescent="0.25">
      <c r="A190" s="10">
        <v>45394</v>
      </c>
      <c r="B190">
        <f t="shared" si="13"/>
        <v>2024</v>
      </c>
      <c r="C190" s="3">
        <v>113</v>
      </c>
      <c r="D190" s="5">
        <v>225.29</v>
      </c>
      <c r="E190" t="s">
        <v>14</v>
      </c>
      <c r="F190" t="s">
        <v>19</v>
      </c>
      <c r="G190" t="s">
        <v>21</v>
      </c>
      <c r="H190" t="s">
        <v>13</v>
      </c>
      <c r="J190" s="26">
        <f t="shared" si="14"/>
        <v>33</v>
      </c>
      <c r="N190" s="21">
        <f t="shared" si="12"/>
        <v>117</v>
      </c>
    </row>
    <row r="191" spans="1:14" x14ac:dyDescent="0.25">
      <c r="A191" s="10">
        <v>45489</v>
      </c>
      <c r="B191">
        <f t="shared" si="13"/>
        <v>2024</v>
      </c>
      <c r="C191" s="3">
        <v>194</v>
      </c>
      <c r="D191" s="5">
        <v>248.88</v>
      </c>
      <c r="E191" t="s">
        <v>14</v>
      </c>
      <c r="F191" t="s">
        <v>19</v>
      </c>
      <c r="G191" t="s">
        <v>20</v>
      </c>
      <c r="H191" t="s">
        <v>13</v>
      </c>
      <c r="J191" s="26">
        <f t="shared" si="14"/>
        <v>37</v>
      </c>
      <c r="N191" s="21">
        <f t="shared" si="12"/>
        <v>117</v>
      </c>
    </row>
    <row r="192" spans="1:14" x14ac:dyDescent="0.25">
      <c r="A192" s="10">
        <v>43305</v>
      </c>
      <c r="B192">
        <f t="shared" si="13"/>
        <v>2018</v>
      </c>
      <c r="C192" s="3">
        <v>104</v>
      </c>
      <c r="D192" s="5">
        <v>401.95</v>
      </c>
      <c r="E192" t="s">
        <v>24</v>
      </c>
      <c r="F192" t="s">
        <v>12</v>
      </c>
      <c r="G192" t="s">
        <v>9</v>
      </c>
      <c r="H192" t="s">
        <v>15</v>
      </c>
      <c r="J192" s="26">
        <f t="shared" si="14"/>
        <v>86</v>
      </c>
      <c r="N192" s="21">
        <f t="shared" si="12"/>
        <v>46</v>
      </c>
    </row>
    <row r="193" spans="1:14" x14ac:dyDescent="0.25">
      <c r="A193" s="10">
        <v>45446</v>
      </c>
      <c r="B193">
        <f t="shared" si="13"/>
        <v>2024</v>
      </c>
      <c r="C193" s="3">
        <v>134</v>
      </c>
      <c r="D193" s="5">
        <v>510.3</v>
      </c>
      <c r="E193" t="s">
        <v>11</v>
      </c>
      <c r="F193" t="s">
        <v>25</v>
      </c>
      <c r="G193" t="s">
        <v>9</v>
      </c>
      <c r="H193" t="s">
        <v>10</v>
      </c>
      <c r="J193" s="26">
        <f t="shared" si="14"/>
        <v>86</v>
      </c>
      <c r="N193" s="21">
        <f t="shared" si="12"/>
        <v>37</v>
      </c>
    </row>
    <row r="194" spans="1:14" x14ac:dyDescent="0.25">
      <c r="A194" s="10">
        <v>45428</v>
      </c>
      <c r="B194">
        <f t="shared" ref="B194:B201" si="15">YEAR(A194)</f>
        <v>2024</v>
      </c>
      <c r="C194" s="3">
        <v>186</v>
      </c>
      <c r="D194" s="5">
        <v>637.34</v>
      </c>
      <c r="E194" t="s">
        <v>11</v>
      </c>
      <c r="F194" t="s">
        <v>22</v>
      </c>
      <c r="G194" t="s">
        <v>9</v>
      </c>
      <c r="H194" t="s">
        <v>13</v>
      </c>
      <c r="J194" s="26">
        <f t="shared" ref="J194:J201" si="16">COUNTIF(G:G,G194)</f>
        <v>86</v>
      </c>
      <c r="N194" s="21">
        <f t="shared" si="12"/>
        <v>117</v>
      </c>
    </row>
    <row r="195" spans="1:14" x14ac:dyDescent="0.25">
      <c r="A195" s="10">
        <v>45353</v>
      </c>
      <c r="B195">
        <f t="shared" si="15"/>
        <v>2024</v>
      </c>
      <c r="C195" s="3">
        <v>192</v>
      </c>
      <c r="D195" s="5">
        <v>400.47</v>
      </c>
      <c r="E195" t="s">
        <v>7</v>
      </c>
      <c r="F195" t="s">
        <v>17</v>
      </c>
      <c r="G195" t="s">
        <v>20</v>
      </c>
      <c r="H195" t="s">
        <v>15</v>
      </c>
      <c r="J195" s="26">
        <f t="shared" si="16"/>
        <v>37</v>
      </c>
      <c r="N195" s="21">
        <f t="shared" ref="N195:N201" si="17">COUNTIF(H:H,H195)</f>
        <v>46</v>
      </c>
    </row>
    <row r="196" spans="1:14" x14ac:dyDescent="0.25">
      <c r="A196" s="10">
        <v>45456</v>
      </c>
      <c r="B196">
        <f t="shared" si="15"/>
        <v>2024</v>
      </c>
      <c r="C196" s="3">
        <v>174</v>
      </c>
      <c r="D196" s="5">
        <v>489.41</v>
      </c>
      <c r="E196" t="s">
        <v>7</v>
      </c>
      <c r="F196" t="s">
        <v>12</v>
      </c>
      <c r="G196" t="s">
        <v>9</v>
      </c>
      <c r="H196" t="s">
        <v>13</v>
      </c>
      <c r="J196" s="26">
        <f t="shared" si="16"/>
        <v>86</v>
      </c>
      <c r="N196" s="21">
        <f t="shared" si="17"/>
        <v>117</v>
      </c>
    </row>
    <row r="197" spans="1:14" x14ac:dyDescent="0.25">
      <c r="A197" s="10">
        <v>45342</v>
      </c>
      <c r="B197">
        <f t="shared" si="15"/>
        <v>2024</v>
      </c>
      <c r="C197" s="3">
        <v>117</v>
      </c>
      <c r="D197" s="5">
        <v>760.1</v>
      </c>
      <c r="E197" t="s">
        <v>23</v>
      </c>
      <c r="F197" t="s">
        <v>19</v>
      </c>
      <c r="G197" t="s">
        <v>18</v>
      </c>
      <c r="H197" t="s">
        <v>13</v>
      </c>
      <c r="J197" s="26">
        <f t="shared" si="16"/>
        <v>44</v>
      </c>
      <c r="N197" s="21">
        <f t="shared" si="17"/>
        <v>117</v>
      </c>
    </row>
    <row r="198" spans="1:14" x14ac:dyDescent="0.25">
      <c r="A198" s="10">
        <v>45463</v>
      </c>
      <c r="B198">
        <f t="shared" si="15"/>
        <v>2024</v>
      </c>
      <c r="C198" s="3">
        <v>175</v>
      </c>
      <c r="D198" s="5">
        <v>84.85</v>
      </c>
      <c r="E198" t="s">
        <v>24</v>
      </c>
      <c r="F198" t="s">
        <v>17</v>
      </c>
      <c r="G198" t="s">
        <v>20</v>
      </c>
      <c r="H198" t="s">
        <v>13</v>
      </c>
      <c r="J198" s="26">
        <f t="shared" si="16"/>
        <v>37</v>
      </c>
      <c r="N198" s="21">
        <f t="shared" si="17"/>
        <v>117</v>
      </c>
    </row>
    <row r="199" spans="1:14" x14ac:dyDescent="0.25">
      <c r="A199" s="10">
        <v>45443</v>
      </c>
      <c r="B199">
        <f t="shared" si="15"/>
        <v>2024</v>
      </c>
      <c r="C199" s="3">
        <v>108</v>
      </c>
      <c r="D199" s="5">
        <v>289.82</v>
      </c>
      <c r="E199" t="s">
        <v>11</v>
      </c>
      <c r="F199" t="s">
        <v>19</v>
      </c>
      <c r="G199" t="s">
        <v>21</v>
      </c>
      <c r="H199" t="s">
        <v>13</v>
      </c>
      <c r="J199" s="26">
        <f t="shared" si="16"/>
        <v>33</v>
      </c>
      <c r="N199" s="21">
        <f t="shared" si="17"/>
        <v>117</v>
      </c>
    </row>
    <row r="200" spans="1:14" x14ac:dyDescent="0.25">
      <c r="A200" s="10">
        <v>45350</v>
      </c>
      <c r="B200">
        <f t="shared" si="15"/>
        <v>2024</v>
      </c>
      <c r="C200" s="3">
        <v>173</v>
      </c>
      <c r="D200" s="5">
        <v>727.68</v>
      </c>
      <c r="E200" t="s">
        <v>16</v>
      </c>
      <c r="F200" t="s">
        <v>17</v>
      </c>
      <c r="G200" t="s">
        <v>18</v>
      </c>
      <c r="H200" t="s">
        <v>13</v>
      </c>
      <c r="J200" s="26">
        <f t="shared" si="16"/>
        <v>44</v>
      </c>
      <c r="N200" s="21">
        <f t="shared" si="17"/>
        <v>117</v>
      </c>
    </row>
    <row r="201" spans="1:14" x14ac:dyDescent="0.25">
      <c r="A201" s="10">
        <v>45409</v>
      </c>
      <c r="B201">
        <f t="shared" si="15"/>
        <v>2024</v>
      </c>
      <c r="C201" s="3">
        <v>157</v>
      </c>
      <c r="D201" s="5">
        <v>900.45</v>
      </c>
      <c r="E201" t="s">
        <v>14</v>
      </c>
      <c r="F201" t="s">
        <v>22</v>
      </c>
      <c r="G201" t="s">
        <v>18</v>
      </c>
      <c r="H201" t="s">
        <v>13</v>
      </c>
      <c r="J201" s="26">
        <f t="shared" si="16"/>
        <v>44</v>
      </c>
      <c r="N201" s="21">
        <f t="shared" si="17"/>
        <v>117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174"/>
  <sheetViews>
    <sheetView zoomScale="85" zoomScaleNormal="85" workbookViewId="0">
      <selection activeCell="B17" sqref="B17"/>
    </sheetView>
  </sheetViews>
  <sheetFormatPr defaultRowHeight="15" x14ac:dyDescent="0.25"/>
  <cols>
    <col min="1" max="1" width="11.28515625" customWidth="1"/>
    <col min="2" max="2" width="18.7109375" customWidth="1"/>
    <col min="3" max="3" width="9.28515625" customWidth="1"/>
    <col min="4" max="4" width="10" customWidth="1"/>
    <col min="5" max="6" width="11.28515625" customWidth="1"/>
    <col min="7" max="8" width="5.140625" customWidth="1"/>
    <col min="9" max="9" width="11.28515625" customWidth="1"/>
    <col min="10" max="21" width="5.140625" customWidth="1"/>
    <col min="22" max="22" width="6.140625" customWidth="1"/>
    <col min="23" max="25" width="5.140625" customWidth="1"/>
    <col min="26" max="26" width="11.28515625" bestFit="1" customWidth="1"/>
  </cols>
  <sheetData>
    <row r="3" spans="1:2" x14ac:dyDescent="0.25">
      <c r="A3" s="6" t="s">
        <v>4</v>
      </c>
      <c r="B3" t="s">
        <v>35</v>
      </c>
    </row>
    <row r="4" spans="1:2" x14ac:dyDescent="0.25">
      <c r="A4" s="7" t="s">
        <v>8</v>
      </c>
      <c r="B4">
        <v>13253.749999999998</v>
      </c>
    </row>
    <row r="5" spans="1:2" x14ac:dyDescent="0.25">
      <c r="A5" s="7" t="s">
        <v>25</v>
      </c>
      <c r="B5">
        <v>13886.55</v>
      </c>
    </row>
    <row r="6" spans="1:2" x14ac:dyDescent="0.25">
      <c r="A6" s="7" t="s">
        <v>22</v>
      </c>
      <c r="B6">
        <v>18478.260000000002</v>
      </c>
    </row>
    <row r="7" spans="1:2" x14ac:dyDescent="0.25">
      <c r="A7" s="7" t="s">
        <v>17</v>
      </c>
      <c r="B7">
        <v>19716.38</v>
      </c>
    </row>
    <row r="8" spans="1:2" x14ac:dyDescent="0.25">
      <c r="A8" s="7" t="s">
        <v>19</v>
      </c>
      <c r="B8">
        <v>20179.210000000003</v>
      </c>
    </row>
    <row r="9" spans="1:2" x14ac:dyDescent="0.25">
      <c r="A9" s="7" t="s">
        <v>12</v>
      </c>
      <c r="B9">
        <v>21207.8</v>
      </c>
    </row>
    <row r="10" spans="1:2" x14ac:dyDescent="0.25">
      <c r="A10" s="7" t="s">
        <v>29</v>
      </c>
      <c r="B10">
        <v>106721.95</v>
      </c>
    </row>
    <row r="31" spans="1:2" x14ac:dyDescent="0.25">
      <c r="A31" s="6" t="s">
        <v>3</v>
      </c>
      <c r="B31" t="s">
        <v>36</v>
      </c>
    </row>
    <row r="32" spans="1:2" x14ac:dyDescent="0.25">
      <c r="A32" s="7" t="s">
        <v>14</v>
      </c>
      <c r="B32">
        <v>143.35294117647058</v>
      </c>
    </row>
    <row r="33" spans="1:2" x14ac:dyDescent="0.25">
      <c r="A33" s="7" t="s">
        <v>11</v>
      </c>
      <c r="B33">
        <v>146.70270270270271</v>
      </c>
    </row>
    <row r="34" spans="1:2" x14ac:dyDescent="0.25">
      <c r="A34" s="7" t="s">
        <v>23</v>
      </c>
      <c r="B34">
        <v>146.88</v>
      </c>
    </row>
    <row r="35" spans="1:2" x14ac:dyDescent="0.25">
      <c r="A35" s="7" t="s">
        <v>16</v>
      </c>
      <c r="B35">
        <v>149.44444444444446</v>
      </c>
    </row>
    <row r="36" spans="1:2" x14ac:dyDescent="0.25">
      <c r="A36" s="7" t="s">
        <v>7</v>
      </c>
      <c r="B36">
        <v>152.43243243243242</v>
      </c>
    </row>
    <row r="37" spans="1:2" x14ac:dyDescent="0.25">
      <c r="A37" s="7" t="s">
        <v>24</v>
      </c>
      <c r="B37">
        <v>154.2258064516129</v>
      </c>
    </row>
    <row r="38" spans="1:2" x14ac:dyDescent="0.25">
      <c r="A38" s="7" t="s">
        <v>29</v>
      </c>
      <c r="B38">
        <v>148.875</v>
      </c>
    </row>
    <row r="60" spans="1:5" x14ac:dyDescent="0.25">
      <c r="A60" s="6" t="s">
        <v>35</v>
      </c>
      <c r="B60" s="6" t="s">
        <v>37</v>
      </c>
    </row>
    <row r="61" spans="1:5" x14ac:dyDescent="0.25">
      <c r="A61" s="6" t="s">
        <v>3</v>
      </c>
      <c r="B61" t="s">
        <v>13</v>
      </c>
      <c r="C61" t="s">
        <v>15</v>
      </c>
      <c r="D61" t="s">
        <v>10</v>
      </c>
      <c r="E61" t="s">
        <v>29</v>
      </c>
    </row>
    <row r="62" spans="1:5" x14ac:dyDescent="0.25">
      <c r="A62" s="7" t="s">
        <v>16</v>
      </c>
      <c r="B62">
        <v>8888.7000000000007</v>
      </c>
      <c r="C62">
        <v>4009.34</v>
      </c>
      <c r="D62">
        <v>5034</v>
      </c>
      <c r="E62">
        <v>17932.04</v>
      </c>
    </row>
    <row r="63" spans="1:5" x14ac:dyDescent="0.25">
      <c r="A63" s="7" t="s">
        <v>24</v>
      </c>
      <c r="B63">
        <v>8919.07</v>
      </c>
      <c r="C63">
        <v>2363.9499999999998</v>
      </c>
      <c r="D63">
        <v>3914.2</v>
      </c>
      <c r="E63">
        <v>15197.220000000001</v>
      </c>
    </row>
    <row r="64" spans="1:5" x14ac:dyDescent="0.25">
      <c r="A64" s="7" t="s">
        <v>11</v>
      </c>
      <c r="B64">
        <v>10173.959999999999</v>
      </c>
      <c r="C64">
        <v>5464.4600000000009</v>
      </c>
      <c r="D64">
        <v>3020.8500000000004</v>
      </c>
      <c r="E64">
        <v>18659.27</v>
      </c>
    </row>
    <row r="65" spans="1:5" x14ac:dyDescent="0.25">
      <c r="A65" s="7" t="s">
        <v>7</v>
      </c>
      <c r="B65">
        <v>11398.249999999998</v>
      </c>
      <c r="C65">
        <v>5868.4500000000007</v>
      </c>
      <c r="D65">
        <v>3133.29</v>
      </c>
      <c r="E65">
        <v>20399.989999999998</v>
      </c>
    </row>
    <row r="66" spans="1:5" x14ac:dyDescent="0.25">
      <c r="A66" s="7" t="s">
        <v>23</v>
      </c>
      <c r="B66">
        <v>8363.42</v>
      </c>
      <c r="C66">
        <v>2409.16</v>
      </c>
      <c r="D66">
        <v>4355.9900000000007</v>
      </c>
      <c r="E66">
        <v>15128.57</v>
      </c>
    </row>
    <row r="67" spans="1:5" x14ac:dyDescent="0.25">
      <c r="A67" s="7" t="s">
        <v>14</v>
      </c>
      <c r="B67">
        <v>11668.24</v>
      </c>
      <c r="C67">
        <v>6246.4199999999992</v>
      </c>
      <c r="D67">
        <v>1490.2</v>
      </c>
      <c r="E67">
        <v>19404.86</v>
      </c>
    </row>
    <row r="68" spans="1:5" x14ac:dyDescent="0.25">
      <c r="A68" s="7" t="s">
        <v>29</v>
      </c>
      <c r="B68">
        <v>59411.639999999992</v>
      </c>
      <c r="C68">
        <v>26361.78</v>
      </c>
      <c r="D68">
        <v>20948.530000000002</v>
      </c>
      <c r="E68">
        <v>106721.95</v>
      </c>
    </row>
    <row r="87" spans="1:2" x14ac:dyDescent="0.25">
      <c r="A87" s="6" t="s">
        <v>6</v>
      </c>
      <c r="B87" t="s">
        <v>31</v>
      </c>
    </row>
    <row r="88" spans="1:2" x14ac:dyDescent="0.25">
      <c r="A88" s="7" t="s">
        <v>13</v>
      </c>
      <c r="B88">
        <v>507.79179487179459</v>
      </c>
    </row>
    <row r="89" spans="1:2" x14ac:dyDescent="0.25">
      <c r="A89" s="7" t="s">
        <v>15</v>
      </c>
      <c r="B89">
        <v>573.08217391304356</v>
      </c>
    </row>
    <row r="90" spans="1:2" x14ac:dyDescent="0.25">
      <c r="A90" s="7" t="s">
        <v>10</v>
      </c>
      <c r="B90">
        <v>566.17648648648628</v>
      </c>
    </row>
    <row r="91" spans="1:2" x14ac:dyDescent="0.25">
      <c r="A91" s="7" t="s">
        <v>29</v>
      </c>
      <c r="B91">
        <v>533.60974999999974</v>
      </c>
    </row>
    <row r="119" spans="1:6" x14ac:dyDescent="0.25">
      <c r="A119" s="6" t="s">
        <v>30</v>
      </c>
      <c r="B119" s="6" t="s">
        <v>37</v>
      </c>
    </row>
    <row r="120" spans="1:6" x14ac:dyDescent="0.25">
      <c r="A120" s="6" t="s">
        <v>4</v>
      </c>
      <c r="B120" t="s">
        <v>20</v>
      </c>
      <c r="C120" t="s">
        <v>9</v>
      </c>
      <c r="D120" t="s">
        <v>18</v>
      </c>
      <c r="E120" t="s">
        <v>21</v>
      </c>
      <c r="F120" t="s">
        <v>29</v>
      </c>
    </row>
    <row r="121" spans="1:6" x14ac:dyDescent="0.25">
      <c r="A121" s="7" t="s">
        <v>8</v>
      </c>
      <c r="B121">
        <v>185</v>
      </c>
      <c r="C121">
        <v>688</v>
      </c>
      <c r="D121">
        <v>220</v>
      </c>
      <c r="E121">
        <v>330</v>
      </c>
      <c r="F121">
        <v>1423</v>
      </c>
    </row>
    <row r="122" spans="1:6" x14ac:dyDescent="0.25">
      <c r="A122" s="7" t="s">
        <v>25</v>
      </c>
      <c r="B122">
        <v>111</v>
      </c>
      <c r="C122">
        <v>1118</v>
      </c>
      <c r="D122">
        <v>352</v>
      </c>
      <c r="E122">
        <v>33</v>
      </c>
      <c r="F122">
        <v>1614</v>
      </c>
    </row>
    <row r="123" spans="1:6" x14ac:dyDescent="0.25">
      <c r="A123" s="7" t="s">
        <v>17</v>
      </c>
      <c r="B123">
        <v>296</v>
      </c>
      <c r="C123">
        <v>1118</v>
      </c>
      <c r="D123">
        <v>308</v>
      </c>
      <c r="E123">
        <v>231</v>
      </c>
      <c r="F123">
        <v>1953</v>
      </c>
    </row>
    <row r="124" spans="1:6" x14ac:dyDescent="0.25">
      <c r="A124" s="7" t="s">
        <v>22</v>
      </c>
      <c r="B124">
        <v>148</v>
      </c>
      <c r="C124">
        <v>1204</v>
      </c>
      <c r="D124">
        <v>528</v>
      </c>
      <c r="E124">
        <v>99</v>
      </c>
      <c r="F124">
        <v>1979</v>
      </c>
    </row>
    <row r="125" spans="1:6" x14ac:dyDescent="0.25">
      <c r="A125" s="7" t="s">
        <v>19</v>
      </c>
      <c r="B125">
        <v>185</v>
      </c>
      <c r="C125">
        <v>1376</v>
      </c>
      <c r="D125">
        <v>396</v>
      </c>
      <c r="E125">
        <v>297</v>
      </c>
      <c r="F125">
        <v>2254</v>
      </c>
    </row>
    <row r="126" spans="1:6" x14ac:dyDescent="0.25">
      <c r="A126" s="7" t="s">
        <v>12</v>
      </c>
      <c r="B126">
        <v>444</v>
      </c>
      <c r="C126">
        <v>1892</v>
      </c>
      <c r="D126">
        <v>132</v>
      </c>
      <c r="E126">
        <v>99</v>
      </c>
      <c r="F126">
        <v>2567</v>
      </c>
    </row>
    <row r="127" spans="1:6" x14ac:dyDescent="0.25">
      <c r="A127" s="7" t="s">
        <v>29</v>
      </c>
      <c r="B127">
        <v>1369</v>
      </c>
      <c r="C127">
        <v>7396</v>
      </c>
      <c r="D127">
        <v>1936</v>
      </c>
      <c r="E127">
        <v>1089</v>
      </c>
      <c r="F127">
        <v>11790</v>
      </c>
    </row>
    <row r="149" spans="1:2" x14ac:dyDescent="0.25">
      <c r="A149" s="6" t="s">
        <v>71</v>
      </c>
      <c r="B149" t="s">
        <v>65</v>
      </c>
    </row>
    <row r="150" spans="1:2" x14ac:dyDescent="0.25">
      <c r="A150" s="7" t="s">
        <v>41</v>
      </c>
      <c r="B150">
        <v>184</v>
      </c>
    </row>
    <row r="151" spans="1:2" x14ac:dyDescent="0.25">
      <c r="A151" s="7" t="s">
        <v>42</v>
      </c>
      <c r="B151">
        <v>270</v>
      </c>
    </row>
    <row r="152" spans="1:2" x14ac:dyDescent="0.25">
      <c r="A152" s="7" t="s">
        <v>43</v>
      </c>
      <c r="B152">
        <v>905</v>
      </c>
    </row>
    <row r="153" spans="1:2" x14ac:dyDescent="0.25">
      <c r="A153" s="7" t="s">
        <v>44</v>
      </c>
      <c r="B153">
        <v>326</v>
      </c>
    </row>
    <row r="154" spans="1:2" x14ac:dyDescent="0.25">
      <c r="A154" s="7" t="s">
        <v>45</v>
      </c>
      <c r="B154">
        <v>414</v>
      </c>
    </row>
    <row r="155" spans="1:2" x14ac:dyDescent="0.25">
      <c r="A155" s="7" t="s">
        <v>46</v>
      </c>
      <c r="B155">
        <v>300</v>
      </c>
    </row>
    <row r="156" spans="1:2" x14ac:dyDescent="0.25">
      <c r="A156" s="7" t="s">
        <v>47</v>
      </c>
      <c r="B156">
        <v>152</v>
      </c>
    </row>
    <row r="157" spans="1:2" x14ac:dyDescent="0.25">
      <c r="A157" s="7" t="s">
        <v>48</v>
      </c>
      <c r="B157">
        <v>101</v>
      </c>
    </row>
    <row r="158" spans="1:2" x14ac:dyDescent="0.25">
      <c r="A158" s="7" t="s">
        <v>49</v>
      </c>
      <c r="B158">
        <v>523</v>
      </c>
    </row>
    <row r="159" spans="1:2" x14ac:dyDescent="0.25">
      <c r="A159" s="7" t="s">
        <v>50</v>
      </c>
      <c r="B159">
        <v>523</v>
      </c>
    </row>
    <row r="160" spans="1:2" x14ac:dyDescent="0.25">
      <c r="A160" s="7" t="s">
        <v>51</v>
      </c>
      <c r="B160">
        <v>154</v>
      </c>
    </row>
    <row r="161" spans="1:2" x14ac:dyDescent="0.25">
      <c r="A161" s="7" t="s">
        <v>52</v>
      </c>
      <c r="B161">
        <v>431</v>
      </c>
    </row>
    <row r="162" spans="1:2" x14ac:dyDescent="0.25">
      <c r="A162" s="7" t="s">
        <v>53</v>
      </c>
      <c r="B162">
        <v>281</v>
      </c>
    </row>
    <row r="163" spans="1:2" x14ac:dyDescent="0.25">
      <c r="A163" s="7" t="s">
        <v>54</v>
      </c>
      <c r="B163">
        <v>136</v>
      </c>
    </row>
    <row r="164" spans="1:2" x14ac:dyDescent="0.25">
      <c r="A164" s="7" t="s">
        <v>55</v>
      </c>
      <c r="B164">
        <v>426</v>
      </c>
    </row>
    <row r="165" spans="1:2" x14ac:dyDescent="0.25">
      <c r="A165" s="7" t="s">
        <v>56</v>
      </c>
      <c r="B165">
        <v>404</v>
      </c>
    </row>
    <row r="166" spans="1:2" x14ac:dyDescent="0.25">
      <c r="A166" s="7" t="s">
        <v>57</v>
      </c>
      <c r="B166">
        <v>112</v>
      </c>
    </row>
    <row r="167" spans="1:2" x14ac:dyDescent="0.25">
      <c r="A167" s="7" t="s">
        <v>58</v>
      </c>
      <c r="B167">
        <v>194</v>
      </c>
    </row>
    <row r="168" spans="1:2" x14ac:dyDescent="0.25">
      <c r="A168" s="7" t="s">
        <v>59</v>
      </c>
      <c r="B168">
        <v>298</v>
      </c>
    </row>
    <row r="169" spans="1:2" x14ac:dyDescent="0.25">
      <c r="A169" s="7" t="s">
        <v>60</v>
      </c>
      <c r="B169">
        <v>133</v>
      </c>
    </row>
    <row r="170" spans="1:2" x14ac:dyDescent="0.25">
      <c r="A170" s="7" t="s">
        <v>61</v>
      </c>
      <c r="B170">
        <v>22638</v>
      </c>
    </row>
    <row r="171" spans="1:2" x14ac:dyDescent="0.25">
      <c r="A171" s="7" t="s">
        <v>62</v>
      </c>
      <c r="B171">
        <v>154</v>
      </c>
    </row>
    <row r="172" spans="1:2" x14ac:dyDescent="0.25">
      <c r="A172" s="7" t="s">
        <v>63</v>
      </c>
      <c r="B172">
        <v>257</v>
      </c>
    </row>
    <row r="173" spans="1:2" x14ac:dyDescent="0.25">
      <c r="A173" s="7" t="s">
        <v>64</v>
      </c>
      <c r="B173">
        <v>459</v>
      </c>
    </row>
    <row r="174" spans="1:2" x14ac:dyDescent="0.25">
      <c r="A174" s="7" t="s">
        <v>29</v>
      </c>
      <c r="B174">
        <v>29775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I8:AK11"/>
  <sheetViews>
    <sheetView showGridLines="0" zoomScale="55" zoomScaleNormal="55" workbookViewId="0">
      <selection activeCell="AM8" sqref="AM8"/>
    </sheetView>
  </sheetViews>
  <sheetFormatPr defaultRowHeight="15" x14ac:dyDescent="0.25"/>
  <cols>
    <col min="12" max="12" width="9.28515625" customWidth="1"/>
    <col min="20" max="20" width="7.28515625" customWidth="1"/>
    <col min="21" max="21" width="9.140625" customWidth="1"/>
    <col min="22" max="22" width="14.85546875" customWidth="1"/>
    <col min="37" max="37" width="13.5703125" customWidth="1"/>
  </cols>
  <sheetData>
    <row r="8" spans="35:37" x14ac:dyDescent="0.25">
      <c r="AI8" t="s">
        <v>38</v>
      </c>
      <c r="AK8" s="8">
        <v>106721.95</v>
      </c>
    </row>
    <row r="11" spans="35:37" x14ac:dyDescent="0.25">
      <c r="AI11" t="s">
        <v>39</v>
      </c>
      <c r="AK11">
        <v>148.875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7"/>
  <sheetViews>
    <sheetView showGridLines="0" workbookViewId="0"/>
  </sheetViews>
  <sheetFormatPr defaultRowHeight="15" x14ac:dyDescent="0.25"/>
  <sheetData>
    <row r="1" spans="1:1" ht="18.75" x14ac:dyDescent="0.3">
      <c r="A1" s="12" t="s">
        <v>66</v>
      </c>
    </row>
    <row r="2" spans="1:1" ht="15.75" x14ac:dyDescent="0.25">
      <c r="A2" s="13" t="s">
        <v>67</v>
      </c>
    </row>
    <row r="3" spans="1:1" x14ac:dyDescent="0.25">
      <c r="A3" t="s">
        <v>90</v>
      </c>
    </row>
    <row r="4" spans="1:1" x14ac:dyDescent="0.25">
      <c r="A4" t="s">
        <v>33</v>
      </c>
    </row>
    <row r="5" spans="1:1" x14ac:dyDescent="0.25">
      <c r="A5" t="s">
        <v>32</v>
      </c>
    </row>
    <row r="6" spans="1:1" x14ac:dyDescent="0.25">
      <c r="A6" t="s">
        <v>68</v>
      </c>
    </row>
    <row r="7" spans="1:1" x14ac:dyDescent="0.25">
      <c r="A7" t="s">
        <v>69</v>
      </c>
    </row>
    <row r="9" spans="1:1" ht="15.75" x14ac:dyDescent="0.25">
      <c r="A9" s="13" t="s">
        <v>70</v>
      </c>
    </row>
    <row r="10" spans="1:1" x14ac:dyDescent="0.25">
      <c r="A10" t="s">
        <v>72</v>
      </c>
    </row>
    <row r="11" spans="1:1" x14ac:dyDescent="0.25">
      <c r="A11" t="s">
        <v>76</v>
      </c>
    </row>
    <row r="12" spans="1:1" x14ac:dyDescent="0.25">
      <c r="A12" t="s">
        <v>73</v>
      </c>
    </row>
    <row r="13" spans="1:1" x14ac:dyDescent="0.25">
      <c r="A13" t="s">
        <v>74</v>
      </c>
    </row>
    <row r="14" spans="1:1" x14ac:dyDescent="0.25">
      <c r="A14" t="s">
        <v>75</v>
      </c>
    </row>
    <row r="15" spans="1:1" x14ac:dyDescent="0.25">
      <c r="A15" t="s">
        <v>77</v>
      </c>
    </row>
    <row r="16" spans="1:1" x14ac:dyDescent="0.25">
      <c r="A16" t="s">
        <v>78</v>
      </c>
    </row>
    <row r="18" spans="1:1" ht="15.75" x14ac:dyDescent="0.25">
      <c r="A18" s="13" t="s">
        <v>79</v>
      </c>
    </row>
    <row r="19" spans="1:1" x14ac:dyDescent="0.25">
      <c r="A19" t="s">
        <v>82</v>
      </c>
    </row>
    <row r="20" spans="1:1" x14ac:dyDescent="0.25">
      <c r="A20" t="s">
        <v>83</v>
      </c>
    </row>
    <row r="21" spans="1:1" x14ac:dyDescent="0.25">
      <c r="A21" t="s">
        <v>87</v>
      </c>
    </row>
    <row r="22" spans="1:1" x14ac:dyDescent="0.25">
      <c r="A22" t="s">
        <v>80</v>
      </c>
    </row>
    <row r="23" spans="1:1" x14ac:dyDescent="0.25">
      <c r="A23" t="s">
        <v>81</v>
      </c>
    </row>
    <row r="24" spans="1:1" x14ac:dyDescent="0.25">
      <c r="A24" t="s">
        <v>88</v>
      </c>
    </row>
    <row r="25" spans="1:1" x14ac:dyDescent="0.25">
      <c r="A25" t="s">
        <v>84</v>
      </c>
    </row>
    <row r="26" spans="1:1" x14ac:dyDescent="0.25">
      <c r="A26" t="s">
        <v>85</v>
      </c>
    </row>
    <row r="27" spans="1:1" x14ac:dyDescent="0.25">
      <c r="A27" t="s">
        <v>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dirty_sales_data</vt:lpstr>
      <vt:lpstr>Pivot tables</vt:lpstr>
      <vt:lpstr>Dashboard</vt:lpstr>
      <vt:lpstr>Analysis and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Loureen Valyne</dc:creator>
  <cp:lastModifiedBy>Loureen Valyne</cp:lastModifiedBy>
  <cp:lastPrinted>2024-08-02T10:54:42Z</cp:lastPrinted>
  <dcterms:created xsi:type="dcterms:W3CDTF">2024-08-01T17:12:59Z</dcterms:created>
  <dcterms:modified xsi:type="dcterms:W3CDTF">2024-09-13T09:30:59Z</dcterms:modified>
</cp:coreProperties>
</file>