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4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ike data\"/>
    </mc:Choice>
  </mc:AlternateContent>
  <xr:revisionPtr revIDLastSave="0" documentId="13_ncr:9_{81BDB3D5-5D5F-4C07-92DA-12EEA3D8CF6B}" xr6:coauthVersionLast="47" xr6:coauthVersionMax="47" xr10:uidLastSave="{00000000-0000-0000-0000-000000000000}"/>
  <bookViews>
    <workbookView xWindow="-120" yWindow="-120" windowWidth="20730" windowHeight="11160" activeTab="2" xr2:uid="{58B24144-AF98-4480-A237-C013FF281B2E}"/>
  </bookViews>
  <sheets>
    <sheet name="New Bike Data_1" sheetId="1" r:id="rId1"/>
    <sheet name="General" sheetId="2" r:id="rId2"/>
    <sheet name="Bike Usage" sheetId="3" r:id="rId3"/>
    <sheet name="Factors" sheetId="4" r:id="rId4"/>
    <sheet name="Age Significance" sheetId="5" r:id="rId5"/>
    <sheet name="Education Significance" sheetId="6" r:id="rId6"/>
    <sheet name="Information Significance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7" l="1"/>
  <c r="B34" i="6"/>
  <c r="E23" i="7"/>
  <c r="C29" i="7"/>
  <c r="B29" i="7"/>
  <c r="C28" i="7"/>
  <c r="C27" i="7"/>
  <c r="C26" i="7"/>
  <c r="C25" i="7"/>
  <c r="C24" i="7"/>
  <c r="C23" i="7"/>
  <c r="B28" i="7"/>
  <c r="B27" i="7"/>
  <c r="B26" i="7"/>
  <c r="B25" i="7"/>
  <c r="B24" i="7"/>
  <c r="B23" i="7"/>
  <c r="C21" i="6"/>
  <c r="C16" i="7"/>
  <c r="C15" i="7"/>
  <c r="C17" i="7"/>
  <c r="C14" i="7"/>
  <c r="C13" i="7"/>
  <c r="C12" i="7"/>
  <c r="B17" i="7"/>
  <c r="B16" i="7"/>
  <c r="B15" i="7"/>
  <c r="B14" i="7"/>
  <c r="B13" i="7"/>
  <c r="B12" i="7"/>
  <c r="C12" i="6"/>
  <c r="C8" i="7"/>
  <c r="B8" i="7"/>
  <c r="D7" i="7"/>
  <c r="D6" i="7"/>
  <c r="D5" i="7"/>
  <c r="D4" i="7"/>
  <c r="D3" i="7"/>
  <c r="D2" i="7"/>
  <c r="D8" i="7" s="1"/>
  <c r="B39" i="5"/>
  <c r="F20" i="6"/>
  <c r="D24" i="6"/>
  <c r="C24" i="6"/>
  <c r="D23" i="6"/>
  <c r="D22" i="6"/>
  <c r="D21" i="6"/>
  <c r="C23" i="6"/>
  <c r="C22" i="6"/>
  <c r="C27" i="5"/>
  <c r="C18" i="5"/>
  <c r="C17" i="5"/>
  <c r="D15" i="6"/>
  <c r="D14" i="6"/>
  <c r="D13" i="6"/>
  <c r="D12" i="6"/>
  <c r="C15" i="6"/>
  <c r="C13" i="6"/>
  <c r="E7" i="6"/>
  <c r="E6" i="6"/>
  <c r="C14" i="6" s="1"/>
  <c r="E5" i="6"/>
  <c r="E4" i="6"/>
  <c r="G44" i="1"/>
  <c r="G45" i="1"/>
  <c r="G46" i="1"/>
  <c r="G47" i="1"/>
  <c r="G48" i="1"/>
  <c r="F44" i="1"/>
  <c r="F45" i="1"/>
  <c r="F46" i="1"/>
  <c r="F47" i="1"/>
  <c r="F48" i="1"/>
  <c r="K44" i="1"/>
  <c r="I44" i="1"/>
  <c r="D12" i="5"/>
  <c r="C12" i="5"/>
  <c r="E11" i="5"/>
  <c r="E10" i="5"/>
  <c r="E9" i="5"/>
  <c r="E8" i="5"/>
  <c r="E7" i="5"/>
  <c r="G17" i="1"/>
  <c r="G18" i="1"/>
  <c r="G19" i="1"/>
  <c r="G20" i="1"/>
  <c r="F17" i="1"/>
  <c r="F18" i="1"/>
  <c r="F19" i="1"/>
  <c r="F20" i="1"/>
  <c r="K17" i="1"/>
  <c r="I17" i="1"/>
  <c r="G9" i="1"/>
  <c r="G10" i="1"/>
  <c r="G11" i="1"/>
  <c r="G12" i="1"/>
  <c r="G13" i="1"/>
  <c r="F9" i="1"/>
  <c r="F10" i="1"/>
  <c r="F11" i="1"/>
  <c r="F12" i="1"/>
  <c r="F13" i="1"/>
  <c r="K9" i="1"/>
  <c r="I9" i="1"/>
  <c r="E12" i="5" l="1"/>
  <c r="E291" i="1"/>
  <c r="E292" i="1"/>
  <c r="E294" i="1"/>
  <c r="E296" i="1"/>
  <c r="D291" i="1"/>
  <c r="D295" i="1"/>
  <c r="I291" i="1"/>
  <c r="G291" i="1"/>
  <c r="E252" i="1"/>
  <c r="E254" i="1"/>
  <c r="E256" i="1"/>
  <c r="E258" i="1"/>
  <c r="E260" i="1"/>
  <c r="E262" i="1"/>
  <c r="I251" i="1"/>
  <c r="E251" i="1" s="1"/>
  <c r="G251" i="1"/>
  <c r="E268" i="1"/>
  <c r="E270" i="1"/>
  <c r="E272" i="1"/>
  <c r="E274" i="1"/>
  <c r="E276" i="1"/>
  <c r="E278" i="1"/>
  <c r="D269" i="1"/>
  <c r="D273" i="1"/>
  <c r="D277" i="1"/>
  <c r="J267" i="1"/>
  <c r="E267" i="1" s="1"/>
  <c r="H267" i="1"/>
  <c r="D242" i="1"/>
  <c r="D243" i="1"/>
  <c r="D244" i="1"/>
  <c r="D245" i="1"/>
  <c r="D246" i="1"/>
  <c r="D247" i="1"/>
  <c r="D232" i="1"/>
  <c r="D233" i="1"/>
  <c r="D234" i="1"/>
  <c r="D235" i="1"/>
  <c r="D236" i="1"/>
  <c r="D237" i="1"/>
  <c r="D238" i="1"/>
  <c r="D220" i="1"/>
  <c r="C214" i="1"/>
  <c r="C216" i="1"/>
  <c r="E213" i="1"/>
  <c r="C213" i="1" s="1"/>
  <c r="C204" i="1"/>
  <c r="C206" i="1"/>
  <c r="C208" i="1"/>
  <c r="C210" i="1"/>
  <c r="E203" i="1"/>
  <c r="C205" i="1" s="1"/>
  <c r="C197" i="1"/>
  <c r="C183" i="1"/>
  <c r="D183" i="1"/>
  <c r="C179" i="1"/>
  <c r="C174" i="1"/>
  <c r="C169" i="1"/>
  <c r="C165" i="1"/>
  <c r="D164" i="1"/>
  <c r="C198" i="1" s="1"/>
  <c r="C152" i="1"/>
  <c r="C154" i="1"/>
  <c r="C156" i="1"/>
  <c r="C158" i="1"/>
  <c r="C160" i="1"/>
  <c r="F151" i="1"/>
  <c r="C153" i="1" s="1"/>
  <c r="E143" i="1"/>
  <c r="E147" i="1"/>
  <c r="G143" i="1"/>
  <c r="C134" i="1"/>
  <c r="C137" i="1"/>
  <c r="E132" i="1"/>
  <c r="E119" i="1"/>
  <c r="C103" i="1"/>
  <c r="C105" i="1"/>
  <c r="C107" i="1"/>
  <c r="C109" i="1"/>
  <c r="H114" i="1"/>
  <c r="E115" i="1" s="1"/>
  <c r="H119" i="1"/>
  <c r="E120" i="1" s="1"/>
  <c r="H124" i="1"/>
  <c r="G103" i="1"/>
  <c r="C104" i="1" s="1"/>
  <c r="G97" i="1"/>
  <c r="D79" i="1"/>
  <c r="D78" i="1"/>
  <c r="D77" i="1"/>
  <c r="D76" i="1"/>
  <c r="D71" i="1"/>
  <c r="D70" i="1"/>
  <c r="D69" i="1"/>
  <c r="D65" i="1"/>
  <c r="D64" i="1"/>
  <c r="D63" i="1"/>
  <c r="D62" i="1"/>
  <c r="D57" i="1"/>
  <c r="D56" i="1"/>
  <c r="D55" i="1"/>
  <c r="D54" i="1"/>
  <c r="D53" i="1"/>
  <c r="D52" i="1"/>
  <c r="D48" i="1"/>
  <c r="D47" i="1"/>
  <c r="D46" i="1"/>
  <c r="D45" i="1"/>
  <c r="D44" i="1"/>
  <c r="D40" i="1"/>
  <c r="D39" i="1"/>
  <c r="D38" i="1"/>
  <c r="D37" i="1"/>
  <c r="D36" i="1"/>
  <c r="D35" i="1"/>
  <c r="D34" i="1"/>
  <c r="D30" i="1"/>
  <c r="D29" i="1"/>
  <c r="D28" i="1"/>
  <c r="D27" i="1"/>
  <c r="D26" i="1"/>
  <c r="D25" i="1"/>
  <c r="D24" i="1"/>
  <c r="D20" i="1"/>
  <c r="D19" i="1"/>
  <c r="D18" i="1"/>
  <c r="D17" i="1"/>
  <c r="D13" i="1"/>
  <c r="D12" i="1"/>
  <c r="D11" i="1"/>
  <c r="D10" i="1"/>
  <c r="D9" i="1"/>
  <c r="I6" i="1" s="1"/>
  <c r="D4" i="1"/>
  <c r="D3" i="1"/>
  <c r="D2" i="1"/>
  <c r="D19" i="5" l="1"/>
  <c r="D28" i="5" s="1"/>
  <c r="D17" i="5"/>
  <c r="D20" i="5"/>
  <c r="D29" i="5" s="1"/>
  <c r="D21" i="5"/>
  <c r="D30" i="5" s="1"/>
  <c r="C21" i="5"/>
  <c r="C30" i="5" s="1"/>
  <c r="C20" i="5"/>
  <c r="C29" i="5" s="1"/>
  <c r="D18" i="5"/>
  <c r="D27" i="5" s="1"/>
  <c r="C19" i="5"/>
  <c r="C28" i="5" s="1"/>
  <c r="C31" i="5" s="1"/>
  <c r="E25" i="1"/>
  <c r="E92" i="1"/>
  <c r="E93" i="1"/>
  <c r="E85" i="1"/>
  <c r="E87" i="1"/>
  <c r="E84" i="1"/>
  <c r="E86" i="1"/>
  <c r="E76" i="1"/>
  <c r="E78" i="1"/>
  <c r="E63" i="1"/>
  <c r="E65" i="1"/>
  <c r="E17" i="1"/>
  <c r="E19" i="1"/>
  <c r="E11" i="1"/>
  <c r="E13" i="1"/>
  <c r="E18" i="1"/>
  <c r="E20" i="1"/>
  <c r="E27" i="1"/>
  <c r="E29" i="1"/>
  <c r="E34" i="1"/>
  <c r="E36" i="1"/>
  <c r="E38" i="1"/>
  <c r="E40" i="1"/>
  <c r="E45" i="1"/>
  <c r="E47" i="1"/>
  <c r="E52" i="1"/>
  <c r="E56" i="1"/>
  <c r="E62" i="1"/>
  <c r="E64" i="1"/>
  <c r="E69" i="1"/>
  <c r="E71" i="1"/>
  <c r="E77" i="1"/>
  <c r="E10" i="1"/>
  <c r="E12" i="1"/>
  <c r="E24" i="1"/>
  <c r="E26" i="1"/>
  <c r="E28" i="1"/>
  <c r="E30" i="1"/>
  <c r="E35" i="1"/>
  <c r="E37" i="1"/>
  <c r="E39" i="1"/>
  <c r="E44" i="1"/>
  <c r="E46" i="1"/>
  <c r="E48" i="1"/>
  <c r="E53" i="1"/>
  <c r="E55" i="1"/>
  <c r="E57" i="1"/>
  <c r="E70" i="1"/>
  <c r="E54" i="1"/>
  <c r="E79" i="1"/>
  <c r="E9" i="1"/>
  <c r="C96" i="1"/>
  <c r="C98" i="1"/>
  <c r="C100" i="1"/>
  <c r="E124" i="1"/>
  <c r="E126" i="1"/>
  <c r="E128" i="1"/>
  <c r="C97" i="1"/>
  <c r="E125" i="1"/>
  <c r="C184" i="1"/>
  <c r="C186" i="1"/>
  <c r="C188" i="1"/>
  <c r="C190" i="1"/>
  <c r="C192" i="1"/>
  <c r="C194" i="1"/>
  <c r="C191" i="1"/>
  <c r="C187" i="1"/>
  <c r="C220" i="1"/>
  <c r="C222" i="1"/>
  <c r="C224" i="1"/>
  <c r="C226" i="1"/>
  <c r="C228" i="1"/>
  <c r="C225" i="1"/>
  <c r="C221" i="1"/>
  <c r="D252" i="1"/>
  <c r="D254" i="1"/>
  <c r="D256" i="1"/>
  <c r="D258" i="1"/>
  <c r="D260" i="1"/>
  <c r="D262" i="1"/>
  <c r="D263" i="1"/>
  <c r="D259" i="1"/>
  <c r="D255" i="1"/>
  <c r="D251" i="1"/>
  <c r="C99" i="1"/>
  <c r="E114" i="1"/>
  <c r="E127" i="1"/>
  <c r="C132" i="1"/>
  <c r="C133" i="1"/>
  <c r="C136" i="1"/>
  <c r="C138" i="1"/>
  <c r="C135" i="1"/>
  <c r="E144" i="1"/>
  <c r="E146" i="1"/>
  <c r="E148" i="1"/>
  <c r="E145" i="1"/>
  <c r="C193" i="1"/>
  <c r="C189" i="1"/>
  <c r="C185" i="1"/>
  <c r="C227" i="1"/>
  <c r="C223" i="1"/>
  <c r="G232" i="1"/>
  <c r="E246" i="1"/>
  <c r="E242" i="1"/>
  <c r="G242" i="1"/>
  <c r="D268" i="1"/>
  <c r="D270" i="1"/>
  <c r="D272" i="1"/>
  <c r="D274" i="1"/>
  <c r="D276" i="1"/>
  <c r="D278" i="1"/>
  <c r="D279" i="1"/>
  <c r="D275" i="1"/>
  <c r="D271" i="1"/>
  <c r="D267" i="1"/>
  <c r="D261" i="1"/>
  <c r="D257" i="1"/>
  <c r="D253" i="1"/>
  <c r="D292" i="1"/>
  <c r="D294" i="1"/>
  <c r="D296" i="1"/>
  <c r="D297" i="1"/>
  <c r="D293" i="1"/>
  <c r="C108" i="1"/>
  <c r="C106" i="1"/>
  <c r="C159" i="1"/>
  <c r="C157" i="1"/>
  <c r="C155" i="1"/>
  <c r="C164" i="1"/>
  <c r="C168" i="1"/>
  <c r="C173" i="1"/>
  <c r="C178" i="1"/>
  <c r="C209" i="1"/>
  <c r="C207" i="1"/>
  <c r="C215" i="1"/>
  <c r="E279" i="1"/>
  <c r="E277" i="1"/>
  <c r="E275" i="1"/>
  <c r="E273" i="1"/>
  <c r="E271" i="1"/>
  <c r="E269" i="1"/>
  <c r="E263" i="1"/>
  <c r="E261" i="1"/>
  <c r="E259" i="1"/>
  <c r="E257" i="1"/>
  <c r="E255" i="1"/>
  <c r="E253" i="1"/>
  <c r="E297" i="1"/>
  <c r="E295" i="1"/>
  <c r="E293" i="1"/>
  <c r="F26" i="5" l="1"/>
  <c r="D31" i="5"/>
  <c r="E234" i="1"/>
  <c r="E238" i="1"/>
  <c r="E233" i="1"/>
  <c r="E237" i="1"/>
  <c r="E245" i="1"/>
  <c r="E243" i="1"/>
  <c r="E247" i="1"/>
  <c r="E244" i="1"/>
  <c r="E232" i="1"/>
  <c r="E235" i="1"/>
  <c r="E236" i="1"/>
</calcChain>
</file>

<file path=xl/sharedStrings.xml><?xml version="1.0" encoding="utf-8"?>
<sst xmlns="http://schemas.openxmlformats.org/spreadsheetml/2006/main" count="512" uniqueCount="276">
  <si>
    <t>Gender</t>
  </si>
  <si>
    <t>ICE</t>
  </si>
  <si>
    <t>E-Motorbike</t>
  </si>
  <si>
    <t>Total</t>
  </si>
  <si>
    <t>Male</t>
  </si>
  <si>
    <t>Female</t>
  </si>
  <si>
    <t xml:space="preserve">Other </t>
  </si>
  <si>
    <t>Motorbike riders by Age</t>
  </si>
  <si>
    <t>Age of Riders</t>
  </si>
  <si>
    <t>Below 18 Yrs old,</t>
  </si>
  <si>
    <t>18-25yrs Old,</t>
  </si>
  <si>
    <t>26-30 yrs old</t>
  </si>
  <si>
    <t>30-40 yrs Old</t>
  </si>
  <si>
    <t>Above 40yrs Old</t>
  </si>
  <si>
    <t xml:space="preserve">Motorbike riders by level of Education </t>
  </si>
  <si>
    <t>Rider level of Education</t>
  </si>
  <si>
    <t xml:space="preserve">No education, </t>
  </si>
  <si>
    <t>Primary,</t>
  </si>
  <si>
    <t>High School,</t>
  </si>
  <si>
    <t>Tertiary education,</t>
  </si>
  <si>
    <t>Motorbike Ownership</t>
  </si>
  <si>
    <t>Owned by the rider,</t>
  </si>
  <si>
    <t>Owned by a company,</t>
  </si>
  <si>
    <t>Owned by another person(s),</t>
  </si>
  <si>
    <t xml:space="preserve">Co-owned by the rider and other person(s), </t>
  </si>
  <si>
    <t>Owned by a financial institution</t>
  </si>
  <si>
    <t>Co-owned by a financial institution, and the rider</t>
  </si>
  <si>
    <t>Other (specify)</t>
  </si>
  <si>
    <t xml:space="preserve">Purchase price of motorbikes </t>
  </si>
  <si>
    <t>Purchase price of motobikes</t>
  </si>
  <si>
    <t>0-50,000</t>
  </si>
  <si>
    <t>50,000-100000</t>
  </si>
  <si>
    <t>100,000-150,000</t>
  </si>
  <si>
    <t xml:space="preserve">150,000-200,000  </t>
  </si>
  <si>
    <t xml:space="preserve">200,000-250,000  </t>
  </si>
  <si>
    <t>250,000-300,000</t>
  </si>
  <si>
    <t>Above 300,000</t>
  </si>
  <si>
    <t xml:space="preserve">Source of motorbikes financing </t>
  </si>
  <si>
    <t>Source of Motorbikes Financing</t>
  </si>
  <si>
    <t>Savings</t>
  </si>
  <si>
    <t>Loan from Bank/Sacco</t>
  </si>
  <si>
    <t>Investor financing</t>
  </si>
  <si>
    <t>Hybrid financing</t>
  </si>
  <si>
    <t>Other;</t>
  </si>
  <si>
    <t xml:space="preserve">Motorbikes Usage </t>
  </si>
  <si>
    <t>Motorbikes Usage</t>
  </si>
  <si>
    <t>Private Use</t>
  </si>
  <si>
    <t xml:space="preserve">Public transport use, </t>
  </si>
  <si>
    <t xml:space="preserve">Both private &amp; Public transport use, </t>
  </si>
  <si>
    <t>Delivery of goods,</t>
  </si>
  <si>
    <t>Company/Organizational use,</t>
  </si>
  <si>
    <t>Other</t>
  </si>
  <si>
    <t>For how long have you been riding the current motorbike?</t>
  </si>
  <si>
    <t>Period of riding current Motorbike</t>
  </si>
  <si>
    <t>2 Years and Below,</t>
  </si>
  <si>
    <t>2-5yrs,</t>
  </si>
  <si>
    <t>5-10yrs,</t>
  </si>
  <si>
    <t>More than 10yrs</t>
  </si>
  <si>
    <t>How many motorbikes have you operated so far?</t>
  </si>
  <si>
    <t>Number of Motorbikes operated so far</t>
  </si>
  <si>
    <t>This is the first motorbike</t>
  </si>
  <si>
    <t>This is the second motorbike</t>
  </si>
  <si>
    <t>I have operated more than two motorbikes before this</t>
  </si>
  <si>
    <t>What was the type of previous motorbikes operated?</t>
  </si>
  <si>
    <t>Type of previously operated motorbikes</t>
  </si>
  <si>
    <t xml:space="preserve">Internal Combustion Engine, </t>
  </si>
  <si>
    <t>Electric Powered Engine</t>
  </si>
  <si>
    <t>Hybrid Engine,</t>
  </si>
  <si>
    <r>
      <t xml:space="preserve">Others (specify) </t>
    </r>
    <r>
      <rPr>
        <u/>
        <sz val="11"/>
        <color theme="1"/>
        <rFont val="Times New Roman"/>
        <family val="1"/>
      </rPr>
      <t xml:space="preserve"> </t>
    </r>
  </si>
  <si>
    <t>What is the type of the other motorcycles you own?</t>
  </si>
  <si>
    <t>Type of other motorcycles owned</t>
  </si>
  <si>
    <t>Knowledge of EM during buying current Motorbike</t>
  </si>
  <si>
    <t>Yes</t>
  </si>
  <si>
    <t>No</t>
  </si>
  <si>
    <t>Reasons for buying an ICE instead of an EM?</t>
  </si>
  <si>
    <t>I have little information about EM, and more confident about ICEM</t>
  </si>
  <si>
    <t>ICEM can go for  much longer distance before refuelling compared to EM before charging</t>
  </si>
  <si>
    <t>Access to fueling is easier compared to access to battery swapping points</t>
  </si>
  <si>
    <t>I can easily travel out of Nairobi, EM confines me to Nairobi</t>
  </si>
  <si>
    <r>
      <t>Other:</t>
    </r>
    <r>
      <rPr>
        <sz val="11"/>
        <color rgb="FFFF0000"/>
        <rFont val="Times New Roman"/>
        <family val="1"/>
      </rPr>
      <t>Expensive spare parts</t>
    </r>
  </si>
  <si>
    <t>Reasons for buying an EM instead of an ICE Motorbike?</t>
  </si>
  <si>
    <t>I was encouraged by an e-bike owner</t>
  </si>
  <si>
    <t>The price incentives were attractive</t>
  </si>
  <si>
    <t>Operational &amp; Maintenance costs were attractive</t>
  </si>
  <si>
    <t>The vending company had them on offer</t>
  </si>
  <si>
    <t>I was curious about the new technology</t>
  </si>
  <si>
    <t>I had a prior experience with e-bikes</t>
  </si>
  <si>
    <t>Easy access to financing</t>
  </si>
  <si>
    <t>Do you intend to add another motorbike within the next three years?</t>
  </si>
  <si>
    <t>Intention of buying a Motorbike within the next 3 years</t>
  </si>
  <si>
    <t>Do you intend to replace motorbike within the next three years?</t>
  </si>
  <si>
    <t>Intention of replacing the Motorbike within the next 3 years</t>
  </si>
  <si>
    <t>When replacing/Adding Which type of Motorcycle will you consider?</t>
  </si>
  <si>
    <t>Preference on replacing/adding a Motorcycle</t>
  </si>
  <si>
    <t>Electric</t>
  </si>
  <si>
    <t>Electric but of a different brand</t>
  </si>
  <si>
    <t>Both</t>
  </si>
  <si>
    <t>Undecided</t>
  </si>
  <si>
    <t>If you previously stated that you ARE CONSIDERING  buying an electric motorbike in the future. What is the reason behind this intention?</t>
  </si>
  <si>
    <t>Reasons for buying an EM in the future</t>
  </si>
  <si>
    <t xml:space="preserve">Low operation &amp; maintenance costs, </t>
  </si>
  <si>
    <t>Environmentally friendly,</t>
  </si>
  <si>
    <t>This is the current trend,</t>
  </si>
  <si>
    <t>Payment models are favourable</t>
  </si>
  <si>
    <t xml:space="preserve">Prices are affordable, </t>
  </si>
  <si>
    <r>
      <t>Other</t>
    </r>
    <r>
      <rPr>
        <sz val="11"/>
        <color rgb="FFFF0000"/>
        <rFont val="Times New Roman"/>
        <family val="1"/>
      </rPr>
      <t xml:space="preserve"> (No Vibrations,Quiet)</t>
    </r>
  </si>
  <si>
    <t>What is your intended source of financing?</t>
  </si>
  <si>
    <t>Source of Financing</t>
  </si>
  <si>
    <t>Vendor payment plan</t>
  </si>
  <si>
    <t>What have you liked most about the EM?</t>
  </si>
  <si>
    <t>What is liked most about EM</t>
  </si>
  <si>
    <t xml:space="preserve">No Costs on fuel hence Low operation costs, </t>
  </si>
  <si>
    <t xml:space="preserve">Less frequent faultiness hence low maintenance costs, </t>
  </si>
  <si>
    <t>Low noise Engine</t>
  </si>
  <si>
    <t>Fast swapping at stations</t>
  </si>
  <si>
    <t>Battery Swapping cost affordable</t>
  </si>
  <si>
    <t>The battery can do long distances</t>
  </si>
  <si>
    <t>Less prone to theft</t>
  </si>
  <si>
    <t>Other (Please specify)</t>
  </si>
  <si>
    <t>Do you consider the charging stations of your vendor, well distributed?</t>
  </si>
  <si>
    <t>Charging stations well distributed</t>
  </si>
  <si>
    <t>Do you have skills to do basic maintenance to your EM?</t>
  </si>
  <si>
    <t>In case of a fault, do you need a specialized mechanic to correct the fault, or your regular mechanic can handle it?</t>
  </si>
  <si>
    <t>Do you need a specialized mechanic</t>
  </si>
  <si>
    <t>Where do you access specialized maintenance services?</t>
  </si>
  <si>
    <t>Where do you access specialized services</t>
  </si>
  <si>
    <t>From the Vendor</t>
  </si>
  <si>
    <t>From Trained specialized mechanics</t>
  </si>
  <si>
    <t>Challenges faced with the EM?</t>
  </si>
  <si>
    <t xml:space="preserve">High operation costs, </t>
  </si>
  <si>
    <t xml:space="preserve">High maintenance costs, </t>
  </si>
  <si>
    <t>Time wastage during battery swapping</t>
  </si>
  <si>
    <t>Time wastage during battery charging</t>
  </si>
  <si>
    <t>Poor distribution of charging stations</t>
  </si>
  <si>
    <t>Battery draining too fast</t>
  </si>
  <si>
    <t>EM requires special handling &amp; Storage</t>
  </si>
  <si>
    <t>More prone to theft</t>
  </si>
  <si>
    <t>In case of a fault, few specialists can maintain it</t>
  </si>
  <si>
    <t>Limited distance of operation</t>
  </si>
  <si>
    <t>No emergency services</t>
  </si>
  <si>
    <t>Other (Please specify) Bullying by ICE</t>
  </si>
  <si>
    <t>Do you think your EM needs any improvement?</t>
  </si>
  <si>
    <t>What features of your Electric motorbike do you think needs improvement?</t>
  </si>
  <si>
    <t>Features of EM that need improvement</t>
  </si>
  <si>
    <t>EM</t>
  </si>
  <si>
    <t>Battery duration to last longer</t>
  </si>
  <si>
    <t>Safety features to be improved</t>
  </si>
  <si>
    <t>More mechanical power to carry more loads</t>
  </si>
  <si>
    <t>Change of size and weight</t>
  </si>
  <si>
    <t>Other (Customer comfort)</t>
  </si>
  <si>
    <t>Improve speed</t>
  </si>
  <si>
    <t>Lighst/rain</t>
  </si>
  <si>
    <t>Incase you intend to purchase an EM from a different vendor. Which vendor would that be?</t>
  </si>
  <si>
    <t>Ampersand</t>
  </si>
  <si>
    <t>Mkopa</t>
  </si>
  <si>
    <t>Spiro</t>
  </si>
  <si>
    <t>Roam</t>
  </si>
  <si>
    <t>Charging points are more distributed</t>
  </si>
  <si>
    <t>Is capable of carrying more load</t>
  </si>
  <si>
    <t>The battery lasts longer</t>
  </si>
  <si>
    <t>Has more safety features</t>
  </si>
  <si>
    <t>Better financing Model</t>
  </si>
  <si>
    <t xml:space="preserve">Prices are more affordable, </t>
  </si>
  <si>
    <t>emergency services</t>
  </si>
  <si>
    <t>Good speed</t>
  </si>
  <si>
    <t>Other (Multiple batteries)</t>
  </si>
  <si>
    <t>If you previously stated that you ARE NOT CONSIDERING  buying an electric motorbike in the future. What are some barriers that refrain you from doing so?</t>
  </si>
  <si>
    <t xml:space="preserve"> barriers that refrain you from doing buying an EM</t>
  </si>
  <si>
    <t>They are too expensive</t>
  </si>
  <si>
    <t xml:space="preserve">Charging stations do not adequately cover my area of operation </t>
  </si>
  <si>
    <t>The recharging time is too long and leads to time wastage</t>
  </si>
  <si>
    <t>In case of a fault it is more expensive to repair</t>
  </si>
  <si>
    <t>Require specialized repair</t>
  </si>
  <si>
    <t>Resell value is low</t>
  </si>
  <si>
    <t>Where did you obtain information about electric motorbikes?</t>
  </si>
  <si>
    <t>Electric motorbike vendors,</t>
  </si>
  <si>
    <t>Social Media,</t>
  </si>
  <si>
    <t>Owners of electric motorbikes,</t>
  </si>
  <si>
    <t>TV advertising,</t>
  </si>
  <si>
    <t>Training</t>
  </si>
  <si>
    <t>Other (Please Specify),APPS</t>
  </si>
  <si>
    <t>Which other factors make EM UNDESIRABLE?</t>
  </si>
  <si>
    <t>Charging stations that are difficult to find or access</t>
  </si>
  <si>
    <t>Battery charging takes a long time</t>
  </si>
  <si>
    <t>Prone to damage and problems</t>
  </si>
  <si>
    <t>Falling resale prices</t>
  </si>
  <si>
    <t>Service/maintenance costs are expensive or not worth it</t>
  </si>
  <si>
    <t>Engine with low acceleration or speed</t>
  </si>
  <si>
    <t>Battery installation is technically complicated</t>
  </si>
  <si>
    <t>The maintenance is difficult and cumbersome</t>
  </si>
  <si>
    <t>It cannot be used for long-distance</t>
  </si>
  <si>
    <t>Cannot carry heavy luggage</t>
  </si>
  <si>
    <t xml:space="preserve">No major difference with the ICE </t>
  </si>
  <si>
    <t>Difficult or uncomfortable to ride</t>
  </si>
  <si>
    <t>Which other factors would make EM desirable?</t>
  </si>
  <si>
    <t>Purchase prices are competitive/Fair</t>
  </si>
  <si>
    <t>Environmentally friendly</t>
  </si>
  <si>
    <t>Has a quieter engine</t>
  </si>
  <si>
    <t>Electric motorbikes are the vehicles of the future</t>
  </si>
  <si>
    <t>Has a new/innovative engine type with advanced technology</t>
  </si>
  <si>
    <t>There are more incentives from the government for electric vehicle users</t>
  </si>
  <si>
    <t>Operating costs (batteries) are lower than petrol/diesel vehicles</t>
  </si>
  <si>
    <t>Lower maintenance costs than petrol/diesel vehicles</t>
  </si>
  <si>
    <t>Has an engine with high acceleration and speed</t>
  </si>
  <si>
    <t>Has a longer service life</t>
  </si>
  <si>
    <t>Good resale prices</t>
  </si>
  <si>
    <t>They can be used for long distances</t>
  </si>
  <si>
    <t>They can carry heavy luggage</t>
  </si>
  <si>
    <t>Which of the following types of maintenance costs are you most concerned about about EM?</t>
  </si>
  <si>
    <t>None</t>
  </si>
  <si>
    <t xml:space="preserve">Battery replacement charges </t>
  </si>
  <si>
    <t>Spare part price</t>
  </si>
  <si>
    <t xml:space="preserve">Regular maintenance costs, </t>
  </si>
  <si>
    <t>Maintenance needs a specialist</t>
  </si>
  <si>
    <t>Other unexpected expenses,</t>
  </si>
  <si>
    <t xml:space="preserve">Other (specify),  </t>
  </si>
  <si>
    <t>Type of Motorbike</t>
  </si>
  <si>
    <t>Electrical Motorbike</t>
  </si>
  <si>
    <t>Column1</t>
  </si>
  <si>
    <t>GRAND TOTAL</t>
  </si>
  <si>
    <t>Percentage</t>
  </si>
  <si>
    <t>Total responses</t>
  </si>
  <si>
    <t>Total Responses</t>
  </si>
  <si>
    <t>Total response</t>
  </si>
  <si>
    <t>Percenntage</t>
  </si>
  <si>
    <t>Preferred vendor for EM</t>
  </si>
  <si>
    <t>Reasons from preferring that different brand of EM?</t>
  </si>
  <si>
    <t>ICE percentage</t>
  </si>
  <si>
    <t>EM percentage</t>
  </si>
  <si>
    <t>Total ICE responses</t>
  </si>
  <si>
    <t>Total EM response</t>
  </si>
  <si>
    <t>ICE fators</t>
  </si>
  <si>
    <t>EM factors</t>
  </si>
  <si>
    <t>Total EM responses</t>
  </si>
  <si>
    <t>ICE pecentage</t>
  </si>
  <si>
    <t>Total ICE by age</t>
  </si>
  <si>
    <t>Total EM by age</t>
  </si>
  <si>
    <t>TotalPercentage</t>
  </si>
  <si>
    <t>Total ICE by Education</t>
  </si>
  <si>
    <t>Total EM by Education</t>
  </si>
  <si>
    <t>Column Totals</t>
  </si>
  <si>
    <t>ICE expected</t>
  </si>
  <si>
    <t>EM expected</t>
  </si>
  <si>
    <t>Grand Total</t>
  </si>
  <si>
    <t>Calculating the Chi-Square Statistic (Observed−Expected) 
squared /Expected )</t>
  </si>
  <si>
    <t xml:space="preserve"> Calculating Expected Values (Row Total*Column Total/Grand Total)</t>
  </si>
  <si>
    <t>Totals</t>
  </si>
  <si>
    <t>Degrees of Freedom</t>
  </si>
  <si>
    <t>df=(Number of Rows−1)×(Number of Columns−1)</t>
  </si>
  <si>
    <t>Rows = 5 (age groups), Columns = 2 (ICE, E-Motorbike)</t>
  </si>
  <si>
    <t>df=(5−1)×(2−1)=4</t>
  </si>
  <si>
    <t>Determining the Critical Value</t>
  </si>
  <si>
    <t>Total Percentage</t>
  </si>
  <si>
    <t>EM total by source</t>
  </si>
  <si>
    <t>ICE total by source</t>
  </si>
  <si>
    <t>Use CHISQ.INV.RT function to find the critical value at a given significance level (α=0.05)</t>
  </si>
  <si>
    <t>This means there's no significant relationship between Age Group and Motorbike Type</t>
  </si>
  <si>
    <t xml:space="preserve"> </t>
  </si>
  <si>
    <t xml:space="preserve">ICE </t>
  </si>
  <si>
    <t>Total Chi-Square Value</t>
  </si>
  <si>
    <t>Comparing the Chi-square value to the Critical Value</t>
  </si>
  <si>
    <t>Since 3.36 is less than 9.49 we fail to reject the null hypothesis</t>
  </si>
  <si>
    <t>Calculating Expected Values (Row Total*Column Total/Grand Total)</t>
  </si>
  <si>
    <t>Level of Education</t>
  </si>
  <si>
    <t>Rows = 4 (education levels), Columns = 2 (ICE, E-Motorbike)</t>
  </si>
  <si>
    <t>df=(4−1)×(2−1)=3</t>
  </si>
  <si>
    <t>Since 6.03 is less than 7.81 we fail to reject the null hypothesis</t>
  </si>
  <si>
    <t>This means there's no significant relationship between Level of Education and Motorbike Type</t>
  </si>
  <si>
    <t>E-M expected</t>
  </si>
  <si>
    <t xml:space="preserve">Calculating the Chi-Square Statistic (Observed−Expected) </t>
  </si>
  <si>
    <t>squared /Expected )</t>
  </si>
  <si>
    <t>Total Chi-square Statistics</t>
  </si>
  <si>
    <t>Rows = 6 (sources of information), Columns = 2 (ICE, E-Motorbike)</t>
  </si>
  <si>
    <t>df=(6−1)×(2−1)=5</t>
  </si>
  <si>
    <t>Since 3.60 is less than 11.07 we fail to reject the null hypothesis</t>
  </si>
  <si>
    <t>This means there's no significant relationship between Soure of Information and Motorbike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</si>
</sst>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theme="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2" fillId="0" borderId="0" xfId="0" applyFont="1"/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0" fillId="0" borderId="1" xfId="0" applyBorder="1"/>
    <xf numFmtId="0" fontId="3" fillId="0" borderId="4" xfId="0" applyFont="1" applyBorder="1" applyAlignment="1">
      <alignment vertical="center"/>
    </xf>
    <xf numFmtId="0" fontId="3" fillId="0" borderId="7" xfId="0" applyFont="1" applyBorder="1"/>
    <xf numFmtId="0" fontId="2" fillId="0" borderId="5" xfId="0" applyFont="1" applyBorder="1"/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1" xfId="0" applyFont="1" applyBorder="1"/>
    <xf numFmtId="0" fontId="2" fillId="0" borderId="4" xfId="0" applyFont="1" applyBorder="1"/>
    <xf numFmtId="2" fontId="1" fillId="0" borderId="5" xfId="0" applyNumberFormat="1" applyFont="1" applyBorder="1"/>
    <xf numFmtId="2" fontId="1" fillId="0" borderId="8" xfId="0" applyNumberFormat="1" applyFont="1" applyBorder="1"/>
    <xf numFmtId="2" fontId="0" fillId="0" borderId="0" xfId="0" applyNumberFormat="1"/>
    <xf numFmtId="2" fontId="1" fillId="0" borderId="6" xfId="0" applyNumberFormat="1" applyFont="1" applyBorder="1"/>
    <xf numFmtId="2" fontId="1" fillId="0" borderId="9" xfId="0" applyNumberFormat="1" applyFont="1" applyBorder="1"/>
    <xf numFmtId="1" fontId="1" fillId="0" borderId="2" xfId="0" applyNumberFormat="1" applyFont="1" applyBorder="1"/>
    <xf numFmtId="1" fontId="1" fillId="0" borderId="5" xfId="0" applyNumberFormat="1" applyFont="1" applyBorder="1"/>
    <xf numFmtId="1" fontId="1" fillId="0" borderId="8" xfId="0" applyNumberFormat="1" applyFont="1" applyBorder="1"/>
    <xf numFmtId="1" fontId="1" fillId="0" borderId="0" xfId="0" applyNumberFormat="1" applyFont="1"/>
    <xf numFmtId="1" fontId="0" fillId="0" borderId="0" xfId="0" applyNumberFormat="1"/>
    <xf numFmtId="1" fontId="1" fillId="0" borderId="2" xfId="0" applyNumberFormat="1" applyFont="1" applyBorder="1" applyAlignment="1">
      <alignment vertical="center" wrapText="1"/>
    </xf>
    <xf numFmtId="1" fontId="1" fillId="0" borderId="5" xfId="0" applyNumberFormat="1" applyFont="1" applyBorder="1" applyAlignment="1">
      <alignment vertical="center" wrapText="1"/>
    </xf>
    <xf numFmtId="1" fontId="1" fillId="0" borderId="8" xfId="0" applyNumberFormat="1" applyFont="1" applyBorder="1" applyAlignment="1">
      <alignment vertical="center" wrapText="1"/>
    </xf>
    <xf numFmtId="1" fontId="0" fillId="0" borderId="5" xfId="0" applyNumberFormat="1" applyBorder="1"/>
    <xf numFmtId="1" fontId="1" fillId="0" borderId="3" xfId="0" applyNumberFormat="1" applyFont="1" applyBorder="1" applyAlignment="1">
      <alignment vertical="center" wrapText="1"/>
    </xf>
    <xf numFmtId="1" fontId="1" fillId="0" borderId="6" xfId="0" applyNumberFormat="1" applyFont="1" applyBorder="1" applyAlignment="1">
      <alignment vertical="center" wrapText="1"/>
    </xf>
    <xf numFmtId="1" fontId="1" fillId="0" borderId="9" xfId="0" applyNumberFormat="1" applyFont="1" applyBorder="1" applyAlignment="1">
      <alignment vertical="center" wrapText="1"/>
    </xf>
    <xf numFmtId="1" fontId="1" fillId="0" borderId="3" xfId="0" applyNumberFormat="1" applyFont="1" applyBorder="1"/>
    <xf numFmtId="1" fontId="1" fillId="0" borderId="6" xfId="0" applyNumberFormat="1" applyFont="1" applyBorder="1"/>
    <xf numFmtId="1" fontId="1" fillId="0" borderId="9" xfId="0" applyNumberFormat="1" applyFont="1" applyBorder="1"/>
    <xf numFmtId="0" fontId="1" fillId="0" borderId="16" xfId="0" applyFont="1" applyBorder="1"/>
    <xf numFmtId="9" fontId="0" fillId="0" borderId="0" xfId="0" applyNumberFormat="1"/>
    <xf numFmtId="1" fontId="0" fillId="0" borderId="13" xfId="0" applyNumberFormat="1" applyBorder="1"/>
    <xf numFmtId="9" fontId="1" fillId="0" borderId="5" xfId="0" applyNumberFormat="1" applyFont="1" applyBorder="1"/>
    <xf numFmtId="9" fontId="1" fillId="0" borderId="2" xfId="0" applyNumberFormat="1" applyFont="1" applyBorder="1"/>
    <xf numFmtId="9" fontId="1" fillId="0" borderId="6" xfId="0" applyNumberFormat="1" applyFont="1" applyBorder="1"/>
    <xf numFmtId="9" fontId="1" fillId="0" borderId="9" xfId="0" applyNumberFormat="1" applyFont="1" applyBorder="1"/>
    <xf numFmtId="0" fontId="1" fillId="3" borderId="10" xfId="0" applyFont="1" applyFill="1" applyBorder="1" applyAlignment="1">
      <alignment vertical="center" wrapText="1"/>
    </xf>
    <xf numFmtId="1" fontId="1" fillId="3" borderId="5" xfId="0" applyNumberFormat="1" applyFont="1" applyFill="1" applyBorder="1"/>
    <xf numFmtId="1" fontId="1" fillId="3" borderId="6" xfId="0" applyNumberFormat="1" applyFont="1" applyFill="1" applyBorder="1"/>
    <xf numFmtId="0" fontId="1" fillId="0" borderId="19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6" fillId="2" borderId="14" xfId="0" applyFont="1" applyFill="1" applyBorder="1"/>
    <xf numFmtId="1" fontId="6" fillId="2" borderId="12" xfId="0" applyNumberFormat="1" applyFont="1" applyFill="1" applyBorder="1"/>
    <xf numFmtId="1" fontId="6" fillId="2" borderId="15" xfId="0" applyNumberFormat="1" applyFont="1" applyFill="1" applyBorder="1"/>
    <xf numFmtId="0" fontId="1" fillId="3" borderId="5" xfId="0" applyFont="1" applyFill="1" applyBorder="1" applyAlignment="1">
      <alignment vertical="center" wrapText="1"/>
    </xf>
    <xf numFmtId="2" fontId="1" fillId="3" borderId="5" xfId="0" applyNumberFormat="1" applyFont="1" applyFill="1" applyBorder="1"/>
    <xf numFmtId="0" fontId="6" fillId="2" borderId="5" xfId="0" applyFont="1" applyFill="1" applyBorder="1"/>
    <xf numFmtId="1" fontId="6" fillId="2" borderId="5" xfId="0" applyNumberFormat="1" applyFont="1" applyFill="1" applyBorder="1"/>
    <xf numFmtId="1" fontId="6" fillId="2" borderId="6" xfId="0" applyNumberFormat="1" applyFont="1" applyFill="1" applyBorder="1"/>
    <xf numFmtId="0" fontId="1" fillId="3" borderId="5" xfId="0" applyFont="1" applyFill="1" applyBorder="1"/>
    <xf numFmtId="1" fontId="0" fillId="3" borderId="17" xfId="0" applyNumberFormat="1" applyFont="1" applyFill="1" applyBorder="1"/>
    <xf numFmtId="1" fontId="0" fillId="0" borderId="17" xfId="0" applyNumberFormat="1" applyFont="1" applyBorder="1"/>
    <xf numFmtId="1" fontId="0" fillId="0" borderId="18" xfId="0" applyNumberFormat="1" applyFont="1" applyBorder="1"/>
    <xf numFmtId="0" fontId="1" fillId="3" borderId="16" xfId="0" applyFont="1" applyFill="1" applyBorder="1"/>
    <xf numFmtId="0" fontId="1" fillId="3" borderId="4" xfId="0" applyFont="1" applyFill="1" applyBorder="1"/>
    <xf numFmtId="0" fontId="6" fillId="2" borderId="1" xfId="0" applyFont="1" applyFill="1" applyBorder="1"/>
    <xf numFmtId="1" fontId="6" fillId="2" borderId="2" xfId="0" applyNumberFormat="1" applyFont="1" applyFill="1" applyBorder="1"/>
    <xf numFmtId="2" fontId="6" fillId="2" borderId="3" xfId="0" applyNumberFormat="1" applyFont="1" applyFill="1" applyBorder="1"/>
    <xf numFmtId="2" fontId="1" fillId="3" borderId="6" xfId="0" applyNumberFormat="1" applyFont="1" applyFill="1" applyBorder="1"/>
  </cellXfs>
  <cellStyles count="1">
    <cellStyle name="Normal" xfId="0" builtinId="0"/>
  </cellStyles>
  <dxfs count="30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1" formatCode="0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1" formatCode="0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theme="4" tint="0.39997558519241921"/>
        </bottom>
      </border>
    </dxf>
    <dxf>
      <numFmt numFmtId="2" formatCode="0.00"/>
    </dxf>
    <dxf>
      <numFmt numFmtId="2" formatCode="0.0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1" formatCode="0"/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4" tint="0.39997558519241921"/>
        </bottom>
      </border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Motorbykes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'New Bike Data_1'!$J$1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Data_1'!$I$2:$I$3</c:f>
              <c:strCache>
                <c:ptCount val="2"/>
                <c:pt idx="0">
                  <c:v>Electrical Motorbike</c:v>
                </c:pt>
                <c:pt idx="1">
                  <c:v>ICE</c:v>
                </c:pt>
              </c:strCache>
            </c:strRef>
          </c:cat>
          <c:val>
            <c:numRef>
              <c:f>'New Bike Data_1'!$J$2:$J$3</c:f>
              <c:numCache>
                <c:formatCode>0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E-4C28-957D-95CDD863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Previously Operated Motorbike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Data_1'!$A$76:$A$79</c:f>
              <c:strCache>
                <c:ptCount val="4"/>
                <c:pt idx="0">
                  <c:v>Internal Combustion Engine, </c:v>
                </c:pt>
                <c:pt idx="1">
                  <c:v>Electric Powered Engine</c:v>
                </c:pt>
                <c:pt idx="2">
                  <c:v>Hybrid Engine,</c:v>
                </c:pt>
                <c:pt idx="3">
                  <c:v>Others (specify)  </c:v>
                </c:pt>
              </c:strCache>
            </c:strRef>
          </c:cat>
          <c:val>
            <c:numRef>
              <c:f>'New Bike Data_1'!$E$76:$E$79</c:f>
              <c:numCache>
                <c:formatCode>0%</c:formatCode>
                <c:ptCount val="4"/>
                <c:pt idx="0">
                  <c:v>0.6</c:v>
                </c:pt>
                <c:pt idx="1">
                  <c:v>5.7142857142857141E-2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2-444F-A3DA-2154026063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9079248"/>
        <c:axId val="859082128"/>
      </c:barChart>
      <c:catAx>
        <c:axId val="85907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82128"/>
        <c:crosses val="autoZero"/>
        <c:auto val="1"/>
        <c:lblAlgn val="ctr"/>
        <c:lblOffset val="100"/>
        <c:noMultiLvlLbl val="0"/>
      </c:catAx>
      <c:valAx>
        <c:axId val="8590821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7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Other Owned</a:t>
            </a:r>
            <a:r>
              <a:rPr lang="en-US" baseline="0"/>
              <a:t> Motorbikes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Data_1'!$A$84:$A$87</c:f>
              <c:strCache>
                <c:ptCount val="4"/>
                <c:pt idx="0">
                  <c:v>Internal Combustion Engine, </c:v>
                </c:pt>
                <c:pt idx="1">
                  <c:v>Electric Powered Engine</c:v>
                </c:pt>
                <c:pt idx="2">
                  <c:v>Hybrid Engine,</c:v>
                </c:pt>
                <c:pt idx="3">
                  <c:v>Others (specify)  </c:v>
                </c:pt>
              </c:strCache>
            </c:strRef>
          </c:cat>
          <c:val>
            <c:numRef>
              <c:f>'New Bike Data_1'!$E$84:$E$87</c:f>
              <c:numCache>
                <c:formatCode>0%</c:formatCode>
                <c:ptCount val="4"/>
                <c:pt idx="0">
                  <c:v>0.37142857142857144</c:v>
                </c:pt>
                <c:pt idx="1">
                  <c:v>2.8571428571428571E-2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F-49D2-BD5C-6C7D5B4629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9084528"/>
        <c:axId val="859080208"/>
      </c:barChart>
      <c:catAx>
        <c:axId val="85908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80208"/>
        <c:crosses val="autoZero"/>
        <c:auto val="1"/>
        <c:lblAlgn val="ctr"/>
        <c:lblOffset val="100"/>
        <c:noMultiLvlLbl val="0"/>
      </c:catAx>
      <c:valAx>
        <c:axId val="8590802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8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Knowledge</a:t>
            </a:r>
            <a:r>
              <a:rPr lang="en-US" baseline="0"/>
              <a:t> of EM during the buying of Current Motorbike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Data_1'!$A$92:$A$93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'New Bike Data_1'!$E$92:$E$93</c:f>
              <c:numCache>
                <c:formatCode>0%</c:formatCode>
                <c:ptCount val="2"/>
                <c:pt idx="0">
                  <c:v>0.48571428571428571</c:v>
                </c:pt>
                <c:pt idx="1">
                  <c:v>0.51428571428571423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E-4686-9310-6631EE91F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Reasons for Buying ICE instead</a:t>
            </a:r>
            <a:r>
              <a:rPr lang="en-US" baseline="0"/>
              <a:t> of EM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64582239720035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Data_1'!$A$96:$A$100</c:f>
              <c:strCache>
                <c:ptCount val="5"/>
                <c:pt idx="0">
                  <c:v>I have little information about EM, and more confident about ICEM</c:v>
                </c:pt>
                <c:pt idx="1">
                  <c:v>ICEM can go for  much longer distance before refuelling compared to EM before charging</c:v>
                </c:pt>
                <c:pt idx="2">
                  <c:v>Access to fueling is easier compared to access to battery swapping points</c:v>
                </c:pt>
                <c:pt idx="3">
                  <c:v>I can easily travel out of Nairobi, EM confines me to Nairobi</c:v>
                </c:pt>
                <c:pt idx="4">
                  <c:v>Other:Expensive spare parts</c:v>
                </c:pt>
              </c:strCache>
            </c:strRef>
          </c:cat>
          <c:val>
            <c:numRef>
              <c:f>'New Bike Data_1'!$C$96:$C$100</c:f>
              <c:numCache>
                <c:formatCode>0%</c:formatCode>
                <c:ptCount val="5"/>
                <c:pt idx="0">
                  <c:v>0.52</c:v>
                </c:pt>
                <c:pt idx="1">
                  <c:v>0.08</c:v>
                </c:pt>
                <c:pt idx="2">
                  <c:v>0.16</c:v>
                </c:pt>
                <c:pt idx="3">
                  <c:v>0.2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5-4091-B053-8AEA0B8638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9362144"/>
        <c:axId val="689349664"/>
      </c:barChart>
      <c:catAx>
        <c:axId val="68936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49664"/>
        <c:crosses val="autoZero"/>
        <c:auto val="1"/>
        <c:lblAlgn val="ctr"/>
        <c:lblOffset val="100"/>
        <c:noMultiLvlLbl val="0"/>
      </c:catAx>
      <c:valAx>
        <c:axId val="6893496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6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Reasons</a:t>
            </a:r>
            <a:r>
              <a:rPr lang="en-US" baseline="0"/>
              <a:t> for Buying EM instead of 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Data_1'!$A$103:$A$109</c:f>
              <c:strCache>
                <c:ptCount val="7"/>
                <c:pt idx="0">
                  <c:v>I was encouraged by an e-bike owner</c:v>
                </c:pt>
                <c:pt idx="1">
                  <c:v>The price incentives were attractive</c:v>
                </c:pt>
                <c:pt idx="2">
                  <c:v>Operational &amp; Maintenance costs were attractive</c:v>
                </c:pt>
                <c:pt idx="3">
                  <c:v>The vending company had them on offer</c:v>
                </c:pt>
                <c:pt idx="4">
                  <c:v>I was curious about the new technology</c:v>
                </c:pt>
                <c:pt idx="5">
                  <c:v>I had a prior experience with e-bikes</c:v>
                </c:pt>
                <c:pt idx="6">
                  <c:v>Easy access to financing</c:v>
                </c:pt>
              </c:strCache>
            </c:strRef>
          </c:cat>
          <c:val>
            <c:numRef>
              <c:f>'New Bike Data_1'!$C$103:$C$109</c:f>
              <c:numCache>
                <c:formatCode>0%</c:formatCode>
                <c:ptCount val="7"/>
                <c:pt idx="0">
                  <c:v>0.27272727272727271</c:v>
                </c:pt>
                <c:pt idx="1">
                  <c:v>9.0909090909090912E-2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0</c:v>
                </c:pt>
                <c:pt idx="5">
                  <c:v>0.18181818181818182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A-41A4-83A6-C394DBE3CB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4603504"/>
        <c:axId val="754599664"/>
      </c:barChart>
      <c:catAx>
        <c:axId val="75460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99664"/>
        <c:crosses val="autoZero"/>
        <c:auto val="1"/>
        <c:lblAlgn val="ctr"/>
        <c:lblOffset val="100"/>
        <c:noMultiLvlLbl val="0"/>
      </c:catAx>
      <c:valAx>
        <c:axId val="7545996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Intention</a:t>
            </a:r>
            <a:r>
              <a:rPr lang="en-US" baseline="0"/>
              <a:t> to add another Motorbike within the next 3 years</a:t>
            </a:r>
            <a:endParaRPr lang="en-US"/>
          </a:p>
        </c:rich>
      </c:tx>
      <c:layout>
        <c:manualLayout>
          <c:xMode val="edge"/>
          <c:yMode val="edge"/>
          <c:x val="0.124611111111111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56036745406818E-2"/>
          <c:y val="0.19527777777777777"/>
          <c:w val="0.88498840769903764"/>
          <c:h val="0.69732283464566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Data_1'!$A$114:$A$115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'New Bike Data_1'!$E$114:$E$115</c:f>
              <c:numCache>
                <c:formatCode>0%</c:formatCode>
                <c:ptCount val="2"/>
                <c:pt idx="0">
                  <c:v>0.55882352941176472</c:v>
                </c:pt>
                <c:pt idx="1">
                  <c:v>0.44117647058823528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C-4AAE-A559-59F94462CB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8420528"/>
        <c:axId val="688422928"/>
      </c:barChart>
      <c:catAx>
        <c:axId val="6884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22928"/>
        <c:crosses val="autoZero"/>
        <c:auto val="1"/>
        <c:lblAlgn val="ctr"/>
        <c:lblOffset val="100"/>
        <c:noMultiLvlLbl val="0"/>
      </c:catAx>
      <c:valAx>
        <c:axId val="6884229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Intention</a:t>
            </a:r>
            <a:r>
              <a:rPr lang="en-US" baseline="0"/>
              <a:t> to Replace Motorbike within the next 3 years</a:t>
            </a:r>
            <a:endParaRPr lang="en-US"/>
          </a:p>
        </c:rich>
      </c:tx>
      <c:layout>
        <c:manualLayout>
          <c:xMode val="edge"/>
          <c:yMode val="edge"/>
          <c:x val="9.281233595800525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Data_1'!$A$119:$A$120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'New Bike Data_1'!$E$119:$E$120</c:f>
              <c:numCache>
                <c:formatCode>0%</c:formatCode>
                <c:ptCount val="2"/>
                <c:pt idx="0">
                  <c:v>0.47058823529411764</c:v>
                </c:pt>
                <c:pt idx="1">
                  <c:v>0.52941176470588236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DCA-84FC-F03A099793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4601584"/>
        <c:axId val="754600144"/>
      </c:barChart>
      <c:catAx>
        <c:axId val="75460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00144"/>
        <c:crosses val="autoZero"/>
        <c:auto val="1"/>
        <c:lblAlgn val="ctr"/>
        <c:lblOffset val="100"/>
        <c:noMultiLvlLbl val="0"/>
      </c:catAx>
      <c:valAx>
        <c:axId val="7546001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0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Preference</a:t>
            </a:r>
            <a:r>
              <a:rPr lang="en-US" baseline="0"/>
              <a:t> when Replacing/Adding a Motorcycle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Data_1'!$A$124:$A$128</c:f>
              <c:strCache>
                <c:ptCount val="5"/>
                <c:pt idx="0">
                  <c:v>Electric</c:v>
                </c:pt>
                <c:pt idx="1">
                  <c:v>ICE</c:v>
                </c:pt>
                <c:pt idx="2">
                  <c:v>Electric but of a different brand</c:v>
                </c:pt>
                <c:pt idx="3">
                  <c:v>Both</c:v>
                </c:pt>
                <c:pt idx="4">
                  <c:v>Undecided</c:v>
                </c:pt>
              </c:strCache>
            </c:strRef>
          </c:cat>
          <c:val>
            <c:numRef>
              <c:f>'New Bike Data_1'!$E$124:$E$128</c:f>
              <c:numCache>
                <c:formatCode>0%</c:formatCode>
                <c:ptCount val="5"/>
                <c:pt idx="0">
                  <c:v>8.5714285714285715E-2</c:v>
                </c:pt>
                <c:pt idx="1">
                  <c:v>0.6</c:v>
                </c:pt>
                <c:pt idx="2">
                  <c:v>0.14285714285714285</c:v>
                </c:pt>
                <c:pt idx="3">
                  <c:v>5.7142857142857141E-2</c:v>
                </c:pt>
                <c:pt idx="4">
                  <c:v>0.11428571428571428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9-4782-AB4F-ABE4F0CC98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8434048"/>
        <c:axId val="588431648"/>
      </c:barChart>
      <c:catAx>
        <c:axId val="58843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31648"/>
        <c:crosses val="autoZero"/>
        <c:auto val="1"/>
        <c:lblAlgn val="ctr"/>
        <c:lblOffset val="100"/>
        <c:noMultiLvlLbl val="0"/>
      </c:catAx>
      <c:valAx>
        <c:axId val="588431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Reasons</a:t>
            </a:r>
            <a:r>
              <a:rPr lang="en-US" baseline="0"/>
              <a:t> for buying an EM in the future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Data_1'!$A$132:$A$138</c:f>
              <c:strCache>
                <c:ptCount val="7"/>
                <c:pt idx="0">
                  <c:v>Low operation &amp; maintenance costs, </c:v>
                </c:pt>
                <c:pt idx="1">
                  <c:v>Environmentally friendly,</c:v>
                </c:pt>
                <c:pt idx="2">
                  <c:v>This is the current trend,</c:v>
                </c:pt>
                <c:pt idx="3">
                  <c:v>Payment models are favourable</c:v>
                </c:pt>
                <c:pt idx="4">
                  <c:v>Easy access to financing</c:v>
                </c:pt>
                <c:pt idx="5">
                  <c:v>Prices are affordable, </c:v>
                </c:pt>
                <c:pt idx="6">
                  <c:v>Other (No Vibrations,Quiet)</c:v>
                </c:pt>
              </c:strCache>
            </c:strRef>
          </c:cat>
          <c:val>
            <c:numRef>
              <c:f>'New Bike Data_1'!$C$132:$C$138</c:f>
              <c:numCache>
                <c:formatCode>0%</c:formatCode>
                <c:ptCount val="7"/>
                <c:pt idx="0">
                  <c:v>0.66666666666666663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E-4E95-9492-C5766D1B58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146848"/>
        <c:axId val="589147328"/>
      </c:barChart>
      <c:catAx>
        <c:axId val="58914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47328"/>
        <c:crosses val="autoZero"/>
        <c:auto val="1"/>
        <c:lblAlgn val="ctr"/>
        <c:lblOffset val="100"/>
        <c:noMultiLvlLbl val="0"/>
      </c:catAx>
      <c:valAx>
        <c:axId val="5891473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Intended</a:t>
            </a:r>
            <a:r>
              <a:rPr lang="en-US" baseline="0"/>
              <a:t> source of Financing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047265966754154"/>
          <c:y val="0.18097222222222226"/>
          <c:w val="0.36016601049868768"/>
          <c:h val="0.6002766841644794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Data_1'!$A$143:$A$148</c:f>
              <c:strCache>
                <c:ptCount val="6"/>
                <c:pt idx="0">
                  <c:v>Savings</c:v>
                </c:pt>
                <c:pt idx="1">
                  <c:v>Loan from Bank/Sacco</c:v>
                </c:pt>
                <c:pt idx="2">
                  <c:v>Vendor payment plan</c:v>
                </c:pt>
                <c:pt idx="3">
                  <c:v>Investor financing</c:v>
                </c:pt>
                <c:pt idx="4">
                  <c:v>Hybrid financing</c:v>
                </c:pt>
                <c:pt idx="5">
                  <c:v>Other</c:v>
                </c:pt>
              </c:strCache>
            </c:strRef>
          </c:cat>
          <c:val>
            <c:numRef>
              <c:f>'New Bike Data_1'!$E$143:$E$148</c:f>
              <c:numCache>
                <c:formatCode>0%</c:formatCode>
                <c:ptCount val="6"/>
                <c:pt idx="0">
                  <c:v>0.38709677419354838</c:v>
                </c:pt>
                <c:pt idx="1">
                  <c:v>0.22580645161290322</c:v>
                </c:pt>
                <c:pt idx="2">
                  <c:v>0.16129032258064516</c:v>
                </c:pt>
                <c:pt idx="3">
                  <c:v>0</c:v>
                </c:pt>
                <c:pt idx="4">
                  <c:v>0.22580645161290322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9-4A0D-9EA2-0884B700E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Age-Group</a:t>
            </a:r>
            <a:r>
              <a:rPr lang="en-US" baseline="0"/>
              <a:t> of Riders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Data_1'!$A$9:$A$13</c:f>
              <c:strCache>
                <c:ptCount val="5"/>
                <c:pt idx="0">
                  <c:v>Below 18 Yrs old,</c:v>
                </c:pt>
                <c:pt idx="1">
                  <c:v>18-25yrs Old,</c:v>
                </c:pt>
                <c:pt idx="2">
                  <c:v>26-30 yrs old</c:v>
                </c:pt>
                <c:pt idx="3">
                  <c:v>30-40 yrs Old</c:v>
                </c:pt>
                <c:pt idx="4">
                  <c:v>Above 40yrs Old</c:v>
                </c:pt>
              </c:strCache>
            </c:strRef>
          </c:cat>
          <c:val>
            <c:numRef>
              <c:f>'New Bike Data_1'!$E$9:$E$13</c:f>
              <c:numCache>
                <c:formatCode>0%</c:formatCode>
                <c:ptCount val="5"/>
                <c:pt idx="0">
                  <c:v>0</c:v>
                </c:pt>
                <c:pt idx="1">
                  <c:v>8.5714285714285715E-2</c:v>
                </c:pt>
                <c:pt idx="2">
                  <c:v>0.4</c:v>
                </c:pt>
                <c:pt idx="3">
                  <c:v>0.42857142857142855</c:v>
                </c:pt>
                <c:pt idx="4">
                  <c:v>8.5714285714285715E-2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0-4D6E-9C4C-7CBD597C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</a:t>
            </a:r>
            <a:r>
              <a:rPr lang="en-US" baseline="0"/>
              <a:t> is Liked Most about 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Data_1'!$A$152:$A$160</c:f>
              <c:strCache>
                <c:ptCount val="9"/>
                <c:pt idx="0">
                  <c:v>No Costs on fuel hence Low operation costs, </c:v>
                </c:pt>
                <c:pt idx="1">
                  <c:v>Less frequent faultiness hence low maintenance costs, </c:v>
                </c:pt>
                <c:pt idx="2">
                  <c:v>Environmentally friendly,</c:v>
                </c:pt>
                <c:pt idx="3">
                  <c:v>Low noise Engine</c:v>
                </c:pt>
                <c:pt idx="4">
                  <c:v>Fast swapping at stations</c:v>
                </c:pt>
                <c:pt idx="5">
                  <c:v>Battery Swapping cost affordable</c:v>
                </c:pt>
                <c:pt idx="6">
                  <c:v>The battery can do long distances</c:v>
                </c:pt>
                <c:pt idx="7">
                  <c:v>Less prone to theft</c:v>
                </c:pt>
                <c:pt idx="8">
                  <c:v>Other (Please specify)</c:v>
                </c:pt>
              </c:strCache>
            </c:strRef>
          </c:cat>
          <c:val>
            <c:numRef>
              <c:f>'New Bike Data_1'!$C$152:$C$160</c:f>
              <c:numCache>
                <c:formatCode>0%</c:formatCode>
                <c:ptCount val="9"/>
                <c:pt idx="0">
                  <c:v>0.41176470588235292</c:v>
                </c:pt>
                <c:pt idx="1">
                  <c:v>0.29411764705882354</c:v>
                </c:pt>
                <c:pt idx="2">
                  <c:v>5.8823529411764705E-2</c:v>
                </c:pt>
                <c:pt idx="3">
                  <c:v>0.11764705882352941</c:v>
                </c:pt>
                <c:pt idx="4">
                  <c:v>5.8823529411764705E-2</c:v>
                </c:pt>
                <c:pt idx="5">
                  <c:v>5.8823529411764705E-2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B-4F87-9493-A3FA28848A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7532624"/>
        <c:axId val="757537904"/>
      </c:barChart>
      <c:catAx>
        <c:axId val="75753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37904"/>
        <c:crosses val="autoZero"/>
        <c:auto val="1"/>
        <c:lblAlgn val="ctr"/>
        <c:lblOffset val="100"/>
        <c:noMultiLvlLbl val="0"/>
      </c:catAx>
      <c:valAx>
        <c:axId val="7575379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3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Charging stations well</a:t>
            </a:r>
            <a:r>
              <a:rPr lang="en-US" baseline="0"/>
              <a:t> distributed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2A-49DF-8E06-2538988DE2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Data_1'!$A$164:$A$165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'New Bike Data_1'!$C$164:$C$165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A-49DF-8E06-2538988D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Skills</a:t>
            </a:r>
            <a:r>
              <a:rPr lang="en-US" baseline="0"/>
              <a:t> of Basic Maintenance of the 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Data_1'!$A$168:$A$169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'New Bike Data_1'!$C$168:$C$169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6-4595-9D16-055474DDC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Need</a:t>
            </a:r>
            <a:r>
              <a:rPr lang="en-US" baseline="0"/>
              <a:t> for Specialized Mechanic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2E-43CF-AADC-5427553B79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Data_1'!$A$173:$A$174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'New Bike Data_1'!$C$173:$C$174</c:f>
              <c:numCache>
                <c:formatCode>0%</c:formatCode>
                <c:ptCount val="2"/>
                <c:pt idx="0">
                  <c:v>0.9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E-43CF-AADC-5427553B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</a:t>
            </a:r>
            <a:r>
              <a:rPr lang="en-US" baseline="0"/>
              <a:t> to access Specialized Miantenance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Data_1'!$A$178:$A$179</c:f>
              <c:strCache>
                <c:ptCount val="2"/>
                <c:pt idx="0">
                  <c:v>From the Vendor</c:v>
                </c:pt>
                <c:pt idx="1">
                  <c:v>From Trained specialized mechanics</c:v>
                </c:pt>
              </c:strCache>
            </c:strRef>
          </c:cat>
          <c:val>
            <c:numRef>
              <c:f>'New Bike Data_1'!$C$178:$C$179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E-433E-A51E-5C150C7D9A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25167424"/>
        <c:axId val="925181344"/>
      </c:barChart>
      <c:catAx>
        <c:axId val="92516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81344"/>
        <c:crosses val="autoZero"/>
        <c:auto val="1"/>
        <c:lblAlgn val="ctr"/>
        <c:lblOffset val="100"/>
        <c:noMultiLvlLbl val="0"/>
      </c:catAx>
      <c:valAx>
        <c:axId val="9251813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6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Challenges</a:t>
            </a:r>
            <a:r>
              <a:rPr lang="en-US" baseline="0"/>
              <a:t> faced with the 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Data_1'!$A$183:$A$194</c:f>
              <c:strCache>
                <c:ptCount val="12"/>
                <c:pt idx="0">
                  <c:v>High operation costs, </c:v>
                </c:pt>
                <c:pt idx="1">
                  <c:v>High maintenance costs, </c:v>
                </c:pt>
                <c:pt idx="2">
                  <c:v>Time wastage during battery swapping</c:v>
                </c:pt>
                <c:pt idx="3">
                  <c:v>Time wastage during battery charging</c:v>
                </c:pt>
                <c:pt idx="4">
                  <c:v>Poor distribution of charging stations</c:v>
                </c:pt>
                <c:pt idx="5">
                  <c:v>Battery draining too fast</c:v>
                </c:pt>
                <c:pt idx="6">
                  <c:v>EM requires special handling &amp; Storage</c:v>
                </c:pt>
                <c:pt idx="7">
                  <c:v>More prone to theft</c:v>
                </c:pt>
                <c:pt idx="8">
                  <c:v>In case of a fault, few specialists can maintain it</c:v>
                </c:pt>
                <c:pt idx="9">
                  <c:v>Limited distance of operation</c:v>
                </c:pt>
                <c:pt idx="10">
                  <c:v>No emergency services</c:v>
                </c:pt>
                <c:pt idx="11">
                  <c:v>Other (Please specify) Bullying by ICE</c:v>
                </c:pt>
              </c:strCache>
            </c:strRef>
          </c:cat>
          <c:val>
            <c:numRef>
              <c:f>'New Bike Data_1'!$C$183:$C$194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0.27272727272727271</c:v>
                </c:pt>
                <c:pt idx="3">
                  <c:v>0</c:v>
                </c:pt>
                <c:pt idx="4">
                  <c:v>9.0909090909090912E-2</c:v>
                </c:pt>
                <c:pt idx="5">
                  <c:v>9.0909090909090912E-2</c:v>
                </c:pt>
                <c:pt idx="6">
                  <c:v>9.0909090909090912E-2</c:v>
                </c:pt>
                <c:pt idx="7">
                  <c:v>0</c:v>
                </c:pt>
                <c:pt idx="8">
                  <c:v>9.0909090909090912E-2</c:v>
                </c:pt>
                <c:pt idx="9">
                  <c:v>0.18181818181818182</c:v>
                </c:pt>
                <c:pt idx="10">
                  <c:v>9.0909090909090912E-2</c:v>
                </c:pt>
                <c:pt idx="11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B-4B1B-ABF1-3A73830D0F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25173184"/>
        <c:axId val="925166464"/>
      </c:barChart>
      <c:catAx>
        <c:axId val="9251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66464"/>
        <c:crosses val="autoZero"/>
        <c:auto val="1"/>
        <c:lblAlgn val="ctr"/>
        <c:lblOffset val="100"/>
        <c:noMultiLvlLbl val="0"/>
      </c:catAx>
      <c:valAx>
        <c:axId val="9251664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</a:t>
            </a:r>
            <a:r>
              <a:rPr lang="en-US" baseline="0"/>
              <a:t> you think EM needs an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33-4A5C-8AE8-0894BBE8CE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Data_1'!$A$197:$A$198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'New Bike Data_1'!$C$197:$C$198</c:f>
              <c:numCache>
                <c:formatCode>0%</c:formatCode>
                <c:ptCount val="2"/>
                <c:pt idx="0">
                  <c:v>0.9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3-4A5C-8AE8-0894BBE8C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Features</a:t>
            </a:r>
            <a:r>
              <a:rPr lang="en-US" baseline="0"/>
              <a:t> of EM that need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Data_1'!$A$203:$A$210</c:f>
              <c:strCache>
                <c:ptCount val="8"/>
                <c:pt idx="1">
                  <c:v>Battery duration to last longer</c:v>
                </c:pt>
                <c:pt idx="2">
                  <c:v>Safety features to be improved</c:v>
                </c:pt>
                <c:pt idx="3">
                  <c:v>More mechanical power to carry more loads</c:v>
                </c:pt>
                <c:pt idx="4">
                  <c:v>Change of size and weight</c:v>
                </c:pt>
                <c:pt idx="5">
                  <c:v>Other (Customer comfort)</c:v>
                </c:pt>
                <c:pt idx="6">
                  <c:v>Improve speed</c:v>
                </c:pt>
                <c:pt idx="7">
                  <c:v>Lighst/rain</c:v>
                </c:pt>
              </c:strCache>
            </c:strRef>
          </c:cat>
          <c:val>
            <c:numRef>
              <c:f>'New Bike Data_1'!$C$203:$C$210</c:f>
              <c:numCache>
                <c:formatCode>0%</c:formatCode>
                <c:ptCount val="8"/>
                <c:pt idx="1">
                  <c:v>0.44444444444444442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0.1111111111111111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E-4B63-A684-9DB695F2C5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7538384"/>
        <c:axId val="757531664"/>
      </c:barChart>
      <c:catAx>
        <c:axId val="75753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31664"/>
        <c:crosses val="autoZero"/>
        <c:auto val="1"/>
        <c:lblAlgn val="ctr"/>
        <c:lblOffset val="100"/>
        <c:noMultiLvlLbl val="0"/>
      </c:catAx>
      <c:valAx>
        <c:axId val="7575316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Preferred</a:t>
            </a:r>
            <a:r>
              <a:rPr lang="en-US" baseline="0"/>
              <a:t> Vendor for the 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Data_1'!$A$213:$A$216</c:f>
              <c:strCache>
                <c:ptCount val="4"/>
                <c:pt idx="0">
                  <c:v>Ampersand</c:v>
                </c:pt>
                <c:pt idx="1">
                  <c:v>Mkopa</c:v>
                </c:pt>
                <c:pt idx="2">
                  <c:v>Spiro</c:v>
                </c:pt>
                <c:pt idx="3">
                  <c:v>Roam</c:v>
                </c:pt>
              </c:strCache>
            </c:strRef>
          </c:cat>
          <c:val>
            <c:numRef>
              <c:f>'New Bike Data_1'!$C$213:$C$216</c:f>
              <c:numCache>
                <c:formatCode>0%</c:formatCode>
                <c:ptCount val="4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F-467D-909B-B7248B5CA6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5157824"/>
        <c:axId val="925179904"/>
      </c:barChart>
      <c:catAx>
        <c:axId val="9251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79904"/>
        <c:crosses val="autoZero"/>
        <c:auto val="1"/>
        <c:lblAlgn val="ctr"/>
        <c:lblOffset val="100"/>
        <c:noMultiLvlLbl val="0"/>
      </c:catAx>
      <c:valAx>
        <c:axId val="92517990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Reasons</a:t>
            </a:r>
            <a:r>
              <a:rPr lang="en-US" baseline="0"/>
              <a:t> for Preferring that brand of 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Data_1'!$A$220:$A$228</c:f>
              <c:strCache>
                <c:ptCount val="9"/>
                <c:pt idx="0">
                  <c:v>Charging points are more distributed</c:v>
                </c:pt>
                <c:pt idx="1">
                  <c:v>Is capable of carrying more load</c:v>
                </c:pt>
                <c:pt idx="2">
                  <c:v>The battery lasts longer</c:v>
                </c:pt>
                <c:pt idx="3">
                  <c:v>Has more safety features</c:v>
                </c:pt>
                <c:pt idx="4">
                  <c:v>Better financing Model</c:v>
                </c:pt>
                <c:pt idx="5">
                  <c:v>Prices are more affordable, </c:v>
                </c:pt>
                <c:pt idx="6">
                  <c:v>emergency services</c:v>
                </c:pt>
                <c:pt idx="7">
                  <c:v>Good speed</c:v>
                </c:pt>
                <c:pt idx="8">
                  <c:v>Other (Multiple batteries)</c:v>
                </c:pt>
              </c:strCache>
            </c:strRef>
          </c:cat>
          <c:val>
            <c:numRef>
              <c:f>'New Bike Data_1'!$C$220:$C$228</c:f>
              <c:numCache>
                <c:formatCode>0%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D-418E-B346-9E42F254D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2549200"/>
        <c:axId val="682551600"/>
      </c:barChart>
      <c:catAx>
        <c:axId val="68254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51600"/>
        <c:crosses val="autoZero"/>
        <c:auto val="1"/>
        <c:lblAlgn val="ctr"/>
        <c:lblOffset val="100"/>
        <c:noMultiLvlLbl val="0"/>
      </c:catAx>
      <c:valAx>
        <c:axId val="68255160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Of Education of Riders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Data_1'!$A$17:$A$20</c:f>
              <c:strCache>
                <c:ptCount val="4"/>
                <c:pt idx="0">
                  <c:v>No education, </c:v>
                </c:pt>
                <c:pt idx="1">
                  <c:v>Primary,</c:v>
                </c:pt>
                <c:pt idx="2">
                  <c:v>High School,</c:v>
                </c:pt>
                <c:pt idx="3">
                  <c:v>Tertiary education,</c:v>
                </c:pt>
              </c:strCache>
            </c:strRef>
          </c:cat>
          <c:val>
            <c:numRef>
              <c:f>'New Bike Data_1'!$E$17:$E$20</c:f>
              <c:numCache>
                <c:formatCode>0%</c:formatCode>
                <c:ptCount val="4"/>
                <c:pt idx="0">
                  <c:v>0</c:v>
                </c:pt>
                <c:pt idx="1">
                  <c:v>8.5714285714285715E-2</c:v>
                </c:pt>
                <c:pt idx="2">
                  <c:v>0.54285714285714282</c:v>
                </c:pt>
                <c:pt idx="3">
                  <c:v>0.37142857142857144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FA8-A2F7-CD94CB06F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Barriers</a:t>
            </a:r>
            <a:r>
              <a:rPr lang="en-US" baseline="0"/>
              <a:t> to buying an Electrinic Motorbikes in the future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Data_1'!$A$232:$A$238</c:f>
              <c:strCache>
                <c:ptCount val="7"/>
                <c:pt idx="0">
                  <c:v>They are too expensive</c:v>
                </c:pt>
                <c:pt idx="1">
                  <c:v>Charging stations do not adequately cover my area of operation </c:v>
                </c:pt>
                <c:pt idx="2">
                  <c:v>The recharging time is too long and leads to time wastage</c:v>
                </c:pt>
                <c:pt idx="3">
                  <c:v>In case of a fault it is more expensive to repair</c:v>
                </c:pt>
                <c:pt idx="4">
                  <c:v>Require specialized repair</c:v>
                </c:pt>
                <c:pt idx="5">
                  <c:v>Resell value is low</c:v>
                </c:pt>
                <c:pt idx="6">
                  <c:v>Other</c:v>
                </c:pt>
              </c:strCache>
            </c:strRef>
          </c:cat>
          <c:val>
            <c:numRef>
              <c:f>'New Bike Data_1'!$E$232:$E$238</c:f>
              <c:numCache>
                <c:formatCode>0%</c:formatCode>
                <c:ptCount val="7"/>
                <c:pt idx="0">
                  <c:v>9.0909090909090912E-2</c:v>
                </c:pt>
                <c:pt idx="1">
                  <c:v>0.39393939393939392</c:v>
                </c:pt>
                <c:pt idx="2">
                  <c:v>0.15151515151515152</c:v>
                </c:pt>
                <c:pt idx="3">
                  <c:v>6.0606060606060608E-2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5-40B0-A00B-7037F38FE1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9355424"/>
        <c:axId val="689356864"/>
      </c:barChart>
      <c:catAx>
        <c:axId val="68935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56864"/>
        <c:crosses val="autoZero"/>
        <c:auto val="1"/>
        <c:lblAlgn val="ctr"/>
        <c:lblOffset val="100"/>
        <c:noMultiLvlLbl val="0"/>
      </c:catAx>
      <c:valAx>
        <c:axId val="6893568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5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 the</a:t>
            </a:r>
            <a:r>
              <a:rPr lang="en-US" baseline="0"/>
              <a:t> Information about Electronic Motorbikes is obtained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Data_1'!$A$242:$A$247</c:f>
              <c:strCache>
                <c:ptCount val="6"/>
                <c:pt idx="0">
                  <c:v>Electric motorbike vendors,</c:v>
                </c:pt>
                <c:pt idx="1">
                  <c:v>Social Media,</c:v>
                </c:pt>
                <c:pt idx="2">
                  <c:v>Owners of electric motorbikes,</c:v>
                </c:pt>
                <c:pt idx="3">
                  <c:v>TV advertising,</c:v>
                </c:pt>
                <c:pt idx="4">
                  <c:v>Training</c:v>
                </c:pt>
                <c:pt idx="5">
                  <c:v>Other (Please Specify),APPS</c:v>
                </c:pt>
              </c:strCache>
            </c:strRef>
          </c:cat>
          <c:val>
            <c:numRef>
              <c:f>'New Bike Data_1'!$E$242:$E$247</c:f>
              <c:numCache>
                <c:formatCode>0%</c:formatCode>
                <c:ptCount val="6"/>
                <c:pt idx="0">
                  <c:v>0.22222222222222221</c:v>
                </c:pt>
                <c:pt idx="1">
                  <c:v>0.16666666666666666</c:v>
                </c:pt>
                <c:pt idx="2">
                  <c:v>0.44444444444444442</c:v>
                </c:pt>
                <c:pt idx="3">
                  <c:v>5.5555555555555552E-2</c:v>
                </c:pt>
                <c:pt idx="4">
                  <c:v>2.7777777777777776E-2</c:v>
                </c:pt>
                <c:pt idx="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9-4E66-B200-665B0F7FA6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7534064"/>
        <c:axId val="757535024"/>
      </c:barChart>
      <c:catAx>
        <c:axId val="75753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35024"/>
        <c:crosses val="autoZero"/>
        <c:auto val="1"/>
        <c:lblAlgn val="ctr"/>
        <c:lblOffset val="100"/>
        <c:noMultiLvlLbl val="0"/>
      </c:catAx>
      <c:valAx>
        <c:axId val="7575350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Factors</a:t>
            </a:r>
            <a:r>
              <a:rPr lang="en-US" baseline="0"/>
              <a:t> that make ICE undesirable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Data_1'!$A$251:$A$263</c:f>
              <c:strCache>
                <c:ptCount val="13"/>
                <c:pt idx="0">
                  <c:v>Charging stations that are difficult to find or access</c:v>
                </c:pt>
                <c:pt idx="1">
                  <c:v>Battery charging takes a long time</c:v>
                </c:pt>
                <c:pt idx="2">
                  <c:v>Prone to damage and problems</c:v>
                </c:pt>
                <c:pt idx="3">
                  <c:v>Falling resale prices</c:v>
                </c:pt>
                <c:pt idx="4">
                  <c:v>Service/maintenance costs are expensive or not worth it</c:v>
                </c:pt>
                <c:pt idx="5">
                  <c:v>Engine with low acceleration or speed</c:v>
                </c:pt>
                <c:pt idx="6">
                  <c:v>Battery installation is technically complicated</c:v>
                </c:pt>
                <c:pt idx="7">
                  <c:v>The maintenance is difficult and cumbersome</c:v>
                </c:pt>
                <c:pt idx="8">
                  <c:v>It cannot be used for long-distance</c:v>
                </c:pt>
                <c:pt idx="9">
                  <c:v>Cannot carry heavy luggage</c:v>
                </c:pt>
                <c:pt idx="10">
                  <c:v>No major difference with the ICE </c:v>
                </c:pt>
                <c:pt idx="11">
                  <c:v>Difficult or uncomfortable to ride</c:v>
                </c:pt>
                <c:pt idx="12">
                  <c:v>Other;</c:v>
                </c:pt>
              </c:strCache>
            </c:strRef>
          </c:cat>
          <c:val>
            <c:numRef>
              <c:f>'New Bike Data_1'!$D$251:$D$263</c:f>
              <c:numCache>
                <c:formatCode>0%</c:formatCode>
                <c:ptCount val="13"/>
                <c:pt idx="0">
                  <c:v>0.31818181818181818</c:v>
                </c:pt>
                <c:pt idx="1">
                  <c:v>4.5454545454545456E-2</c:v>
                </c:pt>
                <c:pt idx="2">
                  <c:v>4.5454545454545456E-2</c:v>
                </c:pt>
                <c:pt idx="3">
                  <c:v>0</c:v>
                </c:pt>
                <c:pt idx="4">
                  <c:v>0.11363636363636363</c:v>
                </c:pt>
                <c:pt idx="5">
                  <c:v>2.2727272727272728E-2</c:v>
                </c:pt>
                <c:pt idx="6">
                  <c:v>2.2727272727272728E-2</c:v>
                </c:pt>
                <c:pt idx="7">
                  <c:v>0.11363636363636363</c:v>
                </c:pt>
                <c:pt idx="8">
                  <c:v>0.20454545454545456</c:v>
                </c:pt>
                <c:pt idx="9">
                  <c:v>9.0909090909090912E-2</c:v>
                </c:pt>
                <c:pt idx="10">
                  <c:v>2.2727272727272728E-2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4-49F0-BB13-0041B8BE7F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3630816"/>
        <c:axId val="873628416"/>
      </c:barChart>
      <c:catAx>
        <c:axId val="87363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28416"/>
        <c:crosses val="autoZero"/>
        <c:auto val="1"/>
        <c:lblAlgn val="ctr"/>
        <c:lblOffset val="100"/>
        <c:noMultiLvlLbl val="0"/>
      </c:catAx>
      <c:valAx>
        <c:axId val="87362841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3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factors that make EM undesiraable</a:t>
            </a:r>
            <a:endParaRPr lang="en-US"/>
          </a:p>
        </c:rich>
      </c:tx>
      <c:layout>
        <c:manualLayout>
          <c:xMode val="edge"/>
          <c:yMode val="edge"/>
          <c:x val="0.384493000874890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Data_1'!$A$251:$A$263</c:f>
              <c:strCache>
                <c:ptCount val="13"/>
                <c:pt idx="0">
                  <c:v>Charging stations that are difficult to find or access</c:v>
                </c:pt>
                <c:pt idx="1">
                  <c:v>Battery charging takes a long time</c:v>
                </c:pt>
                <c:pt idx="2">
                  <c:v>Prone to damage and problems</c:v>
                </c:pt>
                <c:pt idx="3">
                  <c:v>Falling resale prices</c:v>
                </c:pt>
                <c:pt idx="4">
                  <c:v>Service/maintenance costs are expensive or not worth it</c:v>
                </c:pt>
                <c:pt idx="5">
                  <c:v>Engine with low acceleration or speed</c:v>
                </c:pt>
                <c:pt idx="6">
                  <c:v>Battery installation is technically complicated</c:v>
                </c:pt>
                <c:pt idx="7">
                  <c:v>The maintenance is difficult and cumbersome</c:v>
                </c:pt>
                <c:pt idx="8">
                  <c:v>It cannot be used for long-distance</c:v>
                </c:pt>
                <c:pt idx="9">
                  <c:v>Cannot carry heavy luggage</c:v>
                </c:pt>
                <c:pt idx="10">
                  <c:v>No major difference with the ICE </c:v>
                </c:pt>
                <c:pt idx="11">
                  <c:v>Difficult or uncomfortable to ride</c:v>
                </c:pt>
                <c:pt idx="12">
                  <c:v>Other;</c:v>
                </c:pt>
              </c:strCache>
            </c:strRef>
          </c:cat>
          <c:val>
            <c:numRef>
              <c:f>'New Bike Data_1'!$E$251:$E$263</c:f>
              <c:numCache>
                <c:formatCode>0%</c:formatCode>
                <c:ptCount val="13"/>
                <c:pt idx="0">
                  <c:v>0.16666666666666666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0.16666666666666666</c:v>
                </c:pt>
                <c:pt idx="6">
                  <c:v>0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4-4796-B860-AB99E73298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3646656"/>
        <c:axId val="873647136"/>
      </c:barChart>
      <c:catAx>
        <c:axId val="87364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47136"/>
        <c:crosses val="autoZero"/>
        <c:auto val="1"/>
        <c:lblAlgn val="ctr"/>
        <c:lblOffset val="100"/>
        <c:noMultiLvlLbl val="0"/>
      </c:catAx>
      <c:valAx>
        <c:axId val="8736471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Othre Factors that make ICE desirable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Data_1'!$A$267:$A$279</c:f>
              <c:strCache>
                <c:ptCount val="13"/>
                <c:pt idx="0">
                  <c:v>Purchase prices are competitive/Fair</c:v>
                </c:pt>
                <c:pt idx="1">
                  <c:v>Environmentally friendly</c:v>
                </c:pt>
                <c:pt idx="2">
                  <c:v>Has a quieter engine</c:v>
                </c:pt>
                <c:pt idx="3">
                  <c:v>Electric motorbikes are the vehicles of the future</c:v>
                </c:pt>
                <c:pt idx="4">
                  <c:v>Has a new/innovative engine type with advanced technology</c:v>
                </c:pt>
                <c:pt idx="5">
                  <c:v>There are more incentives from the government for electric vehicle users</c:v>
                </c:pt>
                <c:pt idx="6">
                  <c:v>Operating costs (batteries) are lower than petrol/diesel vehicles</c:v>
                </c:pt>
                <c:pt idx="7">
                  <c:v>Lower maintenance costs than petrol/diesel vehicles</c:v>
                </c:pt>
                <c:pt idx="8">
                  <c:v>Has an engine with high acceleration and speed</c:v>
                </c:pt>
                <c:pt idx="9">
                  <c:v>Has a longer service life</c:v>
                </c:pt>
                <c:pt idx="10">
                  <c:v>Good resale prices</c:v>
                </c:pt>
                <c:pt idx="11">
                  <c:v>They can be used for long distances</c:v>
                </c:pt>
                <c:pt idx="12">
                  <c:v>They can carry heavy luggage</c:v>
                </c:pt>
              </c:strCache>
            </c:strRef>
          </c:cat>
          <c:val>
            <c:numRef>
              <c:f>'New Bike Data_1'!$D$267:$D$279</c:f>
              <c:numCache>
                <c:formatCode>0%</c:formatCode>
                <c:ptCount val="13"/>
                <c:pt idx="0">
                  <c:v>3.125E-2</c:v>
                </c:pt>
                <c:pt idx="1">
                  <c:v>0.15625</c:v>
                </c:pt>
                <c:pt idx="2">
                  <c:v>0.125</c:v>
                </c:pt>
                <c:pt idx="3">
                  <c:v>9.375E-2</c:v>
                </c:pt>
                <c:pt idx="4">
                  <c:v>3.125E-2</c:v>
                </c:pt>
                <c:pt idx="5">
                  <c:v>3.125E-2</c:v>
                </c:pt>
                <c:pt idx="6">
                  <c:v>0.25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3.125E-2</c:v>
                </c:pt>
                <c:pt idx="11">
                  <c:v>0</c:v>
                </c:pt>
                <c:pt idx="1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4-4009-BD95-427D1F511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9083568"/>
        <c:axId val="859109008"/>
      </c:barChart>
      <c:catAx>
        <c:axId val="85908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09008"/>
        <c:crosses val="autoZero"/>
        <c:auto val="1"/>
        <c:lblAlgn val="ctr"/>
        <c:lblOffset val="100"/>
        <c:noMultiLvlLbl val="0"/>
      </c:catAx>
      <c:valAx>
        <c:axId val="8591090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Fctors that make EM desirable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Data_1'!$A$267:$A$279</c:f>
              <c:strCache>
                <c:ptCount val="13"/>
                <c:pt idx="0">
                  <c:v>Purchase prices are competitive/Fair</c:v>
                </c:pt>
                <c:pt idx="1">
                  <c:v>Environmentally friendly</c:v>
                </c:pt>
                <c:pt idx="2">
                  <c:v>Has a quieter engine</c:v>
                </c:pt>
                <c:pt idx="3">
                  <c:v>Electric motorbikes are the vehicles of the future</c:v>
                </c:pt>
                <c:pt idx="4">
                  <c:v>Has a new/innovative engine type with advanced technology</c:v>
                </c:pt>
                <c:pt idx="5">
                  <c:v>There are more incentives from the government for electric vehicle users</c:v>
                </c:pt>
                <c:pt idx="6">
                  <c:v>Operating costs (batteries) are lower than petrol/diesel vehicles</c:v>
                </c:pt>
                <c:pt idx="7">
                  <c:v>Lower maintenance costs than petrol/diesel vehicles</c:v>
                </c:pt>
                <c:pt idx="8">
                  <c:v>Has an engine with high acceleration and speed</c:v>
                </c:pt>
                <c:pt idx="9">
                  <c:v>Has a longer service life</c:v>
                </c:pt>
                <c:pt idx="10">
                  <c:v>Good resale prices</c:v>
                </c:pt>
                <c:pt idx="11">
                  <c:v>They can be used for long distances</c:v>
                </c:pt>
                <c:pt idx="12">
                  <c:v>They can carry heavy luggage</c:v>
                </c:pt>
              </c:strCache>
            </c:strRef>
          </c:cat>
          <c:val>
            <c:numRef>
              <c:f>'New Bike Data_1'!$E$267:$E$279</c:f>
              <c:numCache>
                <c:formatCode>0%</c:formatCode>
                <c:ptCount val="13"/>
                <c:pt idx="0">
                  <c:v>0.2</c:v>
                </c:pt>
                <c:pt idx="1">
                  <c:v>0.2</c:v>
                </c:pt>
                <c:pt idx="2">
                  <c:v>0.13333333333333333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  <c:pt idx="7">
                  <c:v>0.13333333333333333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4699-9A77-D8E0B4A5D4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3640416"/>
        <c:axId val="873636096"/>
      </c:barChart>
      <c:catAx>
        <c:axId val="87364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36096"/>
        <c:crosses val="autoZero"/>
        <c:auto val="1"/>
        <c:lblAlgn val="ctr"/>
        <c:lblOffset val="100"/>
        <c:noMultiLvlLbl val="0"/>
      </c:catAx>
      <c:valAx>
        <c:axId val="87363609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4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</a:t>
            </a:r>
            <a:r>
              <a:rPr lang="en-US" baseline="0"/>
              <a:t> maintenance most concerned about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Data_1'!$A$291:$A$297</c:f>
              <c:strCache>
                <c:ptCount val="7"/>
                <c:pt idx="0">
                  <c:v>None</c:v>
                </c:pt>
                <c:pt idx="1">
                  <c:v>Battery replacement charges </c:v>
                </c:pt>
                <c:pt idx="2">
                  <c:v>Spare part price</c:v>
                </c:pt>
                <c:pt idx="3">
                  <c:v>Regular maintenance costs, </c:v>
                </c:pt>
                <c:pt idx="4">
                  <c:v>Maintenance needs a specialist</c:v>
                </c:pt>
                <c:pt idx="5">
                  <c:v>Other unexpected expenses,</c:v>
                </c:pt>
                <c:pt idx="6">
                  <c:v>Other (specify),  </c:v>
                </c:pt>
              </c:strCache>
            </c:strRef>
          </c:cat>
          <c:val>
            <c:numRef>
              <c:f>'New Bike Data_1'!$D$291:$D$297</c:f>
              <c:numCache>
                <c:formatCode>0%</c:formatCode>
                <c:ptCount val="7"/>
                <c:pt idx="0">
                  <c:v>0.05</c:v>
                </c:pt>
                <c:pt idx="1">
                  <c:v>0.4</c:v>
                </c:pt>
                <c:pt idx="2">
                  <c:v>0.15</c:v>
                </c:pt>
                <c:pt idx="3">
                  <c:v>0.15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F-4E4C-8E21-F8D64DD997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3631296"/>
        <c:axId val="873645696"/>
      </c:barChart>
      <c:catAx>
        <c:axId val="87363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45696"/>
        <c:crosses val="autoZero"/>
        <c:auto val="1"/>
        <c:lblAlgn val="ctr"/>
        <c:lblOffset val="100"/>
        <c:noMultiLvlLbl val="0"/>
      </c:catAx>
      <c:valAx>
        <c:axId val="87364569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</a:t>
            </a:r>
            <a:r>
              <a:rPr lang="en-US" baseline="0"/>
              <a:t> maintenance most concerned about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Data_1'!$A$291:$A$297</c:f>
              <c:strCache>
                <c:ptCount val="7"/>
                <c:pt idx="0">
                  <c:v>None</c:v>
                </c:pt>
                <c:pt idx="1">
                  <c:v>Battery replacement charges </c:v>
                </c:pt>
                <c:pt idx="2">
                  <c:v>Spare part price</c:v>
                </c:pt>
                <c:pt idx="3">
                  <c:v>Regular maintenance costs, </c:v>
                </c:pt>
                <c:pt idx="4">
                  <c:v>Maintenance needs a specialist</c:v>
                </c:pt>
                <c:pt idx="5">
                  <c:v>Other unexpected expenses,</c:v>
                </c:pt>
                <c:pt idx="6">
                  <c:v>Other (specify),  </c:v>
                </c:pt>
              </c:strCache>
            </c:strRef>
          </c:cat>
          <c:val>
            <c:numRef>
              <c:f>'New Bike Data_1'!$E$291:$E$297</c:f>
              <c:numCache>
                <c:formatCode>0%</c:formatCode>
                <c:ptCount val="7"/>
                <c:pt idx="0">
                  <c:v>0.18181818181818182</c:v>
                </c:pt>
                <c:pt idx="1">
                  <c:v>0.45454545454545453</c:v>
                </c:pt>
                <c:pt idx="2">
                  <c:v>0.18181818181818182</c:v>
                </c:pt>
                <c:pt idx="3">
                  <c:v>0</c:v>
                </c:pt>
                <c:pt idx="4">
                  <c:v>9.0909090909090912E-2</c:v>
                </c:pt>
                <c:pt idx="5">
                  <c:v>9.0909090909090912E-2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C-41A3-90F7-5DD8EDD69E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9091728"/>
        <c:axId val="859108048"/>
      </c:barChart>
      <c:catAx>
        <c:axId val="85909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08048"/>
        <c:crosses val="autoZero"/>
        <c:auto val="1"/>
        <c:lblAlgn val="ctr"/>
        <c:lblOffset val="100"/>
        <c:noMultiLvlLbl val="0"/>
      </c:catAx>
      <c:valAx>
        <c:axId val="8591080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Participation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'New Bike Data_1'!$B$1</c:f>
              <c:strCache>
                <c:ptCount val="1"/>
                <c:pt idx="0">
                  <c:v>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'New Bike Data_1'!$A$2:$A$4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Other </c:v>
                </c:pt>
              </c:strCache>
            </c:strRef>
          </c:cat>
          <c:val>
            <c:numRef>
              <c:f>'New Bike Data_1'!$B$2:$B$4</c:f>
              <c:numCache>
                <c:formatCode>0</c:formatCode>
                <c:ptCount val="3"/>
                <c:pt idx="0">
                  <c:v>25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0-4410-AC89-C28D200BFAEF}"/>
            </c:ext>
          </c:extLst>
        </c:ser>
        <c:ser>
          <c:idx val="1"/>
          <c:order val="1"/>
          <c:tx>
            <c:strRef>
              <c:f>'New Bike Data_1'!$C$1</c:f>
              <c:strCache>
                <c:ptCount val="1"/>
                <c:pt idx="0">
                  <c:v>E-Motorbike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'New Bike Data_1'!$A$2:$A$4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Other </c:v>
                </c:pt>
              </c:strCache>
            </c:strRef>
          </c:cat>
          <c:val>
            <c:numRef>
              <c:f>'New Bike Data_1'!$C$2:$C$4</c:f>
              <c:numCache>
                <c:formatCode>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0-4410-AC89-C28D200BFAEF}"/>
            </c:ext>
          </c:extLst>
        </c:ser>
        <c:ser>
          <c:idx val="2"/>
          <c:order val="2"/>
          <c:tx>
            <c:strRef>
              <c:f>'New Bike Data_1'!$D$1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'New Bike Data_1'!$A$2:$A$4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Other </c:v>
                </c:pt>
              </c:strCache>
            </c:strRef>
          </c:cat>
          <c:val>
            <c:numRef>
              <c:f>'New Bike Data_1'!$D$2:$D$4</c:f>
              <c:numCache>
                <c:formatCode>0</c:formatCode>
                <c:ptCount val="3"/>
                <c:pt idx="0">
                  <c:v>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0-4410-AC89-C28D200BF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Age-Group</a:t>
            </a:r>
            <a:r>
              <a:rPr lang="en-US" baseline="0"/>
              <a:t> of ICE Riders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Data_1'!$A$9:$A$13</c:f>
              <c:strCache>
                <c:ptCount val="5"/>
                <c:pt idx="0">
                  <c:v>Below 18 Yrs old,</c:v>
                </c:pt>
                <c:pt idx="1">
                  <c:v>18-25yrs Old,</c:v>
                </c:pt>
                <c:pt idx="2">
                  <c:v>26-30 yrs old</c:v>
                </c:pt>
                <c:pt idx="3">
                  <c:v>30-40 yrs Old</c:v>
                </c:pt>
                <c:pt idx="4">
                  <c:v>Above 40yrs Old</c:v>
                </c:pt>
              </c:strCache>
            </c:strRef>
          </c:cat>
          <c:val>
            <c:numRef>
              <c:f>'New Bike Data_1'!$F$9:$F$13</c:f>
              <c:numCache>
                <c:formatCode>0%</c:formatCode>
                <c:ptCount val="5"/>
                <c:pt idx="0">
                  <c:v>0</c:v>
                </c:pt>
                <c:pt idx="1">
                  <c:v>0.04</c:v>
                </c:pt>
                <c:pt idx="2">
                  <c:v>0.4</c:v>
                </c:pt>
                <c:pt idx="3">
                  <c:v>0.44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7-4C61-BC1A-96C8D9FF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Motorbike</a:t>
            </a:r>
            <a:r>
              <a:rPr lang="en-US" baseline="0"/>
              <a:t> Owner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Data_1'!$A$24:$A$30</c:f>
              <c:strCache>
                <c:ptCount val="7"/>
                <c:pt idx="0">
                  <c:v>Owned by the rider,</c:v>
                </c:pt>
                <c:pt idx="1">
                  <c:v>Owned by a company,</c:v>
                </c:pt>
                <c:pt idx="2">
                  <c:v>Owned by another person(s),</c:v>
                </c:pt>
                <c:pt idx="3">
                  <c:v>Co-owned by the rider and other person(s), </c:v>
                </c:pt>
                <c:pt idx="4">
                  <c:v>Owned by a financial institution</c:v>
                </c:pt>
                <c:pt idx="5">
                  <c:v>Co-owned by a financial institution, and the rider</c:v>
                </c:pt>
                <c:pt idx="6">
                  <c:v>Other (specify)</c:v>
                </c:pt>
              </c:strCache>
            </c:strRef>
          </c:cat>
          <c:val>
            <c:numRef>
              <c:f>'New Bike Data_1'!$E$24:$E$30</c:f>
              <c:numCache>
                <c:formatCode>0%</c:formatCode>
                <c:ptCount val="7"/>
                <c:pt idx="0">
                  <c:v>0.82857142857142863</c:v>
                </c:pt>
                <c:pt idx="1">
                  <c:v>8.5714285714285715E-2</c:v>
                </c:pt>
                <c:pt idx="2">
                  <c:v>5.7142857142857141E-2</c:v>
                </c:pt>
                <c:pt idx="3">
                  <c:v>2.8571428571428571E-2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0-4400-BD40-970BEF0F1F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9350144"/>
        <c:axId val="689352064"/>
      </c:barChart>
      <c:catAx>
        <c:axId val="68935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52064"/>
        <c:crosses val="autoZero"/>
        <c:auto val="1"/>
        <c:lblAlgn val="ctr"/>
        <c:lblOffset val="100"/>
        <c:noMultiLvlLbl val="0"/>
      </c:catAx>
      <c:valAx>
        <c:axId val="6893520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5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Age-Group</a:t>
            </a:r>
            <a:r>
              <a:rPr lang="en-US" baseline="0"/>
              <a:t> of EM Riders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Data_1'!$A$9:$A$13</c:f>
              <c:strCache>
                <c:ptCount val="5"/>
                <c:pt idx="0">
                  <c:v>Below 18 Yrs old,</c:v>
                </c:pt>
                <c:pt idx="1">
                  <c:v>18-25yrs Old,</c:v>
                </c:pt>
                <c:pt idx="2">
                  <c:v>26-30 yrs old</c:v>
                </c:pt>
                <c:pt idx="3">
                  <c:v>30-40 yrs Old</c:v>
                </c:pt>
                <c:pt idx="4">
                  <c:v>Above 40yrs Old</c:v>
                </c:pt>
              </c:strCache>
            </c:strRef>
          </c:cat>
          <c:val>
            <c:numRef>
              <c:f>'New Bike Data_1'!$G$9:$G$13</c:f>
              <c:numCache>
                <c:formatCode>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5-4B22-92DC-046DB0A9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of Education of ICE Riders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Data_1'!$A$17:$A$20</c:f>
              <c:strCache>
                <c:ptCount val="4"/>
                <c:pt idx="0">
                  <c:v>No education, </c:v>
                </c:pt>
                <c:pt idx="1">
                  <c:v>Primary,</c:v>
                </c:pt>
                <c:pt idx="2">
                  <c:v>High School,</c:v>
                </c:pt>
                <c:pt idx="3">
                  <c:v>Tertiary education,</c:v>
                </c:pt>
              </c:strCache>
            </c:strRef>
          </c:cat>
          <c:val>
            <c:numRef>
              <c:f>'New Bike Data_1'!$F$17:$F$20</c:f>
              <c:numCache>
                <c:formatCode>0%</c:formatCode>
                <c:ptCount val="4"/>
                <c:pt idx="0">
                  <c:v>0</c:v>
                </c:pt>
                <c:pt idx="1">
                  <c:v>0.08</c:v>
                </c:pt>
                <c:pt idx="2">
                  <c:v>0.48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F-46A3-8C9E-32281C6E8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of Education of EM Riders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Data_1'!$A$17:$A$20</c:f>
              <c:strCache>
                <c:ptCount val="4"/>
                <c:pt idx="0">
                  <c:v>No education, </c:v>
                </c:pt>
                <c:pt idx="1">
                  <c:v>Primary,</c:v>
                </c:pt>
                <c:pt idx="2">
                  <c:v>High School,</c:v>
                </c:pt>
                <c:pt idx="3">
                  <c:v>Tertiary education,</c:v>
                </c:pt>
              </c:strCache>
            </c:strRef>
          </c:cat>
          <c:val>
            <c:numRef>
              <c:f>'New Bike Data_1'!$G$17:$G$20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1-46C7-BAE9-7D7B93186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</a:t>
            </a:r>
            <a:r>
              <a:rPr lang="en-US" baseline="0"/>
              <a:t> Source of Finance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Data_1'!$A$44:$A$48</c:f>
              <c:strCache>
                <c:ptCount val="5"/>
                <c:pt idx="0">
                  <c:v>Savings</c:v>
                </c:pt>
                <c:pt idx="1">
                  <c:v>Loan from Bank/Sacco</c:v>
                </c:pt>
                <c:pt idx="2">
                  <c:v>Investor financing</c:v>
                </c:pt>
                <c:pt idx="3">
                  <c:v>Hybrid financing</c:v>
                </c:pt>
                <c:pt idx="4">
                  <c:v>Other;</c:v>
                </c:pt>
              </c:strCache>
            </c:strRef>
          </c:cat>
          <c:val>
            <c:numRef>
              <c:f>'New Bike Data_1'!$F$44:$F$48</c:f>
              <c:numCache>
                <c:formatCode>0%</c:formatCode>
                <c:ptCount val="5"/>
                <c:pt idx="0">
                  <c:v>0.43478260869565216</c:v>
                </c:pt>
                <c:pt idx="1">
                  <c:v>0.34782608695652173</c:v>
                </c:pt>
                <c:pt idx="2">
                  <c:v>4.3478260869565216E-2</c:v>
                </c:pt>
                <c:pt idx="3">
                  <c:v>0.17391304347826086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5-4753-9253-B93E3625BF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3520352"/>
        <c:axId val="973538592"/>
      </c:barChart>
      <c:catAx>
        <c:axId val="9735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38592"/>
        <c:crosses val="autoZero"/>
        <c:auto val="1"/>
        <c:lblAlgn val="ctr"/>
        <c:lblOffset val="100"/>
        <c:noMultiLvlLbl val="0"/>
      </c:catAx>
      <c:valAx>
        <c:axId val="97353859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</a:t>
            </a:r>
            <a:r>
              <a:rPr lang="en-US" baseline="0"/>
              <a:t> Source of Finance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Data_1'!$A$44:$A$48</c:f>
              <c:strCache>
                <c:ptCount val="5"/>
                <c:pt idx="0">
                  <c:v>Savings</c:v>
                </c:pt>
                <c:pt idx="1">
                  <c:v>Loan from Bank/Sacco</c:v>
                </c:pt>
                <c:pt idx="2">
                  <c:v>Investor financing</c:v>
                </c:pt>
                <c:pt idx="3">
                  <c:v>Hybrid financing</c:v>
                </c:pt>
                <c:pt idx="4">
                  <c:v>Other;</c:v>
                </c:pt>
              </c:strCache>
            </c:strRef>
          </c:cat>
          <c:val>
            <c:numRef>
              <c:f>'New Bike Data_1'!$G$44:$G$48</c:f>
              <c:numCache>
                <c:formatCode>0%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5-4B20-ABD7-0AE0892189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3530912"/>
        <c:axId val="973523712"/>
      </c:barChart>
      <c:catAx>
        <c:axId val="9735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3712"/>
        <c:crosses val="autoZero"/>
        <c:auto val="1"/>
        <c:lblAlgn val="ctr"/>
        <c:lblOffset val="100"/>
        <c:noMultiLvlLbl val="0"/>
      </c:catAx>
      <c:valAx>
        <c:axId val="9735237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Motorbykes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'New Bike Data_1'!$J$1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BE-489E-A563-1863679E74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BE-489E-A563-1863679E74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Data_1'!$I$2:$I$3</c:f>
              <c:strCache>
                <c:ptCount val="2"/>
                <c:pt idx="0">
                  <c:v>Electrical Motorbike</c:v>
                </c:pt>
                <c:pt idx="1">
                  <c:v>ICE</c:v>
                </c:pt>
              </c:strCache>
            </c:strRef>
          </c:cat>
          <c:val>
            <c:numRef>
              <c:f>'New Bike Data_1'!$J$2:$J$3</c:f>
              <c:numCache>
                <c:formatCode>0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BE-489E-A563-1863679E7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Age-Group</a:t>
            </a:r>
            <a:r>
              <a:rPr lang="en-US" baseline="0"/>
              <a:t> of Riders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90-41DA-B05D-53E392FCDC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90-41DA-B05D-53E392FCDC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90-41DA-B05D-53E392FCDC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90-41DA-B05D-53E392FCDC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90-41DA-B05D-53E392FCDC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Data_1'!$A$9:$A$13</c:f>
              <c:strCache>
                <c:ptCount val="5"/>
                <c:pt idx="0">
                  <c:v>Below 18 Yrs old,</c:v>
                </c:pt>
                <c:pt idx="1">
                  <c:v>18-25yrs Old,</c:v>
                </c:pt>
                <c:pt idx="2">
                  <c:v>26-30 yrs old</c:v>
                </c:pt>
                <c:pt idx="3">
                  <c:v>30-40 yrs Old</c:v>
                </c:pt>
                <c:pt idx="4">
                  <c:v>Above 40yrs Old</c:v>
                </c:pt>
              </c:strCache>
            </c:strRef>
          </c:cat>
          <c:val>
            <c:numRef>
              <c:f>'New Bike Data_1'!$E$9:$E$13</c:f>
              <c:numCache>
                <c:formatCode>0%</c:formatCode>
                <c:ptCount val="5"/>
                <c:pt idx="0">
                  <c:v>0</c:v>
                </c:pt>
                <c:pt idx="1">
                  <c:v>8.5714285714285715E-2</c:v>
                </c:pt>
                <c:pt idx="2">
                  <c:v>0.4</c:v>
                </c:pt>
                <c:pt idx="3">
                  <c:v>0.42857142857142855</c:v>
                </c:pt>
                <c:pt idx="4">
                  <c:v>8.5714285714285715E-2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90-41DA-B05D-53E392FCD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Of Education of Riders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34-49AD-90EE-372C1AF9B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34-49AD-90EE-372C1AF9B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34-49AD-90EE-372C1AF9B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34-49AD-90EE-372C1AF9B2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Data_1'!$A$17:$A$20</c:f>
              <c:strCache>
                <c:ptCount val="4"/>
                <c:pt idx="0">
                  <c:v>No education, </c:v>
                </c:pt>
                <c:pt idx="1">
                  <c:v>Primary,</c:v>
                </c:pt>
                <c:pt idx="2">
                  <c:v>High School,</c:v>
                </c:pt>
                <c:pt idx="3">
                  <c:v>Tertiary education,</c:v>
                </c:pt>
              </c:strCache>
            </c:strRef>
          </c:cat>
          <c:val>
            <c:numRef>
              <c:f>'New Bike Data_1'!$E$17:$E$20</c:f>
              <c:numCache>
                <c:formatCode>0%</c:formatCode>
                <c:ptCount val="4"/>
                <c:pt idx="0">
                  <c:v>0</c:v>
                </c:pt>
                <c:pt idx="1">
                  <c:v>8.5714285714285715E-2</c:v>
                </c:pt>
                <c:pt idx="2">
                  <c:v>0.54285714285714282</c:v>
                </c:pt>
                <c:pt idx="3">
                  <c:v>0.37142857142857144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34-49AD-90EE-372C1AF9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Participation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'New Bike Data_1'!$B$1</c:f>
              <c:strCache>
                <c:ptCount val="1"/>
                <c:pt idx="0">
                  <c:v>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9C-49B7-9B0D-3AD202D66E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9C-49B7-9B0D-3AD202D66E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9C-49B7-9B0D-3AD202D66E1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'New Bike Data_1'!$A$2:$A$4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Other </c:v>
                </c:pt>
              </c:strCache>
            </c:strRef>
          </c:cat>
          <c:val>
            <c:numRef>
              <c:f>'New Bike Data_1'!$B$2:$B$4</c:f>
              <c:numCache>
                <c:formatCode>0</c:formatCode>
                <c:ptCount val="3"/>
                <c:pt idx="0">
                  <c:v>25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9C-49B7-9B0D-3AD202D66E12}"/>
            </c:ext>
          </c:extLst>
        </c:ser>
        <c:ser>
          <c:idx val="1"/>
          <c:order val="1"/>
          <c:tx>
            <c:strRef>
              <c:f>'New Bike Data_1'!$C$1</c:f>
              <c:strCache>
                <c:ptCount val="1"/>
                <c:pt idx="0">
                  <c:v>E-Motorbike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89C-49B7-9B0D-3AD202D66E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89C-49B7-9B0D-3AD202D66E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89C-49B7-9B0D-3AD202D66E12}"/>
              </c:ext>
            </c:extLst>
          </c:dPt>
          <c:cat>
            <c:strRef>
              <c:f>'New Bike Data_1'!$A$2:$A$4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Other </c:v>
                </c:pt>
              </c:strCache>
            </c:strRef>
          </c:cat>
          <c:val>
            <c:numRef>
              <c:f>'New Bike Data_1'!$C$2:$C$4</c:f>
              <c:numCache>
                <c:formatCode>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9C-49B7-9B0D-3AD202D66E12}"/>
            </c:ext>
          </c:extLst>
        </c:ser>
        <c:ser>
          <c:idx val="2"/>
          <c:order val="2"/>
          <c:tx>
            <c:strRef>
              <c:f>'New Bike Data_1'!$D$1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9C-49B7-9B0D-3AD202D66E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89C-49B7-9B0D-3AD202D66E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89C-49B7-9B0D-3AD202D66E12}"/>
              </c:ext>
            </c:extLst>
          </c:dPt>
          <c:cat>
            <c:strRef>
              <c:f>'New Bike Data_1'!$A$2:$A$4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Other </c:v>
                </c:pt>
              </c:strCache>
            </c:strRef>
          </c:cat>
          <c:val>
            <c:numRef>
              <c:f>'New Bike Data_1'!$D$2:$D$4</c:f>
              <c:numCache>
                <c:formatCode>0</c:formatCode>
                <c:ptCount val="3"/>
                <c:pt idx="0">
                  <c:v>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89C-49B7-9B0D-3AD202D6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Age-Group</a:t>
            </a:r>
            <a:r>
              <a:rPr lang="en-US" baseline="0"/>
              <a:t> of ICE Riders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5F-448D-9DC8-3DB449DA60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5F-448D-9DC8-3DB449DA60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5F-448D-9DC8-3DB449DA60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5F-448D-9DC8-3DB449DA60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5F-448D-9DC8-3DB449DA60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Data_1'!$A$9:$A$13</c:f>
              <c:strCache>
                <c:ptCount val="5"/>
                <c:pt idx="0">
                  <c:v>Below 18 Yrs old,</c:v>
                </c:pt>
                <c:pt idx="1">
                  <c:v>18-25yrs Old,</c:v>
                </c:pt>
                <c:pt idx="2">
                  <c:v>26-30 yrs old</c:v>
                </c:pt>
                <c:pt idx="3">
                  <c:v>30-40 yrs Old</c:v>
                </c:pt>
                <c:pt idx="4">
                  <c:v>Above 40yrs Old</c:v>
                </c:pt>
              </c:strCache>
            </c:strRef>
          </c:cat>
          <c:val>
            <c:numRef>
              <c:f>'New Bike Data_1'!$F$9:$F$13</c:f>
              <c:numCache>
                <c:formatCode>0%</c:formatCode>
                <c:ptCount val="5"/>
                <c:pt idx="0">
                  <c:v>0</c:v>
                </c:pt>
                <c:pt idx="1">
                  <c:v>0.04</c:v>
                </c:pt>
                <c:pt idx="2">
                  <c:v>0.4</c:v>
                </c:pt>
                <c:pt idx="3">
                  <c:v>0.44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5F-448D-9DC8-3DB449DA6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Price Range of Motorbikers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Data_1'!$A$34:$A$40</c:f>
              <c:strCache>
                <c:ptCount val="7"/>
                <c:pt idx="0">
                  <c:v>0-50,000</c:v>
                </c:pt>
                <c:pt idx="1">
                  <c:v>50,000-100000</c:v>
                </c:pt>
                <c:pt idx="2">
                  <c:v>100,000-150,000</c:v>
                </c:pt>
                <c:pt idx="3">
                  <c:v>150,000-200,000  </c:v>
                </c:pt>
                <c:pt idx="4">
                  <c:v>200,000-250,000  </c:v>
                </c:pt>
                <c:pt idx="5">
                  <c:v>250,000-300,000</c:v>
                </c:pt>
                <c:pt idx="6">
                  <c:v>Above 300,000</c:v>
                </c:pt>
              </c:strCache>
            </c:strRef>
          </c:cat>
          <c:val>
            <c:numRef>
              <c:f>'New Bike Data_1'!$E$34:$E$40</c:f>
              <c:numCache>
                <c:formatCode>0%</c:formatCode>
                <c:ptCount val="7"/>
                <c:pt idx="0">
                  <c:v>2.8571428571428571E-2</c:v>
                </c:pt>
                <c:pt idx="1">
                  <c:v>8.5714285714285715E-2</c:v>
                </c:pt>
                <c:pt idx="2">
                  <c:v>0.45714285714285713</c:v>
                </c:pt>
                <c:pt idx="3">
                  <c:v>0.2857142857142857</c:v>
                </c:pt>
                <c:pt idx="4">
                  <c:v>2.8571428571428571E-2</c:v>
                </c:pt>
                <c:pt idx="5">
                  <c:v>0</c:v>
                </c:pt>
                <c:pt idx="6">
                  <c:v>0.11428571428571428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C-47AD-BCF8-62C2842777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1878688"/>
        <c:axId val="321880128"/>
      </c:barChart>
      <c:catAx>
        <c:axId val="3218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80128"/>
        <c:crosses val="autoZero"/>
        <c:auto val="1"/>
        <c:lblAlgn val="ctr"/>
        <c:lblOffset val="100"/>
        <c:noMultiLvlLbl val="0"/>
      </c:catAx>
      <c:valAx>
        <c:axId val="3218801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Age-Group</a:t>
            </a:r>
            <a:r>
              <a:rPr lang="en-US" baseline="0"/>
              <a:t> of EM Riders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BE-428F-ACDA-2D021EA3D7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BE-428F-ACDA-2D021EA3D7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BE-428F-ACDA-2D021EA3D7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BE-428F-ACDA-2D021EA3D7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BE-428F-ACDA-2D021EA3D7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Data_1'!$A$9:$A$13</c:f>
              <c:strCache>
                <c:ptCount val="5"/>
                <c:pt idx="0">
                  <c:v>Below 18 Yrs old,</c:v>
                </c:pt>
                <c:pt idx="1">
                  <c:v>18-25yrs Old,</c:v>
                </c:pt>
                <c:pt idx="2">
                  <c:v>26-30 yrs old</c:v>
                </c:pt>
                <c:pt idx="3">
                  <c:v>30-40 yrs Old</c:v>
                </c:pt>
                <c:pt idx="4">
                  <c:v>Above 40yrs Old</c:v>
                </c:pt>
              </c:strCache>
            </c:strRef>
          </c:cat>
          <c:val>
            <c:numRef>
              <c:f>'New Bike Data_1'!$G$9:$G$13</c:f>
              <c:numCache>
                <c:formatCode>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BE-428F-ACDA-2D021EA3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of Education of ICE Riders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0B-4DF4-B651-EA678CF224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0B-4DF4-B651-EA678CF224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0B-4DF4-B651-EA678CF224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0B-4DF4-B651-EA678CF224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Data_1'!$A$17:$A$20</c:f>
              <c:strCache>
                <c:ptCount val="4"/>
                <c:pt idx="0">
                  <c:v>No education, </c:v>
                </c:pt>
                <c:pt idx="1">
                  <c:v>Primary,</c:v>
                </c:pt>
                <c:pt idx="2">
                  <c:v>High School,</c:v>
                </c:pt>
                <c:pt idx="3">
                  <c:v>Tertiary education,</c:v>
                </c:pt>
              </c:strCache>
            </c:strRef>
          </c:cat>
          <c:val>
            <c:numRef>
              <c:f>'New Bike Data_1'!$F$17:$F$20</c:f>
              <c:numCache>
                <c:formatCode>0%</c:formatCode>
                <c:ptCount val="4"/>
                <c:pt idx="0">
                  <c:v>0</c:v>
                </c:pt>
                <c:pt idx="1">
                  <c:v>0.08</c:v>
                </c:pt>
                <c:pt idx="2">
                  <c:v>0.48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0B-4DF4-B651-EA678CF22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of Education of EM Riders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E0-4572-AEB7-661767C676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E0-4572-AEB7-661767C676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E0-4572-AEB7-661767C676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E0-4572-AEB7-661767C676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Data_1'!$A$17:$A$20</c:f>
              <c:strCache>
                <c:ptCount val="4"/>
                <c:pt idx="0">
                  <c:v>No education, </c:v>
                </c:pt>
                <c:pt idx="1">
                  <c:v>Primary,</c:v>
                </c:pt>
                <c:pt idx="2">
                  <c:v>High School,</c:v>
                </c:pt>
                <c:pt idx="3">
                  <c:v>Tertiary education,</c:v>
                </c:pt>
              </c:strCache>
            </c:strRef>
          </c:cat>
          <c:val>
            <c:numRef>
              <c:f>'New Bike Data_1'!$G$17:$G$20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E0-4572-AEB7-661767C6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Motorbike</a:t>
            </a:r>
            <a:r>
              <a:rPr lang="en-US" baseline="0"/>
              <a:t> Owner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Data_1'!$A$24:$A$30</c:f>
              <c:strCache>
                <c:ptCount val="7"/>
                <c:pt idx="0">
                  <c:v>Owned by the rider,</c:v>
                </c:pt>
                <c:pt idx="1">
                  <c:v>Owned by a company,</c:v>
                </c:pt>
                <c:pt idx="2">
                  <c:v>Owned by another person(s),</c:v>
                </c:pt>
                <c:pt idx="3">
                  <c:v>Co-owned by the rider and other person(s), </c:v>
                </c:pt>
                <c:pt idx="4">
                  <c:v>Owned by a financial institution</c:v>
                </c:pt>
                <c:pt idx="5">
                  <c:v>Co-owned by a financial institution, and the rider</c:v>
                </c:pt>
                <c:pt idx="6">
                  <c:v>Other (specify)</c:v>
                </c:pt>
              </c:strCache>
            </c:strRef>
          </c:cat>
          <c:val>
            <c:numRef>
              <c:f>'New Bike Data_1'!$E$24:$E$30</c:f>
              <c:numCache>
                <c:formatCode>0%</c:formatCode>
                <c:ptCount val="7"/>
                <c:pt idx="0">
                  <c:v>0.82857142857142863</c:v>
                </c:pt>
                <c:pt idx="1">
                  <c:v>8.5714285714285715E-2</c:v>
                </c:pt>
                <c:pt idx="2">
                  <c:v>5.7142857142857141E-2</c:v>
                </c:pt>
                <c:pt idx="3">
                  <c:v>2.8571428571428571E-2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D-4EA8-BA9E-C105BCAA9D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9350144"/>
        <c:axId val="689352064"/>
      </c:barChart>
      <c:catAx>
        <c:axId val="68935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52064"/>
        <c:crosses val="autoZero"/>
        <c:auto val="1"/>
        <c:lblAlgn val="ctr"/>
        <c:lblOffset val="100"/>
        <c:noMultiLvlLbl val="0"/>
      </c:catAx>
      <c:valAx>
        <c:axId val="6893520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5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Price Range of Motorbikers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Data_1'!$A$34:$A$40</c:f>
              <c:strCache>
                <c:ptCount val="7"/>
                <c:pt idx="0">
                  <c:v>0-50,000</c:v>
                </c:pt>
                <c:pt idx="1">
                  <c:v>50,000-100000</c:v>
                </c:pt>
                <c:pt idx="2">
                  <c:v>100,000-150,000</c:v>
                </c:pt>
                <c:pt idx="3">
                  <c:v>150,000-200,000  </c:v>
                </c:pt>
                <c:pt idx="4">
                  <c:v>200,000-250,000  </c:v>
                </c:pt>
                <c:pt idx="5">
                  <c:v>250,000-300,000</c:v>
                </c:pt>
                <c:pt idx="6">
                  <c:v>Above 300,000</c:v>
                </c:pt>
              </c:strCache>
            </c:strRef>
          </c:cat>
          <c:val>
            <c:numRef>
              <c:f>'New Bike Data_1'!$E$34:$E$40</c:f>
              <c:numCache>
                <c:formatCode>0%</c:formatCode>
                <c:ptCount val="7"/>
                <c:pt idx="0">
                  <c:v>2.8571428571428571E-2</c:v>
                </c:pt>
                <c:pt idx="1">
                  <c:v>8.5714285714285715E-2</c:v>
                </c:pt>
                <c:pt idx="2">
                  <c:v>0.45714285714285713</c:v>
                </c:pt>
                <c:pt idx="3">
                  <c:v>0.2857142857142857</c:v>
                </c:pt>
                <c:pt idx="4">
                  <c:v>2.8571428571428571E-2</c:v>
                </c:pt>
                <c:pt idx="5">
                  <c:v>0</c:v>
                </c:pt>
                <c:pt idx="6">
                  <c:v>0.11428571428571428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8-430A-856B-0481EA509A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1878688"/>
        <c:axId val="321880128"/>
      </c:barChart>
      <c:catAx>
        <c:axId val="3218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80128"/>
        <c:crosses val="autoZero"/>
        <c:auto val="1"/>
        <c:lblAlgn val="ctr"/>
        <c:lblOffset val="100"/>
        <c:noMultiLvlLbl val="0"/>
      </c:catAx>
      <c:valAx>
        <c:axId val="3218801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Motorbike</a:t>
            </a:r>
            <a:r>
              <a:rPr lang="en-US" baseline="0"/>
              <a:t> 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431911636045494"/>
          <c:y val="0.1919829851249083"/>
          <c:w val="0.53107677165354328"/>
          <c:h val="0.67015327431661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Data_1'!$A$52:$A$57</c:f>
              <c:strCache>
                <c:ptCount val="6"/>
                <c:pt idx="0">
                  <c:v>Private Use</c:v>
                </c:pt>
                <c:pt idx="1">
                  <c:v>Public transport use, </c:v>
                </c:pt>
                <c:pt idx="2">
                  <c:v>Both private &amp; Public transport use, </c:v>
                </c:pt>
                <c:pt idx="3">
                  <c:v>Delivery of goods,</c:v>
                </c:pt>
                <c:pt idx="4">
                  <c:v>Company/Organizational use,</c:v>
                </c:pt>
                <c:pt idx="5">
                  <c:v>Other</c:v>
                </c:pt>
              </c:strCache>
            </c:strRef>
          </c:cat>
          <c:val>
            <c:numRef>
              <c:f>'New Bike Data_1'!$E$52:$E$57</c:f>
              <c:numCache>
                <c:formatCode>0%</c:formatCode>
                <c:ptCount val="6"/>
                <c:pt idx="0">
                  <c:v>2.8571428571428571E-2</c:v>
                </c:pt>
                <c:pt idx="1">
                  <c:v>0.97142857142857142</c:v>
                </c:pt>
                <c:pt idx="2">
                  <c:v>5.7142857142857141E-2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6-4E44-9BBB-DFA26988CB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9085488"/>
        <c:axId val="859089808"/>
      </c:barChart>
      <c:catAx>
        <c:axId val="85908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89808"/>
        <c:crosses val="autoZero"/>
        <c:auto val="1"/>
        <c:lblAlgn val="ctr"/>
        <c:lblOffset val="100"/>
        <c:noMultiLvlLbl val="0"/>
      </c:catAx>
      <c:valAx>
        <c:axId val="8590898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8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Source of Motorbikes Financing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2-48A8-9420-993EE0BFAD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2-48A8-9420-993EE0BFAD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52-48A8-9420-993EE0BFAD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52-48A8-9420-993EE0BFAD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52-48A8-9420-993EE0BFAD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Data_1'!$A$44:$A$48</c:f>
              <c:strCache>
                <c:ptCount val="5"/>
                <c:pt idx="0">
                  <c:v>Savings</c:v>
                </c:pt>
                <c:pt idx="1">
                  <c:v>Loan from Bank/Sacco</c:v>
                </c:pt>
                <c:pt idx="2">
                  <c:v>Investor financing</c:v>
                </c:pt>
                <c:pt idx="3">
                  <c:v>Hybrid financing</c:v>
                </c:pt>
                <c:pt idx="4">
                  <c:v>Other;</c:v>
                </c:pt>
              </c:strCache>
            </c:strRef>
          </c:cat>
          <c:val>
            <c:numRef>
              <c:f>'New Bike Data_1'!$E$44:$E$48</c:f>
              <c:numCache>
                <c:formatCode>0%</c:formatCode>
                <c:ptCount val="5"/>
                <c:pt idx="0">
                  <c:v>0.31428571428571428</c:v>
                </c:pt>
                <c:pt idx="1">
                  <c:v>0.34285714285714286</c:v>
                </c:pt>
                <c:pt idx="2">
                  <c:v>0.14285714285714285</c:v>
                </c:pt>
                <c:pt idx="3">
                  <c:v>0.11428571428571428</c:v>
                </c:pt>
                <c:pt idx="4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52-48A8-9420-993EE0BFAD4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</a:t>
            </a:r>
            <a:r>
              <a:rPr lang="en-US" baseline="0"/>
              <a:t> Of Riding Current Motorbike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DC-4AAC-9193-F96F870FEB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DC-4AAC-9193-F96F870FEB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DC-4AAC-9193-F96F870FEB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DC-4AAC-9193-F96F870FEB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Data_1'!$A$62:$A$65</c:f>
              <c:strCache>
                <c:ptCount val="4"/>
                <c:pt idx="0">
                  <c:v>2 Years and Below,</c:v>
                </c:pt>
                <c:pt idx="1">
                  <c:v>2-5yrs,</c:v>
                </c:pt>
                <c:pt idx="2">
                  <c:v>5-10yrs,</c:v>
                </c:pt>
                <c:pt idx="3">
                  <c:v>More than 10yrs</c:v>
                </c:pt>
              </c:strCache>
            </c:strRef>
          </c:cat>
          <c:val>
            <c:numRef>
              <c:f>'New Bike Data_1'!$E$62:$E$65</c:f>
              <c:numCache>
                <c:formatCode>0%</c:formatCode>
                <c:ptCount val="4"/>
                <c:pt idx="0">
                  <c:v>0.42857142857142855</c:v>
                </c:pt>
                <c:pt idx="1">
                  <c:v>0.25714285714285712</c:v>
                </c:pt>
                <c:pt idx="2">
                  <c:v>0.22857142857142856</c:v>
                </c:pt>
                <c:pt idx="3">
                  <c:v>8.5714285714285715E-2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DC-4AAC-9193-F96F870FE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Motorbikes operated so far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6D-4DB4-92D9-287D33E824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6D-4DB4-92D9-287D33E824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6D-4DB4-92D9-287D33E824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Data_1'!$A$69:$A$71</c:f>
              <c:strCache>
                <c:ptCount val="3"/>
                <c:pt idx="0">
                  <c:v>This is the first motorbike</c:v>
                </c:pt>
                <c:pt idx="1">
                  <c:v>This is the second motorbike</c:v>
                </c:pt>
                <c:pt idx="2">
                  <c:v>I have operated more than two motorbikes before this</c:v>
                </c:pt>
              </c:strCache>
            </c:strRef>
          </c:cat>
          <c:val>
            <c:numRef>
              <c:f>'New Bike Data_1'!$E$69:$E$71</c:f>
              <c:numCache>
                <c:formatCode>0%</c:formatCode>
                <c:ptCount val="3"/>
                <c:pt idx="0">
                  <c:v>0.31428571428571428</c:v>
                </c:pt>
                <c:pt idx="1">
                  <c:v>0.14285714285714285</c:v>
                </c:pt>
                <c:pt idx="2">
                  <c:v>0.25714285714285712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6D-4DB4-92D9-287D33E8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Previously Operated Motorbike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Data_1'!$A$76:$A$79</c:f>
              <c:strCache>
                <c:ptCount val="4"/>
                <c:pt idx="0">
                  <c:v>Internal Combustion Engine, </c:v>
                </c:pt>
                <c:pt idx="1">
                  <c:v>Electric Powered Engine</c:v>
                </c:pt>
                <c:pt idx="2">
                  <c:v>Hybrid Engine,</c:v>
                </c:pt>
                <c:pt idx="3">
                  <c:v>Others (specify)  </c:v>
                </c:pt>
              </c:strCache>
            </c:strRef>
          </c:cat>
          <c:val>
            <c:numRef>
              <c:f>'New Bike Data_1'!$E$76:$E$79</c:f>
              <c:numCache>
                <c:formatCode>0%</c:formatCode>
                <c:ptCount val="4"/>
                <c:pt idx="0">
                  <c:v>0.6</c:v>
                </c:pt>
                <c:pt idx="1">
                  <c:v>5.7142857142857141E-2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2-4ED5-ACE7-15C57ECCB2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9079248"/>
        <c:axId val="859082128"/>
      </c:barChart>
      <c:catAx>
        <c:axId val="85907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82128"/>
        <c:crosses val="autoZero"/>
        <c:auto val="1"/>
        <c:lblAlgn val="ctr"/>
        <c:lblOffset val="100"/>
        <c:noMultiLvlLbl val="0"/>
      </c:catAx>
      <c:valAx>
        <c:axId val="8590821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7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Motorbike</a:t>
            </a:r>
            <a:r>
              <a:rPr lang="en-US" baseline="0"/>
              <a:t> 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Data_1'!$A$52:$A$57</c:f>
              <c:strCache>
                <c:ptCount val="6"/>
                <c:pt idx="0">
                  <c:v>Private Use</c:v>
                </c:pt>
                <c:pt idx="1">
                  <c:v>Public transport use, </c:v>
                </c:pt>
                <c:pt idx="2">
                  <c:v>Both private &amp; Public transport use, </c:v>
                </c:pt>
                <c:pt idx="3">
                  <c:v>Delivery of goods,</c:v>
                </c:pt>
                <c:pt idx="4">
                  <c:v>Company/Organizational use,</c:v>
                </c:pt>
                <c:pt idx="5">
                  <c:v>Other</c:v>
                </c:pt>
              </c:strCache>
            </c:strRef>
          </c:cat>
          <c:val>
            <c:numRef>
              <c:f>'New Bike Data_1'!$E$52:$E$57</c:f>
              <c:numCache>
                <c:formatCode>0%</c:formatCode>
                <c:ptCount val="6"/>
                <c:pt idx="0">
                  <c:v>2.8571428571428571E-2</c:v>
                </c:pt>
                <c:pt idx="1">
                  <c:v>0.97142857142857142</c:v>
                </c:pt>
                <c:pt idx="2">
                  <c:v>5.7142857142857141E-2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9-438D-8EA0-EB8C52FB73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9085488"/>
        <c:axId val="859089808"/>
      </c:barChart>
      <c:catAx>
        <c:axId val="85908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89808"/>
        <c:crosses val="autoZero"/>
        <c:auto val="1"/>
        <c:lblAlgn val="ctr"/>
        <c:lblOffset val="100"/>
        <c:noMultiLvlLbl val="0"/>
      </c:catAx>
      <c:valAx>
        <c:axId val="8590898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8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Other Owned</a:t>
            </a:r>
            <a:r>
              <a:rPr lang="en-US" baseline="0"/>
              <a:t> Motorbikes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Data_1'!$A$84:$A$87</c:f>
              <c:strCache>
                <c:ptCount val="4"/>
                <c:pt idx="0">
                  <c:v>Internal Combustion Engine, </c:v>
                </c:pt>
                <c:pt idx="1">
                  <c:v>Electric Powered Engine</c:v>
                </c:pt>
                <c:pt idx="2">
                  <c:v>Hybrid Engine,</c:v>
                </c:pt>
                <c:pt idx="3">
                  <c:v>Others (specify)  </c:v>
                </c:pt>
              </c:strCache>
            </c:strRef>
          </c:cat>
          <c:val>
            <c:numRef>
              <c:f>'New Bike Data_1'!$E$84:$E$87</c:f>
              <c:numCache>
                <c:formatCode>0%</c:formatCode>
                <c:ptCount val="4"/>
                <c:pt idx="0">
                  <c:v>0.37142857142857144</c:v>
                </c:pt>
                <c:pt idx="1">
                  <c:v>2.8571428571428571E-2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4-4086-B76B-2FBBD8D964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9084528"/>
        <c:axId val="859080208"/>
      </c:barChart>
      <c:catAx>
        <c:axId val="85908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80208"/>
        <c:crosses val="autoZero"/>
        <c:auto val="1"/>
        <c:lblAlgn val="ctr"/>
        <c:lblOffset val="100"/>
        <c:noMultiLvlLbl val="0"/>
      </c:catAx>
      <c:valAx>
        <c:axId val="8590802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8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</a:t>
            </a:r>
            <a:r>
              <a:rPr lang="en-US" baseline="0"/>
              <a:t> Source of Finance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Data_1'!$A$44:$A$48</c:f>
              <c:strCache>
                <c:ptCount val="5"/>
                <c:pt idx="0">
                  <c:v>Savings</c:v>
                </c:pt>
                <c:pt idx="1">
                  <c:v>Loan from Bank/Sacco</c:v>
                </c:pt>
                <c:pt idx="2">
                  <c:v>Investor financing</c:v>
                </c:pt>
                <c:pt idx="3">
                  <c:v>Hybrid financing</c:v>
                </c:pt>
                <c:pt idx="4">
                  <c:v>Other;</c:v>
                </c:pt>
              </c:strCache>
            </c:strRef>
          </c:cat>
          <c:val>
            <c:numRef>
              <c:f>'New Bike Data_1'!$F$44:$F$48</c:f>
              <c:numCache>
                <c:formatCode>0%</c:formatCode>
                <c:ptCount val="5"/>
                <c:pt idx="0">
                  <c:v>0.43478260869565216</c:v>
                </c:pt>
                <c:pt idx="1">
                  <c:v>0.34782608695652173</c:v>
                </c:pt>
                <c:pt idx="2">
                  <c:v>4.3478260869565216E-2</c:v>
                </c:pt>
                <c:pt idx="3">
                  <c:v>0.17391304347826086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3-4213-9B3A-2FCF7ABE2F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3520352"/>
        <c:axId val="973538592"/>
      </c:barChart>
      <c:catAx>
        <c:axId val="9735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38592"/>
        <c:crosses val="autoZero"/>
        <c:auto val="1"/>
        <c:lblAlgn val="ctr"/>
        <c:lblOffset val="100"/>
        <c:noMultiLvlLbl val="0"/>
      </c:catAx>
      <c:valAx>
        <c:axId val="97353859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</a:t>
            </a:r>
            <a:r>
              <a:rPr lang="en-US" baseline="0"/>
              <a:t> Source of Finance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Data_1'!$A$44:$A$48</c:f>
              <c:strCache>
                <c:ptCount val="5"/>
                <c:pt idx="0">
                  <c:v>Savings</c:v>
                </c:pt>
                <c:pt idx="1">
                  <c:v>Loan from Bank/Sacco</c:v>
                </c:pt>
                <c:pt idx="2">
                  <c:v>Investor financing</c:v>
                </c:pt>
                <c:pt idx="3">
                  <c:v>Hybrid financing</c:v>
                </c:pt>
                <c:pt idx="4">
                  <c:v>Other;</c:v>
                </c:pt>
              </c:strCache>
            </c:strRef>
          </c:cat>
          <c:val>
            <c:numRef>
              <c:f>'New Bike Data_1'!$G$44:$G$48</c:f>
              <c:numCache>
                <c:formatCode>0%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2-4E78-BA5D-588B917B0E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3530912"/>
        <c:axId val="973523712"/>
      </c:barChart>
      <c:catAx>
        <c:axId val="9735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3712"/>
        <c:crosses val="autoZero"/>
        <c:auto val="1"/>
        <c:lblAlgn val="ctr"/>
        <c:lblOffset val="100"/>
        <c:noMultiLvlLbl val="0"/>
      </c:catAx>
      <c:valAx>
        <c:axId val="9735237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Knowledge</a:t>
            </a:r>
            <a:r>
              <a:rPr lang="en-US" baseline="0"/>
              <a:t> of EM during the buying of Current Motorbike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F5-450D-931B-73549CD337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F5-450D-931B-73549CD337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Data_1'!$A$92:$A$93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'New Bike Data_1'!$E$92:$E$93</c:f>
              <c:numCache>
                <c:formatCode>0%</c:formatCode>
                <c:ptCount val="2"/>
                <c:pt idx="0">
                  <c:v>0.48571428571428571</c:v>
                </c:pt>
                <c:pt idx="1">
                  <c:v>0.51428571428571423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F5-450D-931B-73549CD33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Reasons for Buying ICE instead</a:t>
            </a:r>
            <a:r>
              <a:rPr lang="en-US" baseline="0"/>
              <a:t> of EM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64582239720035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Data_1'!$A$96:$A$100</c:f>
              <c:strCache>
                <c:ptCount val="5"/>
                <c:pt idx="0">
                  <c:v>I have little information about EM, and more confident about ICEM</c:v>
                </c:pt>
                <c:pt idx="1">
                  <c:v>ICEM can go for  much longer distance before refuelling compared to EM before charging</c:v>
                </c:pt>
                <c:pt idx="2">
                  <c:v>Access to fueling is easier compared to access to battery swapping points</c:v>
                </c:pt>
                <c:pt idx="3">
                  <c:v>I can easily travel out of Nairobi, EM confines me to Nairobi</c:v>
                </c:pt>
                <c:pt idx="4">
                  <c:v>Other:Expensive spare parts</c:v>
                </c:pt>
              </c:strCache>
            </c:strRef>
          </c:cat>
          <c:val>
            <c:numRef>
              <c:f>'New Bike Data_1'!$C$96:$C$100</c:f>
              <c:numCache>
                <c:formatCode>0%</c:formatCode>
                <c:ptCount val="5"/>
                <c:pt idx="0">
                  <c:v>0.52</c:v>
                </c:pt>
                <c:pt idx="1">
                  <c:v>0.08</c:v>
                </c:pt>
                <c:pt idx="2">
                  <c:v>0.16</c:v>
                </c:pt>
                <c:pt idx="3">
                  <c:v>0.2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C-4876-8D2A-AEB9BFEE81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9362144"/>
        <c:axId val="689349664"/>
      </c:barChart>
      <c:catAx>
        <c:axId val="68936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49664"/>
        <c:crosses val="autoZero"/>
        <c:auto val="1"/>
        <c:lblAlgn val="ctr"/>
        <c:lblOffset val="100"/>
        <c:noMultiLvlLbl val="0"/>
      </c:catAx>
      <c:valAx>
        <c:axId val="6893496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6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Reasons</a:t>
            </a:r>
            <a:r>
              <a:rPr lang="en-US" baseline="0"/>
              <a:t> for Buying EM instead of 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Data_1'!$A$103:$A$109</c:f>
              <c:strCache>
                <c:ptCount val="7"/>
                <c:pt idx="0">
                  <c:v>I was encouraged by an e-bike owner</c:v>
                </c:pt>
                <c:pt idx="1">
                  <c:v>The price incentives were attractive</c:v>
                </c:pt>
                <c:pt idx="2">
                  <c:v>Operational &amp; Maintenance costs were attractive</c:v>
                </c:pt>
                <c:pt idx="3">
                  <c:v>The vending company had them on offer</c:v>
                </c:pt>
                <c:pt idx="4">
                  <c:v>I was curious about the new technology</c:v>
                </c:pt>
                <c:pt idx="5">
                  <c:v>I had a prior experience with e-bikes</c:v>
                </c:pt>
                <c:pt idx="6">
                  <c:v>Easy access to financing</c:v>
                </c:pt>
              </c:strCache>
            </c:strRef>
          </c:cat>
          <c:val>
            <c:numRef>
              <c:f>'New Bike Data_1'!$C$103:$C$109</c:f>
              <c:numCache>
                <c:formatCode>0%</c:formatCode>
                <c:ptCount val="7"/>
                <c:pt idx="0">
                  <c:v>0.27272727272727271</c:v>
                </c:pt>
                <c:pt idx="1">
                  <c:v>9.0909090909090912E-2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0</c:v>
                </c:pt>
                <c:pt idx="5">
                  <c:v>0.18181818181818182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0-4038-890C-37616B6D44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4603504"/>
        <c:axId val="754599664"/>
      </c:barChart>
      <c:catAx>
        <c:axId val="75460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99664"/>
        <c:crosses val="autoZero"/>
        <c:auto val="1"/>
        <c:lblAlgn val="ctr"/>
        <c:lblOffset val="100"/>
        <c:noMultiLvlLbl val="0"/>
      </c:catAx>
      <c:valAx>
        <c:axId val="7545996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Intention</a:t>
            </a:r>
            <a:r>
              <a:rPr lang="en-US" baseline="0"/>
              <a:t> to add another Motorbike within the next 3 years</a:t>
            </a:r>
            <a:endParaRPr lang="en-US"/>
          </a:p>
        </c:rich>
      </c:tx>
      <c:layout>
        <c:manualLayout>
          <c:xMode val="edge"/>
          <c:yMode val="edge"/>
          <c:x val="0.124611111111111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56036745406818E-2"/>
          <c:y val="0.19527777777777777"/>
          <c:w val="0.88498840769903764"/>
          <c:h val="0.69732283464566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Data_1'!$A$114:$A$115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'New Bike Data_1'!$E$114:$E$115</c:f>
              <c:numCache>
                <c:formatCode>0%</c:formatCode>
                <c:ptCount val="2"/>
                <c:pt idx="0">
                  <c:v>0.55882352941176472</c:v>
                </c:pt>
                <c:pt idx="1">
                  <c:v>0.44117647058823528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3-4171-8BC7-6D0C6BFE48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8420528"/>
        <c:axId val="688422928"/>
      </c:barChart>
      <c:catAx>
        <c:axId val="6884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22928"/>
        <c:crosses val="autoZero"/>
        <c:auto val="1"/>
        <c:lblAlgn val="ctr"/>
        <c:lblOffset val="100"/>
        <c:noMultiLvlLbl val="0"/>
      </c:catAx>
      <c:valAx>
        <c:axId val="6884229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Intention</a:t>
            </a:r>
            <a:r>
              <a:rPr lang="en-US" baseline="0"/>
              <a:t> to Replace Motorbike within the next 3 years</a:t>
            </a:r>
            <a:endParaRPr lang="en-US"/>
          </a:p>
        </c:rich>
      </c:tx>
      <c:layout>
        <c:manualLayout>
          <c:xMode val="edge"/>
          <c:yMode val="edge"/>
          <c:x val="9.281233595800525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Data_1'!$A$119:$A$120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'New Bike Data_1'!$E$119:$E$120</c:f>
              <c:numCache>
                <c:formatCode>0%</c:formatCode>
                <c:ptCount val="2"/>
                <c:pt idx="0">
                  <c:v>0.47058823529411764</c:v>
                </c:pt>
                <c:pt idx="1">
                  <c:v>0.52941176470588236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4-400B-8A18-A79FD74EFD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4601584"/>
        <c:axId val="754600144"/>
      </c:barChart>
      <c:catAx>
        <c:axId val="75460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00144"/>
        <c:crosses val="autoZero"/>
        <c:auto val="1"/>
        <c:lblAlgn val="ctr"/>
        <c:lblOffset val="100"/>
        <c:noMultiLvlLbl val="0"/>
      </c:catAx>
      <c:valAx>
        <c:axId val="7546001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0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Preference</a:t>
            </a:r>
            <a:r>
              <a:rPr lang="en-US" baseline="0"/>
              <a:t> when Replacing/Adding a Motorcycle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Data_1'!$A$124:$A$128</c:f>
              <c:strCache>
                <c:ptCount val="5"/>
                <c:pt idx="0">
                  <c:v>Electric</c:v>
                </c:pt>
                <c:pt idx="1">
                  <c:v>ICE</c:v>
                </c:pt>
                <c:pt idx="2">
                  <c:v>Electric but of a different brand</c:v>
                </c:pt>
                <c:pt idx="3">
                  <c:v>Both</c:v>
                </c:pt>
                <c:pt idx="4">
                  <c:v>Undecided</c:v>
                </c:pt>
              </c:strCache>
            </c:strRef>
          </c:cat>
          <c:val>
            <c:numRef>
              <c:f>'New Bike Data_1'!$E$124:$E$128</c:f>
              <c:numCache>
                <c:formatCode>0%</c:formatCode>
                <c:ptCount val="5"/>
                <c:pt idx="0">
                  <c:v>8.5714285714285715E-2</c:v>
                </c:pt>
                <c:pt idx="1">
                  <c:v>0.6</c:v>
                </c:pt>
                <c:pt idx="2">
                  <c:v>0.14285714285714285</c:v>
                </c:pt>
                <c:pt idx="3">
                  <c:v>5.7142857142857141E-2</c:v>
                </c:pt>
                <c:pt idx="4">
                  <c:v>0.11428571428571428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9-49B2-906B-E6AB0BA290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8434048"/>
        <c:axId val="588431648"/>
      </c:barChart>
      <c:catAx>
        <c:axId val="58843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31648"/>
        <c:crosses val="autoZero"/>
        <c:auto val="1"/>
        <c:lblAlgn val="ctr"/>
        <c:lblOffset val="100"/>
        <c:noMultiLvlLbl val="0"/>
      </c:catAx>
      <c:valAx>
        <c:axId val="588431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Reasons</a:t>
            </a:r>
            <a:r>
              <a:rPr lang="en-US" baseline="0"/>
              <a:t> for buying an EM in the future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Data_1'!$A$132:$A$138</c:f>
              <c:strCache>
                <c:ptCount val="7"/>
                <c:pt idx="0">
                  <c:v>Low operation &amp; maintenance costs, </c:v>
                </c:pt>
                <c:pt idx="1">
                  <c:v>Environmentally friendly,</c:v>
                </c:pt>
                <c:pt idx="2">
                  <c:v>This is the current trend,</c:v>
                </c:pt>
                <c:pt idx="3">
                  <c:v>Payment models are favourable</c:v>
                </c:pt>
                <c:pt idx="4">
                  <c:v>Easy access to financing</c:v>
                </c:pt>
                <c:pt idx="5">
                  <c:v>Prices are affordable, </c:v>
                </c:pt>
                <c:pt idx="6">
                  <c:v>Other (No Vibrations,Quiet)</c:v>
                </c:pt>
              </c:strCache>
            </c:strRef>
          </c:cat>
          <c:val>
            <c:numRef>
              <c:f>'New Bike Data_1'!$C$132:$C$138</c:f>
              <c:numCache>
                <c:formatCode>0%</c:formatCode>
                <c:ptCount val="7"/>
                <c:pt idx="0">
                  <c:v>0.66666666666666663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E-43C9-BED9-F23015C447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146848"/>
        <c:axId val="589147328"/>
      </c:barChart>
      <c:catAx>
        <c:axId val="58914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47328"/>
        <c:crosses val="autoZero"/>
        <c:auto val="1"/>
        <c:lblAlgn val="ctr"/>
        <c:lblOffset val="100"/>
        <c:noMultiLvlLbl val="0"/>
      </c:catAx>
      <c:valAx>
        <c:axId val="5891473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Source of Motorbikes Financing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Data_1'!$A$44:$A$48</c:f>
              <c:strCache>
                <c:ptCount val="5"/>
                <c:pt idx="0">
                  <c:v>Savings</c:v>
                </c:pt>
                <c:pt idx="1">
                  <c:v>Loan from Bank/Sacco</c:v>
                </c:pt>
                <c:pt idx="2">
                  <c:v>Investor financing</c:v>
                </c:pt>
                <c:pt idx="3">
                  <c:v>Hybrid financing</c:v>
                </c:pt>
                <c:pt idx="4">
                  <c:v>Other;</c:v>
                </c:pt>
              </c:strCache>
            </c:strRef>
          </c:cat>
          <c:val>
            <c:numRef>
              <c:f>'New Bike Data_1'!$E$44:$E$48</c:f>
              <c:numCache>
                <c:formatCode>0%</c:formatCode>
                <c:ptCount val="5"/>
                <c:pt idx="0">
                  <c:v>0.31428571428571428</c:v>
                </c:pt>
                <c:pt idx="1">
                  <c:v>0.34285714285714286</c:v>
                </c:pt>
                <c:pt idx="2">
                  <c:v>0.14285714285714285</c:v>
                </c:pt>
                <c:pt idx="3">
                  <c:v>0.11428571428571428</c:v>
                </c:pt>
                <c:pt idx="4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1-48A2-A650-BFECA9F7B2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Intended</a:t>
            </a:r>
            <a:r>
              <a:rPr lang="en-US" baseline="0"/>
              <a:t> source of Financing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047265966754154"/>
          <c:y val="0.18097222222222226"/>
          <c:w val="0.36016601049868768"/>
          <c:h val="0.6002766841644794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88-4D30-959E-C65DA3C436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88-4D30-959E-C65DA3C436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88-4D30-959E-C65DA3C436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88-4D30-959E-C65DA3C436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88-4D30-959E-C65DA3C436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88-4D30-959E-C65DA3C436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Data_1'!$A$143:$A$148</c:f>
              <c:strCache>
                <c:ptCount val="6"/>
                <c:pt idx="0">
                  <c:v>Savings</c:v>
                </c:pt>
                <c:pt idx="1">
                  <c:v>Loan from Bank/Sacco</c:v>
                </c:pt>
                <c:pt idx="2">
                  <c:v>Vendor payment plan</c:v>
                </c:pt>
                <c:pt idx="3">
                  <c:v>Investor financing</c:v>
                </c:pt>
                <c:pt idx="4">
                  <c:v>Hybrid financing</c:v>
                </c:pt>
                <c:pt idx="5">
                  <c:v>Other</c:v>
                </c:pt>
              </c:strCache>
            </c:strRef>
          </c:cat>
          <c:val>
            <c:numRef>
              <c:f>'New Bike Data_1'!$E$143:$E$148</c:f>
              <c:numCache>
                <c:formatCode>0%</c:formatCode>
                <c:ptCount val="6"/>
                <c:pt idx="0">
                  <c:v>0.38709677419354838</c:v>
                </c:pt>
                <c:pt idx="1">
                  <c:v>0.22580645161290322</c:v>
                </c:pt>
                <c:pt idx="2">
                  <c:v>0.16129032258064516</c:v>
                </c:pt>
                <c:pt idx="3">
                  <c:v>0</c:v>
                </c:pt>
                <c:pt idx="4">
                  <c:v>0.22580645161290322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88-4D30-959E-C65DA3C4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</a:t>
            </a:r>
            <a:r>
              <a:rPr lang="en-US" baseline="0"/>
              <a:t> is Liked Most about 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Data_1'!$A$152:$A$160</c:f>
              <c:strCache>
                <c:ptCount val="9"/>
                <c:pt idx="0">
                  <c:v>No Costs on fuel hence Low operation costs, </c:v>
                </c:pt>
                <c:pt idx="1">
                  <c:v>Less frequent faultiness hence low maintenance costs, </c:v>
                </c:pt>
                <c:pt idx="2">
                  <c:v>Environmentally friendly,</c:v>
                </c:pt>
                <c:pt idx="3">
                  <c:v>Low noise Engine</c:v>
                </c:pt>
                <c:pt idx="4">
                  <c:v>Fast swapping at stations</c:v>
                </c:pt>
                <c:pt idx="5">
                  <c:v>Battery Swapping cost affordable</c:v>
                </c:pt>
                <c:pt idx="6">
                  <c:v>The battery can do long distances</c:v>
                </c:pt>
                <c:pt idx="7">
                  <c:v>Less prone to theft</c:v>
                </c:pt>
                <c:pt idx="8">
                  <c:v>Other (Please specify)</c:v>
                </c:pt>
              </c:strCache>
            </c:strRef>
          </c:cat>
          <c:val>
            <c:numRef>
              <c:f>'New Bike Data_1'!$C$152:$C$160</c:f>
              <c:numCache>
                <c:formatCode>0%</c:formatCode>
                <c:ptCount val="9"/>
                <c:pt idx="0">
                  <c:v>0.41176470588235292</c:v>
                </c:pt>
                <c:pt idx="1">
                  <c:v>0.29411764705882354</c:v>
                </c:pt>
                <c:pt idx="2">
                  <c:v>5.8823529411764705E-2</c:v>
                </c:pt>
                <c:pt idx="3">
                  <c:v>0.11764705882352941</c:v>
                </c:pt>
                <c:pt idx="4">
                  <c:v>5.8823529411764705E-2</c:v>
                </c:pt>
                <c:pt idx="5">
                  <c:v>5.8823529411764705E-2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9-4AAB-8D1A-4B2E235355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7532624"/>
        <c:axId val="757537904"/>
      </c:barChart>
      <c:catAx>
        <c:axId val="75753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37904"/>
        <c:crosses val="autoZero"/>
        <c:auto val="1"/>
        <c:lblAlgn val="ctr"/>
        <c:lblOffset val="100"/>
        <c:noMultiLvlLbl val="0"/>
      </c:catAx>
      <c:valAx>
        <c:axId val="7575379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3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Charging stations well</a:t>
            </a:r>
            <a:r>
              <a:rPr lang="en-US" baseline="0"/>
              <a:t> distributed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FE-4952-A86E-AB9B1ADA775C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FE-4952-A86E-AB9B1ADA77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Data_1'!$A$164:$A$165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'New Bike Data_1'!$C$164:$C$165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FE-4952-A86E-AB9B1ADA7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Skills</a:t>
            </a:r>
            <a:r>
              <a:rPr lang="en-US" baseline="0"/>
              <a:t> of Basic Maintenance of the 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8E-4EE6-AD28-3FCACA0840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8E-4EE6-AD28-3FCACA0840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Data_1'!$A$168:$A$169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'New Bike Data_1'!$C$168:$C$169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E-4EE6-AD28-3FCACA08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Need</a:t>
            </a:r>
            <a:r>
              <a:rPr lang="en-US" baseline="0"/>
              <a:t> for Specialized Mechanic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51-44FD-AC4E-96AD2AA4EE98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51-44FD-AC4E-96AD2AA4EE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Data_1'!$A$173:$A$174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'New Bike Data_1'!$C$173:$C$174</c:f>
              <c:numCache>
                <c:formatCode>0%</c:formatCode>
                <c:ptCount val="2"/>
                <c:pt idx="0">
                  <c:v>0.9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51-44FD-AC4E-96AD2AA4E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</a:t>
            </a:r>
            <a:r>
              <a:rPr lang="en-US" baseline="0"/>
              <a:t> to access Specialized Miantenance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Data_1'!$A$178:$A$179</c:f>
              <c:strCache>
                <c:ptCount val="2"/>
                <c:pt idx="0">
                  <c:v>From the Vendor</c:v>
                </c:pt>
                <c:pt idx="1">
                  <c:v>From Trained specialized mechanics</c:v>
                </c:pt>
              </c:strCache>
            </c:strRef>
          </c:cat>
          <c:val>
            <c:numRef>
              <c:f>'New Bike Data_1'!$C$178:$C$179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F-4ADA-A327-2D57DBE031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25167424"/>
        <c:axId val="925181344"/>
      </c:barChart>
      <c:catAx>
        <c:axId val="92516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81344"/>
        <c:crosses val="autoZero"/>
        <c:auto val="1"/>
        <c:lblAlgn val="ctr"/>
        <c:lblOffset val="100"/>
        <c:noMultiLvlLbl val="0"/>
      </c:catAx>
      <c:valAx>
        <c:axId val="9251813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6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Challenges</a:t>
            </a:r>
            <a:r>
              <a:rPr lang="en-US" baseline="0"/>
              <a:t> faced with the 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Data_1'!$A$183:$A$194</c:f>
              <c:strCache>
                <c:ptCount val="12"/>
                <c:pt idx="0">
                  <c:v>High operation costs, </c:v>
                </c:pt>
                <c:pt idx="1">
                  <c:v>High maintenance costs, </c:v>
                </c:pt>
                <c:pt idx="2">
                  <c:v>Time wastage during battery swapping</c:v>
                </c:pt>
                <c:pt idx="3">
                  <c:v>Time wastage during battery charging</c:v>
                </c:pt>
                <c:pt idx="4">
                  <c:v>Poor distribution of charging stations</c:v>
                </c:pt>
                <c:pt idx="5">
                  <c:v>Battery draining too fast</c:v>
                </c:pt>
                <c:pt idx="6">
                  <c:v>EM requires special handling &amp; Storage</c:v>
                </c:pt>
                <c:pt idx="7">
                  <c:v>More prone to theft</c:v>
                </c:pt>
                <c:pt idx="8">
                  <c:v>In case of a fault, few specialists can maintain it</c:v>
                </c:pt>
                <c:pt idx="9">
                  <c:v>Limited distance of operation</c:v>
                </c:pt>
                <c:pt idx="10">
                  <c:v>No emergency services</c:v>
                </c:pt>
                <c:pt idx="11">
                  <c:v>Other (Please specify) Bullying by ICE</c:v>
                </c:pt>
              </c:strCache>
            </c:strRef>
          </c:cat>
          <c:val>
            <c:numRef>
              <c:f>'New Bike Data_1'!$C$183:$C$194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0.27272727272727271</c:v>
                </c:pt>
                <c:pt idx="3">
                  <c:v>0</c:v>
                </c:pt>
                <c:pt idx="4">
                  <c:v>9.0909090909090912E-2</c:v>
                </c:pt>
                <c:pt idx="5">
                  <c:v>9.0909090909090912E-2</c:v>
                </c:pt>
                <c:pt idx="6">
                  <c:v>9.0909090909090912E-2</c:v>
                </c:pt>
                <c:pt idx="7">
                  <c:v>0</c:v>
                </c:pt>
                <c:pt idx="8">
                  <c:v>9.0909090909090912E-2</c:v>
                </c:pt>
                <c:pt idx="9">
                  <c:v>0.18181818181818182</c:v>
                </c:pt>
                <c:pt idx="10">
                  <c:v>9.0909090909090912E-2</c:v>
                </c:pt>
                <c:pt idx="11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C-433A-8A07-53D28A0035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25173184"/>
        <c:axId val="925166464"/>
      </c:barChart>
      <c:catAx>
        <c:axId val="9251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66464"/>
        <c:crosses val="autoZero"/>
        <c:auto val="1"/>
        <c:lblAlgn val="ctr"/>
        <c:lblOffset val="100"/>
        <c:noMultiLvlLbl val="0"/>
      </c:catAx>
      <c:valAx>
        <c:axId val="9251664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</a:t>
            </a:r>
            <a:r>
              <a:rPr lang="en-US" baseline="0"/>
              <a:t> you think EM needs an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23-47A5-8547-1B205369C8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23-47A5-8547-1B205369C8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Data_1'!$A$197:$A$198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'New Bike Data_1'!$C$197:$C$198</c:f>
              <c:numCache>
                <c:formatCode>0%</c:formatCode>
                <c:ptCount val="2"/>
                <c:pt idx="0">
                  <c:v>0.9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23-47A5-8547-1B205369C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Features</a:t>
            </a:r>
            <a:r>
              <a:rPr lang="en-US" baseline="0"/>
              <a:t> of EM that need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Data_1'!$A$203:$A$210</c:f>
              <c:strCache>
                <c:ptCount val="8"/>
                <c:pt idx="1">
                  <c:v>Battery duration to last longer</c:v>
                </c:pt>
                <c:pt idx="2">
                  <c:v>Safety features to be improved</c:v>
                </c:pt>
                <c:pt idx="3">
                  <c:v>More mechanical power to carry more loads</c:v>
                </c:pt>
                <c:pt idx="4">
                  <c:v>Change of size and weight</c:v>
                </c:pt>
                <c:pt idx="5">
                  <c:v>Other (Customer comfort)</c:v>
                </c:pt>
                <c:pt idx="6">
                  <c:v>Improve speed</c:v>
                </c:pt>
                <c:pt idx="7">
                  <c:v>Lighst/rain</c:v>
                </c:pt>
              </c:strCache>
            </c:strRef>
          </c:cat>
          <c:val>
            <c:numRef>
              <c:f>'New Bike Data_1'!$C$203:$C$210</c:f>
              <c:numCache>
                <c:formatCode>0%</c:formatCode>
                <c:ptCount val="8"/>
                <c:pt idx="1">
                  <c:v>0.44444444444444442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0.1111111111111111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F-4B3D-B7D9-A295368448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7538384"/>
        <c:axId val="757531664"/>
      </c:barChart>
      <c:catAx>
        <c:axId val="75753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31664"/>
        <c:crosses val="autoZero"/>
        <c:auto val="1"/>
        <c:lblAlgn val="ctr"/>
        <c:lblOffset val="100"/>
        <c:noMultiLvlLbl val="0"/>
      </c:catAx>
      <c:valAx>
        <c:axId val="7575316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Preferred</a:t>
            </a:r>
            <a:r>
              <a:rPr lang="en-US" baseline="0"/>
              <a:t> Vendor for the 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Data_1'!$A$213:$A$216</c:f>
              <c:strCache>
                <c:ptCount val="4"/>
                <c:pt idx="0">
                  <c:v>Ampersand</c:v>
                </c:pt>
                <c:pt idx="1">
                  <c:v>Mkopa</c:v>
                </c:pt>
                <c:pt idx="2">
                  <c:v>Spiro</c:v>
                </c:pt>
                <c:pt idx="3">
                  <c:v>Roam</c:v>
                </c:pt>
              </c:strCache>
            </c:strRef>
          </c:cat>
          <c:val>
            <c:numRef>
              <c:f>'New Bike Data_1'!$C$213:$C$216</c:f>
              <c:numCache>
                <c:formatCode>0%</c:formatCode>
                <c:ptCount val="4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1-473F-8D85-FEB16BB856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5157824"/>
        <c:axId val="925179904"/>
      </c:barChart>
      <c:catAx>
        <c:axId val="9251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79904"/>
        <c:crosses val="autoZero"/>
        <c:auto val="1"/>
        <c:lblAlgn val="ctr"/>
        <c:lblOffset val="100"/>
        <c:noMultiLvlLbl val="0"/>
      </c:catAx>
      <c:valAx>
        <c:axId val="92517990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</a:t>
            </a:r>
            <a:r>
              <a:rPr lang="en-US" baseline="0"/>
              <a:t> Of Riding Current Motorbike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Data_1'!$A$62:$A$65</c:f>
              <c:strCache>
                <c:ptCount val="4"/>
                <c:pt idx="0">
                  <c:v>2 Years and Below,</c:v>
                </c:pt>
                <c:pt idx="1">
                  <c:v>2-5yrs,</c:v>
                </c:pt>
                <c:pt idx="2">
                  <c:v>5-10yrs,</c:v>
                </c:pt>
                <c:pt idx="3">
                  <c:v>More than 10yrs</c:v>
                </c:pt>
              </c:strCache>
            </c:strRef>
          </c:cat>
          <c:val>
            <c:numRef>
              <c:f>'New Bike Data_1'!$E$62:$E$65</c:f>
              <c:numCache>
                <c:formatCode>0%</c:formatCode>
                <c:ptCount val="4"/>
                <c:pt idx="0">
                  <c:v>0.42857142857142855</c:v>
                </c:pt>
                <c:pt idx="1">
                  <c:v>0.25714285714285712</c:v>
                </c:pt>
                <c:pt idx="2">
                  <c:v>0.22857142857142856</c:v>
                </c:pt>
                <c:pt idx="3">
                  <c:v>8.5714285714285715E-2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6-434E-B237-27E4D0CFA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Reasons</a:t>
            </a:r>
            <a:r>
              <a:rPr lang="en-US" baseline="0"/>
              <a:t> for Preferring that brand of 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Data_1'!$A$220:$A$228</c:f>
              <c:strCache>
                <c:ptCount val="9"/>
                <c:pt idx="0">
                  <c:v>Charging points are more distributed</c:v>
                </c:pt>
                <c:pt idx="1">
                  <c:v>Is capable of carrying more load</c:v>
                </c:pt>
                <c:pt idx="2">
                  <c:v>The battery lasts longer</c:v>
                </c:pt>
                <c:pt idx="3">
                  <c:v>Has more safety features</c:v>
                </c:pt>
                <c:pt idx="4">
                  <c:v>Better financing Model</c:v>
                </c:pt>
                <c:pt idx="5">
                  <c:v>Prices are more affordable, </c:v>
                </c:pt>
                <c:pt idx="6">
                  <c:v>emergency services</c:v>
                </c:pt>
                <c:pt idx="7">
                  <c:v>Good speed</c:v>
                </c:pt>
                <c:pt idx="8">
                  <c:v>Other (Multiple batteries)</c:v>
                </c:pt>
              </c:strCache>
            </c:strRef>
          </c:cat>
          <c:val>
            <c:numRef>
              <c:f>'New Bike Data_1'!$C$220:$C$228</c:f>
              <c:numCache>
                <c:formatCode>0%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D55-8C1B-CA51097C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2549200"/>
        <c:axId val="682551600"/>
      </c:barChart>
      <c:catAx>
        <c:axId val="68254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51600"/>
        <c:crosses val="autoZero"/>
        <c:auto val="1"/>
        <c:lblAlgn val="ctr"/>
        <c:lblOffset val="100"/>
        <c:noMultiLvlLbl val="0"/>
      </c:catAx>
      <c:valAx>
        <c:axId val="68255160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Barriers</a:t>
            </a:r>
            <a:r>
              <a:rPr lang="en-US" baseline="0"/>
              <a:t> to buying an Electrinic Motorbikes in the future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Data_1'!$A$232:$A$238</c:f>
              <c:strCache>
                <c:ptCount val="7"/>
                <c:pt idx="0">
                  <c:v>They are too expensive</c:v>
                </c:pt>
                <c:pt idx="1">
                  <c:v>Charging stations do not adequately cover my area of operation </c:v>
                </c:pt>
                <c:pt idx="2">
                  <c:v>The recharging time is too long and leads to time wastage</c:v>
                </c:pt>
                <c:pt idx="3">
                  <c:v>In case of a fault it is more expensive to repair</c:v>
                </c:pt>
                <c:pt idx="4">
                  <c:v>Require specialized repair</c:v>
                </c:pt>
                <c:pt idx="5">
                  <c:v>Resell value is low</c:v>
                </c:pt>
                <c:pt idx="6">
                  <c:v>Other</c:v>
                </c:pt>
              </c:strCache>
            </c:strRef>
          </c:cat>
          <c:val>
            <c:numRef>
              <c:f>'New Bike Data_1'!$E$232:$E$238</c:f>
              <c:numCache>
                <c:formatCode>0%</c:formatCode>
                <c:ptCount val="7"/>
                <c:pt idx="0">
                  <c:v>9.0909090909090912E-2</c:v>
                </c:pt>
                <c:pt idx="1">
                  <c:v>0.39393939393939392</c:v>
                </c:pt>
                <c:pt idx="2">
                  <c:v>0.15151515151515152</c:v>
                </c:pt>
                <c:pt idx="3">
                  <c:v>6.0606060606060608E-2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D-4029-AB9A-BEB5449C8A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9355424"/>
        <c:axId val="689356864"/>
      </c:barChart>
      <c:catAx>
        <c:axId val="68935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56864"/>
        <c:crosses val="autoZero"/>
        <c:auto val="1"/>
        <c:lblAlgn val="ctr"/>
        <c:lblOffset val="100"/>
        <c:noMultiLvlLbl val="0"/>
      </c:catAx>
      <c:valAx>
        <c:axId val="6893568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5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 the</a:t>
            </a:r>
            <a:r>
              <a:rPr lang="en-US" baseline="0"/>
              <a:t> Information about Electronic Motorbikes is obtained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Data_1'!$A$242:$A$247</c:f>
              <c:strCache>
                <c:ptCount val="6"/>
                <c:pt idx="0">
                  <c:v>Electric motorbike vendors,</c:v>
                </c:pt>
                <c:pt idx="1">
                  <c:v>Social Media,</c:v>
                </c:pt>
                <c:pt idx="2">
                  <c:v>Owners of electric motorbikes,</c:v>
                </c:pt>
                <c:pt idx="3">
                  <c:v>TV advertising,</c:v>
                </c:pt>
                <c:pt idx="4">
                  <c:v>Training</c:v>
                </c:pt>
                <c:pt idx="5">
                  <c:v>Other (Please Specify),APPS</c:v>
                </c:pt>
              </c:strCache>
            </c:strRef>
          </c:cat>
          <c:val>
            <c:numRef>
              <c:f>'New Bike Data_1'!$E$242:$E$247</c:f>
              <c:numCache>
                <c:formatCode>0%</c:formatCode>
                <c:ptCount val="6"/>
                <c:pt idx="0">
                  <c:v>0.22222222222222221</c:v>
                </c:pt>
                <c:pt idx="1">
                  <c:v>0.16666666666666666</c:v>
                </c:pt>
                <c:pt idx="2">
                  <c:v>0.44444444444444442</c:v>
                </c:pt>
                <c:pt idx="3">
                  <c:v>5.5555555555555552E-2</c:v>
                </c:pt>
                <c:pt idx="4">
                  <c:v>2.7777777777777776E-2</c:v>
                </c:pt>
                <c:pt idx="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327-8210-26216C272F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7534064"/>
        <c:axId val="757535024"/>
      </c:barChart>
      <c:catAx>
        <c:axId val="75753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35024"/>
        <c:crosses val="autoZero"/>
        <c:auto val="1"/>
        <c:lblAlgn val="ctr"/>
        <c:lblOffset val="100"/>
        <c:noMultiLvlLbl val="0"/>
      </c:catAx>
      <c:valAx>
        <c:axId val="7575350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Factors</a:t>
            </a:r>
            <a:r>
              <a:rPr lang="en-US" baseline="0"/>
              <a:t> that make ICE undesirable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Data_1'!$A$251:$A$263</c:f>
              <c:strCache>
                <c:ptCount val="13"/>
                <c:pt idx="0">
                  <c:v>Charging stations that are difficult to find or access</c:v>
                </c:pt>
                <c:pt idx="1">
                  <c:v>Battery charging takes a long time</c:v>
                </c:pt>
                <c:pt idx="2">
                  <c:v>Prone to damage and problems</c:v>
                </c:pt>
                <c:pt idx="3">
                  <c:v>Falling resale prices</c:v>
                </c:pt>
                <c:pt idx="4">
                  <c:v>Service/maintenance costs are expensive or not worth it</c:v>
                </c:pt>
                <c:pt idx="5">
                  <c:v>Engine with low acceleration or speed</c:v>
                </c:pt>
                <c:pt idx="6">
                  <c:v>Battery installation is technically complicated</c:v>
                </c:pt>
                <c:pt idx="7">
                  <c:v>The maintenance is difficult and cumbersome</c:v>
                </c:pt>
                <c:pt idx="8">
                  <c:v>It cannot be used for long-distance</c:v>
                </c:pt>
                <c:pt idx="9">
                  <c:v>Cannot carry heavy luggage</c:v>
                </c:pt>
                <c:pt idx="10">
                  <c:v>No major difference with the ICE </c:v>
                </c:pt>
                <c:pt idx="11">
                  <c:v>Difficult or uncomfortable to ride</c:v>
                </c:pt>
                <c:pt idx="12">
                  <c:v>Other;</c:v>
                </c:pt>
              </c:strCache>
            </c:strRef>
          </c:cat>
          <c:val>
            <c:numRef>
              <c:f>'New Bike Data_1'!$D$251:$D$263</c:f>
              <c:numCache>
                <c:formatCode>0%</c:formatCode>
                <c:ptCount val="13"/>
                <c:pt idx="0">
                  <c:v>0.31818181818181818</c:v>
                </c:pt>
                <c:pt idx="1">
                  <c:v>4.5454545454545456E-2</c:v>
                </c:pt>
                <c:pt idx="2">
                  <c:v>4.5454545454545456E-2</c:v>
                </c:pt>
                <c:pt idx="3">
                  <c:v>0</c:v>
                </c:pt>
                <c:pt idx="4">
                  <c:v>0.11363636363636363</c:v>
                </c:pt>
                <c:pt idx="5">
                  <c:v>2.2727272727272728E-2</c:v>
                </c:pt>
                <c:pt idx="6">
                  <c:v>2.2727272727272728E-2</c:v>
                </c:pt>
                <c:pt idx="7">
                  <c:v>0.11363636363636363</c:v>
                </c:pt>
                <c:pt idx="8">
                  <c:v>0.20454545454545456</c:v>
                </c:pt>
                <c:pt idx="9">
                  <c:v>9.0909090909090912E-2</c:v>
                </c:pt>
                <c:pt idx="10">
                  <c:v>2.2727272727272728E-2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1-40AB-8D4B-681C042F9B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3630816"/>
        <c:axId val="873628416"/>
      </c:barChart>
      <c:catAx>
        <c:axId val="87363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28416"/>
        <c:crosses val="autoZero"/>
        <c:auto val="1"/>
        <c:lblAlgn val="ctr"/>
        <c:lblOffset val="100"/>
        <c:noMultiLvlLbl val="0"/>
      </c:catAx>
      <c:valAx>
        <c:axId val="87362841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3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factors that make EM undesiraable</a:t>
            </a:r>
            <a:endParaRPr lang="en-US"/>
          </a:p>
        </c:rich>
      </c:tx>
      <c:layout>
        <c:manualLayout>
          <c:xMode val="edge"/>
          <c:yMode val="edge"/>
          <c:x val="0.384493000874890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Data_1'!$A$251:$A$263</c:f>
              <c:strCache>
                <c:ptCount val="13"/>
                <c:pt idx="0">
                  <c:v>Charging stations that are difficult to find or access</c:v>
                </c:pt>
                <c:pt idx="1">
                  <c:v>Battery charging takes a long time</c:v>
                </c:pt>
                <c:pt idx="2">
                  <c:v>Prone to damage and problems</c:v>
                </c:pt>
                <c:pt idx="3">
                  <c:v>Falling resale prices</c:v>
                </c:pt>
                <c:pt idx="4">
                  <c:v>Service/maintenance costs are expensive or not worth it</c:v>
                </c:pt>
                <c:pt idx="5">
                  <c:v>Engine with low acceleration or speed</c:v>
                </c:pt>
                <c:pt idx="6">
                  <c:v>Battery installation is technically complicated</c:v>
                </c:pt>
                <c:pt idx="7">
                  <c:v>The maintenance is difficult and cumbersome</c:v>
                </c:pt>
                <c:pt idx="8">
                  <c:v>It cannot be used for long-distance</c:v>
                </c:pt>
                <c:pt idx="9">
                  <c:v>Cannot carry heavy luggage</c:v>
                </c:pt>
                <c:pt idx="10">
                  <c:v>No major difference with the ICE </c:v>
                </c:pt>
                <c:pt idx="11">
                  <c:v>Difficult or uncomfortable to ride</c:v>
                </c:pt>
                <c:pt idx="12">
                  <c:v>Other;</c:v>
                </c:pt>
              </c:strCache>
            </c:strRef>
          </c:cat>
          <c:val>
            <c:numRef>
              <c:f>'New Bike Data_1'!$E$251:$E$263</c:f>
              <c:numCache>
                <c:formatCode>0%</c:formatCode>
                <c:ptCount val="13"/>
                <c:pt idx="0">
                  <c:v>0.16666666666666666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0.16666666666666666</c:v>
                </c:pt>
                <c:pt idx="6">
                  <c:v>0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A-4501-A0B6-DB69062BEE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3646656"/>
        <c:axId val="873647136"/>
      </c:barChart>
      <c:catAx>
        <c:axId val="87364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47136"/>
        <c:crosses val="autoZero"/>
        <c:auto val="1"/>
        <c:lblAlgn val="ctr"/>
        <c:lblOffset val="100"/>
        <c:noMultiLvlLbl val="0"/>
      </c:catAx>
      <c:valAx>
        <c:axId val="8736471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Factors that make ICE desirable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Data_1'!$A$267:$A$279</c:f>
              <c:strCache>
                <c:ptCount val="13"/>
                <c:pt idx="0">
                  <c:v>Purchase prices are competitive/Fair</c:v>
                </c:pt>
                <c:pt idx="1">
                  <c:v>Environmentally friendly</c:v>
                </c:pt>
                <c:pt idx="2">
                  <c:v>Has a quieter engine</c:v>
                </c:pt>
                <c:pt idx="3">
                  <c:v>Electric motorbikes are the vehicles of the future</c:v>
                </c:pt>
                <c:pt idx="4">
                  <c:v>Has a new/innovative engine type with advanced technology</c:v>
                </c:pt>
                <c:pt idx="5">
                  <c:v>There are more incentives from the government for electric vehicle users</c:v>
                </c:pt>
                <c:pt idx="6">
                  <c:v>Operating costs (batteries) are lower than petrol/diesel vehicles</c:v>
                </c:pt>
                <c:pt idx="7">
                  <c:v>Lower maintenance costs than petrol/diesel vehicles</c:v>
                </c:pt>
                <c:pt idx="8">
                  <c:v>Has an engine with high acceleration and speed</c:v>
                </c:pt>
                <c:pt idx="9">
                  <c:v>Has a longer service life</c:v>
                </c:pt>
                <c:pt idx="10">
                  <c:v>Good resale prices</c:v>
                </c:pt>
                <c:pt idx="11">
                  <c:v>They can be used for long distances</c:v>
                </c:pt>
                <c:pt idx="12">
                  <c:v>They can carry heavy luggage</c:v>
                </c:pt>
              </c:strCache>
            </c:strRef>
          </c:cat>
          <c:val>
            <c:numRef>
              <c:f>'New Bike Data_1'!$D$267:$D$279</c:f>
              <c:numCache>
                <c:formatCode>0%</c:formatCode>
                <c:ptCount val="13"/>
                <c:pt idx="0">
                  <c:v>3.125E-2</c:v>
                </c:pt>
                <c:pt idx="1">
                  <c:v>0.15625</c:v>
                </c:pt>
                <c:pt idx="2">
                  <c:v>0.125</c:v>
                </c:pt>
                <c:pt idx="3">
                  <c:v>9.375E-2</c:v>
                </c:pt>
                <c:pt idx="4">
                  <c:v>3.125E-2</c:v>
                </c:pt>
                <c:pt idx="5">
                  <c:v>3.125E-2</c:v>
                </c:pt>
                <c:pt idx="6">
                  <c:v>0.25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3.125E-2</c:v>
                </c:pt>
                <c:pt idx="11">
                  <c:v>0</c:v>
                </c:pt>
                <c:pt idx="1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A-47A5-8698-339B33BD1B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9083568"/>
        <c:axId val="859109008"/>
      </c:barChart>
      <c:catAx>
        <c:axId val="85908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09008"/>
        <c:crosses val="autoZero"/>
        <c:auto val="1"/>
        <c:lblAlgn val="ctr"/>
        <c:lblOffset val="100"/>
        <c:noMultiLvlLbl val="0"/>
      </c:catAx>
      <c:valAx>
        <c:axId val="8591090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Fctors that make EM desirable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Data_1'!$A$267:$A$279</c:f>
              <c:strCache>
                <c:ptCount val="13"/>
                <c:pt idx="0">
                  <c:v>Purchase prices are competitive/Fair</c:v>
                </c:pt>
                <c:pt idx="1">
                  <c:v>Environmentally friendly</c:v>
                </c:pt>
                <c:pt idx="2">
                  <c:v>Has a quieter engine</c:v>
                </c:pt>
                <c:pt idx="3">
                  <c:v>Electric motorbikes are the vehicles of the future</c:v>
                </c:pt>
                <c:pt idx="4">
                  <c:v>Has a new/innovative engine type with advanced technology</c:v>
                </c:pt>
                <c:pt idx="5">
                  <c:v>There are more incentives from the government for electric vehicle users</c:v>
                </c:pt>
                <c:pt idx="6">
                  <c:v>Operating costs (batteries) are lower than petrol/diesel vehicles</c:v>
                </c:pt>
                <c:pt idx="7">
                  <c:v>Lower maintenance costs than petrol/diesel vehicles</c:v>
                </c:pt>
                <c:pt idx="8">
                  <c:v>Has an engine with high acceleration and speed</c:v>
                </c:pt>
                <c:pt idx="9">
                  <c:v>Has a longer service life</c:v>
                </c:pt>
                <c:pt idx="10">
                  <c:v>Good resale prices</c:v>
                </c:pt>
                <c:pt idx="11">
                  <c:v>They can be used for long distances</c:v>
                </c:pt>
                <c:pt idx="12">
                  <c:v>They can carry heavy luggage</c:v>
                </c:pt>
              </c:strCache>
            </c:strRef>
          </c:cat>
          <c:val>
            <c:numRef>
              <c:f>'New Bike Data_1'!$E$267:$E$279</c:f>
              <c:numCache>
                <c:formatCode>0%</c:formatCode>
                <c:ptCount val="13"/>
                <c:pt idx="0">
                  <c:v>0.2</c:v>
                </c:pt>
                <c:pt idx="1">
                  <c:v>0.2</c:v>
                </c:pt>
                <c:pt idx="2">
                  <c:v>0.13333333333333333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  <c:pt idx="7">
                  <c:v>0.13333333333333333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9-45B1-A406-E4F632DCBF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3640416"/>
        <c:axId val="873636096"/>
      </c:barChart>
      <c:catAx>
        <c:axId val="87364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36096"/>
        <c:crosses val="autoZero"/>
        <c:auto val="1"/>
        <c:lblAlgn val="ctr"/>
        <c:lblOffset val="100"/>
        <c:noMultiLvlLbl val="0"/>
      </c:catAx>
      <c:valAx>
        <c:axId val="87363609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4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</a:t>
            </a:r>
            <a:r>
              <a:rPr lang="en-US" baseline="0"/>
              <a:t> maintenance most concerned about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Data_1'!$A$291:$A$297</c:f>
              <c:strCache>
                <c:ptCount val="7"/>
                <c:pt idx="0">
                  <c:v>None</c:v>
                </c:pt>
                <c:pt idx="1">
                  <c:v>Battery replacement charges </c:v>
                </c:pt>
                <c:pt idx="2">
                  <c:v>Spare part price</c:v>
                </c:pt>
                <c:pt idx="3">
                  <c:v>Regular maintenance costs, </c:v>
                </c:pt>
                <c:pt idx="4">
                  <c:v>Maintenance needs a specialist</c:v>
                </c:pt>
                <c:pt idx="5">
                  <c:v>Other unexpected expenses,</c:v>
                </c:pt>
                <c:pt idx="6">
                  <c:v>Other (specify),  </c:v>
                </c:pt>
              </c:strCache>
            </c:strRef>
          </c:cat>
          <c:val>
            <c:numRef>
              <c:f>'New Bike Data_1'!$D$291:$D$297</c:f>
              <c:numCache>
                <c:formatCode>0%</c:formatCode>
                <c:ptCount val="7"/>
                <c:pt idx="0">
                  <c:v>0.05</c:v>
                </c:pt>
                <c:pt idx="1">
                  <c:v>0.4</c:v>
                </c:pt>
                <c:pt idx="2">
                  <c:v>0.15</c:v>
                </c:pt>
                <c:pt idx="3">
                  <c:v>0.15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A-4BFD-B138-0A716E3E39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3631296"/>
        <c:axId val="873645696"/>
      </c:barChart>
      <c:catAx>
        <c:axId val="87363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45696"/>
        <c:crosses val="autoZero"/>
        <c:auto val="1"/>
        <c:lblAlgn val="ctr"/>
        <c:lblOffset val="100"/>
        <c:noMultiLvlLbl val="0"/>
      </c:catAx>
      <c:valAx>
        <c:axId val="87364569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</a:t>
            </a:r>
            <a:r>
              <a:rPr lang="en-US" baseline="0"/>
              <a:t> maintenance most concerned about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Bike Data_1'!$A$291:$A$297</c:f>
              <c:strCache>
                <c:ptCount val="7"/>
                <c:pt idx="0">
                  <c:v>None</c:v>
                </c:pt>
                <c:pt idx="1">
                  <c:v>Battery replacement charges </c:v>
                </c:pt>
                <c:pt idx="2">
                  <c:v>Spare part price</c:v>
                </c:pt>
                <c:pt idx="3">
                  <c:v>Regular maintenance costs, </c:v>
                </c:pt>
                <c:pt idx="4">
                  <c:v>Maintenance needs a specialist</c:v>
                </c:pt>
                <c:pt idx="5">
                  <c:v>Other unexpected expenses,</c:v>
                </c:pt>
                <c:pt idx="6">
                  <c:v>Other (specify),  </c:v>
                </c:pt>
              </c:strCache>
            </c:strRef>
          </c:cat>
          <c:val>
            <c:numRef>
              <c:f>'New Bike Data_1'!$E$291:$E$297</c:f>
              <c:numCache>
                <c:formatCode>0%</c:formatCode>
                <c:ptCount val="7"/>
                <c:pt idx="0">
                  <c:v>0.18181818181818182</c:v>
                </c:pt>
                <c:pt idx="1">
                  <c:v>0.45454545454545453</c:v>
                </c:pt>
                <c:pt idx="2">
                  <c:v>0.18181818181818182</c:v>
                </c:pt>
                <c:pt idx="3">
                  <c:v>0</c:v>
                </c:pt>
                <c:pt idx="4">
                  <c:v>9.0909090909090912E-2</c:v>
                </c:pt>
                <c:pt idx="5">
                  <c:v>9.0909090909090912E-2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F-4BD6-9EEC-8C6B8178A9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9091728"/>
        <c:axId val="859108048"/>
      </c:barChart>
      <c:catAx>
        <c:axId val="85909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08048"/>
        <c:crosses val="autoZero"/>
        <c:auto val="1"/>
        <c:lblAlgn val="ctr"/>
        <c:lblOffset val="100"/>
        <c:noMultiLvlLbl val="0"/>
      </c:catAx>
      <c:valAx>
        <c:axId val="8591080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Motorbikes operated so far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Bike Data_1'!$A$69:$A$71</c:f>
              <c:strCache>
                <c:ptCount val="3"/>
                <c:pt idx="0">
                  <c:v>This is the first motorbike</c:v>
                </c:pt>
                <c:pt idx="1">
                  <c:v>This is the second motorbike</c:v>
                </c:pt>
                <c:pt idx="2">
                  <c:v>I have operated more than two motorbikes before this</c:v>
                </c:pt>
              </c:strCache>
            </c:strRef>
          </c:cat>
          <c:val>
            <c:numRef>
              <c:f>'New Bike Data_1'!$E$69:$E$71</c:f>
              <c:numCache>
                <c:formatCode>0%</c:formatCode>
                <c:ptCount val="3"/>
                <c:pt idx="0">
                  <c:v>0.31428571428571428</c:v>
                </c:pt>
                <c:pt idx="1">
                  <c:v>0.14285714285714285</c:v>
                </c:pt>
                <c:pt idx="2">
                  <c:v>0.25714285714285712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F4F-8F0E-759DA2E6A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13" Type="http://schemas.openxmlformats.org/officeDocument/2006/relationships/chart" Target="../charts/chart75.xml"/><Relationship Id="rId18" Type="http://schemas.openxmlformats.org/officeDocument/2006/relationships/chart" Target="../charts/chart80.xml"/><Relationship Id="rId26" Type="http://schemas.openxmlformats.org/officeDocument/2006/relationships/chart" Target="../charts/chart88.xml"/><Relationship Id="rId3" Type="http://schemas.openxmlformats.org/officeDocument/2006/relationships/chart" Target="../charts/chart65.xml"/><Relationship Id="rId21" Type="http://schemas.openxmlformats.org/officeDocument/2006/relationships/chart" Target="../charts/chart83.xml"/><Relationship Id="rId7" Type="http://schemas.openxmlformats.org/officeDocument/2006/relationships/chart" Target="../charts/chart69.xml"/><Relationship Id="rId12" Type="http://schemas.openxmlformats.org/officeDocument/2006/relationships/chart" Target="../charts/chart74.xml"/><Relationship Id="rId17" Type="http://schemas.openxmlformats.org/officeDocument/2006/relationships/chart" Target="../charts/chart79.xml"/><Relationship Id="rId25" Type="http://schemas.openxmlformats.org/officeDocument/2006/relationships/chart" Target="../charts/chart87.xml"/><Relationship Id="rId2" Type="http://schemas.openxmlformats.org/officeDocument/2006/relationships/chart" Target="../charts/chart64.xml"/><Relationship Id="rId16" Type="http://schemas.openxmlformats.org/officeDocument/2006/relationships/chart" Target="../charts/chart78.xml"/><Relationship Id="rId20" Type="http://schemas.openxmlformats.org/officeDocument/2006/relationships/chart" Target="../charts/chart82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11" Type="http://schemas.openxmlformats.org/officeDocument/2006/relationships/chart" Target="../charts/chart73.xml"/><Relationship Id="rId24" Type="http://schemas.openxmlformats.org/officeDocument/2006/relationships/chart" Target="../charts/chart86.xml"/><Relationship Id="rId5" Type="http://schemas.openxmlformats.org/officeDocument/2006/relationships/chart" Target="../charts/chart67.xml"/><Relationship Id="rId15" Type="http://schemas.openxmlformats.org/officeDocument/2006/relationships/chart" Target="../charts/chart77.xml"/><Relationship Id="rId23" Type="http://schemas.openxmlformats.org/officeDocument/2006/relationships/chart" Target="../charts/chart85.xml"/><Relationship Id="rId10" Type="http://schemas.openxmlformats.org/officeDocument/2006/relationships/chart" Target="../charts/chart72.xml"/><Relationship Id="rId19" Type="http://schemas.openxmlformats.org/officeDocument/2006/relationships/chart" Target="../charts/chart81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Relationship Id="rId14" Type="http://schemas.openxmlformats.org/officeDocument/2006/relationships/chart" Target="../charts/chart76.xml"/><Relationship Id="rId22" Type="http://schemas.openxmlformats.org/officeDocument/2006/relationships/chart" Target="../charts/chart8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</xdr:colOff>
      <xdr:row>0</xdr:row>
      <xdr:rowOff>0</xdr:rowOff>
    </xdr:from>
    <xdr:to>
      <xdr:col>20</xdr:col>
      <xdr:colOff>133349</xdr:colOff>
      <xdr:row>7</xdr:row>
      <xdr:rowOff>176213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9DFA864-6252-ED28-9BBB-CE8626EFA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</xdr:colOff>
      <xdr:row>8</xdr:row>
      <xdr:rowOff>271462</xdr:rowOff>
    </xdr:from>
    <xdr:to>
      <xdr:col>20</xdr:col>
      <xdr:colOff>66675</xdr:colOff>
      <xdr:row>16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1C71AB-0F86-A295-D7D5-A93D1FF4D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</xdr:colOff>
      <xdr:row>17</xdr:row>
      <xdr:rowOff>180975</xdr:rowOff>
    </xdr:from>
    <xdr:to>
      <xdr:col>19</xdr:col>
      <xdr:colOff>590550</xdr:colOff>
      <xdr:row>25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645E4BB-2B8C-5CF1-6827-B7D9CB770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</xdr:colOff>
      <xdr:row>26</xdr:row>
      <xdr:rowOff>33337</xdr:rowOff>
    </xdr:from>
    <xdr:to>
      <xdr:col>21</xdr:col>
      <xdr:colOff>385762</xdr:colOff>
      <xdr:row>28</xdr:row>
      <xdr:rowOff>542925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CE1FECA-7162-82E2-F333-17C09CBC3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28</xdr:row>
      <xdr:rowOff>628650</xdr:rowOff>
    </xdr:from>
    <xdr:to>
      <xdr:col>21</xdr:col>
      <xdr:colOff>314325</xdr:colOff>
      <xdr:row>38</xdr:row>
      <xdr:rowOff>52387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DCF8E70-7F5F-9075-B5B0-4D6E293D1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39</xdr:row>
      <xdr:rowOff>42862</xdr:rowOff>
    </xdr:from>
    <xdr:to>
      <xdr:col>21</xdr:col>
      <xdr:colOff>304800</xdr:colOff>
      <xdr:row>49</xdr:row>
      <xdr:rowOff>123825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8B1446B-3087-CB5F-30DA-6243FE905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600075</xdr:colOff>
      <xdr:row>39</xdr:row>
      <xdr:rowOff>4762</xdr:rowOff>
    </xdr:from>
    <xdr:to>
      <xdr:col>29</xdr:col>
      <xdr:colOff>295275</xdr:colOff>
      <xdr:row>49</xdr:row>
      <xdr:rowOff>142875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4208C95-FF47-FF95-3010-96E0936F3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600075</xdr:colOff>
      <xdr:row>51</xdr:row>
      <xdr:rowOff>138112</xdr:rowOff>
    </xdr:from>
    <xdr:to>
      <xdr:col>21</xdr:col>
      <xdr:colOff>381000</xdr:colOff>
      <xdr:row>56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20405D8-4AED-58AF-1D44-9E0264D9C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28575</xdr:colOff>
      <xdr:row>52</xdr:row>
      <xdr:rowOff>23812</xdr:rowOff>
    </xdr:from>
    <xdr:to>
      <xdr:col>29</xdr:col>
      <xdr:colOff>333375</xdr:colOff>
      <xdr:row>56</xdr:row>
      <xdr:rowOff>104775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34EB21E-23B5-0030-FF61-0C8E456B4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9525</xdr:colOff>
      <xdr:row>59</xdr:row>
      <xdr:rowOff>14287</xdr:rowOff>
    </xdr:from>
    <xdr:to>
      <xdr:col>21</xdr:col>
      <xdr:colOff>314325</xdr:colOff>
      <xdr:row>68</xdr:row>
      <xdr:rowOff>166687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7ED59F7-9A4F-C325-B870-01C491C37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504825</xdr:colOff>
      <xdr:row>59</xdr:row>
      <xdr:rowOff>42862</xdr:rowOff>
    </xdr:from>
    <xdr:to>
      <xdr:col>30</xdr:col>
      <xdr:colOff>200025</xdr:colOff>
      <xdr:row>68</xdr:row>
      <xdr:rowOff>195262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E14C60E-4543-1A28-4064-695ACAA4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28575</xdr:colOff>
      <xdr:row>69</xdr:row>
      <xdr:rowOff>357187</xdr:rowOff>
    </xdr:from>
    <xdr:to>
      <xdr:col>21</xdr:col>
      <xdr:colOff>333375</xdr:colOff>
      <xdr:row>76</xdr:row>
      <xdr:rowOff>319087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BF602C8-6BC0-17CC-115B-573526B9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600075</xdr:colOff>
      <xdr:row>79</xdr:row>
      <xdr:rowOff>23812</xdr:rowOff>
    </xdr:from>
    <xdr:to>
      <xdr:col>21</xdr:col>
      <xdr:colOff>295275</xdr:colOff>
      <xdr:row>89</xdr:row>
      <xdr:rowOff>4762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AF332AF-0884-9737-43FD-4D2167C3D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600075</xdr:colOff>
      <xdr:row>90</xdr:row>
      <xdr:rowOff>595312</xdr:rowOff>
    </xdr:from>
    <xdr:to>
      <xdr:col>21</xdr:col>
      <xdr:colOff>295275</xdr:colOff>
      <xdr:row>96</xdr:row>
      <xdr:rowOff>947737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FA147B2-4D69-69EF-5483-7554C7D54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76199</xdr:colOff>
      <xdr:row>98</xdr:row>
      <xdr:rowOff>23812</xdr:rowOff>
    </xdr:from>
    <xdr:to>
      <xdr:col>21</xdr:col>
      <xdr:colOff>161924</xdr:colOff>
      <xdr:row>104</xdr:row>
      <xdr:rowOff>385762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563C884-A395-7AE4-D47D-0E03B428A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600075</xdr:colOff>
      <xdr:row>97</xdr:row>
      <xdr:rowOff>795337</xdr:rowOff>
    </xdr:from>
    <xdr:to>
      <xdr:col>30</xdr:col>
      <xdr:colOff>295275</xdr:colOff>
      <xdr:row>104</xdr:row>
      <xdr:rowOff>357187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D6445AC-C700-5B95-C626-2B5F75F49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47625</xdr:colOff>
      <xdr:row>106</xdr:row>
      <xdr:rowOff>14287</xdr:rowOff>
    </xdr:from>
    <xdr:to>
      <xdr:col>21</xdr:col>
      <xdr:colOff>352425</xdr:colOff>
      <xdr:row>113</xdr:row>
      <xdr:rowOff>166687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F6C6391-7082-8BC3-147B-3833A9426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47625</xdr:colOff>
      <xdr:row>114</xdr:row>
      <xdr:rowOff>157162</xdr:rowOff>
    </xdr:from>
    <xdr:to>
      <xdr:col>21</xdr:col>
      <xdr:colOff>352425</xdr:colOff>
      <xdr:row>123</xdr:row>
      <xdr:rowOff>119062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5179D66-DEA0-0205-9F19-DF1F9316B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28575</xdr:colOff>
      <xdr:row>125</xdr:row>
      <xdr:rowOff>385762</xdr:rowOff>
    </xdr:from>
    <xdr:to>
      <xdr:col>21</xdr:col>
      <xdr:colOff>333375</xdr:colOff>
      <xdr:row>134</xdr:row>
      <xdr:rowOff>138112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44F2E04-59F4-A3B2-3D8D-FDFA49982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571500</xdr:colOff>
      <xdr:row>136</xdr:row>
      <xdr:rowOff>23812</xdr:rowOff>
    </xdr:from>
    <xdr:to>
      <xdr:col>21</xdr:col>
      <xdr:colOff>266700</xdr:colOff>
      <xdr:row>146</xdr:row>
      <xdr:rowOff>47625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2924CB2-4A0E-9281-70F9-5AD34D7DE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466725</xdr:colOff>
      <xdr:row>136</xdr:row>
      <xdr:rowOff>19051</xdr:rowOff>
    </xdr:from>
    <xdr:to>
      <xdr:col>28</xdr:col>
      <xdr:colOff>600075</xdr:colOff>
      <xdr:row>146</xdr:row>
      <xdr:rowOff>123826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65A9DB9-A8EE-2C97-486A-25900EB39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600075</xdr:colOff>
      <xdr:row>147</xdr:row>
      <xdr:rowOff>185737</xdr:rowOff>
    </xdr:from>
    <xdr:to>
      <xdr:col>24</xdr:col>
      <xdr:colOff>381000</xdr:colOff>
      <xdr:row>160</xdr:row>
      <xdr:rowOff>47625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8BF05E2-0864-F0FB-5EEF-0E0D9E890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9525</xdr:colOff>
      <xdr:row>163</xdr:row>
      <xdr:rowOff>28575</xdr:rowOff>
    </xdr:from>
    <xdr:to>
      <xdr:col>21</xdr:col>
      <xdr:colOff>314325</xdr:colOff>
      <xdr:row>177</xdr:row>
      <xdr:rowOff>28575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73E4F40-72F3-1BDC-B49F-D149B2074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9525</xdr:colOff>
      <xdr:row>163</xdr:row>
      <xdr:rowOff>52386</xdr:rowOff>
    </xdr:from>
    <xdr:to>
      <xdr:col>30</xdr:col>
      <xdr:colOff>314325</xdr:colOff>
      <xdr:row>176</xdr:row>
      <xdr:rowOff>190499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9BC51F0-69C8-8BAA-3AD2-99067DC1C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19050</xdr:colOff>
      <xdr:row>179</xdr:row>
      <xdr:rowOff>33336</xdr:rowOff>
    </xdr:from>
    <xdr:to>
      <xdr:col>21</xdr:col>
      <xdr:colOff>323850</xdr:colOff>
      <xdr:row>194</xdr:row>
      <xdr:rowOff>9524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572AADC-CF9E-311E-C64B-228CED130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28575</xdr:colOff>
      <xdr:row>179</xdr:row>
      <xdr:rowOff>42862</xdr:rowOff>
    </xdr:from>
    <xdr:to>
      <xdr:col>30</xdr:col>
      <xdr:colOff>333375</xdr:colOff>
      <xdr:row>191</xdr:row>
      <xdr:rowOff>57150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9CFA438-BEFD-35F1-E148-ADF9179FD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581025</xdr:colOff>
      <xdr:row>198</xdr:row>
      <xdr:rowOff>23812</xdr:rowOff>
    </xdr:from>
    <xdr:to>
      <xdr:col>21</xdr:col>
      <xdr:colOff>276225</xdr:colOff>
      <xdr:row>211</xdr:row>
      <xdr:rowOff>185737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88282DF4-895F-9727-F806-E1D004135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171450</xdr:colOff>
      <xdr:row>213</xdr:row>
      <xdr:rowOff>176212</xdr:rowOff>
    </xdr:from>
    <xdr:to>
      <xdr:col>20</xdr:col>
      <xdr:colOff>504825</xdr:colOff>
      <xdr:row>227</xdr:row>
      <xdr:rowOff>128587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0A6C592-C20E-D0E6-A6D2-D41860610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57150</xdr:colOff>
      <xdr:row>214</xdr:row>
      <xdr:rowOff>23812</xdr:rowOff>
    </xdr:from>
    <xdr:to>
      <xdr:col>29</xdr:col>
      <xdr:colOff>361950</xdr:colOff>
      <xdr:row>227</xdr:row>
      <xdr:rowOff>176212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C9EE397-7B27-BDCE-3680-C592231E3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47625</xdr:colOff>
      <xdr:row>230</xdr:row>
      <xdr:rowOff>128587</xdr:rowOff>
    </xdr:from>
    <xdr:to>
      <xdr:col>21</xdr:col>
      <xdr:colOff>352425</xdr:colOff>
      <xdr:row>244</xdr:row>
      <xdr:rowOff>80962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55950C2-28F7-B600-2E87-E86D90826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22</xdr:col>
      <xdr:colOff>66675</xdr:colOff>
      <xdr:row>231</xdr:row>
      <xdr:rowOff>14287</xdr:rowOff>
    </xdr:from>
    <xdr:to>
      <xdr:col>29</xdr:col>
      <xdr:colOff>371475</xdr:colOff>
      <xdr:row>244</xdr:row>
      <xdr:rowOff>166687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0A2FBEA-911F-0F0E-09D3-9E04D08CE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28575</xdr:colOff>
      <xdr:row>247</xdr:row>
      <xdr:rowOff>176211</xdr:rowOff>
    </xdr:from>
    <xdr:to>
      <xdr:col>21</xdr:col>
      <xdr:colOff>333375</xdr:colOff>
      <xdr:row>265</xdr:row>
      <xdr:rowOff>28574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C63A04B-EC34-A4E9-DF9D-9E12028AA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123825</xdr:colOff>
      <xdr:row>248</xdr:row>
      <xdr:rowOff>33337</xdr:rowOff>
    </xdr:from>
    <xdr:to>
      <xdr:col>29</xdr:col>
      <xdr:colOff>428625</xdr:colOff>
      <xdr:row>265</xdr:row>
      <xdr:rowOff>9525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02611A5-E5D3-8568-CB73-DB100AE2C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95250</xdr:colOff>
      <xdr:row>268</xdr:row>
      <xdr:rowOff>4762</xdr:rowOff>
    </xdr:from>
    <xdr:to>
      <xdr:col>21</xdr:col>
      <xdr:colOff>400050</xdr:colOff>
      <xdr:row>281</xdr:row>
      <xdr:rowOff>147637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89340B59-0218-E53E-C738-F17BE7381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22</xdr:col>
      <xdr:colOff>266700</xdr:colOff>
      <xdr:row>268</xdr:row>
      <xdr:rowOff>23812</xdr:rowOff>
    </xdr:from>
    <xdr:to>
      <xdr:col>29</xdr:col>
      <xdr:colOff>571500</xdr:colOff>
      <xdr:row>281</xdr:row>
      <xdr:rowOff>166687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CE00D741-624A-EF18-609B-BE153E047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590550</xdr:colOff>
      <xdr:row>293</xdr:row>
      <xdr:rowOff>23812</xdr:rowOff>
    </xdr:from>
    <xdr:to>
      <xdr:col>13</xdr:col>
      <xdr:colOff>285750</xdr:colOff>
      <xdr:row>307</xdr:row>
      <xdr:rowOff>61912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C20DBD31-83C0-F6ED-E351-9067BDB45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95250</xdr:colOff>
      <xdr:row>293</xdr:row>
      <xdr:rowOff>23812</xdr:rowOff>
    </xdr:from>
    <xdr:to>
      <xdr:col>21</xdr:col>
      <xdr:colOff>400050</xdr:colOff>
      <xdr:row>307</xdr:row>
      <xdr:rowOff>61912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C2AD4F74-2FBF-BB41-4CCE-2E18EB817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21</xdr:col>
      <xdr:colOff>11206</xdr:colOff>
      <xdr:row>0</xdr:row>
      <xdr:rowOff>0</xdr:rowOff>
    </xdr:from>
    <xdr:to>
      <xdr:col>28</xdr:col>
      <xdr:colOff>347382</xdr:colOff>
      <xdr:row>7</xdr:row>
      <xdr:rowOff>151280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1D0A46D-72F8-B5CB-0026-3DCB7BD02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20</xdr:col>
      <xdr:colOff>381000</xdr:colOff>
      <xdr:row>8</xdr:row>
      <xdr:rowOff>257175</xdr:rowOff>
    </xdr:from>
    <xdr:to>
      <xdr:col>26</xdr:col>
      <xdr:colOff>285749</xdr:colOff>
      <xdr:row>16</xdr:row>
      <xdr:rowOff>133351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D687E1BA-1DFB-570E-EFFC-D1E1675E3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26</xdr:col>
      <xdr:colOff>476250</xdr:colOff>
      <xdr:row>8</xdr:row>
      <xdr:rowOff>271462</xdr:rowOff>
    </xdr:from>
    <xdr:to>
      <xdr:col>32</xdr:col>
      <xdr:colOff>219075</xdr:colOff>
      <xdr:row>16</xdr:row>
      <xdr:rowOff>190500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E9EE158-FC4D-8236-BB12-201E53631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20</xdr:col>
      <xdr:colOff>200025</xdr:colOff>
      <xdr:row>17</xdr:row>
      <xdr:rowOff>166687</xdr:rowOff>
    </xdr:from>
    <xdr:to>
      <xdr:col>26</xdr:col>
      <xdr:colOff>504825</xdr:colOff>
      <xdr:row>25</xdr:row>
      <xdr:rowOff>47625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382E1230-8BC5-EE42-C1BB-00EF0C943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27</xdr:col>
      <xdr:colOff>38100</xdr:colOff>
      <xdr:row>17</xdr:row>
      <xdr:rowOff>100012</xdr:rowOff>
    </xdr:from>
    <xdr:to>
      <xdr:col>33</xdr:col>
      <xdr:colOff>314325</xdr:colOff>
      <xdr:row>25</xdr:row>
      <xdr:rowOff>38100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E6D200EB-0219-D104-D206-EA7179062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30</xdr:col>
      <xdr:colOff>0</xdr:colOff>
      <xdr:row>39</xdr:row>
      <xdr:rowOff>14287</xdr:rowOff>
    </xdr:from>
    <xdr:to>
      <xdr:col>37</xdr:col>
      <xdr:colOff>304800</xdr:colOff>
      <xdr:row>52</xdr:row>
      <xdr:rowOff>176212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C7856EA-ABA3-8596-AB70-6CE81D2B9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37</xdr:col>
      <xdr:colOff>600075</xdr:colOff>
      <xdr:row>39</xdr:row>
      <xdr:rowOff>14287</xdr:rowOff>
    </xdr:from>
    <xdr:to>
      <xdr:col>45</xdr:col>
      <xdr:colOff>295275</xdr:colOff>
      <xdr:row>52</xdr:row>
      <xdr:rowOff>176212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130DD87B-E295-2864-4047-D972E4794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12046</xdr:colOff>
      <xdr:row>20</xdr:row>
      <xdr:rowOff>179642</xdr:rowOff>
    </xdr:from>
    <xdr:to>
      <xdr:col>9</xdr:col>
      <xdr:colOff>609599</xdr:colOff>
      <xdr:row>36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E3EE0-9F4A-44DD-96B0-CE065361B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14568</xdr:colOff>
      <xdr:row>39</xdr:row>
      <xdr:rowOff>0</xdr:rowOff>
    </xdr:from>
    <xdr:to>
      <xdr:col>10</xdr:col>
      <xdr:colOff>9525</xdr:colOff>
      <xdr:row>54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19006-EC32-44FA-8C21-A0393833A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19049</xdr:colOff>
      <xdr:row>58</xdr:row>
      <xdr:rowOff>19051</xdr:rowOff>
    </xdr:from>
    <xdr:to>
      <xdr:col>10</xdr:col>
      <xdr:colOff>9524</xdr:colOff>
      <xdr:row>73</xdr:row>
      <xdr:rowOff>49587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C806CC-D722-4027-AC06-8CF9039AB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190499</xdr:rowOff>
    </xdr:from>
    <xdr:to>
      <xdr:col>9</xdr:col>
      <xdr:colOff>590550</xdr:colOff>
      <xdr:row>17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A4EF14-7179-4F45-8ACE-22EC91E94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438150</xdr:colOff>
      <xdr:row>38</xdr:row>
      <xdr:rowOff>104775</xdr:rowOff>
    </xdr:from>
    <xdr:to>
      <xdr:col>17</xdr:col>
      <xdr:colOff>247650</xdr:colOff>
      <xdr:row>54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4629BA-BCE1-462B-9232-817935D41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95250</xdr:colOff>
      <xdr:row>38</xdr:row>
      <xdr:rowOff>18590</xdr:rowOff>
    </xdr:from>
    <xdr:to>
      <xdr:col>24</xdr:col>
      <xdr:colOff>476250</xdr:colOff>
      <xdr:row>54</xdr:row>
      <xdr:rowOff>88214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8CE83F-F5A1-4638-82BB-29C97D028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542925</xdr:colOff>
      <xdr:row>57</xdr:row>
      <xdr:rowOff>114300</xdr:rowOff>
    </xdr:from>
    <xdr:to>
      <xdr:col>17</xdr:col>
      <xdr:colOff>238125</xdr:colOff>
      <xdr:row>73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3226EF-3952-48AB-9F5F-DB117E468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76200</xdr:colOff>
      <xdr:row>57</xdr:row>
      <xdr:rowOff>171450</xdr:rowOff>
    </xdr:from>
    <xdr:to>
      <xdr:col>24</xdr:col>
      <xdr:colOff>390525</xdr:colOff>
      <xdr:row>73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3CC367-70A0-4306-BCA5-94C93BBFC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3</xdr:row>
      <xdr:rowOff>9525</xdr:rowOff>
    </xdr:from>
    <xdr:to>
      <xdr:col>8</xdr:col>
      <xdr:colOff>609599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1DAD7-1DD1-4EF3-BD0D-18A2DE1A9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0</xdr:rowOff>
    </xdr:from>
    <xdr:to>
      <xdr:col>9</xdr:col>
      <xdr:colOff>9524</xdr:colOff>
      <xdr:row>34</xdr:row>
      <xdr:rowOff>112071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0C654-81B4-470E-8013-5A2D0F7CF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38</xdr:row>
      <xdr:rowOff>19050</xdr:rowOff>
    </xdr:from>
    <xdr:to>
      <xdr:col>9</xdr:col>
      <xdr:colOff>28574</xdr:colOff>
      <xdr:row>51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22012A-D616-40FC-B401-215E77705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9525</xdr:rowOff>
    </xdr:from>
    <xdr:to>
      <xdr:col>9</xdr:col>
      <xdr:colOff>0</xdr:colOff>
      <xdr:row>71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F6171E-3D96-4E00-B68B-4C80ADA27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9524</xdr:colOff>
      <xdr:row>75</xdr:row>
      <xdr:rowOff>28575</xdr:rowOff>
    </xdr:from>
    <xdr:to>
      <xdr:col>8</xdr:col>
      <xdr:colOff>590549</xdr:colOff>
      <xdr:row>89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4010D6-93EB-476B-ACCA-A61D6C1C1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600074</xdr:colOff>
      <xdr:row>94</xdr:row>
      <xdr:rowOff>9525</xdr:rowOff>
    </xdr:from>
    <xdr:to>
      <xdr:col>8</xdr:col>
      <xdr:colOff>609599</xdr:colOff>
      <xdr:row>108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09774C-4C70-4DDE-995E-A2A34CB44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9524</xdr:colOff>
      <xdr:row>113</xdr:row>
      <xdr:rowOff>19050</xdr:rowOff>
    </xdr:from>
    <xdr:to>
      <xdr:col>9</xdr:col>
      <xdr:colOff>38099</xdr:colOff>
      <xdr:row>128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B9422-8A9B-4EAA-8495-F3C220109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581025</xdr:colOff>
      <xdr:row>132</xdr:row>
      <xdr:rowOff>161925</xdr:rowOff>
    </xdr:from>
    <xdr:to>
      <xdr:col>8</xdr:col>
      <xdr:colOff>600075</xdr:colOff>
      <xdr:row>149</xdr:row>
      <xdr:rowOff>55789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79F2E8-304E-487D-A504-AE1E669D7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9525</xdr:colOff>
      <xdr:row>56</xdr:row>
      <xdr:rowOff>0</xdr:rowOff>
    </xdr:from>
    <xdr:to>
      <xdr:col>19</xdr:col>
      <xdr:colOff>304800</xdr:colOff>
      <xdr:row>70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FE1901-3F06-4D7A-8974-709AD9287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600075</xdr:colOff>
      <xdr:row>56</xdr:row>
      <xdr:rowOff>0</xdr:rowOff>
    </xdr:from>
    <xdr:to>
      <xdr:col>28</xdr:col>
      <xdr:colOff>9525</xdr:colOff>
      <xdr:row>71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087565-4D83-4A4F-A84A-E30877E24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180974</xdr:rowOff>
    </xdr:from>
    <xdr:to>
      <xdr:col>9</xdr:col>
      <xdr:colOff>19050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ED841-1FF3-46C3-9FEF-3E4EE93E3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21</xdr:row>
      <xdr:rowOff>185056</xdr:rowOff>
    </xdr:from>
    <xdr:to>
      <xdr:col>8</xdr:col>
      <xdr:colOff>590550</xdr:colOff>
      <xdr:row>37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03396E-2C5D-44C0-A52B-001A58C7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180975</xdr:rowOff>
    </xdr:from>
    <xdr:to>
      <xdr:col>8</xdr:col>
      <xdr:colOff>600075</xdr:colOff>
      <xdr:row>58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15AD7A-BFD6-45F8-A49A-C0448CCB8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32657</xdr:colOff>
      <xdr:row>62</xdr:row>
      <xdr:rowOff>1361</xdr:rowOff>
    </xdr:from>
    <xdr:to>
      <xdr:col>8</xdr:col>
      <xdr:colOff>600075</xdr:colOff>
      <xdr:row>78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C59309-C2CF-4B44-AE2D-FD7C87F6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13607</xdr:colOff>
      <xdr:row>81</xdr:row>
      <xdr:rowOff>190499</xdr:rowOff>
    </xdr:from>
    <xdr:to>
      <xdr:col>9</xdr:col>
      <xdr:colOff>9525</xdr:colOff>
      <xdr:row>97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632FBD-0E8F-498F-A64D-A6F6D3231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608238</xdr:colOff>
      <xdr:row>102</xdr:row>
      <xdr:rowOff>19050</xdr:rowOff>
    </xdr:from>
    <xdr:to>
      <xdr:col>8</xdr:col>
      <xdr:colOff>609599</xdr:colOff>
      <xdr:row>117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9A7D56-C3A7-45A0-B88D-3DB1C7BDF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609599</xdr:colOff>
      <xdr:row>120</xdr:row>
      <xdr:rowOff>9525</xdr:rowOff>
    </xdr:from>
    <xdr:to>
      <xdr:col>8</xdr:col>
      <xdr:colOff>600074</xdr:colOff>
      <xdr:row>134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06D2CF-3892-4B1D-A5E5-DD31613BE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5442</xdr:colOff>
      <xdr:row>138</xdr:row>
      <xdr:rowOff>180975</xdr:rowOff>
    </xdr:from>
    <xdr:to>
      <xdr:col>8</xdr:col>
      <xdr:colOff>609599</xdr:colOff>
      <xdr:row>156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02341B-843E-4F26-8143-7B2C7A591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602796</xdr:colOff>
      <xdr:row>160</xdr:row>
      <xdr:rowOff>2721</xdr:rowOff>
    </xdr:from>
    <xdr:to>
      <xdr:col>8</xdr:col>
      <xdr:colOff>590550</xdr:colOff>
      <xdr:row>175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B374CC-FC37-459A-9F3C-DB0F5ACB2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179</xdr:row>
      <xdr:rowOff>28575</xdr:rowOff>
    </xdr:from>
    <xdr:to>
      <xdr:col>9</xdr:col>
      <xdr:colOff>9525</xdr:colOff>
      <xdr:row>193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0F7193-901D-420C-AEF7-5A9959230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6803</xdr:colOff>
      <xdr:row>197</xdr:row>
      <xdr:rowOff>5442</xdr:rowOff>
    </xdr:from>
    <xdr:to>
      <xdr:col>8</xdr:col>
      <xdr:colOff>581025</xdr:colOff>
      <xdr:row>212</xdr:row>
      <xdr:rowOff>190499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DA3674-4E72-49B7-99EF-576D8CE5F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216</xdr:row>
      <xdr:rowOff>190499</xdr:rowOff>
    </xdr:from>
    <xdr:to>
      <xdr:col>8</xdr:col>
      <xdr:colOff>590550</xdr:colOff>
      <xdr:row>234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E5E37E-060D-4BB7-A866-3F20F55CF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581025</xdr:colOff>
      <xdr:row>238</xdr:row>
      <xdr:rowOff>14287</xdr:rowOff>
    </xdr:from>
    <xdr:to>
      <xdr:col>8</xdr:col>
      <xdr:colOff>600075</xdr:colOff>
      <xdr:row>256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E561C6-39B0-425E-8003-D4927FB9A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590550</xdr:colOff>
      <xdr:row>260</xdr:row>
      <xdr:rowOff>33336</xdr:rowOff>
    </xdr:from>
    <xdr:to>
      <xdr:col>9</xdr:col>
      <xdr:colOff>0</xdr:colOff>
      <xdr:row>278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3A7B801-5AC2-4075-B769-A4DB731A6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600074</xdr:colOff>
      <xdr:row>282</xdr:row>
      <xdr:rowOff>19050</xdr:rowOff>
    </xdr:from>
    <xdr:to>
      <xdr:col>8</xdr:col>
      <xdr:colOff>590549</xdr:colOff>
      <xdr:row>299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8E35FFE-2B44-49BE-A4F2-9A85054BB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9524</xdr:colOff>
      <xdr:row>303</xdr:row>
      <xdr:rowOff>9525</xdr:rowOff>
    </xdr:from>
    <xdr:to>
      <xdr:col>8</xdr:col>
      <xdr:colOff>609599</xdr:colOff>
      <xdr:row>319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7ABED21-8544-4369-97CF-F90033DC0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571500</xdr:colOff>
      <xdr:row>323</xdr:row>
      <xdr:rowOff>180975</xdr:rowOff>
    </xdr:from>
    <xdr:to>
      <xdr:col>9</xdr:col>
      <xdr:colOff>28575</xdr:colOff>
      <xdr:row>340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5D82AE0-D0D1-470A-A65B-17BC065E8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19049</xdr:colOff>
      <xdr:row>345</xdr:row>
      <xdr:rowOff>57150</xdr:rowOff>
    </xdr:from>
    <xdr:to>
      <xdr:col>8</xdr:col>
      <xdr:colOff>600074</xdr:colOff>
      <xdr:row>363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3B0C0BD-F50A-48E9-9A2C-133F5DBE9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609599</xdr:colOff>
      <xdr:row>367</xdr:row>
      <xdr:rowOff>38100</xdr:rowOff>
    </xdr:from>
    <xdr:to>
      <xdr:col>9</xdr:col>
      <xdr:colOff>9524</xdr:colOff>
      <xdr:row>383</xdr:row>
      <xdr:rowOff>19050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1D7D120-3AFE-4ADD-910D-BD1A6650E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19049</xdr:colOff>
      <xdr:row>386</xdr:row>
      <xdr:rowOff>190499</xdr:rowOff>
    </xdr:from>
    <xdr:to>
      <xdr:col>8</xdr:col>
      <xdr:colOff>600074</xdr:colOff>
      <xdr:row>404</xdr:row>
      <xdr:rowOff>9524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0B96C5B-9148-4E14-BB57-C834D0A4F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19049</xdr:colOff>
      <xdr:row>407</xdr:row>
      <xdr:rowOff>0</xdr:rowOff>
    </xdr:from>
    <xdr:to>
      <xdr:col>8</xdr:col>
      <xdr:colOff>600074</xdr:colOff>
      <xdr:row>424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56F10E9-A163-4D18-AE80-6CBF6D717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19049</xdr:colOff>
      <xdr:row>428</xdr:row>
      <xdr:rowOff>28575</xdr:rowOff>
    </xdr:from>
    <xdr:to>
      <xdr:col>8</xdr:col>
      <xdr:colOff>600074</xdr:colOff>
      <xdr:row>445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5503F9F-17A8-467F-B6E2-70EA3B95B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450</xdr:row>
      <xdr:rowOff>19050</xdr:rowOff>
    </xdr:from>
    <xdr:to>
      <xdr:col>9</xdr:col>
      <xdr:colOff>9525</xdr:colOff>
      <xdr:row>466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82BD8D7-BB06-45CA-99F4-AB5C42D13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19916</xdr:colOff>
      <xdr:row>470</xdr:row>
      <xdr:rowOff>171449</xdr:rowOff>
    </xdr:from>
    <xdr:to>
      <xdr:col>9</xdr:col>
      <xdr:colOff>19050</xdr:colOff>
      <xdr:row>488</xdr:row>
      <xdr:rowOff>161924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05781AE-DB32-4595-B1A2-102AED334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493</xdr:row>
      <xdr:rowOff>28576</xdr:rowOff>
    </xdr:from>
    <xdr:to>
      <xdr:col>9</xdr:col>
      <xdr:colOff>28575</xdr:colOff>
      <xdr:row>511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FBCFA47-C6E5-4282-9010-61661AFF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16452</xdr:colOff>
      <xdr:row>516</xdr:row>
      <xdr:rowOff>19050</xdr:rowOff>
    </xdr:from>
    <xdr:to>
      <xdr:col>8</xdr:col>
      <xdr:colOff>590550</xdr:colOff>
      <xdr:row>532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E97A7D2-B416-4B9A-9EA7-29B6555B5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02BC27-1266-4937-A520-A0695B205380}" name="Table342" displayName="Table342" ref="A1:D4" totalsRowShown="0" headerRowDxfId="305" headerRowBorderDxfId="303" tableBorderDxfId="304" totalsRowBorderDxfId="302">
  <autoFilter ref="A1:D4" xr:uid="{69A288E8-6DEB-41CC-B210-8695F5589CD1}"/>
  <tableColumns count="4">
    <tableColumn id="1" xr3:uid="{BD1BAFF9-AB8C-434D-AC49-BD3491C64B5E}" name="Gender" dataDxfId="301"/>
    <tableColumn id="2" xr3:uid="{51627369-91E2-47FE-B268-6CF6D1A7352E}" name="ICE" dataDxfId="163"/>
    <tableColumn id="3" xr3:uid="{F16F5377-18EF-421D-A92F-2C0C9F25CCDF}" name="E-Motorbike" dataDxfId="133"/>
    <tableColumn id="4" xr3:uid="{60229DC7-8135-49C3-A052-1ED08EE2F374}" name="Total" dataDxfId="114">
      <calculatedColumnFormula>B2+C2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AB893D-DF2F-44FB-93CF-A2D13F74D27A}" name="Table1251" displayName="Table1251" ref="A75:E79" totalsRowShown="0" headerRowDxfId="269" headerRowBorderDxfId="267" tableBorderDxfId="268" totalsRowBorderDxfId="266">
  <autoFilter ref="A75:E79" xr:uid="{B0594A85-7BF0-4ADE-8221-0A3ACEC816A2}"/>
  <tableColumns count="5">
    <tableColumn id="1" xr3:uid="{705DDFBD-7C53-4B6F-A03F-5BB7BDA0941E}" name="Type of previously operated motorbikes" dataDxfId="265"/>
    <tableColumn id="2" xr3:uid="{88628550-4EC6-4F35-A947-EF42166C4E79}" name="ICE" dataDxfId="155"/>
    <tableColumn id="3" xr3:uid="{788D8F57-59FF-4793-8406-566C59F681AB}" name="E-Motorbike" dataDxfId="125"/>
    <tableColumn id="4" xr3:uid="{5175D4D9-CABE-47BB-AE3B-C58C229247E4}" name="Total" dataDxfId="106">
      <calculatedColumnFormula>SUM(B76,C76)</calculatedColumnFormula>
    </tableColumn>
    <tableColumn id="5" xr3:uid="{EC7D25FC-2553-410C-9716-B984679D6D14}" name="Percentage" dataDxfId="84">
      <calculatedColumnFormula>D76/$I$6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B465937-A0A6-41FB-BE15-3E89D54CAF61}" name="Table1352" displayName="Table1352" ref="A83:E87" totalsRowShown="0" headerRowDxfId="264" headerRowBorderDxfId="262" tableBorderDxfId="263" totalsRowBorderDxfId="261">
  <autoFilter ref="A83:E87" xr:uid="{66E27E65-FFE4-4FAE-949C-59B540D26495}"/>
  <tableColumns count="5">
    <tableColumn id="1" xr3:uid="{BC346966-55EF-4672-8507-266A800DC01F}" name="Type of other motorcycles owned" dataDxfId="260"/>
    <tableColumn id="2" xr3:uid="{98246C50-0E4E-4CAC-BD23-83DF3B4A9AC4}" name="ICE" dataDxfId="154"/>
    <tableColumn id="3" xr3:uid="{A1D28584-663F-4371-B41A-064637401D0E}" name="E-Motorbike" dataDxfId="124"/>
    <tableColumn id="4" xr3:uid="{D35F01FE-A571-4536-AD7E-7D5273089908}" name="Total" dataDxfId="105"/>
    <tableColumn id="5" xr3:uid="{25A59383-6E03-4DDA-9332-CF2E959CFE65}" name="Percentage" dataDxfId="83">
      <calculatedColumnFormula>D84/$I$6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158E04-98C8-42D8-8951-0144188C6420}" name="Table1453" displayName="Table1453" ref="A91:E93" totalsRowShown="0" headerRowDxfId="259" headerRowBorderDxfId="257" tableBorderDxfId="258" totalsRowBorderDxfId="256">
  <autoFilter ref="A91:E93" xr:uid="{C4330E30-F257-43CE-A50E-43E88E78996F}"/>
  <tableColumns count="5">
    <tableColumn id="1" xr3:uid="{379B4484-357A-4DF1-BB2C-3DDDFD86E40D}" name="Knowledge of EM during buying current Motorbike" dataDxfId="255"/>
    <tableColumn id="2" xr3:uid="{E8983F56-5F0A-4EF9-B861-440463777DA5}" name="ICE" dataDxfId="153"/>
    <tableColumn id="3" xr3:uid="{A4B719F3-6096-43D2-9277-1DC62575F5DE}" name="E-Motorbike" dataDxfId="123"/>
    <tableColumn id="4" xr3:uid="{71AF96ED-71C3-4AD5-B28F-83FFEE1A4508}" name="Total" dataDxfId="104"/>
    <tableColumn id="5" xr3:uid="{35BE8036-5DB1-4A12-92FF-2AA4994EA21F}" name="Percentage" dataDxfId="82">
      <calculatedColumnFormula>D92/$I$6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D8B4C18-B161-451F-88CE-30227B929D66}" name="Table1554" displayName="Table1554" ref="A95:D100" totalsRowShown="0" tableBorderDxfId="81">
  <autoFilter ref="A95:D100" xr:uid="{32ACBBDD-23CF-44AA-B0E5-545BF4936166}"/>
  <tableColumns count="4">
    <tableColumn id="1" xr3:uid="{5E327C3C-1DD5-4F11-8A0C-4B8025BAFAB6}" name="Reasons for buying an ICE instead of an EM?" dataDxfId="80"/>
    <tableColumn id="2" xr3:uid="{834FD339-9632-444A-97E7-ED634BB2DBD2}" name="Total" dataDxfId="79"/>
    <tableColumn id="3" xr3:uid="{7A6EB792-F4E4-4EFB-B876-77E9C6A7B225}" name="Percentage" dataDxfId="77">
      <calculatedColumnFormula>B96/$G$97</calculatedColumnFormula>
    </tableColumn>
    <tableColumn id="4" xr3:uid="{757A977A-A330-4204-80B8-48C63F50917A}" name="Column1" dataDxfId="7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879729C-9DC8-429D-8FDB-E842680A97D5}" name="Table1655" displayName="Table1655" ref="A102:D109" totalsRowShown="0" tableBorderDxfId="254">
  <autoFilter ref="A102:D109" xr:uid="{025ECE32-D2C3-4077-A464-0B9D6B6A539E}"/>
  <tableColumns count="4">
    <tableColumn id="1" xr3:uid="{BA314276-9BF7-46DB-8576-2D2171775EC0}" name="Reasons for buying an EM instead of an ICE Motorbike?" dataDxfId="253"/>
    <tableColumn id="2" xr3:uid="{57F98D01-EC4B-480A-B01C-3710DE039BB1}" name="Total" dataDxfId="76"/>
    <tableColumn id="3" xr3:uid="{7992AA08-AD08-4835-9C9E-1041363E8ACE}" name="Percentage" dataDxfId="74">
      <calculatedColumnFormula>B103/$G$103</calculatedColumnFormula>
    </tableColumn>
    <tableColumn id="4" xr3:uid="{15272A07-1A11-48D2-8BAD-913C97F6695F}" name="Column1" dataDxfId="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CAE8CB-2DD2-4ED3-AA4E-369DF8A3378A}" name="Table1956" displayName="Table1956" ref="A113:E115" totalsRowShown="0" headerRowDxfId="252" headerRowBorderDxfId="250" tableBorderDxfId="251" totalsRowBorderDxfId="249">
  <autoFilter ref="A113:E115" xr:uid="{6663BCBC-4AA3-40E5-B962-6F0D952645AE}"/>
  <tableColumns count="5">
    <tableColumn id="1" xr3:uid="{2F0AECD6-1521-414D-B74A-D40845BEAA2C}" name="Intention of buying a Motorbike within the next 3 years" dataDxfId="248"/>
    <tableColumn id="2" xr3:uid="{408C071C-1D34-46F2-8F57-F0EBD470EF83}" name="ICE" dataDxfId="152"/>
    <tableColumn id="3" xr3:uid="{AB2A7360-C5EB-4E83-9C91-5337E707F323}" name="E-Motorbike" dataDxfId="122"/>
    <tableColumn id="4" xr3:uid="{C0BFF9A1-8895-40F8-96D4-1F0D20515E54}" name="Total" dataDxfId="103"/>
    <tableColumn id="5" xr3:uid="{848C4F7F-27E4-4CE3-BE4E-81D4E641B00E}" name="Percentage" dataDxfId="73">
      <calculatedColumnFormula>D114/$H$114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E88E66A-D67E-4536-86F6-EBF529AA7D30}" name="Table2057" displayName="Table2057" ref="A118:E120" totalsRowShown="0" headerRowDxfId="247" headerRowBorderDxfId="245" tableBorderDxfId="246" totalsRowBorderDxfId="244">
  <autoFilter ref="A118:E120" xr:uid="{BDE3FB45-562B-4CE4-9301-3E91AA4651EE}"/>
  <tableColumns count="5">
    <tableColumn id="1" xr3:uid="{6F76AFAA-EB48-4DA9-BDF4-9E45BD4DF8E9}" name="Intention of replacing the Motorbike within the next 3 years" dataDxfId="243"/>
    <tableColumn id="2" xr3:uid="{0238A80D-DB52-4D05-A730-A74DA702EE8C}" name="ICE" dataDxfId="151"/>
    <tableColumn id="3" xr3:uid="{D2B2AD14-56BC-42B3-967A-71344DCB52A7}" name="E-Motorbike" dataDxfId="121"/>
    <tableColumn id="4" xr3:uid="{18FE425C-ECB8-4FA7-B046-342BAB360A40}" name="Total" dataDxfId="102"/>
    <tableColumn id="5" xr3:uid="{F07A310A-601E-4903-B512-9BBD391BCA3E}" name="Percentage" dataDxfId="72">
      <calculatedColumnFormula>D119/$H$119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C139A4C-8EDB-4511-BF0F-15426171C977}" name="Table2158" displayName="Table2158" ref="A123:E128" totalsRowShown="0" headerRowDxfId="242" headerRowBorderDxfId="240" tableBorderDxfId="241" totalsRowBorderDxfId="239">
  <autoFilter ref="A123:E128" xr:uid="{0937DD93-0E65-406D-83C3-9251829BE8EB}"/>
  <tableColumns count="5">
    <tableColumn id="1" xr3:uid="{D77A57C5-6227-4A20-9E05-76A222433E20}" name="Preference on replacing/adding a Motorcycle" dataDxfId="238"/>
    <tableColumn id="2" xr3:uid="{015CE644-2007-42D4-9002-BE77F7CBDB05}" name="ICE" dataDxfId="150"/>
    <tableColumn id="3" xr3:uid="{F5165933-393B-4A08-9463-303D8175023B}" name="E-Motorbike" dataDxfId="120"/>
    <tableColumn id="4" xr3:uid="{59220887-35D8-4004-A049-1CA64A6A013E}" name="Total" dataDxfId="101"/>
    <tableColumn id="5" xr3:uid="{515C6AE8-3274-4493-AF2C-563BF1F1D56F}" name="Percentage" dataDxfId="71">
      <calculatedColumnFormula>D124/$H$124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42B84D-3329-4ED0-A41C-40552AEDD292}" name="Table2259" displayName="Table2259" ref="A131:C138" totalsRowShown="0" headerRowDxfId="237" headerRowBorderDxfId="235" tableBorderDxfId="236" totalsRowBorderDxfId="234">
  <autoFilter ref="A131:C138" xr:uid="{6FA2A2A4-78E2-49AF-A7CC-510DB80E0AAB}"/>
  <tableColumns count="3">
    <tableColumn id="1" xr3:uid="{09EE3CBE-33C0-4D6F-879F-B6EC91F1AA58}" name="Reasons for buying an EM in the future" dataDxfId="233"/>
    <tableColumn id="2" xr3:uid="{9F8A7FA1-01E9-4986-8FE4-DF4BFEC54B44}" name="ICE" dataDxfId="149"/>
    <tableColumn id="3" xr3:uid="{D4751299-3468-46DF-93EC-F4403BB3E188}" name="Percentage" dataDxfId="70">
      <calculatedColumnFormula>B132/$E$132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94E8D02-70B2-4BA5-BD90-848316F45E82}" name="Table2360" displayName="Table2360" ref="A142:E148" totalsRowShown="0" headerRowDxfId="232" headerRowBorderDxfId="230" tableBorderDxfId="231" totalsRowBorderDxfId="229">
  <autoFilter ref="A142:E148" xr:uid="{A8F2E121-5A8C-431C-BBBB-AC129CDF41AB}"/>
  <tableColumns count="5">
    <tableColumn id="1" xr3:uid="{7BE4EA88-7D0D-4741-9A19-05A300C4A390}" name="Source of Financing" dataDxfId="228"/>
    <tableColumn id="2" xr3:uid="{3A7957F7-8641-4920-AF48-E489F70D5D6B}" name="ICE" dataDxfId="148"/>
    <tableColumn id="3" xr3:uid="{FC5656E6-A1F1-4940-A7E5-9948FD5A0669}" name="E-Motorbike" dataDxfId="119"/>
    <tableColumn id="4" xr3:uid="{65343804-77C7-4B7A-AD6D-E27B33C6C869}" name="Total" dataDxfId="100"/>
    <tableColumn id="5" xr3:uid="{15C18FC6-3F57-45D3-B00B-E56F17CF9EAF}" name="Percentage" dataDxfId="69">
      <calculatedColumnFormula>D143/$G$143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6B5CA4-94F0-4DB4-956E-F723164F7EC4}" name="Table443" displayName="Table443" ref="A8:G13" totalsRowShown="0" headerRowDxfId="98" tableBorderDxfId="97">
  <autoFilter ref="A8:G13" xr:uid="{A9A01913-2B4B-4AFF-A463-DAE8D6169336}"/>
  <tableColumns count="7">
    <tableColumn id="1" xr3:uid="{ED6B9074-B576-4CAD-93CF-F1664A1C2C52}" name="Age of Riders" dataDxfId="96"/>
    <tableColumn id="2" xr3:uid="{F47A8A6F-B06F-4959-A81B-5E9BE013F705}" name="ICE" dataDxfId="95"/>
    <tableColumn id="3" xr3:uid="{57109094-BA70-43E6-99F3-A378A4D1A735}" name="E-Motorbike" dataDxfId="94"/>
    <tableColumn id="4" xr3:uid="{6AB3A254-C245-4215-A055-AF3A85B84864}" name="Total" dataDxfId="93">
      <calculatedColumnFormula>B9+C9</calculatedColumnFormula>
    </tableColumn>
    <tableColumn id="5" xr3:uid="{247DB954-2EC8-4DF9-8429-2A73DAEEF888}" name="TotalPercentage" dataDxfId="92">
      <calculatedColumnFormula>D9/$I$6</calculatedColumnFormula>
    </tableColumn>
    <tableColumn id="6" xr3:uid="{BC96732F-E4BB-43B6-8F46-75780D168EF4}" name="ICE percentage" dataDxfId="41">
      <calculatedColumnFormula>B9/$I$9</calculatedColumnFormula>
    </tableColumn>
    <tableColumn id="7" xr3:uid="{1D0C72FB-1347-4E68-B63E-F81B8C527B01}" name="EM percentage" dataDxfId="40">
      <calculatedColumnFormula>C9/$K$9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33B6D0-66B5-4702-8350-0C739C9E417E}" name="Table2561" displayName="Table2561" ref="A151:C160" totalsRowShown="0" headerRowDxfId="227" headerRowBorderDxfId="225" tableBorderDxfId="226" totalsRowBorderDxfId="224">
  <autoFilter ref="A151:C160" xr:uid="{06596A09-D1E2-47BC-AA1C-96A40048E119}"/>
  <tableColumns count="3">
    <tableColumn id="1" xr3:uid="{7C6EBB08-672A-48A6-BEEE-875E2D87B141}" name="What is liked most about EM" dataDxfId="223"/>
    <tableColumn id="2" xr3:uid="{11087C7F-3E93-4ECA-9CBC-1E5E8B0E5B93}" name="E-Motorbike" dataDxfId="147"/>
    <tableColumn id="3" xr3:uid="{76320863-3B02-4BF4-9A59-E9457CF7231A}" name="Percentage" dataDxfId="68">
      <calculatedColumnFormula>B152/$F$151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1CBF4C-A436-4B00-8A65-E351D1174337}" name="Table2662" displayName="Table2662" ref="A163:C165" totalsRowShown="0" headerRowDxfId="222" headerRowBorderDxfId="220" tableBorderDxfId="221" totalsRowBorderDxfId="219">
  <autoFilter ref="A163:C165" xr:uid="{8BE071BE-E696-4D2B-B8F2-4DBCD902BF8D}"/>
  <tableColumns count="3">
    <tableColumn id="1" xr3:uid="{E1686398-52F2-4E11-A662-3BB8A902EF06}" name="Charging stations well distributed" dataDxfId="218"/>
    <tableColumn id="2" xr3:uid="{9D5F118F-33C9-4C99-AB94-423C30DA7FD1}" name="E-Motorbike" dataDxfId="146"/>
    <tableColumn id="3" xr3:uid="{6ADD0D2B-8324-4E95-8C56-22E69BF57C46}" name="Percentage" dataDxfId="67">
      <calculatedColumnFormula>B164/$D$164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B0D5236-3A86-4A1E-AD4C-BB43DB5AC70B}" name="Table2763" displayName="Table2763" ref="A167:C169" totalsRowShown="0" headerRowBorderDxfId="216" tableBorderDxfId="217" totalsRowBorderDxfId="215">
  <autoFilter ref="A167:C169" xr:uid="{7711B91C-1CC8-40E6-A4F9-52E3EC046E83}"/>
  <tableColumns count="3">
    <tableColumn id="1" xr3:uid="{BECAAEC4-3C4E-43EC-93C2-B19ADB776E69}" name="Do you have skills to do basic maintenance to your EM?" dataDxfId="214"/>
    <tableColumn id="2" xr3:uid="{DD660540-7D88-46FF-99E6-22C8775DAC9B}" name="E-Motorbike" dataDxfId="145"/>
    <tableColumn id="3" xr3:uid="{189D6B8B-66C9-40C5-990B-4C7CBA6220EF}" name="Percentage" dataDxfId="66">
      <calculatedColumnFormula>B168/$D$164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B8EBBF9-0561-4B9B-B0C4-C07243054BE2}" name="Table2964" displayName="Table2964" ref="A172:C174" totalsRowShown="0" headerRowDxfId="213" headerRowBorderDxfId="211" tableBorderDxfId="212" totalsRowBorderDxfId="210">
  <autoFilter ref="A172:C174" xr:uid="{C535E989-6CC0-47D7-AA0E-E3338D403DDF}"/>
  <tableColumns count="3">
    <tableColumn id="1" xr3:uid="{29F02309-AB8D-47FB-96E7-B8210642FF74}" name="Do you need a specialized mechanic" dataDxfId="209"/>
    <tableColumn id="2" xr3:uid="{63472299-25EA-4B7F-938D-E2354667EC1E}" name="E-Motorbike" dataDxfId="144"/>
    <tableColumn id="3" xr3:uid="{8E7FD425-2F7A-49A1-86DD-F89DFB6563F0}" name="Percentage" dataDxfId="65">
      <calculatedColumnFormula>B173/$D$164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38AC93B-D405-4DE8-8B53-72C930A207BC}" name="Table3065" displayName="Table3065" ref="A177:C179" totalsRowShown="0" headerRowDxfId="208" headerRowBorderDxfId="206" tableBorderDxfId="207" totalsRowBorderDxfId="205">
  <autoFilter ref="A177:C179" xr:uid="{5866CB72-FC78-4E88-AAB1-BB296FF8719C}"/>
  <tableColumns count="3">
    <tableColumn id="1" xr3:uid="{8CF0ABE4-82E8-42D4-A7F9-512AB6EF0B6A}" name="Where do you access specialized services" dataDxfId="204"/>
    <tableColumn id="2" xr3:uid="{E2238EF7-8068-46D1-9E3E-31018D6B0CA8}" name="E-Motorbike" dataDxfId="143"/>
    <tableColumn id="3" xr3:uid="{B0E844A4-AE20-4E50-A18E-A803439C568E}" name="Percentage" dataDxfId="64">
      <calculatedColumnFormula>B178/$D$164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F88F861-8CE8-492B-9C7A-068ED858A38B}" name="Table3166" displayName="Table3166" ref="A182:C194" totalsRowShown="0" headerRowBorderDxfId="202" tableBorderDxfId="203" totalsRowBorderDxfId="201">
  <autoFilter ref="A182:C194" xr:uid="{66D97405-46A1-4D85-9763-4488283FC5CB}"/>
  <tableColumns count="3">
    <tableColumn id="1" xr3:uid="{EE831BB8-8B4A-4E5B-A7BC-3072294EB9D5}" name="Challenges faced with the EM?" dataDxfId="200"/>
    <tableColumn id="2" xr3:uid="{EBD0B74D-8686-4B91-9E48-CEACD4A21F8F}" name="E-Motorbike" dataDxfId="142"/>
    <tableColumn id="3" xr3:uid="{D7129F8C-EB72-406B-8296-01C364D33B8C}" name="Percentage" dataDxfId="63">
      <calculatedColumnFormula>B183/$D$183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82E489B-A1B2-47AE-87FA-D41F7D48FCB5}" name="Table3367" displayName="Table3367" ref="A231:E238" totalsRowShown="0" headerRowDxfId="199" headerRowBorderDxfId="197" tableBorderDxfId="198" totalsRowBorderDxfId="196">
  <autoFilter ref="A231:E238" xr:uid="{C53F4091-3F72-43EA-96B3-82E913E8BD07}"/>
  <tableColumns count="5">
    <tableColumn id="1" xr3:uid="{112BCE6B-7C91-431C-8888-FE43BB0D8BCC}" name=" barriers that refrain you from doing buying an EM" dataDxfId="195"/>
    <tableColumn id="2" xr3:uid="{34CAFE76-3B0A-4F68-B7CB-901B364AB4B3}" name="ICE" dataDxfId="141"/>
    <tableColumn id="3" xr3:uid="{2A16731B-2E0D-4A80-8279-9025B33A56D2}" name="E-Motorbike" dataDxfId="118"/>
    <tableColumn id="4" xr3:uid="{A692A3AD-BFF2-4D58-9E66-2FB41CAE5BE6}" name="Total" dataDxfId="58">
      <calculatedColumnFormula>SUM(B232,C232)</calculatedColumnFormula>
    </tableColumn>
    <tableColumn id="5" xr3:uid="{827420B0-7944-4A0A-B19A-B0E34D3E48FE}" name="Percentage" dataDxfId="57">
      <calculatedColumnFormula>D232/$G$232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AEA8428-3B4D-441F-ABF9-47288D0FF315}" name="Table3468" displayName="Table3468" ref="A241:E247" totalsRowShown="0" headerRowDxfId="194" headerRowBorderDxfId="192" tableBorderDxfId="193" totalsRowBorderDxfId="191">
  <autoFilter ref="A241:E247" xr:uid="{FBBD9267-C91F-4D0F-8E3D-B93FB48050AB}"/>
  <tableColumns count="5">
    <tableColumn id="1" xr3:uid="{F061B1E0-6E12-4C23-B303-AAC01C1260D5}" name="Where did you obtain information about electric motorbikes?" dataDxfId="190"/>
    <tableColumn id="2" xr3:uid="{07F66982-9959-4608-983E-F41116B8C15F}" name="ICE" dataDxfId="140"/>
    <tableColumn id="3" xr3:uid="{EFB20079-7E91-4D4D-A63F-8CC8DE9D6922}" name="E-Motorbike" dataDxfId="117"/>
    <tableColumn id="4" xr3:uid="{254A9D2A-4F63-4A79-B0AE-FA7A589509B3}" name="Total" dataDxfId="56">
      <calculatedColumnFormula>SUM(B242,C242)</calculatedColumnFormula>
    </tableColumn>
    <tableColumn id="5" xr3:uid="{637AFD8C-0207-497D-9640-F5B3F8DEE7A0}" name="Percentage" dataDxfId="55">
      <calculatedColumnFormula>D242/$G$242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CFBAB36-2C38-46B0-9720-2F4CFF3EBDC6}" name="Table3569" displayName="Table3569" ref="A250:E263" totalsRowShown="0" headerRowDxfId="54" headerRowBorderDxfId="52" tableBorderDxfId="53" totalsRowBorderDxfId="51">
  <autoFilter ref="A250:E263" xr:uid="{14E3FF7D-254F-4C8B-AA39-6429AD8B53F4}"/>
  <tableColumns count="5">
    <tableColumn id="1" xr3:uid="{DE372393-D3E9-41B8-82F9-69F3C17E5081}" name="Which other factors make EM UNDESIRABLE?" dataDxfId="50"/>
    <tableColumn id="2" xr3:uid="{29F56903-B6C0-45C4-8E09-B323652A26E8}" name="ICE" dataDxfId="49"/>
    <tableColumn id="3" xr3:uid="{CB5CF14C-0E23-4FE7-BEFD-C11F4BD14021}" name="E-Motorbike" dataDxfId="48"/>
    <tableColumn id="4" xr3:uid="{28C1B921-3BFB-45A5-BCA2-D872D14C194C}" name="ICE fators" dataDxfId="45">
      <calculatedColumnFormula>B251/$G$251</calculatedColumnFormula>
    </tableColumn>
    <tableColumn id="5" xr3:uid="{94DD9B8A-9A86-4648-80C4-F920D02B7A76}" name="EM factors" dataDxfId="44">
      <calculatedColumnFormula>C251/$I$251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8029FAC-D205-48AC-97DD-5D10C082930C}" name="Table3670" displayName="Table3670" ref="A266:E279" totalsRowShown="0" headerRowDxfId="189" headerRowBorderDxfId="187" tableBorderDxfId="188" totalsRowBorderDxfId="186">
  <autoFilter ref="A266:E279" xr:uid="{0AD915FC-A5AD-4F2D-A0F4-460D4484CF6E}"/>
  <tableColumns count="5">
    <tableColumn id="1" xr3:uid="{F38678F1-E261-470C-A434-C145ED8913BC}" name="Which other factors would make EM desirable?" dataDxfId="185"/>
    <tableColumn id="2" xr3:uid="{1339F0E5-B115-4C93-85F7-7F419D0F5B78}" name="ICE" dataDxfId="139"/>
    <tableColumn id="3" xr3:uid="{BA0DBC9E-C239-43AE-B2F1-F3F14414A2F1}" name="E-Motorbike" dataDxfId="116"/>
    <tableColumn id="4" xr3:uid="{2ECD2F66-B768-44F6-AA57-29F3F428EE32}" name="ICE percentage" dataDxfId="47">
      <calculatedColumnFormula>B267/$H$267</calculatedColumnFormula>
    </tableColumn>
    <tableColumn id="5" xr3:uid="{4A781A8A-2D4D-4023-BCDA-6AF9420EEAB3}" name="EM percentage" dataDxfId="46">
      <calculatedColumnFormula>C267/$J$267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164BAC-82DB-4054-971B-0FF03406CE84}" name="Table544" displayName="Table544" ref="A16:G20" totalsRowShown="0" headerRowDxfId="300" tableBorderDxfId="299">
  <autoFilter ref="A16:G20" xr:uid="{253151D1-6982-45FA-9EAA-BB0CE2EDB5ED}"/>
  <tableColumns count="7">
    <tableColumn id="1" xr3:uid="{0CBB8AB4-D192-4C32-B5D7-56F2EE375855}" name="Rider level of Education" dataDxfId="298"/>
    <tableColumn id="2" xr3:uid="{113BE5A6-E585-4992-AF31-43E24E5D70E1}" name="ICE" dataDxfId="162"/>
    <tableColumn id="3" xr3:uid="{345DBC76-2DF0-4820-AF1C-9EBB829336EE}" name="E-Motorbike" dataDxfId="132"/>
    <tableColumn id="4" xr3:uid="{3AE02E06-90F0-4D48-8FC6-E75E5A72108D}" name="Total" dataDxfId="113">
      <calculatedColumnFormula>SUM(B17:C17)</calculatedColumnFormula>
    </tableColumn>
    <tableColumn id="5" xr3:uid="{58EBF46D-91F6-4B72-B0A8-F8E9D951BABC}" name="Percentage" dataDxfId="91">
      <calculatedColumnFormula>D17/$I$6</calculatedColumnFormula>
    </tableColumn>
    <tableColumn id="6" xr3:uid="{A4FA0095-672A-4D1C-8554-3DB3EAE1ECC1}" name="ICE percentage" dataDxfId="39">
      <calculatedColumnFormula>B17/$I$17</calculatedColumnFormula>
    </tableColumn>
    <tableColumn id="7" xr3:uid="{CEDCED64-B913-41AF-AED4-EE7F0B513F00}" name="EM percentage" dataDxfId="38">
      <calculatedColumnFormula>C17/$K$17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62D7510-22D8-4487-ACF6-519DBDFA578F}" name="Table3771" displayName="Table3771" ref="A290:E297" totalsRowShown="0" headerRowDxfId="184" headerRowBorderDxfId="182" tableBorderDxfId="183" totalsRowBorderDxfId="181">
  <autoFilter ref="A290:E297" xr:uid="{D28BA3A6-571B-46B7-8FF6-0EA2F52A3F23}"/>
  <tableColumns count="5">
    <tableColumn id="1" xr3:uid="{2F1F4332-C1A2-458D-BBA4-40B5E6ED3EFC}" name="Which of the following types of maintenance costs are you most concerned about about EM?" dataDxfId="180"/>
    <tableColumn id="2" xr3:uid="{D8726FF9-5BE6-4C36-8789-7277076A0894}" name="ICE" dataDxfId="138"/>
    <tableColumn id="3" xr3:uid="{AFE9A0DE-BA05-4CC4-8220-CC9E5EB9ED5A}" name="E-Motorbike" dataDxfId="115"/>
    <tableColumn id="4" xr3:uid="{21C409A9-2B52-4238-9E0A-87BEEC1C80E2}" name="ICE pecentage" dataDxfId="43">
      <calculatedColumnFormula>B291/$G$291</calculatedColumnFormula>
    </tableColumn>
    <tableColumn id="5" xr3:uid="{0F1B0670-F7DC-4CB8-B74B-531B83FA8515}" name="EM percentage" dataDxfId="42">
      <calculatedColumnFormula>C291/$I$291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C9A66A1-16C9-4CBA-9652-EA926FE7CD8F}" name="Table3872" displayName="Table3872" ref="A219:C228" totalsRowShown="0" headerRowDxfId="179" headerRowBorderDxfId="177" tableBorderDxfId="178" totalsRowBorderDxfId="176">
  <autoFilter ref="A219:C228" xr:uid="{3C4D4478-AB27-4CE4-8FB1-998DD6263735}"/>
  <tableColumns count="3">
    <tableColumn id="1" xr3:uid="{695DC520-6FD6-4218-BC3E-6CD6042F9633}" name="Reasons from preferring that different brand of EM?" dataDxfId="175"/>
    <tableColumn id="2" xr3:uid="{AE622B1D-883D-477C-9A68-7ED2FAD040FF}" name="E-Motorbike" dataDxfId="137"/>
    <tableColumn id="3" xr3:uid="{2D0D4F2E-13FA-42D9-B8BB-14BB5FA32993}" name="Percentage" dataDxfId="59">
      <calculatedColumnFormula>B220/$D$220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9F2D555-230B-4C92-BD5C-91E2F7F3378B}" name="Table3973" displayName="Table3973" ref="A212:C216" totalsRowShown="0" headerRowDxfId="174" headerRowBorderDxfId="172" tableBorderDxfId="173" totalsRowBorderDxfId="171">
  <autoFilter ref="A212:C216" xr:uid="{D50616E0-4169-48AE-8839-B5DDD85B951F}"/>
  <tableColumns count="3">
    <tableColumn id="1" xr3:uid="{C956AE06-CE63-41C1-BE69-48EF5494D777}" name="Preferred vendor for EM" dataDxfId="170"/>
    <tableColumn id="2" xr3:uid="{2F98AA78-748A-4C0A-B749-742CCCC1586A}" name="E-Motorbike" dataDxfId="136"/>
    <tableColumn id="3" xr3:uid="{1098C069-C0DA-45A3-97CA-0D42A9F231CC}" name="Percentage" dataDxfId="60">
      <calculatedColumnFormula>B213/$E$213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8B518328-BBCB-4943-BE3E-DB5556B654DC}" name="Table4074" displayName="Table4074" ref="A196:C198" totalsRowShown="0" headerRowBorderDxfId="168" tableBorderDxfId="169" totalsRowBorderDxfId="167">
  <autoFilter ref="A196:C198" xr:uid="{0C0BF425-0D7A-48FC-A867-0CEE13B5AB8D}"/>
  <tableColumns count="3">
    <tableColumn id="1" xr3:uid="{3529A50E-14FC-4322-9AD8-049552C1707E}" name="Do you think your EM needs any improvement?" dataDxfId="166"/>
    <tableColumn id="2" xr3:uid="{88A8DDFE-EC2B-496C-8DD6-E0B4D537D575}" name="E-Motorbike" dataDxfId="135"/>
    <tableColumn id="3" xr3:uid="{AAD50890-E685-4503-8C6A-2A41355FA050}" name="Percenntage" dataDxfId="62">
      <calculatedColumnFormula>B197/$D$164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BB9E96E-FA68-4983-A07C-53DE2144D047}" name="Table3275" displayName="Table3275" ref="A202:C210" totalsRowShown="0" tableBorderDxfId="165">
  <autoFilter ref="A202:C210" xr:uid="{5E432B0E-694A-427E-8D03-89837208C1B3}"/>
  <tableColumns count="3">
    <tableColumn id="1" xr3:uid="{12539AFC-F9CB-4235-9E17-2A8E00534957}" name="Features of EM that need improvement" dataDxfId="164"/>
    <tableColumn id="2" xr3:uid="{8B743DE6-0A43-4682-91AD-E8A630D004BC}" name="EM" dataDxfId="134"/>
    <tableColumn id="3" xr3:uid="{C6FB769E-7004-400E-9CD5-A7C5B2135253}" name="Percentage" dataDxfId="61">
      <calculatedColumnFormula>B203/$E$203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66B30C0-58A5-4B85-BF75-AD89D329C8E4}" name="Table35" displayName="Table35" ref="I1:J3" totalsRowShown="0">
  <autoFilter ref="I1:J3" xr:uid="{866B30C0-58A5-4B85-BF75-AD89D329C8E4}"/>
  <tableColumns count="2">
    <tableColumn id="1" xr3:uid="{5D2BB94E-ADA1-4E96-A05D-A70310031080}" name="Type of Motorbike"/>
    <tableColumn id="2" xr3:uid="{4C682C69-6454-4DAE-9FE0-29E8E7B9927A}" name="Total" dataDxfId="99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9A3C872-24FD-4021-BE02-BB8D8D57733B}" name="Table36" displayName="Table36" ref="B6:E12" totalsRowShown="0">
  <autoFilter ref="B6:E12" xr:uid="{09A3C872-24FD-4021-BE02-BB8D8D57733B}"/>
  <tableColumns count="4">
    <tableColumn id="1" xr3:uid="{5AF75E93-7064-4ED9-B234-A1AEF473DC16}" name="Age of Riders"/>
    <tableColumn id="2" xr3:uid="{B004177A-F053-49B5-AD0F-3E48E5C82115}" name="ICE"/>
    <tableColumn id="3" xr3:uid="{35042D86-5509-41B7-B6B9-E31486372A16}" name="E-Motorbike"/>
    <tableColumn id="4" xr3:uid="{E7C167BF-BC31-40AF-85CF-47C74AA1E7E7}" name="Grand Total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128FCEE-6DCB-4DF0-9859-BF760F2B367D}" name="Table37" displayName="Table37" ref="B16:D21" totalsRowShown="0">
  <autoFilter ref="B16:D21" xr:uid="{3128FCEE-6DCB-4DF0-9859-BF760F2B367D}"/>
  <tableColumns count="3">
    <tableColumn id="1" xr3:uid="{CFF5E690-8EF2-4159-9ADA-73F6ABA13DF6}" name="Age of Riders"/>
    <tableColumn id="2" xr3:uid="{517B9106-5C44-48B5-A57F-40333653E86B}" name="ICE expected" dataDxfId="37"/>
    <tableColumn id="3" xr3:uid="{96606328-B053-44A6-B370-E9289464D9D9}" name="EM expected" dataDxfId="36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63F6093-AAA2-4953-9686-1F87379CD7DF}" name="Table3739" displayName="Table3739" ref="B25:D31" totalsRowShown="0">
  <autoFilter ref="B25:D31" xr:uid="{E63F6093-AAA2-4953-9686-1F87379CD7DF}"/>
  <tableColumns count="3">
    <tableColumn id="1" xr3:uid="{72170A12-A6C6-4006-91C0-618B62EA4672}" name="Age of Riders"/>
    <tableColumn id="2" xr3:uid="{B044B883-948D-4E40-8050-313AC3B3D8C4}" name="ICE " dataDxfId="35"/>
    <tableColumn id="3" xr3:uid="{11BC2C64-AA09-46AE-B162-986D680FE732}" name="EM" dataDxfId="34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EE19345-6DF7-472F-AE77-01EED447396C}" name="Table39" displayName="Table39" ref="B38:C40" totalsRowCount="1" dataDxfId="33">
  <autoFilter ref="B38:C39" xr:uid="{0EE19345-6DF7-472F-AE77-01EED447396C}"/>
  <tableColumns count="2">
    <tableColumn id="1" xr3:uid="{F6E09A80-4D16-4C08-AA7B-81DB2D1A4DCE}" name="Determining the Critical Value" dataDxfId="30" totalsRowDxfId="20">
      <calculatedColumnFormula>_xlfn.CHISQ.INV.RT(0.05, 4)</calculatedColumnFormula>
    </tableColumn>
    <tableColumn id="2" xr3:uid="{C76D9DC2-1412-45C8-8EED-645F48D196FC}" name="Column1" dataDxfId="29" totalsRow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663561-1C4C-49D2-A945-9F8EF81921D4}" name="Table645" displayName="Table645" ref="A23:E30" totalsRowShown="0" headerRowDxfId="297" tableBorderDxfId="296">
  <autoFilter ref="A23:E30" xr:uid="{8E8C59E0-97C4-4B8C-A9F3-56B01EB795F2}"/>
  <tableColumns count="5">
    <tableColumn id="1" xr3:uid="{AE0A88DA-CB44-42C4-9F1F-13654F33BEA3}" name="Motorbike Ownership" dataDxfId="295"/>
    <tableColumn id="2" xr3:uid="{C81F6CA6-6679-4EC9-A91C-085E811E921F}" name="ICE" dataDxfId="161"/>
    <tableColumn id="3" xr3:uid="{6EE615F9-FF89-4F07-A56C-E9FC96ACD812}" name="E-Motorbike" dataDxfId="131"/>
    <tableColumn id="4" xr3:uid="{23AF6589-F15C-4CD4-8092-F774008817E7}" name="Total" dataDxfId="112">
      <calculatedColumnFormula>SUM(B24:C24)</calculatedColumnFormula>
    </tableColumn>
    <tableColumn id="5" xr3:uid="{668F8E5E-15E8-4BC3-BCAD-F5C32091B097}" name="Percentage" dataDxfId="90">
      <calculatedColumnFormula>D24/$I$6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6145A8E-FD7D-4EC0-8336-36DC0C2545AD}" name="Table40" displayName="Table40" ref="F25:G26" totalsRowShown="0">
  <autoFilter ref="F25:G26" xr:uid="{06145A8E-FD7D-4EC0-8336-36DC0C2545AD}"/>
  <tableColumns count="2">
    <tableColumn id="1" xr3:uid="{D5C0DC70-E264-4817-975D-5CF78E7D3036}" name="Total Chi-Square Value" dataDxfId="17">
      <calculatedColumnFormula>SUM(C31,D31)</calculatedColumnFormula>
    </tableColumn>
    <tableColumn id="2" xr3:uid="{19201B77-CF51-4D2F-B232-9851040BD2CF}" name="Column1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6922DED-2DA2-4DAE-A0B3-8C18687360DB}" name="Table41" displayName="Table41" ref="B3:E8" totalsRowShown="0" headerRowDxfId="27" headerRowBorderDxfId="28">
  <autoFilter ref="B3:E8" xr:uid="{96922DED-2DA2-4DAE-A0B3-8C18687360DB}"/>
  <tableColumns count="4">
    <tableColumn id="1" xr3:uid="{5E99A239-4ACD-4230-BEA2-9EFA3F60C9F9}" name="Rider level of Education"/>
    <tableColumn id="2" xr3:uid="{C20BAC28-2140-4953-948E-69B975E7D8B1}" name="ICE"/>
    <tableColumn id="3" xr3:uid="{6C2D040B-1389-436A-9974-4B1EDD8E0C27}" name="E-Motorbike"/>
    <tableColumn id="4" xr3:uid="{B6C357AC-87DE-4E7C-8958-19A6C955A9C7}" name="Total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15CA9CCE-1E66-4D78-84ED-05C17F4FFF6E}" name="Table42" displayName="Table42" ref="B11:D15" totalsRowShown="0" tableBorderDxfId="26">
  <autoFilter ref="B11:D15" xr:uid="{15CA9CCE-1E66-4D78-84ED-05C17F4FFF6E}"/>
  <tableColumns count="3">
    <tableColumn id="1" xr3:uid="{86011718-A5E4-4DF3-A9C9-7B1F9C407979}" name="Level of Education"/>
    <tableColumn id="2" xr3:uid="{0A1035B2-2741-467F-9502-57ACEF0F32DF}" name="ICE expected" dataDxfId="25"/>
    <tableColumn id="3" xr3:uid="{B18EDB4E-DEE2-498C-AE23-D64F73C8B69B}" name="EM expected" dataDxfId="24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E974F4BD-F5E3-4F38-AD9E-6C44FB8DAC93}" name="Table4244" displayName="Table4244" ref="B19:D24" totalsRowShown="0" tableBorderDxfId="23">
  <autoFilter ref="B19:D24" xr:uid="{E974F4BD-F5E3-4F38-AD9E-6C44FB8DAC93}"/>
  <tableColumns count="3">
    <tableColumn id="1" xr3:uid="{DD92B330-F04A-4FFA-8755-D0164790EA26}" name="Level of Education"/>
    <tableColumn id="2" xr3:uid="{A84338EC-88F9-4F43-94DD-85C7291369CF}" name="ICE" dataDxfId="22"/>
    <tableColumn id="3" xr3:uid="{3EA8C5D9-0CF0-45F0-B3A4-41108F30965C}" name="EM" dataDxfId="21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F6FF669C-9DCB-40F6-AF58-078AD006DC8B}" name="Table44" displayName="Table44" ref="B33:C34" totalsRowShown="0">
  <autoFilter ref="B33:C34" xr:uid="{F6FF669C-9DCB-40F6-AF58-078AD006DC8B}"/>
  <tableColumns count="2">
    <tableColumn id="1" xr3:uid="{210E878D-129B-40B2-9F01-AECAF526FC90}" name="Determining the Critical Value" dataDxfId="18">
      <calculatedColumnFormula>_xlfn.CHISQ.INV.RT(0.05, 3)</calculatedColumnFormula>
    </tableColumn>
    <tableColumn id="2" xr3:uid="{255B1338-F281-4EC0-991A-2B076102F4AC}" name="Column1" dataDxfId="3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6C5E40E-785D-4A8D-9E8A-C3B2BB49FE37}" name="Table47" displayName="Table47" ref="F19:G20" totalsRowShown="0">
  <autoFilter ref="F19:G20" xr:uid="{D6C5E40E-785D-4A8D-9E8A-C3B2BB49FE37}"/>
  <tableColumns count="2">
    <tableColumn id="1" xr3:uid="{3B4D3CC5-1052-4638-BB75-D8C6A78B9911}" name="Total Chi-Square Value" dataDxfId="4">
      <calculatedColumnFormula>SUM(C24,D24)</calculatedColumnFormula>
    </tableColumn>
    <tableColumn id="2" xr3:uid="{915C4C27-22D1-4580-AF76-BFD8ACABEE8B}" name="Column1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A2C92E4-D14C-4414-9FC5-881B9C75CAC1}" name="Table45" displayName="Table45" ref="A11:C17" totalsRowShown="0" headerRowDxfId="13" headerRowBorderDxfId="15" tableBorderDxfId="16">
  <autoFilter ref="A11:C17" xr:uid="{7A2C92E4-D14C-4414-9FC5-881B9C75CAC1}"/>
  <tableColumns count="3">
    <tableColumn id="1" xr3:uid="{CC0D745F-D175-4681-AE18-A346EA90C048}" name="Where did you obtain information about electric motorbikes?" dataDxfId="14"/>
    <tableColumn id="2" xr3:uid="{B0C4894D-E24B-41D2-B75D-CEF2603E083D}" name="ICE expected" dataDxfId="12"/>
    <tableColumn id="3" xr3:uid="{11FE66BA-B0C4-4E56-8E55-FA65BCBF4DAA}" name="E-M expected" dataDxfId="11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BCCB15CD-B297-4D06-B94D-3A19B5300EA7}" name="Table4547" displayName="Table4547" ref="A22:C29" totalsRowShown="0" headerRowDxfId="10" headerRowBorderDxfId="8" tableBorderDxfId="9">
  <autoFilter ref="A22:C29" xr:uid="{BCCB15CD-B297-4D06-B94D-3A19B5300EA7}"/>
  <tableColumns count="3">
    <tableColumn id="1" xr3:uid="{F70B5AAA-5730-46AB-A081-858869B8FFE6}" name="Where did you obtain information about electric motorbikes?" dataDxfId="7"/>
    <tableColumn id="2" xr3:uid="{973DDAAF-B74C-4335-96DB-D409A5236190}" name="ICE expected" dataDxfId="6"/>
    <tableColumn id="3" xr3:uid="{D076A9B1-EEE0-487B-9442-92701A88BEB1}" name="E-M expected" dataDxfId="5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418D024-BEAA-456A-8328-D80429CE2451}" name="Table48" displayName="Table48" ref="A37:A38" totalsRowShown="0" dataDxfId="0">
  <autoFilter ref="A37:A38" xr:uid="{5418D024-BEAA-456A-8328-D80429CE2451}"/>
  <tableColumns count="1">
    <tableColumn id="1" xr3:uid="{B4683D44-A903-476F-B664-422D87E0CC96}" name="Determining the Critical Value" dataDxfId="1">
      <calculatedColumnFormula>_xlfn.CHISQ.INV.RT(0.05, 5)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712F137-850A-465E-988F-5FDD759C5883}" name="Table49" displayName="Table49" ref="E22:E23" totalsRowShown="0">
  <autoFilter ref="E22:E23" xr:uid="{9712F137-850A-465E-988F-5FDD759C5883}"/>
  <tableColumns count="1">
    <tableColumn id="1" xr3:uid="{7604DFDF-599B-4AB4-91AF-599F6816C75A}" name="Total Chi-square Statistics" dataDxfId="2">
      <calculatedColumnFormula>SUM(B29,C29)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9BC469-0E6D-415F-BF60-02552EE9D183}" name="Table746" displayName="Table746" ref="A33:E40" totalsRowShown="0" headerRowDxfId="294" headerRowBorderDxfId="292" tableBorderDxfId="293" totalsRowBorderDxfId="291">
  <autoFilter ref="A33:E40" xr:uid="{7F8761F1-64D7-4B3D-9531-B430C4D04802}"/>
  <tableColumns count="5">
    <tableColumn id="1" xr3:uid="{E11A8998-EB22-45B1-9648-E96F839C13F1}" name="Purchase price of motobikes" dataDxfId="290"/>
    <tableColumn id="2" xr3:uid="{ACA4B220-78E3-4906-8547-2B8E3CDD1D40}" name="ICE" dataDxfId="160"/>
    <tableColumn id="3" xr3:uid="{5A551A5D-015C-4725-9977-BF9F754B0E86}" name="E-Motorbike" dataDxfId="130"/>
    <tableColumn id="4" xr3:uid="{664C54DF-9FA6-4F30-8942-9B141C5DB4DA}" name="Total" dataDxfId="111">
      <calculatedColumnFormula>SUM(B34,C34)</calculatedColumnFormula>
    </tableColumn>
    <tableColumn id="5" xr3:uid="{075CCD4E-88B7-4024-8BB7-08F23D2EE95C}" name="Percentage" dataDxfId="89">
      <calculatedColumnFormula>D34/$I$6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12B819-E0AC-4EC5-A814-F710FD4CED21}" name="Table847" displayName="Table847" ref="A43:G48" totalsRowShown="0" headerRowDxfId="289" headerRowBorderDxfId="287" tableBorderDxfId="288" totalsRowBorderDxfId="286">
  <autoFilter ref="A43:G48" xr:uid="{A16BB136-63DC-4846-8003-5C33E5FA39EA}"/>
  <tableColumns count="7">
    <tableColumn id="1" xr3:uid="{6609E919-739E-48EC-981F-05C428F1901D}" name="Source of Motorbikes Financing" dataDxfId="285"/>
    <tableColumn id="2" xr3:uid="{2DA4B6E9-4EB6-47CE-8411-5D87E6364B55}" name="ICE" dataDxfId="159"/>
    <tableColumn id="3" xr3:uid="{2CA1A19B-AA05-4848-B268-F89B9561E80A}" name="E-Motorbike" dataDxfId="129"/>
    <tableColumn id="4" xr3:uid="{E94E35B1-2678-45CC-AB16-6F20BAB16FF4}" name="Total" dataDxfId="110">
      <calculatedColumnFormula>SUM(B44:C44)</calculatedColumnFormula>
    </tableColumn>
    <tableColumn id="5" xr3:uid="{D8E981BE-E801-42C9-A649-9148694D3098}" name="Total Percentage" dataDxfId="87">
      <calculatedColumnFormula>D44/$I$6</calculatedColumnFormula>
    </tableColumn>
    <tableColumn id="6" xr3:uid="{A81AE406-62C9-4190-9AA7-0A0D67837329}" name="ICE percentage" dataDxfId="32">
      <calculatedColumnFormula>B44/$I$44</calculatedColumnFormula>
    </tableColumn>
    <tableColumn id="7" xr3:uid="{AB0D0437-C69B-44EB-B78A-41B082DF99FB}" name="EM percentage" dataDxfId="31">
      <calculatedColumnFormula>C44/$K$44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780430-25F0-4F0B-BBE2-AA383B64E7DB}" name="Table948" displayName="Table948" ref="A51:E57" totalsRowShown="0" headerRowDxfId="284" headerRowBorderDxfId="282" tableBorderDxfId="283" totalsRowBorderDxfId="281">
  <autoFilter ref="A51:E57" xr:uid="{DCC8491D-7DBC-43FD-A113-077D73F5F9C4}"/>
  <tableColumns count="5">
    <tableColumn id="1" xr3:uid="{A6F4A1BB-F7AF-4BF5-A11F-18DD2494A606}" name="Motorbikes Usage" dataDxfId="280"/>
    <tableColumn id="2" xr3:uid="{7F212B79-1A2F-4827-B541-4E80EE62604F}" name="ICE" dataDxfId="158"/>
    <tableColumn id="3" xr3:uid="{91E08607-3D9E-45AC-87DD-FCFAFB8AC429}" name="E-Motorbike" dataDxfId="128"/>
    <tableColumn id="4" xr3:uid="{756E462D-2A5A-42CD-ABB4-B4736B9AFEC4}" name="Total" dataDxfId="109">
      <calculatedColumnFormula>SUM(B52:C52)</calculatedColumnFormula>
    </tableColumn>
    <tableColumn id="5" xr3:uid="{5EC87D07-A9CF-414C-8BF0-665EDD2418D8}" name="Percentage" dataDxfId="88">
      <calculatedColumnFormula>D52/$I$6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77475D-1C7E-4A05-8290-5ED9A7476CDA}" name="Table1049" displayName="Table1049" ref="A61:E65" totalsRowShown="0" headerRowDxfId="279" headerRowBorderDxfId="277" tableBorderDxfId="278" totalsRowBorderDxfId="276">
  <autoFilter ref="A61:E65" xr:uid="{7619705E-5A69-42E5-9165-831EE67F13FF}"/>
  <tableColumns count="5">
    <tableColumn id="1" xr3:uid="{9D643013-BDCF-461F-AEE6-17560F1F439C}" name="Period of riding current Motorbike" dataDxfId="275"/>
    <tableColumn id="2" xr3:uid="{6568B4A2-B95A-4507-BBB1-DFBF5270F6E7}" name="ICE" dataDxfId="157"/>
    <tableColumn id="3" xr3:uid="{1EA6E535-2AA5-4DFF-9865-9E307FBC558A}" name="E-Motorbike" dataDxfId="127"/>
    <tableColumn id="4" xr3:uid="{24723606-47B9-41EF-898D-05F2FB720C28}" name="Total" dataDxfId="108">
      <calculatedColumnFormula>SUM(B62,C62)</calculatedColumnFormula>
    </tableColumn>
    <tableColumn id="5" xr3:uid="{D396C260-4290-4157-BF5F-6D99F67073D2}" name="Percentage" dataDxfId="86">
      <calculatedColumnFormula>D62/$I$6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130FB3-0C5D-46C3-993A-B607C3E18309}" name="Table1150" displayName="Table1150" ref="A68:E71" totalsRowShown="0" headerRowDxfId="274" headerRowBorderDxfId="272" tableBorderDxfId="273" totalsRowBorderDxfId="271">
  <autoFilter ref="A68:E71" xr:uid="{68F92AD4-F2BC-4F43-BD67-1025D97C9C46}"/>
  <tableColumns count="5">
    <tableColumn id="1" xr3:uid="{4DD8E595-7435-4A51-ACC5-73FF0868BDFA}" name="Number of Motorbikes operated so far" dataDxfId="270"/>
    <tableColumn id="2" xr3:uid="{3B42CC7F-DE50-4707-8244-7E82379C17E4}" name="ICE" dataDxfId="156"/>
    <tableColumn id="3" xr3:uid="{087E8BAA-14AE-43A1-8843-6B9270FF3016}" name="E-Motorbike" dataDxfId="126"/>
    <tableColumn id="4" xr3:uid="{AEBA83D5-56A2-4B86-8A2D-494387F34DB1}" name="Total" dataDxfId="107">
      <calculatedColumnFormula>SUM(B69,CC69)</calculatedColumnFormula>
    </tableColumn>
    <tableColumn id="5" xr3:uid="{F9200AAE-048C-44AB-908E-6F64FC4B0A46}" name="Percentage" dataDxfId="85">
      <calculatedColumnFormula>D69/$I$6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21" Type="http://schemas.openxmlformats.org/officeDocument/2006/relationships/table" Target="../tables/table19.xml"/><Relationship Id="rId34" Type="http://schemas.openxmlformats.org/officeDocument/2006/relationships/table" Target="../tables/table32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33" Type="http://schemas.openxmlformats.org/officeDocument/2006/relationships/table" Target="../tables/table31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29" Type="http://schemas.openxmlformats.org/officeDocument/2006/relationships/table" Target="../tables/table2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32" Type="http://schemas.openxmlformats.org/officeDocument/2006/relationships/table" Target="../tables/table30.xml"/><Relationship Id="rId37" Type="http://schemas.openxmlformats.org/officeDocument/2006/relationships/table" Target="../tables/table35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36" Type="http://schemas.openxmlformats.org/officeDocument/2006/relationships/table" Target="../tables/table34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31" Type="http://schemas.openxmlformats.org/officeDocument/2006/relationships/table" Target="../tables/table29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Relationship Id="rId30" Type="http://schemas.openxmlformats.org/officeDocument/2006/relationships/table" Target="../tables/table28.xml"/><Relationship Id="rId35" Type="http://schemas.openxmlformats.org/officeDocument/2006/relationships/table" Target="../tables/table33.xml"/><Relationship Id="rId8" Type="http://schemas.openxmlformats.org/officeDocument/2006/relationships/table" Target="../tables/table6.xml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table" Target="../tables/table36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8.xml"/><Relationship Id="rId2" Type="http://schemas.openxmlformats.org/officeDocument/2006/relationships/table" Target="../tables/table47.xml"/><Relationship Id="rId1" Type="http://schemas.openxmlformats.org/officeDocument/2006/relationships/table" Target="../tables/table46.xml"/><Relationship Id="rId4" Type="http://schemas.openxmlformats.org/officeDocument/2006/relationships/table" Target="../tables/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A2D9-006E-45A0-85F7-FEC8D897208A}">
  <dimension ref="A1:K297"/>
  <sheetViews>
    <sheetView topLeftCell="A225" zoomScaleNormal="100" workbookViewId="0">
      <selection activeCell="A231" sqref="A231:D238"/>
    </sheetView>
  </sheetViews>
  <sheetFormatPr defaultRowHeight="15" x14ac:dyDescent="0.25"/>
  <cols>
    <col min="1" max="1" width="19.5703125" customWidth="1"/>
    <col min="2" max="4" width="9.140625" style="35"/>
    <col min="10" max="10" width="9.140625" style="35"/>
  </cols>
  <sheetData>
    <row r="1" spans="1:11" ht="15.75" x14ac:dyDescent="0.25">
      <c r="A1" s="1" t="s">
        <v>0</v>
      </c>
      <c r="B1" s="31" t="s">
        <v>1</v>
      </c>
      <c r="C1" s="31" t="s">
        <v>2</v>
      </c>
      <c r="D1" s="43" t="s">
        <v>3</v>
      </c>
      <c r="I1" t="s">
        <v>216</v>
      </c>
      <c r="J1" s="35" t="s">
        <v>3</v>
      </c>
    </row>
    <row r="2" spans="1:11" ht="15.75" x14ac:dyDescent="0.25">
      <c r="A2" s="3" t="s">
        <v>4</v>
      </c>
      <c r="B2" s="32">
        <v>25</v>
      </c>
      <c r="C2" s="32">
        <v>10</v>
      </c>
      <c r="D2" s="44">
        <f>B2+C2</f>
        <v>35</v>
      </c>
      <c r="I2" t="s">
        <v>217</v>
      </c>
      <c r="J2" s="35">
        <v>10</v>
      </c>
    </row>
    <row r="3" spans="1:11" ht="15.75" x14ac:dyDescent="0.25">
      <c r="A3" s="3" t="s">
        <v>5</v>
      </c>
      <c r="B3" s="32">
        <v>0</v>
      </c>
      <c r="C3" s="32">
        <v>0</v>
      </c>
      <c r="D3" s="44">
        <f t="shared" ref="D3:D4" si="0">B3+C3</f>
        <v>0</v>
      </c>
      <c r="I3" t="s">
        <v>1</v>
      </c>
      <c r="J3" s="35">
        <v>25</v>
      </c>
    </row>
    <row r="4" spans="1:11" ht="15.75" x14ac:dyDescent="0.25">
      <c r="A4" s="5" t="s">
        <v>6</v>
      </c>
      <c r="B4" s="33">
        <v>0</v>
      </c>
      <c r="C4" s="33">
        <v>0</v>
      </c>
      <c r="D4" s="45">
        <f t="shared" si="0"/>
        <v>0</v>
      </c>
    </row>
    <row r="5" spans="1:11" ht="15.75" x14ac:dyDescent="0.25">
      <c r="A5" s="7"/>
      <c r="B5" s="34"/>
      <c r="C5" s="34"/>
      <c r="D5" s="34"/>
      <c r="I5" t="s">
        <v>219</v>
      </c>
    </row>
    <row r="6" spans="1:11" ht="15.75" x14ac:dyDescent="0.25">
      <c r="A6" s="7"/>
      <c r="B6" s="34"/>
      <c r="C6" s="34"/>
      <c r="D6" s="34"/>
      <c r="I6" s="35">
        <f>SUM(D9:D13)</f>
        <v>35</v>
      </c>
    </row>
    <row r="7" spans="1:11" ht="15.75" x14ac:dyDescent="0.25">
      <c r="A7" s="8" t="s">
        <v>7</v>
      </c>
      <c r="C7" s="34"/>
      <c r="D7" s="34"/>
    </row>
    <row r="8" spans="1:11" ht="15.75" x14ac:dyDescent="0.25">
      <c r="A8" s="7" t="s">
        <v>8</v>
      </c>
      <c r="B8" s="32" t="s">
        <v>1</v>
      </c>
      <c r="C8" s="32" t="s">
        <v>2</v>
      </c>
      <c r="D8" s="44" t="s">
        <v>3</v>
      </c>
      <c r="E8" s="46" t="s">
        <v>237</v>
      </c>
      <c r="F8" s="46" t="s">
        <v>227</v>
      </c>
      <c r="G8" s="46" t="s">
        <v>228</v>
      </c>
      <c r="I8" t="s">
        <v>235</v>
      </c>
      <c r="K8" t="s">
        <v>236</v>
      </c>
    </row>
    <row r="9" spans="1:11" ht="31.5" x14ac:dyDescent="0.25">
      <c r="A9" s="9" t="s">
        <v>9</v>
      </c>
      <c r="B9" s="32">
        <v>0</v>
      </c>
      <c r="C9" s="32">
        <v>0</v>
      </c>
      <c r="D9" s="44">
        <f>B9+C9</f>
        <v>0</v>
      </c>
      <c r="E9" s="47">
        <f t="shared" ref="E9:E13" si="1">D9/$I$6</f>
        <v>0</v>
      </c>
      <c r="F9" s="47">
        <f t="shared" ref="F9:F13" si="2">B9/$I$9</f>
        <v>0</v>
      </c>
      <c r="G9" s="47">
        <f t="shared" ref="G9:G13" si="3">C9/$K$9</f>
        <v>0</v>
      </c>
      <c r="I9" s="35">
        <f>SUM(B9:B13)</f>
        <v>25</v>
      </c>
      <c r="K9" s="35">
        <f>SUM(C9:C13)</f>
        <v>10</v>
      </c>
    </row>
    <row r="10" spans="1:11" ht="15.75" x14ac:dyDescent="0.25">
      <c r="A10" s="9" t="s">
        <v>10</v>
      </c>
      <c r="B10" s="32">
        <v>1</v>
      </c>
      <c r="C10" s="32">
        <v>2</v>
      </c>
      <c r="D10" s="44">
        <f t="shared" ref="D10:D13" si="4">B10+C10</f>
        <v>3</v>
      </c>
      <c r="E10" s="47">
        <f t="shared" si="1"/>
        <v>8.5714285714285715E-2</v>
      </c>
      <c r="F10" s="47">
        <f t="shared" si="2"/>
        <v>0.04</v>
      </c>
      <c r="G10" s="47">
        <f t="shared" si="3"/>
        <v>0.2</v>
      </c>
    </row>
    <row r="11" spans="1:11" ht="15.75" x14ac:dyDescent="0.25">
      <c r="A11" s="9" t="s">
        <v>11</v>
      </c>
      <c r="B11" s="32">
        <v>10</v>
      </c>
      <c r="C11" s="32">
        <v>4</v>
      </c>
      <c r="D11" s="44">
        <f t="shared" si="4"/>
        <v>14</v>
      </c>
      <c r="E11" s="47">
        <f t="shared" si="1"/>
        <v>0.4</v>
      </c>
      <c r="F11" s="47">
        <f t="shared" si="2"/>
        <v>0.4</v>
      </c>
      <c r="G11" s="47">
        <f t="shared" si="3"/>
        <v>0.4</v>
      </c>
    </row>
    <row r="12" spans="1:11" ht="15.75" x14ac:dyDescent="0.25">
      <c r="A12" s="9" t="s">
        <v>12</v>
      </c>
      <c r="B12" s="32">
        <v>11</v>
      </c>
      <c r="C12" s="32">
        <v>4</v>
      </c>
      <c r="D12" s="44">
        <f t="shared" si="4"/>
        <v>15</v>
      </c>
      <c r="E12" s="47">
        <f t="shared" si="1"/>
        <v>0.42857142857142855</v>
      </c>
      <c r="F12" s="47">
        <f t="shared" si="2"/>
        <v>0.44</v>
      </c>
      <c r="G12" s="47">
        <f t="shared" si="3"/>
        <v>0.4</v>
      </c>
    </row>
    <row r="13" spans="1:11" ht="31.5" x14ac:dyDescent="0.25">
      <c r="A13" s="10" t="s">
        <v>13</v>
      </c>
      <c r="B13" s="33">
        <v>3</v>
      </c>
      <c r="C13" s="33">
        <v>0</v>
      </c>
      <c r="D13" s="45">
        <f t="shared" si="4"/>
        <v>3</v>
      </c>
      <c r="E13" s="47">
        <f t="shared" si="1"/>
        <v>8.5714285714285715E-2</v>
      </c>
      <c r="F13" s="47">
        <f t="shared" si="2"/>
        <v>0.12</v>
      </c>
      <c r="G13" s="47">
        <f t="shared" si="3"/>
        <v>0</v>
      </c>
    </row>
    <row r="14" spans="1:11" ht="15.75" x14ac:dyDescent="0.25">
      <c r="A14" s="7"/>
      <c r="B14" s="34"/>
      <c r="C14" s="34"/>
      <c r="D14" s="34"/>
    </row>
    <row r="15" spans="1:11" ht="15.75" x14ac:dyDescent="0.25">
      <c r="A15" s="8" t="s">
        <v>14</v>
      </c>
      <c r="C15" s="34"/>
      <c r="D15" s="34"/>
    </row>
    <row r="16" spans="1:11" ht="15.75" x14ac:dyDescent="0.25">
      <c r="A16" s="7" t="s">
        <v>15</v>
      </c>
      <c r="B16" s="33" t="s">
        <v>1</v>
      </c>
      <c r="C16" s="33" t="s">
        <v>2</v>
      </c>
      <c r="D16" s="45" t="s">
        <v>3</v>
      </c>
      <c r="E16" s="46" t="s">
        <v>220</v>
      </c>
      <c r="F16" s="46" t="s">
        <v>227</v>
      </c>
      <c r="G16" s="46" t="s">
        <v>228</v>
      </c>
      <c r="I16" t="s">
        <v>238</v>
      </c>
      <c r="K16" t="s">
        <v>239</v>
      </c>
    </row>
    <row r="17" spans="1:11" ht="15.75" x14ac:dyDescent="0.25">
      <c r="A17" s="11" t="s">
        <v>16</v>
      </c>
      <c r="B17" s="32">
        <v>0</v>
      </c>
      <c r="C17" s="32">
        <v>0</v>
      </c>
      <c r="D17" s="44">
        <f>SUM(B17:C17)</f>
        <v>0</v>
      </c>
      <c r="E17" s="47">
        <f t="shared" ref="E17:E20" si="5">D17/$I$6</f>
        <v>0</v>
      </c>
      <c r="F17" s="47">
        <f t="shared" ref="F17:F20" si="6">B17/$I$17</f>
        <v>0</v>
      </c>
      <c r="G17" s="47">
        <f t="shared" ref="G17:G20" si="7">C17/$K$17</f>
        <v>0</v>
      </c>
      <c r="I17" s="35">
        <f>SUM(B17:B20)</f>
        <v>25</v>
      </c>
      <c r="K17" s="35">
        <f>SUM(C17:C20)</f>
        <v>10</v>
      </c>
    </row>
    <row r="18" spans="1:11" ht="15.75" x14ac:dyDescent="0.25">
      <c r="A18" s="11" t="s">
        <v>17</v>
      </c>
      <c r="B18" s="32">
        <v>2</v>
      </c>
      <c r="C18" s="32">
        <v>1</v>
      </c>
      <c r="D18" s="44">
        <f t="shared" ref="D18:D20" si="8">SUM(B18:C18)</f>
        <v>3</v>
      </c>
      <c r="E18" s="47">
        <f t="shared" si="5"/>
        <v>8.5714285714285715E-2</v>
      </c>
      <c r="F18" s="47">
        <f t="shared" si="6"/>
        <v>0.08</v>
      </c>
      <c r="G18" s="47">
        <f t="shared" si="7"/>
        <v>0.1</v>
      </c>
    </row>
    <row r="19" spans="1:11" ht="15.75" x14ac:dyDescent="0.25">
      <c r="A19" s="11" t="s">
        <v>18</v>
      </c>
      <c r="B19" s="32">
        <v>12</v>
      </c>
      <c r="C19" s="32">
        <v>7</v>
      </c>
      <c r="D19" s="44">
        <f t="shared" si="8"/>
        <v>19</v>
      </c>
      <c r="E19" s="47">
        <f t="shared" si="5"/>
        <v>0.54285714285714282</v>
      </c>
      <c r="F19" s="47">
        <f t="shared" si="6"/>
        <v>0.48</v>
      </c>
      <c r="G19" s="47">
        <f t="shared" si="7"/>
        <v>0.7</v>
      </c>
    </row>
    <row r="20" spans="1:11" ht="31.5" x14ac:dyDescent="0.25">
      <c r="A20" s="12" t="s">
        <v>19</v>
      </c>
      <c r="B20" s="33">
        <v>11</v>
      </c>
      <c r="C20" s="33">
        <v>2</v>
      </c>
      <c r="D20" s="45">
        <f t="shared" si="8"/>
        <v>13</v>
      </c>
      <c r="E20" s="47">
        <f t="shared" si="5"/>
        <v>0.37142857142857144</v>
      </c>
      <c r="F20" s="47">
        <f t="shared" si="6"/>
        <v>0.44</v>
      </c>
      <c r="G20" s="47">
        <f t="shared" si="7"/>
        <v>0.2</v>
      </c>
    </row>
    <row r="23" spans="1:11" ht="15.75" x14ac:dyDescent="0.25">
      <c r="A23" s="7" t="s">
        <v>20</v>
      </c>
      <c r="B23" s="33" t="s">
        <v>1</v>
      </c>
      <c r="C23" s="33" t="s">
        <v>2</v>
      </c>
      <c r="D23" s="45" t="s">
        <v>3</v>
      </c>
      <c r="E23" s="46" t="s">
        <v>220</v>
      </c>
    </row>
    <row r="24" spans="1:11" ht="15.75" x14ac:dyDescent="0.25">
      <c r="A24" s="13" t="s">
        <v>21</v>
      </c>
      <c r="B24" s="32">
        <v>23</v>
      </c>
      <c r="C24" s="32">
        <v>6</v>
      </c>
      <c r="D24" s="44">
        <f>SUM(B24:C24)</f>
        <v>29</v>
      </c>
      <c r="E24" s="47">
        <f t="shared" ref="E24:E30" si="9">D24/$I$6</f>
        <v>0.82857142857142863</v>
      </c>
    </row>
    <row r="25" spans="1:11" ht="15.75" x14ac:dyDescent="0.25">
      <c r="A25" s="13" t="s">
        <v>22</v>
      </c>
      <c r="B25" s="32">
        <v>1</v>
      </c>
      <c r="C25" s="32">
        <v>2</v>
      </c>
      <c r="D25" s="44">
        <f t="shared" ref="D25:D30" si="10">SUM(B25:C25)</f>
        <v>3</v>
      </c>
      <c r="E25" s="47">
        <f t="shared" si="9"/>
        <v>8.5714285714285715E-2</v>
      </c>
    </row>
    <row r="26" spans="1:11" ht="15.75" x14ac:dyDescent="0.25">
      <c r="A26" s="13" t="s">
        <v>23</v>
      </c>
      <c r="B26" s="32">
        <v>1</v>
      </c>
      <c r="C26" s="32">
        <v>1</v>
      </c>
      <c r="D26" s="44">
        <f t="shared" si="10"/>
        <v>2</v>
      </c>
      <c r="E26" s="47">
        <f t="shared" si="9"/>
        <v>5.7142857142857141E-2</v>
      </c>
    </row>
    <row r="27" spans="1:11" ht="63" x14ac:dyDescent="0.25">
      <c r="A27" s="11" t="s">
        <v>24</v>
      </c>
      <c r="B27" s="32">
        <v>0</v>
      </c>
      <c r="C27" s="32">
        <v>1</v>
      </c>
      <c r="D27" s="44">
        <f t="shared" si="10"/>
        <v>1</v>
      </c>
      <c r="E27" s="47">
        <f t="shared" si="9"/>
        <v>2.8571428571428571E-2</v>
      </c>
    </row>
    <row r="28" spans="1:11" ht="47.25" x14ac:dyDescent="0.25">
      <c r="A28" s="11" t="s">
        <v>25</v>
      </c>
      <c r="B28" s="32">
        <v>0</v>
      </c>
      <c r="C28" s="32">
        <v>0</v>
      </c>
      <c r="D28" s="44">
        <f t="shared" si="10"/>
        <v>0</v>
      </c>
      <c r="E28" s="47">
        <f t="shared" si="9"/>
        <v>0</v>
      </c>
    </row>
    <row r="29" spans="1:11" ht="63" x14ac:dyDescent="0.25">
      <c r="A29" s="11" t="s">
        <v>26</v>
      </c>
      <c r="B29" s="32">
        <v>0</v>
      </c>
      <c r="C29" s="32">
        <v>0</v>
      </c>
      <c r="D29" s="44">
        <f t="shared" si="10"/>
        <v>0</v>
      </c>
      <c r="E29" s="47">
        <f t="shared" si="9"/>
        <v>0</v>
      </c>
    </row>
    <row r="30" spans="1:11" ht="15.75" x14ac:dyDescent="0.25">
      <c r="A30" s="6" t="s">
        <v>27</v>
      </c>
      <c r="B30" s="33">
        <v>0</v>
      </c>
      <c r="C30" s="33">
        <v>0</v>
      </c>
      <c r="D30" s="45">
        <f t="shared" si="10"/>
        <v>0</v>
      </c>
      <c r="E30" s="47">
        <f t="shared" si="9"/>
        <v>0</v>
      </c>
    </row>
    <row r="31" spans="1:11" ht="15.75" x14ac:dyDescent="0.25">
      <c r="A31" s="7"/>
      <c r="B31" s="34"/>
      <c r="C31" s="34"/>
      <c r="D31" s="34"/>
    </row>
    <row r="32" spans="1:11" ht="15.75" x14ac:dyDescent="0.25">
      <c r="A32" s="8" t="s">
        <v>28</v>
      </c>
      <c r="C32" s="34"/>
      <c r="D32" s="34"/>
    </row>
    <row r="33" spans="1:11" ht="15.75" x14ac:dyDescent="0.25">
      <c r="A33" s="1" t="s">
        <v>29</v>
      </c>
      <c r="B33" s="31" t="s">
        <v>1</v>
      </c>
      <c r="C33" s="31" t="s">
        <v>2</v>
      </c>
      <c r="D33" s="43" t="s">
        <v>3</v>
      </c>
      <c r="E33" s="2" t="s">
        <v>220</v>
      </c>
    </row>
    <row r="34" spans="1:11" ht="15.75" x14ac:dyDescent="0.25">
      <c r="A34" s="3" t="s">
        <v>30</v>
      </c>
      <c r="B34" s="32">
        <v>1</v>
      </c>
      <c r="C34" s="32">
        <v>0</v>
      </c>
      <c r="D34" s="44">
        <f t="shared" ref="D34:D40" si="11">SUM(B34,C34)</f>
        <v>1</v>
      </c>
      <c r="E34" s="47">
        <f t="shared" ref="E34:E40" si="12">D34/$I$6</f>
        <v>2.8571428571428571E-2</v>
      </c>
    </row>
    <row r="35" spans="1:11" ht="15.75" x14ac:dyDescent="0.25">
      <c r="A35" s="3" t="s">
        <v>31</v>
      </c>
      <c r="B35" s="32">
        <v>3</v>
      </c>
      <c r="C35" s="32">
        <v>0</v>
      </c>
      <c r="D35" s="44">
        <f t="shared" si="11"/>
        <v>3</v>
      </c>
      <c r="E35" s="47">
        <f t="shared" si="12"/>
        <v>8.5714285714285715E-2</v>
      </c>
    </row>
    <row r="36" spans="1:11" ht="15.75" x14ac:dyDescent="0.25">
      <c r="A36" s="3" t="s">
        <v>32</v>
      </c>
      <c r="B36" s="32">
        <v>15</v>
      </c>
      <c r="C36" s="32">
        <v>1</v>
      </c>
      <c r="D36" s="44">
        <f t="shared" si="11"/>
        <v>16</v>
      </c>
      <c r="E36" s="47">
        <f t="shared" si="12"/>
        <v>0.45714285714285713</v>
      </c>
    </row>
    <row r="37" spans="1:11" ht="15.75" x14ac:dyDescent="0.25">
      <c r="A37" s="3" t="s">
        <v>33</v>
      </c>
      <c r="B37" s="32">
        <v>6</v>
      </c>
      <c r="C37" s="32">
        <v>4</v>
      </c>
      <c r="D37" s="44">
        <f t="shared" si="11"/>
        <v>10</v>
      </c>
      <c r="E37" s="47">
        <f t="shared" si="12"/>
        <v>0.2857142857142857</v>
      </c>
    </row>
    <row r="38" spans="1:11" ht="15.75" x14ac:dyDescent="0.25">
      <c r="A38" s="3" t="s">
        <v>34</v>
      </c>
      <c r="B38" s="32">
        <v>0</v>
      </c>
      <c r="C38" s="32">
        <v>1</v>
      </c>
      <c r="D38" s="44">
        <f t="shared" si="11"/>
        <v>1</v>
      </c>
      <c r="E38" s="47">
        <f t="shared" si="12"/>
        <v>2.8571428571428571E-2</v>
      </c>
    </row>
    <row r="39" spans="1:11" ht="15.75" x14ac:dyDescent="0.25">
      <c r="A39" s="3" t="s">
        <v>35</v>
      </c>
      <c r="B39" s="32">
        <v>0</v>
      </c>
      <c r="C39" s="32">
        <v>0</v>
      </c>
      <c r="D39" s="44">
        <f t="shared" si="11"/>
        <v>0</v>
      </c>
      <c r="E39" s="47">
        <f t="shared" si="12"/>
        <v>0</v>
      </c>
    </row>
    <row r="40" spans="1:11" ht="15.75" x14ac:dyDescent="0.25">
      <c r="A40" s="5" t="s">
        <v>36</v>
      </c>
      <c r="B40" s="33">
        <v>0</v>
      </c>
      <c r="C40" s="33">
        <v>4</v>
      </c>
      <c r="D40" s="45">
        <f t="shared" si="11"/>
        <v>4</v>
      </c>
      <c r="E40" s="47">
        <f t="shared" si="12"/>
        <v>0.11428571428571428</v>
      </c>
    </row>
    <row r="42" spans="1:11" ht="15.75" x14ac:dyDescent="0.25">
      <c r="A42" s="8" t="s">
        <v>37</v>
      </c>
    </row>
    <row r="43" spans="1:11" ht="15.75" x14ac:dyDescent="0.25">
      <c r="A43" s="14" t="s">
        <v>38</v>
      </c>
      <c r="B43" s="31" t="s">
        <v>1</v>
      </c>
      <c r="C43" s="31" t="s">
        <v>2</v>
      </c>
      <c r="D43" s="43" t="s">
        <v>3</v>
      </c>
      <c r="E43" s="2" t="s">
        <v>252</v>
      </c>
      <c r="F43" s="2" t="s">
        <v>227</v>
      </c>
      <c r="G43" s="2" t="s">
        <v>228</v>
      </c>
      <c r="I43" t="s">
        <v>254</v>
      </c>
      <c r="K43" t="s">
        <v>253</v>
      </c>
    </row>
    <row r="44" spans="1:11" ht="15.75" x14ac:dyDescent="0.25">
      <c r="A44" s="15" t="s">
        <v>39</v>
      </c>
      <c r="B44" s="32">
        <v>10</v>
      </c>
      <c r="C44" s="32">
        <v>1</v>
      </c>
      <c r="D44" s="44">
        <f>SUM(B44:C44)</f>
        <v>11</v>
      </c>
      <c r="E44" s="47">
        <f t="shared" ref="E44:E48" si="13">D44/$I$6</f>
        <v>0.31428571428571428</v>
      </c>
      <c r="F44" s="47">
        <f t="shared" ref="F44:F48" si="14">B44/$I$44</f>
        <v>0.43478260869565216</v>
      </c>
      <c r="G44" s="47">
        <f t="shared" ref="G44:G48" si="15">C44/$K$44</f>
        <v>0.1</v>
      </c>
      <c r="I44" s="35">
        <f>SUM(B44:B48)</f>
        <v>23</v>
      </c>
      <c r="K44" s="35">
        <f>SUM(C44:C48)</f>
        <v>10</v>
      </c>
    </row>
    <row r="45" spans="1:11" ht="15.75" x14ac:dyDescent="0.25">
      <c r="A45" s="15" t="s">
        <v>40</v>
      </c>
      <c r="B45" s="32">
        <v>8</v>
      </c>
      <c r="C45" s="32">
        <v>4</v>
      </c>
      <c r="D45" s="44">
        <f t="shared" ref="D45:D48" si="16">SUM(B45:C45)</f>
        <v>12</v>
      </c>
      <c r="E45" s="47">
        <f t="shared" si="13"/>
        <v>0.34285714285714286</v>
      </c>
      <c r="F45" s="47">
        <f t="shared" si="14"/>
        <v>0.34782608695652173</v>
      </c>
      <c r="G45" s="47">
        <f t="shared" si="15"/>
        <v>0.4</v>
      </c>
    </row>
    <row r="46" spans="1:11" ht="15.75" x14ac:dyDescent="0.25">
      <c r="A46" s="15" t="s">
        <v>41</v>
      </c>
      <c r="B46" s="32">
        <v>1</v>
      </c>
      <c r="C46" s="32">
        <v>4</v>
      </c>
      <c r="D46" s="44">
        <f t="shared" si="16"/>
        <v>5</v>
      </c>
      <c r="E46" s="47">
        <f t="shared" si="13"/>
        <v>0.14285714285714285</v>
      </c>
      <c r="F46" s="47">
        <f t="shared" si="14"/>
        <v>4.3478260869565216E-2</v>
      </c>
      <c r="G46" s="47">
        <f t="shared" si="15"/>
        <v>0.4</v>
      </c>
    </row>
    <row r="47" spans="1:11" ht="15.75" x14ac:dyDescent="0.25">
      <c r="A47" s="15" t="s">
        <v>42</v>
      </c>
      <c r="B47" s="32">
        <v>4</v>
      </c>
      <c r="C47" s="32">
        <v>0</v>
      </c>
      <c r="D47" s="44">
        <f t="shared" si="16"/>
        <v>4</v>
      </c>
      <c r="E47" s="47">
        <f t="shared" si="13"/>
        <v>0.11428571428571428</v>
      </c>
      <c r="F47" s="47">
        <f t="shared" si="14"/>
        <v>0.17391304347826086</v>
      </c>
      <c r="G47" s="47">
        <f t="shared" si="15"/>
        <v>0</v>
      </c>
    </row>
    <row r="48" spans="1:11" ht="15.75" x14ac:dyDescent="0.25">
      <c r="A48" s="16" t="s">
        <v>43</v>
      </c>
      <c r="B48" s="33">
        <v>0</v>
      </c>
      <c r="C48" s="33">
        <v>1</v>
      </c>
      <c r="D48" s="45">
        <f t="shared" si="16"/>
        <v>1</v>
      </c>
      <c r="E48" s="47">
        <f t="shared" si="13"/>
        <v>2.8571428571428571E-2</v>
      </c>
      <c r="F48" s="47">
        <f t="shared" si="14"/>
        <v>0</v>
      </c>
      <c r="G48" s="47">
        <f t="shared" si="15"/>
        <v>0.1</v>
      </c>
    </row>
    <row r="50" spans="1:5" ht="15.75" x14ac:dyDescent="0.25">
      <c r="A50" s="17" t="s">
        <v>44</v>
      </c>
      <c r="C50" s="32"/>
      <c r="D50" s="32"/>
    </row>
    <row r="51" spans="1:5" ht="15.75" x14ac:dyDescent="0.25">
      <c r="A51" s="1" t="s">
        <v>45</v>
      </c>
      <c r="B51" s="31" t="s">
        <v>1</v>
      </c>
      <c r="C51" s="31" t="s">
        <v>2</v>
      </c>
      <c r="D51" s="43" t="s">
        <v>3</v>
      </c>
      <c r="E51" s="2" t="s">
        <v>220</v>
      </c>
    </row>
    <row r="52" spans="1:5" ht="15.75" x14ac:dyDescent="0.25">
      <c r="A52" s="18" t="s">
        <v>46</v>
      </c>
      <c r="B52" s="32">
        <v>1</v>
      </c>
      <c r="C52" s="32">
        <v>0</v>
      </c>
      <c r="D52" s="44">
        <f t="shared" ref="D52:D57" si="17">SUM(B52:C52)</f>
        <v>1</v>
      </c>
      <c r="E52" s="47">
        <f t="shared" ref="E52:E57" si="18">D52/$I$6</f>
        <v>2.8571428571428571E-2</v>
      </c>
    </row>
    <row r="53" spans="1:5" ht="31.5" x14ac:dyDescent="0.25">
      <c r="A53" s="18" t="s">
        <v>47</v>
      </c>
      <c r="B53" s="32">
        <v>24</v>
      </c>
      <c r="C53" s="32">
        <v>10</v>
      </c>
      <c r="D53" s="44">
        <f t="shared" si="17"/>
        <v>34</v>
      </c>
      <c r="E53" s="47">
        <f t="shared" si="18"/>
        <v>0.97142857142857142</v>
      </c>
    </row>
    <row r="54" spans="1:5" ht="47.25" x14ac:dyDescent="0.25">
      <c r="A54" s="18" t="s">
        <v>48</v>
      </c>
      <c r="B54" s="32">
        <v>2</v>
      </c>
      <c r="C54" s="32">
        <v>0</v>
      </c>
      <c r="D54" s="44">
        <f t="shared" si="17"/>
        <v>2</v>
      </c>
      <c r="E54" s="47">
        <f t="shared" si="18"/>
        <v>5.7142857142857141E-2</v>
      </c>
    </row>
    <row r="55" spans="1:5" ht="31.5" x14ac:dyDescent="0.25">
      <c r="A55" s="18" t="s">
        <v>49</v>
      </c>
      <c r="B55" s="32">
        <v>0</v>
      </c>
      <c r="C55" s="32">
        <v>0</v>
      </c>
      <c r="D55" s="44">
        <f t="shared" si="17"/>
        <v>0</v>
      </c>
      <c r="E55" s="47">
        <f t="shared" si="18"/>
        <v>0</v>
      </c>
    </row>
    <row r="56" spans="1:5" ht="47.25" x14ac:dyDescent="0.25">
      <c r="A56" s="18" t="s">
        <v>50</v>
      </c>
      <c r="B56" s="32">
        <v>0</v>
      </c>
      <c r="C56" s="32">
        <v>0</v>
      </c>
      <c r="D56" s="44">
        <f t="shared" si="17"/>
        <v>0</v>
      </c>
      <c r="E56" s="47">
        <f t="shared" si="18"/>
        <v>0</v>
      </c>
    </row>
    <row r="57" spans="1:5" ht="15.75" x14ac:dyDescent="0.25">
      <c r="A57" s="19" t="s">
        <v>51</v>
      </c>
      <c r="B57" s="33">
        <v>0</v>
      </c>
      <c r="C57" s="33">
        <v>0</v>
      </c>
      <c r="D57" s="45">
        <f t="shared" si="17"/>
        <v>0</v>
      </c>
      <c r="E57" s="47">
        <f t="shared" si="18"/>
        <v>0</v>
      </c>
    </row>
    <row r="60" spans="1:5" ht="15.75" x14ac:dyDescent="0.25">
      <c r="A60" s="20" t="s">
        <v>52</v>
      </c>
      <c r="C60" s="37"/>
      <c r="D60" s="37"/>
    </row>
    <row r="61" spans="1:5" ht="47.25" x14ac:dyDescent="0.25">
      <c r="A61" s="21" t="s">
        <v>53</v>
      </c>
      <c r="B61" s="36" t="s">
        <v>1</v>
      </c>
      <c r="C61" s="36" t="s">
        <v>2</v>
      </c>
      <c r="D61" s="40" t="s">
        <v>3</v>
      </c>
      <c r="E61" s="22" t="s">
        <v>220</v>
      </c>
    </row>
    <row r="62" spans="1:5" ht="15.75" x14ac:dyDescent="0.25">
      <c r="A62" s="18" t="s">
        <v>54</v>
      </c>
      <c r="B62" s="37">
        <v>5</v>
      </c>
      <c r="C62" s="37">
        <v>10</v>
      </c>
      <c r="D62" s="41">
        <f t="shared" ref="D62:D65" si="19">SUM(B62,C62)</f>
        <v>15</v>
      </c>
      <c r="E62" s="47">
        <f t="shared" ref="E62:E65" si="20">D62/$I$6</f>
        <v>0.42857142857142855</v>
      </c>
    </row>
    <row r="63" spans="1:5" ht="15.75" x14ac:dyDescent="0.25">
      <c r="A63" s="18" t="s">
        <v>55</v>
      </c>
      <c r="B63" s="37">
        <v>9</v>
      </c>
      <c r="C63" s="37">
        <v>0</v>
      </c>
      <c r="D63" s="41">
        <f t="shared" si="19"/>
        <v>9</v>
      </c>
      <c r="E63" s="47">
        <f t="shared" si="20"/>
        <v>0.25714285714285712</v>
      </c>
    </row>
    <row r="64" spans="1:5" ht="15.75" x14ac:dyDescent="0.25">
      <c r="A64" s="18" t="s">
        <v>56</v>
      </c>
      <c r="B64" s="37">
        <v>8</v>
      </c>
      <c r="C64" s="37">
        <v>0</v>
      </c>
      <c r="D64" s="41">
        <f t="shared" si="19"/>
        <v>8</v>
      </c>
      <c r="E64" s="47">
        <f t="shared" si="20"/>
        <v>0.22857142857142856</v>
      </c>
    </row>
    <row r="65" spans="1:5" ht="15.75" x14ac:dyDescent="0.25">
      <c r="A65" s="19" t="s">
        <v>57</v>
      </c>
      <c r="B65" s="38">
        <v>3</v>
      </c>
      <c r="C65" s="38">
        <v>0</v>
      </c>
      <c r="D65" s="42">
        <f t="shared" si="19"/>
        <v>3</v>
      </c>
      <c r="E65" s="47">
        <f t="shared" si="20"/>
        <v>8.5714285714285715E-2</v>
      </c>
    </row>
    <row r="67" spans="1:5" ht="15.75" x14ac:dyDescent="0.25">
      <c r="A67" s="20" t="s">
        <v>58</v>
      </c>
      <c r="C67" s="37"/>
      <c r="D67" s="37"/>
    </row>
    <row r="68" spans="1:5" ht="47.25" x14ac:dyDescent="0.25">
      <c r="A68" s="21" t="s">
        <v>59</v>
      </c>
      <c r="B68" s="36" t="s">
        <v>1</v>
      </c>
      <c r="C68" s="36" t="s">
        <v>2</v>
      </c>
      <c r="D68" s="40" t="s">
        <v>3</v>
      </c>
      <c r="E68" s="22" t="s">
        <v>220</v>
      </c>
    </row>
    <row r="69" spans="1:5" ht="31.5" x14ac:dyDescent="0.25">
      <c r="A69" s="18" t="s">
        <v>60</v>
      </c>
      <c r="B69" s="37">
        <v>11</v>
      </c>
      <c r="C69" s="37">
        <v>0</v>
      </c>
      <c r="D69" s="41">
        <f t="shared" ref="D69:D71" si="21">SUM(B69,CC69)</f>
        <v>11</v>
      </c>
      <c r="E69" s="47">
        <f t="shared" ref="E69:E71" si="22">D69/$I$6</f>
        <v>0.31428571428571428</v>
      </c>
    </row>
    <row r="70" spans="1:5" ht="31.5" x14ac:dyDescent="0.25">
      <c r="A70" s="18" t="s">
        <v>61</v>
      </c>
      <c r="B70" s="37">
        <v>5</v>
      </c>
      <c r="C70" s="37">
        <v>7</v>
      </c>
      <c r="D70" s="41">
        <f t="shared" si="21"/>
        <v>5</v>
      </c>
      <c r="E70" s="47">
        <f t="shared" si="22"/>
        <v>0.14285714285714285</v>
      </c>
    </row>
    <row r="71" spans="1:5" ht="63" x14ac:dyDescent="0.25">
      <c r="A71" s="19" t="s">
        <v>62</v>
      </c>
      <c r="B71" s="38">
        <v>9</v>
      </c>
      <c r="C71" s="38">
        <v>3</v>
      </c>
      <c r="D71" s="42">
        <f t="shared" si="21"/>
        <v>9</v>
      </c>
      <c r="E71" s="47">
        <f t="shared" si="22"/>
        <v>0.25714285714285712</v>
      </c>
    </row>
    <row r="74" spans="1:5" ht="15.75" x14ac:dyDescent="0.25">
      <c r="A74" s="20" t="s">
        <v>63</v>
      </c>
      <c r="C74" s="37"/>
      <c r="D74" s="37"/>
    </row>
    <row r="75" spans="1:5" ht="47.25" x14ac:dyDescent="0.25">
      <c r="A75" s="21" t="s">
        <v>64</v>
      </c>
      <c r="B75" s="36" t="s">
        <v>1</v>
      </c>
      <c r="C75" s="36" t="s">
        <v>2</v>
      </c>
      <c r="D75" s="40" t="s">
        <v>3</v>
      </c>
      <c r="E75" s="22" t="s">
        <v>220</v>
      </c>
    </row>
    <row r="76" spans="1:5" ht="31.5" x14ac:dyDescent="0.25">
      <c r="A76" s="18" t="s">
        <v>65</v>
      </c>
      <c r="B76" s="37">
        <v>12</v>
      </c>
      <c r="C76" s="37">
        <v>9</v>
      </c>
      <c r="D76" s="41">
        <f t="shared" ref="D76:D79" si="23">SUM(B76,C76)</f>
        <v>21</v>
      </c>
      <c r="E76" s="47">
        <f t="shared" ref="E76:E79" si="24">D76/$I$6</f>
        <v>0.6</v>
      </c>
    </row>
    <row r="77" spans="1:5" ht="31.5" x14ac:dyDescent="0.25">
      <c r="A77" s="18" t="s">
        <v>66</v>
      </c>
      <c r="B77" s="37">
        <v>1</v>
      </c>
      <c r="C77" s="37">
        <v>1</v>
      </c>
      <c r="D77" s="41">
        <f t="shared" si="23"/>
        <v>2</v>
      </c>
      <c r="E77" s="47">
        <f t="shared" si="24"/>
        <v>5.7142857142857141E-2</v>
      </c>
    </row>
    <row r="78" spans="1:5" ht="15.75" x14ac:dyDescent="0.25">
      <c r="A78" s="18" t="s">
        <v>67</v>
      </c>
      <c r="B78" s="37">
        <v>0</v>
      </c>
      <c r="C78" s="37">
        <v>0</v>
      </c>
      <c r="D78" s="41">
        <f t="shared" si="23"/>
        <v>0</v>
      </c>
      <c r="E78" s="47">
        <f t="shared" si="24"/>
        <v>0</v>
      </c>
    </row>
    <row r="79" spans="1:5" ht="15.75" x14ac:dyDescent="0.25">
      <c r="A79" s="19" t="s">
        <v>68</v>
      </c>
      <c r="B79" s="38">
        <v>0</v>
      </c>
      <c r="C79" s="38">
        <v>0</v>
      </c>
      <c r="D79" s="42">
        <f t="shared" si="23"/>
        <v>0</v>
      </c>
      <c r="E79" s="47">
        <f t="shared" si="24"/>
        <v>0</v>
      </c>
    </row>
    <row r="82" spans="1:7" ht="15.75" x14ac:dyDescent="0.25">
      <c r="A82" s="20" t="s">
        <v>69</v>
      </c>
      <c r="C82" s="37"/>
      <c r="D82" s="37"/>
    </row>
    <row r="83" spans="1:7" ht="47.25" x14ac:dyDescent="0.25">
      <c r="A83" s="21" t="s">
        <v>70</v>
      </c>
      <c r="B83" s="36" t="s">
        <v>1</v>
      </c>
      <c r="C83" s="36" t="s">
        <v>2</v>
      </c>
      <c r="D83" s="40" t="s">
        <v>3</v>
      </c>
      <c r="E83" s="22" t="s">
        <v>220</v>
      </c>
    </row>
    <row r="84" spans="1:7" ht="31.5" x14ac:dyDescent="0.25">
      <c r="A84" s="18" t="s">
        <v>65</v>
      </c>
      <c r="B84" s="37">
        <v>11</v>
      </c>
      <c r="C84" s="37">
        <v>2</v>
      </c>
      <c r="D84" s="41">
        <v>13</v>
      </c>
      <c r="E84" s="47">
        <f t="shared" ref="E84:E87" si="25">D84/$I$6</f>
        <v>0.37142857142857144</v>
      </c>
    </row>
    <row r="85" spans="1:7" ht="31.5" x14ac:dyDescent="0.25">
      <c r="A85" s="18" t="s">
        <v>66</v>
      </c>
      <c r="B85" s="37">
        <v>0</v>
      </c>
      <c r="C85" s="37">
        <v>1</v>
      </c>
      <c r="D85" s="41">
        <v>1</v>
      </c>
      <c r="E85" s="47">
        <f t="shared" si="25"/>
        <v>2.8571428571428571E-2</v>
      </c>
    </row>
    <row r="86" spans="1:7" ht="15.75" x14ac:dyDescent="0.25">
      <c r="A86" s="18" t="s">
        <v>67</v>
      </c>
      <c r="B86" s="37">
        <v>0</v>
      </c>
      <c r="C86" s="37">
        <v>0</v>
      </c>
      <c r="D86" s="41">
        <v>0</v>
      </c>
      <c r="E86" s="47">
        <f t="shared" si="25"/>
        <v>0</v>
      </c>
    </row>
    <row r="87" spans="1:7" ht="15.75" x14ac:dyDescent="0.25">
      <c r="A87" s="19" t="s">
        <v>68</v>
      </c>
      <c r="B87" s="38">
        <v>0</v>
      </c>
      <c r="C87" s="38">
        <v>0</v>
      </c>
      <c r="D87" s="42">
        <v>0</v>
      </c>
      <c r="E87" s="47">
        <f t="shared" si="25"/>
        <v>0</v>
      </c>
    </row>
    <row r="91" spans="1:7" ht="47.25" x14ac:dyDescent="0.25">
      <c r="A91" s="21" t="s">
        <v>71</v>
      </c>
      <c r="B91" s="36" t="s">
        <v>1</v>
      </c>
      <c r="C91" s="36" t="s">
        <v>2</v>
      </c>
      <c r="D91" s="40" t="s">
        <v>3</v>
      </c>
      <c r="E91" s="22" t="s">
        <v>220</v>
      </c>
    </row>
    <row r="92" spans="1:7" ht="15.75" x14ac:dyDescent="0.25">
      <c r="A92" s="18" t="s">
        <v>72</v>
      </c>
      <c r="B92" s="37">
        <v>7</v>
      </c>
      <c r="C92" s="37">
        <v>10</v>
      </c>
      <c r="D92" s="41">
        <v>17</v>
      </c>
      <c r="E92" s="47">
        <f t="shared" ref="E92:E93" si="26">D92/$I$6</f>
        <v>0.48571428571428571</v>
      </c>
    </row>
    <row r="93" spans="1:7" ht="15.75" x14ac:dyDescent="0.25">
      <c r="A93" s="19" t="s">
        <v>73</v>
      </c>
      <c r="B93" s="38">
        <v>18</v>
      </c>
      <c r="C93" s="38">
        <v>0</v>
      </c>
      <c r="D93" s="42">
        <v>18</v>
      </c>
      <c r="E93" s="47">
        <f t="shared" si="26"/>
        <v>0.51428571428571423</v>
      </c>
    </row>
    <row r="95" spans="1:7" ht="15.75" x14ac:dyDescent="0.25">
      <c r="A95" s="23" t="s">
        <v>74</v>
      </c>
      <c r="B95" s="35" t="s">
        <v>3</v>
      </c>
      <c r="C95" s="35" t="s">
        <v>220</v>
      </c>
      <c r="D95" s="35" t="s">
        <v>218</v>
      </c>
    </row>
    <row r="96" spans="1:7" ht="78.75" x14ac:dyDescent="0.25">
      <c r="A96" s="18" t="s">
        <v>75</v>
      </c>
      <c r="B96" s="37">
        <v>13</v>
      </c>
      <c r="C96" s="47">
        <f t="shared" ref="C96:C100" si="27">B96/$G$97</f>
        <v>0.52</v>
      </c>
      <c r="G96" t="s">
        <v>221</v>
      </c>
    </row>
    <row r="97" spans="1:7" ht="78.75" x14ac:dyDescent="0.25">
      <c r="A97" s="18" t="s">
        <v>76</v>
      </c>
      <c r="B97" s="37">
        <v>2</v>
      </c>
      <c r="C97" s="47">
        <f t="shared" si="27"/>
        <v>0.08</v>
      </c>
      <c r="G97" s="35">
        <f>SUM(B96:B100)</f>
        <v>25</v>
      </c>
    </row>
    <row r="98" spans="1:7" ht="63" x14ac:dyDescent="0.25">
      <c r="A98" s="18" t="s">
        <v>77</v>
      </c>
      <c r="B98" s="37">
        <v>4</v>
      </c>
      <c r="C98" s="47">
        <f t="shared" si="27"/>
        <v>0.16</v>
      </c>
    </row>
    <row r="99" spans="1:7" ht="63" x14ac:dyDescent="0.25">
      <c r="A99" s="18" t="s">
        <v>78</v>
      </c>
      <c r="B99" s="37">
        <v>5</v>
      </c>
      <c r="C99" s="47">
        <f t="shared" si="27"/>
        <v>0.2</v>
      </c>
    </row>
    <row r="100" spans="1:7" ht="30.75" x14ac:dyDescent="0.25">
      <c r="A100" s="19" t="s">
        <v>79</v>
      </c>
      <c r="B100" s="38">
        <v>1</v>
      </c>
      <c r="C100" s="47">
        <f t="shared" si="27"/>
        <v>0.04</v>
      </c>
    </row>
    <row r="102" spans="1:7" ht="15.75" x14ac:dyDescent="0.25">
      <c r="A102" s="23" t="s">
        <v>80</v>
      </c>
      <c r="B102" s="35" t="s">
        <v>3</v>
      </c>
      <c r="C102" s="35" t="s">
        <v>220</v>
      </c>
      <c r="D102" s="35" t="s">
        <v>218</v>
      </c>
      <c r="G102" t="s">
        <v>222</v>
      </c>
    </row>
    <row r="103" spans="1:7" ht="31.5" x14ac:dyDescent="0.25">
      <c r="A103" s="18" t="s">
        <v>81</v>
      </c>
      <c r="B103" s="37">
        <v>3</v>
      </c>
      <c r="C103" s="47">
        <f t="shared" ref="C103:C109" si="28">B103/$G$103</f>
        <v>0.27272727272727271</v>
      </c>
      <c r="G103" s="35">
        <f>SUM(B103:B109)</f>
        <v>11</v>
      </c>
    </row>
    <row r="104" spans="1:7" ht="31.5" x14ac:dyDescent="0.25">
      <c r="A104" s="18" t="s">
        <v>82</v>
      </c>
      <c r="B104" s="37">
        <v>1</v>
      </c>
      <c r="C104" s="47">
        <f t="shared" si="28"/>
        <v>9.0909090909090912E-2</v>
      </c>
    </row>
    <row r="105" spans="1:7" ht="47.25" x14ac:dyDescent="0.25">
      <c r="A105" s="18" t="s">
        <v>83</v>
      </c>
      <c r="B105" s="37">
        <v>4</v>
      </c>
      <c r="C105" s="47">
        <f t="shared" si="28"/>
        <v>0.36363636363636365</v>
      </c>
    </row>
    <row r="106" spans="1:7" ht="47.25" x14ac:dyDescent="0.25">
      <c r="A106" s="18" t="s">
        <v>84</v>
      </c>
      <c r="B106" s="37">
        <v>1</v>
      </c>
      <c r="C106" s="47">
        <f t="shared" si="28"/>
        <v>9.0909090909090912E-2</v>
      </c>
    </row>
    <row r="107" spans="1:7" ht="31.5" x14ac:dyDescent="0.25">
      <c r="A107" s="18" t="s">
        <v>85</v>
      </c>
      <c r="B107" s="37">
        <v>0</v>
      </c>
      <c r="C107" s="47">
        <f t="shared" si="28"/>
        <v>0</v>
      </c>
    </row>
    <row r="108" spans="1:7" ht="47.25" x14ac:dyDescent="0.25">
      <c r="A108" s="18" t="s">
        <v>86</v>
      </c>
      <c r="B108" s="37">
        <v>2</v>
      </c>
      <c r="C108" s="47">
        <f t="shared" si="28"/>
        <v>0.18181818181818182</v>
      </c>
    </row>
    <row r="109" spans="1:7" ht="31.5" x14ac:dyDescent="0.25">
      <c r="A109" s="19" t="s">
        <v>87</v>
      </c>
      <c r="B109" s="38">
        <v>0</v>
      </c>
      <c r="C109" s="47">
        <f t="shared" si="28"/>
        <v>0</v>
      </c>
    </row>
    <row r="110" spans="1:7" ht="15.75" x14ac:dyDescent="0.25">
      <c r="A110" s="11"/>
      <c r="B110" s="37"/>
    </row>
    <row r="112" spans="1:7" ht="15.75" x14ac:dyDescent="0.25">
      <c r="A112" s="20" t="s">
        <v>88</v>
      </c>
      <c r="B112" s="37"/>
      <c r="C112" s="37"/>
    </row>
    <row r="113" spans="1:8" ht="47.25" x14ac:dyDescent="0.25">
      <c r="A113" s="21" t="s">
        <v>89</v>
      </c>
      <c r="B113" s="36" t="s">
        <v>1</v>
      </c>
      <c r="C113" s="40" t="s">
        <v>2</v>
      </c>
      <c r="D113" s="36" t="s">
        <v>3</v>
      </c>
      <c r="E113" s="22" t="s">
        <v>220</v>
      </c>
      <c r="H113" t="s">
        <v>221</v>
      </c>
    </row>
    <row r="114" spans="1:8" ht="15.75" x14ac:dyDescent="0.25">
      <c r="A114" s="18" t="s">
        <v>72</v>
      </c>
      <c r="B114" s="37">
        <v>12</v>
      </c>
      <c r="C114" s="41">
        <v>7</v>
      </c>
      <c r="D114" s="35">
        <v>19</v>
      </c>
      <c r="E114" s="47">
        <f t="shared" ref="E114:E115" si="29">D114/$H$114</f>
        <v>0.55882352941176472</v>
      </c>
      <c r="H114" s="35">
        <f>SUM(D114:D115)</f>
        <v>34</v>
      </c>
    </row>
    <row r="115" spans="1:8" ht="15.75" x14ac:dyDescent="0.25">
      <c r="A115" s="19" t="s">
        <v>73</v>
      </c>
      <c r="B115" s="38">
        <v>12</v>
      </c>
      <c r="C115" s="42">
        <v>3</v>
      </c>
      <c r="D115" s="35">
        <v>15</v>
      </c>
      <c r="E115" s="47">
        <f t="shared" si="29"/>
        <v>0.44117647058823528</v>
      </c>
    </row>
    <row r="117" spans="1:8" ht="15.75" x14ac:dyDescent="0.25">
      <c r="A117" s="20" t="s">
        <v>90</v>
      </c>
      <c r="B117" s="39"/>
      <c r="C117" s="39"/>
    </row>
    <row r="118" spans="1:8" ht="63" x14ac:dyDescent="0.25">
      <c r="A118" s="21" t="s">
        <v>91</v>
      </c>
      <c r="B118" s="36" t="s">
        <v>1</v>
      </c>
      <c r="C118" s="40" t="s">
        <v>2</v>
      </c>
      <c r="D118" s="36" t="s">
        <v>3</v>
      </c>
      <c r="E118" s="22" t="s">
        <v>220</v>
      </c>
      <c r="H118" t="s">
        <v>221</v>
      </c>
    </row>
    <row r="119" spans="1:8" ht="15.75" x14ac:dyDescent="0.25">
      <c r="A119" s="18" t="s">
        <v>72</v>
      </c>
      <c r="B119" s="37">
        <v>9</v>
      </c>
      <c r="C119" s="41">
        <v>7</v>
      </c>
      <c r="D119" s="35">
        <v>16</v>
      </c>
      <c r="E119" s="47">
        <f t="shared" ref="E119:E120" si="30">D119/$H$119</f>
        <v>0.47058823529411764</v>
      </c>
      <c r="H119" s="35">
        <f>SUM(D119:D120)</f>
        <v>34</v>
      </c>
    </row>
    <row r="120" spans="1:8" ht="15.75" x14ac:dyDescent="0.25">
      <c r="A120" s="19" t="s">
        <v>73</v>
      </c>
      <c r="B120" s="38">
        <v>15</v>
      </c>
      <c r="C120" s="42">
        <v>3</v>
      </c>
      <c r="D120" s="35">
        <v>18</v>
      </c>
      <c r="E120" s="47">
        <f t="shared" si="30"/>
        <v>0.52941176470588236</v>
      </c>
    </row>
    <row r="122" spans="1:8" ht="15.75" x14ac:dyDescent="0.25">
      <c r="A122" s="20" t="s">
        <v>92</v>
      </c>
    </row>
    <row r="123" spans="1:8" ht="47.25" x14ac:dyDescent="0.25">
      <c r="A123" s="21" t="s">
        <v>93</v>
      </c>
      <c r="B123" s="36" t="s">
        <v>1</v>
      </c>
      <c r="C123" s="36" t="s">
        <v>2</v>
      </c>
      <c r="D123" s="40" t="s">
        <v>3</v>
      </c>
      <c r="E123" s="22" t="s">
        <v>220</v>
      </c>
      <c r="H123" t="s">
        <v>221</v>
      </c>
    </row>
    <row r="124" spans="1:8" ht="15.75" x14ac:dyDescent="0.25">
      <c r="A124" s="18" t="s">
        <v>94</v>
      </c>
      <c r="B124" s="37">
        <v>3</v>
      </c>
      <c r="C124" s="37">
        <v>0</v>
      </c>
      <c r="D124" s="41">
        <v>3</v>
      </c>
      <c r="E124" s="47">
        <f t="shared" ref="E124:E128" si="31">D124/$H$124</f>
        <v>8.5714285714285715E-2</v>
      </c>
      <c r="H124" s="35">
        <f>SUM(D124:D128)</f>
        <v>35</v>
      </c>
    </row>
    <row r="125" spans="1:8" ht="15.75" x14ac:dyDescent="0.25">
      <c r="A125" s="18" t="s">
        <v>1</v>
      </c>
      <c r="B125" s="37">
        <v>17</v>
      </c>
      <c r="C125" s="37">
        <v>4</v>
      </c>
      <c r="D125" s="41">
        <v>21</v>
      </c>
      <c r="E125" s="47">
        <f t="shared" si="31"/>
        <v>0.6</v>
      </c>
    </row>
    <row r="126" spans="1:8" ht="31.5" x14ac:dyDescent="0.25">
      <c r="A126" s="18" t="s">
        <v>95</v>
      </c>
      <c r="B126" s="37">
        <v>0</v>
      </c>
      <c r="C126" s="37">
        <v>5</v>
      </c>
      <c r="D126" s="41">
        <v>5</v>
      </c>
      <c r="E126" s="47">
        <f t="shared" si="31"/>
        <v>0.14285714285714285</v>
      </c>
    </row>
    <row r="127" spans="1:8" ht="15.75" x14ac:dyDescent="0.25">
      <c r="A127" s="18" t="s">
        <v>96</v>
      </c>
      <c r="B127" s="37">
        <v>1</v>
      </c>
      <c r="C127" s="37">
        <v>1</v>
      </c>
      <c r="D127" s="41">
        <v>2</v>
      </c>
      <c r="E127" s="47">
        <f t="shared" si="31"/>
        <v>5.7142857142857141E-2</v>
      </c>
    </row>
    <row r="128" spans="1:8" ht="15.75" x14ac:dyDescent="0.25">
      <c r="A128" s="19" t="s">
        <v>97</v>
      </c>
      <c r="B128" s="38">
        <v>4</v>
      </c>
      <c r="C128" s="38">
        <v>0</v>
      </c>
      <c r="D128" s="42">
        <v>4</v>
      </c>
      <c r="E128" s="47">
        <f t="shared" si="31"/>
        <v>0.11428571428571428</v>
      </c>
    </row>
    <row r="130" spans="1:7" ht="15.75" x14ac:dyDescent="0.25">
      <c r="A130" s="20" t="s">
        <v>98</v>
      </c>
    </row>
    <row r="131" spans="1:7" ht="47.25" x14ac:dyDescent="0.25">
      <c r="A131" s="21" t="s">
        <v>99</v>
      </c>
      <c r="B131" s="40" t="s">
        <v>1</v>
      </c>
      <c r="C131" s="36" t="s">
        <v>220</v>
      </c>
      <c r="E131" t="s">
        <v>221</v>
      </c>
    </row>
    <row r="132" spans="1:7" ht="31.5" x14ac:dyDescent="0.25">
      <c r="A132" s="18" t="s">
        <v>100</v>
      </c>
      <c r="B132" s="41">
        <v>4</v>
      </c>
      <c r="C132" s="47">
        <f>B132/$E$132</f>
        <v>0.66666666666666663</v>
      </c>
      <c r="E132" s="35">
        <f>SUM(B132:B138)</f>
        <v>6</v>
      </c>
    </row>
    <row r="133" spans="1:7" ht="31.5" x14ac:dyDescent="0.25">
      <c r="A133" s="18" t="s">
        <v>101</v>
      </c>
      <c r="B133" s="41">
        <v>0</v>
      </c>
      <c r="C133" s="47">
        <f t="shared" ref="C133:C138" si="32">B133/$E$132</f>
        <v>0</v>
      </c>
    </row>
    <row r="134" spans="1:7" ht="31.5" x14ac:dyDescent="0.25">
      <c r="A134" s="18" t="s">
        <v>102</v>
      </c>
      <c r="B134" s="41">
        <v>1</v>
      </c>
      <c r="C134" s="47">
        <f>B134/$E$132</f>
        <v>0.16666666666666666</v>
      </c>
    </row>
    <row r="135" spans="1:7" ht="31.5" x14ac:dyDescent="0.25">
      <c r="A135" s="18" t="s">
        <v>103</v>
      </c>
      <c r="B135" s="41">
        <v>0</v>
      </c>
      <c r="C135" s="47">
        <f t="shared" si="32"/>
        <v>0</v>
      </c>
    </row>
    <row r="136" spans="1:7" ht="31.5" x14ac:dyDescent="0.25">
      <c r="A136" s="18" t="s">
        <v>87</v>
      </c>
      <c r="B136" s="41">
        <v>0</v>
      </c>
      <c r="C136" s="47">
        <f t="shared" si="32"/>
        <v>0</v>
      </c>
    </row>
    <row r="137" spans="1:7" ht="31.5" x14ac:dyDescent="0.25">
      <c r="A137" s="18" t="s">
        <v>104</v>
      </c>
      <c r="B137" s="41">
        <v>0</v>
      </c>
      <c r="C137" s="47">
        <f t="shared" si="32"/>
        <v>0</v>
      </c>
    </row>
    <row r="138" spans="1:7" ht="30.75" x14ac:dyDescent="0.25">
      <c r="A138" s="19" t="s">
        <v>105</v>
      </c>
      <c r="B138" s="42">
        <v>1</v>
      </c>
      <c r="C138" s="47">
        <f t="shared" si="32"/>
        <v>0.16666666666666666</v>
      </c>
    </row>
    <row r="141" spans="1:7" ht="15.75" x14ac:dyDescent="0.25">
      <c r="A141" s="4" t="s">
        <v>106</v>
      </c>
      <c r="B141" s="32"/>
      <c r="C141" s="32"/>
    </row>
    <row r="142" spans="1:7" ht="15.75" x14ac:dyDescent="0.25">
      <c r="A142" s="1" t="s">
        <v>107</v>
      </c>
      <c r="B142" s="31" t="s">
        <v>1</v>
      </c>
      <c r="C142" s="31" t="s">
        <v>2</v>
      </c>
      <c r="D142" s="43" t="s">
        <v>3</v>
      </c>
      <c r="E142" s="2" t="s">
        <v>220</v>
      </c>
      <c r="G142" t="s">
        <v>222</v>
      </c>
    </row>
    <row r="143" spans="1:7" ht="15.75" x14ac:dyDescent="0.25">
      <c r="A143" s="3" t="s">
        <v>39</v>
      </c>
      <c r="B143" s="32">
        <v>9</v>
      </c>
      <c r="C143" s="32">
        <v>3</v>
      </c>
      <c r="D143" s="44">
        <v>12</v>
      </c>
      <c r="E143" s="47">
        <f t="shared" ref="E143:E148" si="33">D143/$G$143</f>
        <v>0.38709677419354838</v>
      </c>
      <c r="G143" s="35">
        <f>SUM(D143:D148)</f>
        <v>31</v>
      </c>
    </row>
    <row r="144" spans="1:7" ht="15.75" x14ac:dyDescent="0.25">
      <c r="A144" s="3" t="s">
        <v>40</v>
      </c>
      <c r="B144" s="32">
        <v>5</v>
      </c>
      <c r="C144" s="32">
        <v>2</v>
      </c>
      <c r="D144" s="44">
        <v>7</v>
      </c>
      <c r="E144" s="47">
        <f t="shared" si="33"/>
        <v>0.22580645161290322</v>
      </c>
    </row>
    <row r="145" spans="1:6" ht="15.75" x14ac:dyDescent="0.25">
      <c r="A145" s="3" t="s">
        <v>108</v>
      </c>
      <c r="B145" s="32">
        <v>1</v>
      </c>
      <c r="C145" s="32">
        <v>4</v>
      </c>
      <c r="D145" s="44">
        <v>5</v>
      </c>
      <c r="E145" s="47">
        <f t="shared" si="33"/>
        <v>0.16129032258064516</v>
      </c>
    </row>
    <row r="146" spans="1:6" ht="15.75" x14ac:dyDescent="0.25">
      <c r="A146" s="3" t="s">
        <v>41</v>
      </c>
      <c r="B146" s="32">
        <v>0</v>
      </c>
      <c r="C146" s="32">
        <v>0</v>
      </c>
      <c r="D146" s="44">
        <v>0</v>
      </c>
      <c r="E146" s="47">
        <f t="shared" si="33"/>
        <v>0</v>
      </c>
    </row>
    <row r="147" spans="1:6" ht="15.75" x14ac:dyDescent="0.25">
      <c r="A147" s="3" t="s">
        <v>42</v>
      </c>
      <c r="B147" s="32">
        <v>6</v>
      </c>
      <c r="C147" s="32">
        <v>1</v>
      </c>
      <c r="D147" s="44">
        <v>7</v>
      </c>
      <c r="E147" s="47">
        <f t="shared" si="33"/>
        <v>0.22580645161290322</v>
      </c>
    </row>
    <row r="148" spans="1:6" ht="15.75" x14ac:dyDescent="0.25">
      <c r="A148" s="5" t="s">
        <v>51</v>
      </c>
      <c r="B148" s="33">
        <v>0</v>
      </c>
      <c r="C148" s="33">
        <v>0</v>
      </c>
      <c r="D148" s="45">
        <v>0</v>
      </c>
      <c r="E148" s="47">
        <f t="shared" si="33"/>
        <v>0</v>
      </c>
    </row>
    <row r="150" spans="1:6" ht="15.75" x14ac:dyDescent="0.25">
      <c r="A150" s="17" t="s">
        <v>109</v>
      </c>
      <c r="B150" s="32"/>
      <c r="F150" t="s">
        <v>223</v>
      </c>
    </row>
    <row r="151" spans="1:6" ht="15.75" x14ac:dyDescent="0.25">
      <c r="A151" s="1" t="s">
        <v>110</v>
      </c>
      <c r="B151" s="43" t="s">
        <v>2</v>
      </c>
      <c r="C151" s="31" t="s">
        <v>220</v>
      </c>
      <c r="F151" s="35">
        <f>SUM(B152:B160)</f>
        <v>17</v>
      </c>
    </row>
    <row r="152" spans="1:6" ht="15.75" x14ac:dyDescent="0.25">
      <c r="A152" s="3" t="s">
        <v>111</v>
      </c>
      <c r="B152" s="44">
        <v>7</v>
      </c>
      <c r="C152" s="47">
        <f t="shared" ref="C152:C160" si="34">B152/$F$151</f>
        <v>0.41176470588235292</v>
      </c>
    </row>
    <row r="153" spans="1:6" ht="15.75" x14ac:dyDescent="0.25">
      <c r="A153" s="3" t="s">
        <v>112</v>
      </c>
      <c r="B153" s="44">
        <v>5</v>
      </c>
      <c r="C153" s="47">
        <f t="shared" si="34"/>
        <v>0.29411764705882354</v>
      </c>
    </row>
    <row r="154" spans="1:6" ht="15.75" x14ac:dyDescent="0.25">
      <c r="A154" s="3" t="s">
        <v>101</v>
      </c>
      <c r="B154" s="44">
        <v>1</v>
      </c>
      <c r="C154" s="47">
        <f t="shared" si="34"/>
        <v>5.8823529411764705E-2</v>
      </c>
    </row>
    <row r="155" spans="1:6" ht="15.75" x14ac:dyDescent="0.25">
      <c r="A155" s="3" t="s">
        <v>113</v>
      </c>
      <c r="B155" s="44">
        <v>2</v>
      </c>
      <c r="C155" s="47">
        <f t="shared" si="34"/>
        <v>0.11764705882352941</v>
      </c>
    </row>
    <row r="156" spans="1:6" ht="15.75" x14ac:dyDescent="0.25">
      <c r="A156" s="3" t="s">
        <v>114</v>
      </c>
      <c r="B156" s="44">
        <v>1</v>
      </c>
      <c r="C156" s="47">
        <f t="shared" si="34"/>
        <v>5.8823529411764705E-2</v>
      </c>
    </row>
    <row r="157" spans="1:6" ht="15.75" x14ac:dyDescent="0.25">
      <c r="A157" s="3" t="s">
        <v>115</v>
      </c>
      <c r="B157" s="44">
        <v>1</v>
      </c>
      <c r="C157" s="47">
        <f t="shared" si="34"/>
        <v>5.8823529411764705E-2</v>
      </c>
    </row>
    <row r="158" spans="1:6" ht="15.75" x14ac:dyDescent="0.25">
      <c r="A158" s="3" t="s">
        <v>116</v>
      </c>
      <c r="B158" s="44">
        <v>0</v>
      </c>
      <c r="C158" s="47">
        <f t="shared" si="34"/>
        <v>0</v>
      </c>
    </row>
    <row r="159" spans="1:6" ht="15.75" x14ac:dyDescent="0.25">
      <c r="A159" s="3" t="s">
        <v>117</v>
      </c>
      <c r="B159" s="44">
        <v>0</v>
      </c>
      <c r="C159" s="47">
        <f t="shared" si="34"/>
        <v>0</v>
      </c>
    </row>
    <row r="160" spans="1:6" ht="15.75" x14ac:dyDescent="0.25">
      <c r="A160" s="5" t="s">
        <v>118</v>
      </c>
      <c r="B160" s="45">
        <v>0</v>
      </c>
      <c r="C160" s="47">
        <f t="shared" si="34"/>
        <v>0</v>
      </c>
    </row>
    <row r="162" spans="1:4" ht="15.75" x14ac:dyDescent="0.25">
      <c r="A162" s="17" t="s">
        <v>119</v>
      </c>
      <c r="B162" s="32"/>
    </row>
    <row r="163" spans="1:4" ht="15.75" x14ac:dyDescent="0.25">
      <c r="A163" s="1" t="s">
        <v>120</v>
      </c>
      <c r="B163" s="43" t="s">
        <v>2</v>
      </c>
      <c r="C163" s="31" t="s">
        <v>220</v>
      </c>
      <c r="D163" s="35" t="s">
        <v>221</v>
      </c>
    </row>
    <row r="164" spans="1:4" ht="15.75" x14ac:dyDescent="0.25">
      <c r="A164" s="3" t="s">
        <v>72</v>
      </c>
      <c r="B164" s="44">
        <v>8</v>
      </c>
      <c r="C164" s="47">
        <f t="shared" ref="C164:C165" si="35">B164/$D$164</f>
        <v>0.8</v>
      </c>
      <c r="D164" s="35">
        <f>SUM(B164:B165)</f>
        <v>10</v>
      </c>
    </row>
    <row r="165" spans="1:4" ht="15.75" x14ac:dyDescent="0.25">
      <c r="A165" s="5" t="s">
        <v>73</v>
      </c>
      <c r="B165" s="45">
        <v>2</v>
      </c>
      <c r="C165" s="47">
        <f t="shared" si="35"/>
        <v>0.2</v>
      </c>
    </row>
    <row r="167" spans="1:4" ht="15.75" x14ac:dyDescent="0.25">
      <c r="A167" s="24" t="s">
        <v>121</v>
      </c>
      <c r="B167" s="43" t="s">
        <v>2</v>
      </c>
      <c r="C167" s="48" t="s">
        <v>220</v>
      </c>
    </row>
    <row r="168" spans="1:4" ht="15.75" x14ac:dyDescent="0.25">
      <c r="A168" s="3" t="s">
        <v>72</v>
      </c>
      <c r="B168" s="44">
        <v>8</v>
      </c>
      <c r="C168" s="47">
        <f t="shared" ref="C168:C169" si="36">B168/$D$164</f>
        <v>0.8</v>
      </c>
    </row>
    <row r="169" spans="1:4" ht="15.75" x14ac:dyDescent="0.25">
      <c r="A169" s="5" t="s">
        <v>73</v>
      </c>
      <c r="B169" s="45">
        <v>2</v>
      </c>
      <c r="C169" s="47">
        <f t="shared" si="36"/>
        <v>0.2</v>
      </c>
    </row>
    <row r="171" spans="1:4" ht="15.75" x14ac:dyDescent="0.25">
      <c r="A171" s="17" t="s">
        <v>122</v>
      </c>
      <c r="B171" s="32"/>
    </row>
    <row r="172" spans="1:4" ht="15.75" x14ac:dyDescent="0.25">
      <c r="A172" s="1" t="s">
        <v>123</v>
      </c>
      <c r="B172" s="43" t="s">
        <v>2</v>
      </c>
      <c r="C172" s="31" t="s">
        <v>220</v>
      </c>
    </row>
    <row r="173" spans="1:4" ht="15.75" x14ac:dyDescent="0.25">
      <c r="A173" s="3" t="s">
        <v>72</v>
      </c>
      <c r="B173" s="44">
        <v>9</v>
      </c>
      <c r="C173" s="47">
        <f t="shared" ref="C173:C174" si="37">B173/$D$164</f>
        <v>0.9</v>
      </c>
    </row>
    <row r="174" spans="1:4" ht="15.75" x14ac:dyDescent="0.25">
      <c r="A174" s="5" t="s">
        <v>73</v>
      </c>
      <c r="B174" s="45">
        <v>1</v>
      </c>
      <c r="C174" s="47">
        <f t="shared" si="37"/>
        <v>0.1</v>
      </c>
    </row>
    <row r="176" spans="1:4" ht="15.75" x14ac:dyDescent="0.25">
      <c r="A176" s="17" t="s">
        <v>124</v>
      </c>
      <c r="B176" s="32"/>
      <c r="C176" s="32"/>
    </row>
    <row r="177" spans="1:4" ht="15.75" x14ac:dyDescent="0.25">
      <c r="A177" s="1" t="s">
        <v>125</v>
      </c>
      <c r="B177" s="43" t="s">
        <v>2</v>
      </c>
      <c r="C177" s="31" t="s">
        <v>220</v>
      </c>
    </row>
    <row r="178" spans="1:4" ht="15.75" x14ac:dyDescent="0.25">
      <c r="A178" s="3" t="s">
        <v>126</v>
      </c>
      <c r="B178" s="44">
        <v>7</v>
      </c>
      <c r="C178" s="47">
        <f t="shared" ref="C178:C179" si="38">B178/$D$164</f>
        <v>0.7</v>
      </c>
    </row>
    <row r="179" spans="1:4" ht="15.75" x14ac:dyDescent="0.25">
      <c r="A179" s="5" t="s">
        <v>127</v>
      </c>
      <c r="B179" s="45">
        <v>3</v>
      </c>
      <c r="C179" s="47">
        <f t="shared" si="38"/>
        <v>0.3</v>
      </c>
    </row>
    <row r="182" spans="1:4" ht="15.75" x14ac:dyDescent="0.25">
      <c r="A182" s="24" t="s">
        <v>128</v>
      </c>
      <c r="B182" s="43" t="s">
        <v>2</v>
      </c>
      <c r="C182" s="48" t="s">
        <v>220</v>
      </c>
      <c r="D182" s="35" t="s">
        <v>221</v>
      </c>
    </row>
    <row r="183" spans="1:4" ht="15.75" x14ac:dyDescent="0.25">
      <c r="A183" s="3" t="s">
        <v>129</v>
      </c>
      <c r="B183" s="44">
        <v>0</v>
      </c>
      <c r="C183" s="47">
        <f t="shared" ref="C183:C194" si="39">B183/$D$183</f>
        <v>0</v>
      </c>
      <c r="D183" s="35">
        <f>SUM(B183:B194)</f>
        <v>11</v>
      </c>
    </row>
    <row r="184" spans="1:4" ht="15.75" x14ac:dyDescent="0.25">
      <c r="A184" s="3" t="s">
        <v>130</v>
      </c>
      <c r="B184" s="44">
        <v>0</v>
      </c>
      <c r="C184" s="47">
        <f t="shared" si="39"/>
        <v>0</v>
      </c>
    </row>
    <row r="185" spans="1:4" ht="15.75" x14ac:dyDescent="0.25">
      <c r="A185" s="3" t="s">
        <v>131</v>
      </c>
      <c r="B185" s="44">
        <v>3</v>
      </c>
      <c r="C185" s="47">
        <f t="shared" si="39"/>
        <v>0.27272727272727271</v>
      </c>
    </row>
    <row r="186" spans="1:4" ht="15.75" x14ac:dyDescent="0.25">
      <c r="A186" s="3" t="s">
        <v>132</v>
      </c>
      <c r="B186" s="44"/>
      <c r="C186" s="47">
        <f t="shared" si="39"/>
        <v>0</v>
      </c>
    </row>
    <row r="187" spans="1:4" ht="15.75" x14ac:dyDescent="0.25">
      <c r="A187" s="3" t="s">
        <v>133</v>
      </c>
      <c r="B187" s="44">
        <v>1</v>
      </c>
      <c r="C187" s="47">
        <f t="shared" si="39"/>
        <v>9.0909090909090912E-2</v>
      </c>
    </row>
    <row r="188" spans="1:4" ht="15.75" x14ac:dyDescent="0.25">
      <c r="A188" s="3" t="s">
        <v>134</v>
      </c>
      <c r="B188" s="44">
        <v>1</v>
      </c>
      <c r="C188" s="47">
        <f t="shared" si="39"/>
        <v>9.0909090909090912E-2</v>
      </c>
    </row>
    <row r="189" spans="1:4" ht="15.75" x14ac:dyDescent="0.25">
      <c r="A189" s="3" t="s">
        <v>135</v>
      </c>
      <c r="B189" s="44">
        <v>1</v>
      </c>
      <c r="C189" s="47">
        <f t="shared" si="39"/>
        <v>9.0909090909090912E-2</v>
      </c>
    </row>
    <row r="190" spans="1:4" ht="15.75" x14ac:dyDescent="0.25">
      <c r="A190" s="3" t="s">
        <v>136</v>
      </c>
      <c r="B190" s="44">
        <v>0</v>
      </c>
      <c r="C190" s="47">
        <f t="shared" si="39"/>
        <v>0</v>
      </c>
    </row>
    <row r="191" spans="1:4" ht="15.75" x14ac:dyDescent="0.25">
      <c r="A191" s="3" t="s">
        <v>137</v>
      </c>
      <c r="B191" s="44">
        <v>1</v>
      </c>
      <c r="C191" s="47">
        <f t="shared" si="39"/>
        <v>9.0909090909090912E-2</v>
      </c>
    </row>
    <row r="192" spans="1:4" ht="15.75" x14ac:dyDescent="0.25">
      <c r="A192" s="3" t="s">
        <v>138</v>
      </c>
      <c r="B192" s="44">
        <v>2</v>
      </c>
      <c r="C192" s="47">
        <f t="shared" si="39"/>
        <v>0.18181818181818182</v>
      </c>
    </row>
    <row r="193" spans="1:5" ht="15.75" x14ac:dyDescent="0.25">
      <c r="A193" s="3" t="s">
        <v>139</v>
      </c>
      <c r="B193" s="44">
        <v>1</v>
      </c>
      <c r="C193" s="47">
        <f t="shared" si="39"/>
        <v>9.0909090909090912E-2</v>
      </c>
    </row>
    <row r="194" spans="1:5" ht="15.75" x14ac:dyDescent="0.25">
      <c r="A194" s="5" t="s">
        <v>140</v>
      </c>
      <c r="B194" s="45">
        <v>1</v>
      </c>
      <c r="C194" s="47">
        <f t="shared" si="39"/>
        <v>9.0909090909090912E-2</v>
      </c>
    </row>
    <row r="196" spans="1:5" ht="15.75" x14ac:dyDescent="0.25">
      <c r="A196" s="24" t="s">
        <v>141</v>
      </c>
      <c r="B196" s="43" t="s">
        <v>2</v>
      </c>
      <c r="C196" s="48" t="s">
        <v>224</v>
      </c>
    </row>
    <row r="197" spans="1:5" ht="15.75" x14ac:dyDescent="0.25">
      <c r="A197" s="3" t="s">
        <v>72</v>
      </c>
      <c r="B197" s="44">
        <v>9</v>
      </c>
      <c r="C197" s="47">
        <f t="shared" ref="C197:C198" si="40">B197/$D$164</f>
        <v>0.9</v>
      </c>
    </row>
    <row r="198" spans="1:5" ht="15.75" x14ac:dyDescent="0.25">
      <c r="A198" s="5" t="s">
        <v>73</v>
      </c>
      <c r="B198" s="45">
        <v>1</v>
      </c>
      <c r="C198" s="47">
        <f t="shared" si="40"/>
        <v>0.1</v>
      </c>
    </row>
    <row r="201" spans="1:5" ht="15.75" x14ac:dyDescent="0.25">
      <c r="A201" s="17" t="s">
        <v>142</v>
      </c>
    </row>
    <row r="202" spans="1:5" ht="15.75" x14ac:dyDescent="0.25">
      <c r="A202" t="s">
        <v>143</v>
      </c>
      <c r="B202" s="35" t="s">
        <v>144</v>
      </c>
      <c r="C202" s="32" t="s">
        <v>220</v>
      </c>
      <c r="E202" t="s">
        <v>221</v>
      </c>
    </row>
    <row r="203" spans="1:5" ht="15.75" x14ac:dyDescent="0.25">
      <c r="A203" s="25"/>
      <c r="C203" s="49"/>
      <c r="E203" s="35">
        <f>SUM(B204:B210)</f>
        <v>9</v>
      </c>
    </row>
    <row r="204" spans="1:5" ht="15.75" x14ac:dyDescent="0.25">
      <c r="A204" s="3" t="s">
        <v>145</v>
      </c>
      <c r="B204" s="32">
        <v>4</v>
      </c>
      <c r="C204" s="49">
        <f t="shared" ref="C204:C210" si="41">B204/$E$203</f>
        <v>0.44444444444444442</v>
      </c>
    </row>
    <row r="205" spans="1:5" ht="15.75" x14ac:dyDescent="0.25">
      <c r="A205" s="3" t="s">
        <v>146</v>
      </c>
      <c r="B205" s="32">
        <v>0</v>
      </c>
      <c r="C205" s="49">
        <f t="shared" si="41"/>
        <v>0</v>
      </c>
    </row>
    <row r="206" spans="1:5" ht="15.75" x14ac:dyDescent="0.25">
      <c r="A206" s="3" t="s">
        <v>147</v>
      </c>
      <c r="B206" s="32">
        <v>3</v>
      </c>
      <c r="C206" s="49">
        <f t="shared" si="41"/>
        <v>0.33333333333333331</v>
      </c>
    </row>
    <row r="207" spans="1:5" ht="15.75" x14ac:dyDescent="0.25">
      <c r="A207" s="3" t="s">
        <v>148</v>
      </c>
      <c r="B207" s="32">
        <v>0</v>
      </c>
      <c r="C207" s="49">
        <f t="shared" si="41"/>
        <v>0</v>
      </c>
    </row>
    <row r="208" spans="1:5" ht="15.75" x14ac:dyDescent="0.25">
      <c r="A208" s="3" t="s">
        <v>149</v>
      </c>
      <c r="B208" s="32">
        <v>1</v>
      </c>
      <c r="C208" s="49">
        <f t="shared" si="41"/>
        <v>0.1111111111111111</v>
      </c>
    </row>
    <row r="209" spans="1:5" ht="15.75" x14ac:dyDescent="0.25">
      <c r="A209" s="3" t="s">
        <v>150</v>
      </c>
      <c r="B209" s="32">
        <v>0</v>
      </c>
      <c r="C209" s="49">
        <f t="shared" si="41"/>
        <v>0</v>
      </c>
    </row>
    <row r="210" spans="1:5" ht="15.75" x14ac:dyDescent="0.25">
      <c r="A210" s="5" t="s">
        <v>151</v>
      </c>
      <c r="B210" s="33">
        <v>1</v>
      </c>
      <c r="C210" s="47">
        <f t="shared" si="41"/>
        <v>0.1111111111111111</v>
      </c>
    </row>
    <row r="211" spans="1:5" ht="15.75" x14ac:dyDescent="0.25">
      <c r="A211" s="17" t="s">
        <v>152</v>
      </c>
      <c r="B211" s="32"/>
      <c r="C211" s="32"/>
    </row>
    <row r="212" spans="1:5" ht="15.75" x14ac:dyDescent="0.25">
      <c r="A212" s="1" t="s">
        <v>225</v>
      </c>
      <c r="B212" s="43" t="s">
        <v>2</v>
      </c>
      <c r="C212" s="31" t="s">
        <v>220</v>
      </c>
      <c r="E212" t="s">
        <v>221</v>
      </c>
    </row>
    <row r="213" spans="1:5" ht="15.75" x14ac:dyDescent="0.25">
      <c r="A213" s="3" t="s">
        <v>153</v>
      </c>
      <c r="B213" s="44">
        <v>2</v>
      </c>
      <c r="C213" s="47">
        <f t="shared" ref="C213:C216" si="42">B213/$E$213</f>
        <v>0.4</v>
      </c>
      <c r="E213" s="35">
        <f>SUM(B213:B216)</f>
        <v>5</v>
      </c>
    </row>
    <row r="214" spans="1:5" ht="15.75" x14ac:dyDescent="0.25">
      <c r="A214" s="3" t="s">
        <v>154</v>
      </c>
      <c r="B214" s="44">
        <v>1</v>
      </c>
      <c r="C214" s="47">
        <f t="shared" si="42"/>
        <v>0.2</v>
      </c>
    </row>
    <row r="215" spans="1:5" ht="15.75" x14ac:dyDescent="0.25">
      <c r="A215" s="3" t="s">
        <v>155</v>
      </c>
      <c r="B215" s="44">
        <v>1</v>
      </c>
      <c r="C215" s="47">
        <f t="shared" si="42"/>
        <v>0.2</v>
      </c>
    </row>
    <row r="216" spans="1:5" ht="15.75" x14ac:dyDescent="0.25">
      <c r="A216" s="5" t="s">
        <v>156</v>
      </c>
      <c r="B216" s="45">
        <v>1</v>
      </c>
      <c r="C216" s="47">
        <f t="shared" si="42"/>
        <v>0.2</v>
      </c>
    </row>
    <row r="218" spans="1:5" ht="15.75" x14ac:dyDescent="0.25">
      <c r="A218" s="17"/>
    </row>
    <row r="219" spans="1:5" ht="15.75" x14ac:dyDescent="0.25">
      <c r="A219" s="1" t="s">
        <v>226</v>
      </c>
      <c r="B219" s="43" t="s">
        <v>2</v>
      </c>
      <c r="C219" s="50" t="s">
        <v>220</v>
      </c>
      <c r="D219" s="35" t="s">
        <v>221</v>
      </c>
    </row>
    <row r="220" spans="1:5" ht="15.75" x14ac:dyDescent="0.25">
      <c r="A220" s="3" t="s">
        <v>157</v>
      </c>
      <c r="B220" s="44">
        <v>0</v>
      </c>
      <c r="C220" s="47">
        <f t="shared" ref="C220:C228" si="43">B220/$D$220</f>
        <v>0</v>
      </c>
      <c r="D220" s="35">
        <f>SUM(B220:B228)</f>
        <v>8</v>
      </c>
    </row>
    <row r="221" spans="1:5" ht="15.75" x14ac:dyDescent="0.25">
      <c r="A221" s="3" t="s">
        <v>158</v>
      </c>
      <c r="B221" s="44">
        <v>1</v>
      </c>
      <c r="C221" s="47">
        <f t="shared" si="43"/>
        <v>0.125</v>
      </c>
    </row>
    <row r="222" spans="1:5" ht="15.75" x14ac:dyDescent="0.25">
      <c r="A222" s="3" t="s">
        <v>159</v>
      </c>
      <c r="B222" s="44">
        <v>2</v>
      </c>
      <c r="C222" s="47">
        <f t="shared" si="43"/>
        <v>0.25</v>
      </c>
    </row>
    <row r="223" spans="1:5" ht="15.75" x14ac:dyDescent="0.25">
      <c r="A223" s="3" t="s">
        <v>160</v>
      </c>
      <c r="B223" s="44">
        <v>0</v>
      </c>
      <c r="C223" s="47">
        <f t="shared" si="43"/>
        <v>0</v>
      </c>
    </row>
    <row r="224" spans="1:5" ht="15.75" x14ac:dyDescent="0.25">
      <c r="A224" s="3" t="s">
        <v>161</v>
      </c>
      <c r="B224" s="44">
        <v>1</v>
      </c>
      <c r="C224" s="47">
        <f t="shared" si="43"/>
        <v>0.125</v>
      </c>
    </row>
    <row r="225" spans="1:7" ht="15.75" x14ac:dyDescent="0.25">
      <c r="A225" s="3" t="s">
        <v>162</v>
      </c>
      <c r="B225" s="44">
        <v>1</v>
      </c>
      <c r="C225" s="47">
        <f t="shared" si="43"/>
        <v>0.125</v>
      </c>
    </row>
    <row r="226" spans="1:7" ht="15.75" x14ac:dyDescent="0.25">
      <c r="A226" s="3" t="s">
        <v>163</v>
      </c>
      <c r="B226" s="44">
        <v>1</v>
      </c>
      <c r="C226" s="47">
        <f t="shared" si="43"/>
        <v>0.125</v>
      </c>
    </row>
    <row r="227" spans="1:7" ht="15.75" x14ac:dyDescent="0.25">
      <c r="A227" s="3" t="s">
        <v>164</v>
      </c>
      <c r="B227" s="44">
        <v>1</v>
      </c>
      <c r="C227" s="47">
        <f t="shared" si="43"/>
        <v>0.125</v>
      </c>
    </row>
    <row r="228" spans="1:7" ht="15.75" x14ac:dyDescent="0.25">
      <c r="A228" s="5" t="s">
        <v>165</v>
      </c>
      <c r="B228" s="45">
        <v>1</v>
      </c>
      <c r="C228" s="47">
        <f t="shared" si="43"/>
        <v>0.125</v>
      </c>
    </row>
    <row r="230" spans="1:7" ht="15.75" x14ac:dyDescent="0.25">
      <c r="A230" s="17" t="s">
        <v>166</v>
      </c>
    </row>
    <row r="231" spans="1:7" ht="15.75" x14ac:dyDescent="0.25">
      <c r="A231" s="1" t="s">
        <v>167</v>
      </c>
      <c r="B231" s="31" t="s">
        <v>1</v>
      </c>
      <c r="C231" s="43" t="s">
        <v>2</v>
      </c>
      <c r="D231" s="31" t="s">
        <v>3</v>
      </c>
      <c r="E231" s="2" t="s">
        <v>220</v>
      </c>
      <c r="G231" t="s">
        <v>221</v>
      </c>
    </row>
    <row r="232" spans="1:7" ht="15.75" x14ac:dyDescent="0.25">
      <c r="A232" s="3" t="s">
        <v>168</v>
      </c>
      <c r="B232" s="32">
        <v>3</v>
      </c>
      <c r="C232" s="44">
        <v>0</v>
      </c>
      <c r="D232" s="35">
        <f t="shared" ref="D232:D238" si="44">SUM(B232,C232)</f>
        <v>3</v>
      </c>
      <c r="E232" s="47">
        <f t="shared" ref="E232:E238" si="45">D232/$G$232</f>
        <v>9.0909090909090912E-2</v>
      </c>
      <c r="G232" s="35">
        <f>SUM(D232:D238)</f>
        <v>33</v>
      </c>
    </row>
    <row r="233" spans="1:7" ht="15.75" x14ac:dyDescent="0.25">
      <c r="A233" s="3" t="s">
        <v>169</v>
      </c>
      <c r="B233" s="32">
        <v>12</v>
      </c>
      <c r="C233" s="44">
        <v>1</v>
      </c>
      <c r="D233" s="35">
        <f t="shared" si="44"/>
        <v>13</v>
      </c>
      <c r="E233" s="47">
        <f t="shared" si="45"/>
        <v>0.39393939393939392</v>
      </c>
    </row>
    <row r="234" spans="1:7" ht="15.75" x14ac:dyDescent="0.25">
      <c r="A234" s="3" t="s">
        <v>170</v>
      </c>
      <c r="B234" s="32">
        <v>3</v>
      </c>
      <c r="C234" s="44">
        <v>2</v>
      </c>
      <c r="D234" s="35">
        <f t="shared" si="44"/>
        <v>5</v>
      </c>
      <c r="E234" s="47">
        <f t="shared" si="45"/>
        <v>0.15151515151515152</v>
      </c>
    </row>
    <row r="235" spans="1:7" ht="15.75" x14ac:dyDescent="0.25">
      <c r="A235" s="3" t="s">
        <v>171</v>
      </c>
      <c r="B235" s="32">
        <v>2</v>
      </c>
      <c r="C235" s="44">
        <v>0</v>
      </c>
      <c r="D235" s="35">
        <f t="shared" si="44"/>
        <v>2</v>
      </c>
      <c r="E235" s="47">
        <f t="shared" si="45"/>
        <v>6.0606060606060608E-2</v>
      </c>
    </row>
    <row r="236" spans="1:7" ht="15.75" x14ac:dyDescent="0.25">
      <c r="A236" s="3" t="s">
        <v>172</v>
      </c>
      <c r="B236" s="32">
        <v>2</v>
      </c>
      <c r="C236" s="44">
        <v>1</v>
      </c>
      <c r="D236" s="35">
        <f t="shared" si="44"/>
        <v>3</v>
      </c>
      <c r="E236" s="47">
        <f t="shared" si="45"/>
        <v>9.0909090909090912E-2</v>
      </c>
    </row>
    <row r="237" spans="1:7" ht="15.75" x14ac:dyDescent="0.25">
      <c r="A237" s="3" t="s">
        <v>173</v>
      </c>
      <c r="B237" s="32">
        <v>6</v>
      </c>
      <c r="C237" s="44">
        <v>0</v>
      </c>
      <c r="D237" s="35">
        <f t="shared" si="44"/>
        <v>6</v>
      </c>
      <c r="E237" s="47">
        <f t="shared" si="45"/>
        <v>0.18181818181818182</v>
      </c>
    </row>
    <row r="238" spans="1:7" ht="15.75" x14ac:dyDescent="0.25">
      <c r="A238" s="5" t="s">
        <v>51</v>
      </c>
      <c r="B238" s="33">
        <v>1</v>
      </c>
      <c r="C238" s="45">
        <v>0</v>
      </c>
      <c r="D238" s="35">
        <f t="shared" si="44"/>
        <v>1</v>
      </c>
      <c r="E238" s="47">
        <f t="shared" si="45"/>
        <v>3.0303030303030304E-2</v>
      </c>
    </row>
    <row r="240" spans="1:7" ht="15.75" x14ac:dyDescent="0.25">
      <c r="A240" s="17"/>
    </row>
    <row r="241" spans="1:9" ht="15.75" x14ac:dyDescent="0.25">
      <c r="A241" s="1" t="s">
        <v>174</v>
      </c>
      <c r="B241" s="31" t="s">
        <v>1</v>
      </c>
      <c r="C241" s="43" t="s">
        <v>2</v>
      </c>
      <c r="D241" s="31" t="s">
        <v>3</v>
      </c>
      <c r="E241" s="2" t="s">
        <v>220</v>
      </c>
      <c r="G241" t="s">
        <v>223</v>
      </c>
    </row>
    <row r="242" spans="1:9" ht="15.75" x14ac:dyDescent="0.25">
      <c r="A242" s="3" t="s">
        <v>175</v>
      </c>
      <c r="B242" s="32">
        <v>5</v>
      </c>
      <c r="C242" s="44">
        <v>3</v>
      </c>
      <c r="D242" s="35">
        <f t="shared" ref="D242:D247" si="46">SUM(B242,C242)</f>
        <v>8</v>
      </c>
      <c r="E242" s="47">
        <f t="shared" ref="E242:E247" si="47">D242/$G$242</f>
        <v>0.22222222222222221</v>
      </c>
      <c r="G242" s="35">
        <f>SUM(D242:D247)</f>
        <v>36</v>
      </c>
    </row>
    <row r="243" spans="1:9" ht="15.75" x14ac:dyDescent="0.25">
      <c r="A243" s="3" t="s">
        <v>176</v>
      </c>
      <c r="B243" s="32">
        <v>4</v>
      </c>
      <c r="C243" s="44">
        <v>2</v>
      </c>
      <c r="D243" s="35">
        <f t="shared" si="46"/>
        <v>6</v>
      </c>
      <c r="E243" s="47">
        <f t="shared" si="47"/>
        <v>0.16666666666666666</v>
      </c>
    </row>
    <row r="244" spans="1:9" ht="15.75" x14ac:dyDescent="0.25">
      <c r="A244" s="3" t="s">
        <v>177</v>
      </c>
      <c r="B244" s="32">
        <v>12</v>
      </c>
      <c r="C244" s="44">
        <v>4</v>
      </c>
      <c r="D244" s="35">
        <f t="shared" si="46"/>
        <v>16</v>
      </c>
      <c r="E244" s="47">
        <f t="shared" si="47"/>
        <v>0.44444444444444442</v>
      </c>
    </row>
    <row r="245" spans="1:9" ht="15.75" x14ac:dyDescent="0.25">
      <c r="A245" s="3" t="s">
        <v>178</v>
      </c>
      <c r="B245" s="32">
        <v>2</v>
      </c>
      <c r="C245" s="44">
        <v>0</v>
      </c>
      <c r="D245" s="35">
        <f t="shared" si="46"/>
        <v>2</v>
      </c>
      <c r="E245" s="47">
        <f t="shared" si="47"/>
        <v>5.5555555555555552E-2</v>
      </c>
    </row>
    <row r="246" spans="1:9" ht="15.75" x14ac:dyDescent="0.25">
      <c r="A246" s="3" t="s">
        <v>179</v>
      </c>
      <c r="B246" s="32">
        <v>0</v>
      </c>
      <c r="C246" s="44">
        <v>1</v>
      </c>
      <c r="D246" s="35">
        <f t="shared" si="46"/>
        <v>1</v>
      </c>
      <c r="E246" s="47">
        <f t="shared" si="47"/>
        <v>2.7777777777777776E-2</v>
      </c>
    </row>
    <row r="247" spans="1:9" ht="15.75" x14ac:dyDescent="0.25">
      <c r="A247" s="5" t="s">
        <v>180</v>
      </c>
      <c r="B247" s="33">
        <v>2</v>
      </c>
      <c r="C247" s="45">
        <v>1</v>
      </c>
      <c r="D247" s="35">
        <f t="shared" si="46"/>
        <v>3</v>
      </c>
      <c r="E247" s="47">
        <f t="shared" si="47"/>
        <v>8.3333333333333329E-2</v>
      </c>
    </row>
    <row r="249" spans="1:9" ht="15.75" x14ac:dyDescent="0.25">
      <c r="A249" s="17"/>
    </row>
    <row r="250" spans="1:9" ht="15.75" x14ac:dyDescent="0.25">
      <c r="A250" s="1" t="s">
        <v>181</v>
      </c>
      <c r="B250" s="31" t="s">
        <v>1</v>
      </c>
      <c r="C250" s="43" t="s">
        <v>2</v>
      </c>
      <c r="D250" s="31" t="s">
        <v>231</v>
      </c>
      <c r="E250" s="2" t="s">
        <v>232</v>
      </c>
      <c r="G250" t="s">
        <v>229</v>
      </c>
      <c r="I250" t="s">
        <v>233</v>
      </c>
    </row>
    <row r="251" spans="1:9" ht="15.75" x14ac:dyDescent="0.25">
      <c r="A251" s="3" t="s">
        <v>182</v>
      </c>
      <c r="B251" s="32">
        <v>14</v>
      </c>
      <c r="C251" s="44">
        <v>2</v>
      </c>
      <c r="D251" s="47">
        <f t="shared" ref="D251:D263" si="48">B251/$G$251</f>
        <v>0.31818181818181818</v>
      </c>
      <c r="E251" s="47">
        <f t="shared" ref="E251:E263" si="49">C251/$I$251</f>
        <v>0.16666666666666666</v>
      </c>
      <c r="G251" s="35">
        <f>SUM(B251:B263)</f>
        <v>44</v>
      </c>
      <c r="I251" s="35">
        <f>SUM(C251:C263)</f>
        <v>12</v>
      </c>
    </row>
    <row r="252" spans="1:9" ht="15.75" x14ac:dyDescent="0.25">
      <c r="A252" s="3" t="s">
        <v>183</v>
      </c>
      <c r="B252" s="32">
        <v>2</v>
      </c>
      <c r="C252" s="44">
        <v>3</v>
      </c>
      <c r="D252" s="47">
        <f t="shared" si="48"/>
        <v>4.5454545454545456E-2</v>
      </c>
      <c r="E252" s="47">
        <f t="shared" si="49"/>
        <v>0.25</v>
      </c>
    </row>
    <row r="253" spans="1:9" ht="15.75" x14ac:dyDescent="0.25">
      <c r="A253" s="3" t="s">
        <v>184</v>
      </c>
      <c r="B253" s="32">
        <v>2</v>
      </c>
      <c r="C253" s="44">
        <v>0</v>
      </c>
      <c r="D253" s="47">
        <f t="shared" si="48"/>
        <v>4.5454545454545456E-2</v>
      </c>
      <c r="E253" s="47">
        <f t="shared" si="49"/>
        <v>0</v>
      </c>
    </row>
    <row r="254" spans="1:9" ht="15.75" x14ac:dyDescent="0.25">
      <c r="A254" s="3" t="s">
        <v>185</v>
      </c>
      <c r="B254" s="32">
        <v>0</v>
      </c>
      <c r="C254" s="44">
        <v>0</v>
      </c>
      <c r="D254" s="47">
        <f t="shared" si="48"/>
        <v>0</v>
      </c>
      <c r="E254" s="47">
        <f t="shared" si="49"/>
        <v>0</v>
      </c>
    </row>
    <row r="255" spans="1:9" ht="15.75" x14ac:dyDescent="0.25">
      <c r="A255" s="3" t="s">
        <v>186</v>
      </c>
      <c r="B255" s="32">
        <v>5</v>
      </c>
      <c r="C255" s="44">
        <v>1</v>
      </c>
      <c r="D255" s="47">
        <f t="shared" si="48"/>
        <v>0.11363636363636363</v>
      </c>
      <c r="E255" s="47">
        <f t="shared" si="49"/>
        <v>8.3333333333333329E-2</v>
      </c>
    </row>
    <row r="256" spans="1:9" ht="15.75" x14ac:dyDescent="0.25">
      <c r="A256" s="3" t="s">
        <v>187</v>
      </c>
      <c r="B256" s="32">
        <v>1</v>
      </c>
      <c r="C256" s="44">
        <v>2</v>
      </c>
      <c r="D256" s="47">
        <f t="shared" si="48"/>
        <v>2.2727272727272728E-2</v>
      </c>
      <c r="E256" s="47">
        <f t="shared" si="49"/>
        <v>0.16666666666666666</v>
      </c>
    </row>
    <row r="257" spans="1:10" ht="15.75" x14ac:dyDescent="0.25">
      <c r="A257" s="3" t="s">
        <v>188</v>
      </c>
      <c r="B257" s="32">
        <v>1</v>
      </c>
      <c r="C257" s="44">
        <v>0</v>
      </c>
      <c r="D257" s="47">
        <f t="shared" si="48"/>
        <v>2.2727272727272728E-2</v>
      </c>
      <c r="E257" s="47">
        <f t="shared" si="49"/>
        <v>0</v>
      </c>
    </row>
    <row r="258" spans="1:10" ht="15.75" x14ac:dyDescent="0.25">
      <c r="A258" s="3" t="s">
        <v>189</v>
      </c>
      <c r="B258" s="32">
        <v>5</v>
      </c>
      <c r="C258" s="44">
        <v>2</v>
      </c>
      <c r="D258" s="47">
        <f t="shared" si="48"/>
        <v>0.11363636363636363</v>
      </c>
      <c r="E258" s="47">
        <f t="shared" si="49"/>
        <v>0.16666666666666666</v>
      </c>
    </row>
    <row r="259" spans="1:10" ht="15.75" x14ac:dyDescent="0.25">
      <c r="A259" s="3" t="s">
        <v>190</v>
      </c>
      <c r="B259" s="32">
        <v>9</v>
      </c>
      <c r="C259" s="44">
        <v>2</v>
      </c>
      <c r="D259" s="47">
        <f t="shared" si="48"/>
        <v>0.20454545454545456</v>
      </c>
      <c r="E259" s="47">
        <f t="shared" si="49"/>
        <v>0.16666666666666666</v>
      </c>
    </row>
    <row r="260" spans="1:10" ht="15.75" x14ac:dyDescent="0.25">
      <c r="A260" s="3" t="s">
        <v>191</v>
      </c>
      <c r="B260" s="32">
        <v>4</v>
      </c>
      <c r="C260" s="44">
        <v>0</v>
      </c>
      <c r="D260" s="47">
        <f t="shared" si="48"/>
        <v>9.0909090909090912E-2</v>
      </c>
      <c r="E260" s="47">
        <f t="shared" si="49"/>
        <v>0</v>
      </c>
    </row>
    <row r="261" spans="1:10" ht="15.75" x14ac:dyDescent="0.25">
      <c r="A261" s="3" t="s">
        <v>192</v>
      </c>
      <c r="B261" s="32">
        <v>1</v>
      </c>
      <c r="C261" s="44">
        <v>0</v>
      </c>
      <c r="D261" s="47">
        <f t="shared" si="48"/>
        <v>2.2727272727272728E-2</v>
      </c>
      <c r="E261" s="47">
        <f t="shared" si="49"/>
        <v>0</v>
      </c>
    </row>
    <row r="262" spans="1:10" ht="15.75" x14ac:dyDescent="0.25">
      <c r="A262" s="3" t="s">
        <v>193</v>
      </c>
      <c r="B262" s="32">
        <v>0</v>
      </c>
      <c r="C262" s="44">
        <v>0</v>
      </c>
      <c r="D262" s="47">
        <f t="shared" si="48"/>
        <v>0</v>
      </c>
      <c r="E262" s="47">
        <f t="shared" si="49"/>
        <v>0</v>
      </c>
    </row>
    <row r="263" spans="1:10" ht="15.75" x14ac:dyDescent="0.25">
      <c r="A263" s="5" t="s">
        <v>43</v>
      </c>
      <c r="B263" s="33">
        <v>0</v>
      </c>
      <c r="C263" s="45">
        <v>0</v>
      </c>
      <c r="D263" s="47">
        <f t="shared" si="48"/>
        <v>0</v>
      </c>
      <c r="E263" s="47">
        <f t="shared" si="49"/>
        <v>0</v>
      </c>
    </row>
    <row r="265" spans="1:10" ht="15.75" x14ac:dyDescent="0.25">
      <c r="A265" s="17"/>
    </row>
    <row r="266" spans="1:10" ht="15.75" x14ac:dyDescent="0.25">
      <c r="A266" s="1" t="s">
        <v>194</v>
      </c>
      <c r="B266" s="31" t="s">
        <v>1</v>
      </c>
      <c r="C266" s="31" t="s">
        <v>2</v>
      </c>
      <c r="D266" s="43" t="s">
        <v>227</v>
      </c>
      <c r="E266" s="2" t="s">
        <v>228</v>
      </c>
      <c r="H266" t="s">
        <v>229</v>
      </c>
      <c r="J266" s="35" t="s">
        <v>230</v>
      </c>
    </row>
    <row r="267" spans="1:10" ht="15.75" x14ac:dyDescent="0.25">
      <c r="A267" s="3" t="s">
        <v>195</v>
      </c>
      <c r="B267" s="32">
        <v>1</v>
      </c>
      <c r="C267" s="32">
        <v>3</v>
      </c>
      <c r="D267" s="51">
        <f>B267/$H$267</f>
        <v>3.125E-2</v>
      </c>
      <c r="E267" s="47">
        <f t="shared" ref="E267:E279" si="50">C267/$J$267</f>
        <v>0.2</v>
      </c>
      <c r="H267" s="35">
        <f>SUM(B267:B279)</f>
        <v>32</v>
      </c>
      <c r="J267" s="35">
        <f>SUM(C267:C279)</f>
        <v>15</v>
      </c>
    </row>
    <row r="268" spans="1:10" ht="15.75" x14ac:dyDescent="0.25">
      <c r="A268" s="3" t="s">
        <v>196</v>
      </c>
      <c r="B268" s="32">
        <v>5</v>
      </c>
      <c r="C268" s="32">
        <v>3</v>
      </c>
      <c r="D268" s="51">
        <f t="shared" ref="D268:D279" si="51">B268/$H$267</f>
        <v>0.15625</v>
      </c>
      <c r="E268" s="47">
        <f t="shared" si="50"/>
        <v>0.2</v>
      </c>
    </row>
    <row r="269" spans="1:10" ht="15.75" x14ac:dyDescent="0.25">
      <c r="A269" s="3" t="s">
        <v>197</v>
      </c>
      <c r="B269" s="32">
        <v>4</v>
      </c>
      <c r="C269" s="32">
        <v>2</v>
      </c>
      <c r="D269" s="51">
        <f t="shared" si="51"/>
        <v>0.125</v>
      </c>
      <c r="E269" s="47">
        <f t="shared" si="50"/>
        <v>0.13333333333333333</v>
      </c>
    </row>
    <row r="270" spans="1:10" ht="15.75" x14ac:dyDescent="0.25">
      <c r="A270" s="3" t="s">
        <v>198</v>
      </c>
      <c r="B270" s="32">
        <v>3</v>
      </c>
      <c r="C270" s="32">
        <v>0</v>
      </c>
      <c r="D270" s="51">
        <f t="shared" si="51"/>
        <v>9.375E-2</v>
      </c>
      <c r="E270" s="47">
        <f t="shared" si="50"/>
        <v>0</v>
      </c>
    </row>
    <row r="271" spans="1:10" ht="15.75" x14ac:dyDescent="0.25">
      <c r="A271" s="3" t="s">
        <v>199</v>
      </c>
      <c r="B271" s="32">
        <v>1</v>
      </c>
      <c r="C271" s="32">
        <v>0</v>
      </c>
      <c r="D271" s="51">
        <f t="shared" si="51"/>
        <v>3.125E-2</v>
      </c>
      <c r="E271" s="47">
        <f t="shared" si="50"/>
        <v>0</v>
      </c>
    </row>
    <row r="272" spans="1:10" ht="15.75" x14ac:dyDescent="0.25">
      <c r="A272" s="3" t="s">
        <v>200</v>
      </c>
      <c r="B272" s="32">
        <v>1</v>
      </c>
      <c r="C272" s="32">
        <v>0</v>
      </c>
      <c r="D272" s="51">
        <f t="shared" si="51"/>
        <v>3.125E-2</v>
      </c>
      <c r="E272" s="47">
        <f t="shared" si="50"/>
        <v>0</v>
      </c>
    </row>
    <row r="273" spans="1:5" ht="15.75" x14ac:dyDescent="0.25">
      <c r="A273" s="3" t="s">
        <v>201</v>
      </c>
      <c r="B273" s="32">
        <v>8</v>
      </c>
      <c r="C273" s="32">
        <v>5</v>
      </c>
      <c r="D273" s="51">
        <f t="shared" si="51"/>
        <v>0.25</v>
      </c>
      <c r="E273" s="47">
        <f t="shared" si="50"/>
        <v>0.33333333333333331</v>
      </c>
    </row>
    <row r="274" spans="1:5" ht="15.75" x14ac:dyDescent="0.25">
      <c r="A274" s="3" t="s">
        <v>202</v>
      </c>
      <c r="B274" s="32">
        <v>4</v>
      </c>
      <c r="C274" s="32">
        <v>2</v>
      </c>
      <c r="D274" s="51">
        <f t="shared" si="51"/>
        <v>0.125</v>
      </c>
      <c r="E274" s="47">
        <f t="shared" si="50"/>
        <v>0.13333333333333333</v>
      </c>
    </row>
    <row r="275" spans="1:5" ht="15.75" x14ac:dyDescent="0.25">
      <c r="A275" s="3" t="s">
        <v>203</v>
      </c>
      <c r="B275" s="32">
        <v>0</v>
      </c>
      <c r="C275" s="32">
        <v>0</v>
      </c>
      <c r="D275" s="51">
        <f t="shared" si="51"/>
        <v>0</v>
      </c>
      <c r="E275" s="47">
        <f t="shared" si="50"/>
        <v>0</v>
      </c>
    </row>
    <row r="276" spans="1:5" ht="15.75" x14ac:dyDescent="0.25">
      <c r="A276" s="3" t="s">
        <v>204</v>
      </c>
      <c r="B276" s="32">
        <v>0</v>
      </c>
      <c r="C276" s="32">
        <v>0</v>
      </c>
      <c r="D276" s="51">
        <f t="shared" si="51"/>
        <v>0</v>
      </c>
      <c r="E276" s="47">
        <f t="shared" si="50"/>
        <v>0</v>
      </c>
    </row>
    <row r="277" spans="1:5" ht="15.75" x14ac:dyDescent="0.25">
      <c r="A277" s="3" t="s">
        <v>205</v>
      </c>
      <c r="B277" s="32">
        <v>1</v>
      </c>
      <c r="C277" s="32">
        <v>0</v>
      </c>
      <c r="D277" s="51">
        <f t="shared" si="51"/>
        <v>3.125E-2</v>
      </c>
      <c r="E277" s="47">
        <f t="shared" si="50"/>
        <v>0</v>
      </c>
    </row>
    <row r="278" spans="1:5" ht="15.75" x14ac:dyDescent="0.25">
      <c r="A278" s="3" t="s">
        <v>206</v>
      </c>
      <c r="B278" s="32">
        <v>0</v>
      </c>
      <c r="C278" s="32">
        <v>0</v>
      </c>
      <c r="D278" s="51">
        <f t="shared" si="51"/>
        <v>0</v>
      </c>
      <c r="E278" s="47">
        <f t="shared" si="50"/>
        <v>0</v>
      </c>
    </row>
    <row r="279" spans="1:5" ht="15.75" x14ac:dyDescent="0.25">
      <c r="A279" s="5" t="s">
        <v>207</v>
      </c>
      <c r="B279" s="33">
        <v>4</v>
      </c>
      <c r="C279" s="33">
        <v>0</v>
      </c>
      <c r="D279" s="52">
        <f t="shared" si="51"/>
        <v>0.125</v>
      </c>
      <c r="E279" s="47">
        <f t="shared" si="50"/>
        <v>0</v>
      </c>
    </row>
    <row r="281" spans="1:5" ht="15.75" x14ac:dyDescent="0.25">
      <c r="A281" s="17"/>
    </row>
    <row r="290" spans="1:9" ht="15.75" x14ac:dyDescent="0.25">
      <c r="A290" s="1" t="s">
        <v>208</v>
      </c>
      <c r="B290" s="31" t="s">
        <v>1</v>
      </c>
      <c r="C290" s="43" t="s">
        <v>2</v>
      </c>
      <c r="D290" s="31" t="s">
        <v>234</v>
      </c>
      <c r="E290" s="2" t="s">
        <v>228</v>
      </c>
      <c r="G290" t="s">
        <v>229</v>
      </c>
      <c r="I290" t="s">
        <v>233</v>
      </c>
    </row>
    <row r="291" spans="1:9" ht="15.75" x14ac:dyDescent="0.25">
      <c r="A291" s="3" t="s">
        <v>209</v>
      </c>
      <c r="B291" s="32">
        <v>1</v>
      </c>
      <c r="C291" s="44">
        <v>2</v>
      </c>
      <c r="D291" s="47">
        <f t="shared" ref="D291:D297" si="52">B291/$G$291</f>
        <v>0.05</v>
      </c>
      <c r="E291" s="47">
        <f>C291/$I$291</f>
        <v>0.18181818181818182</v>
      </c>
      <c r="G291" s="35">
        <f>SUM(B291:B297)</f>
        <v>20</v>
      </c>
      <c r="I291" s="35">
        <f>SUM(C291:C297)</f>
        <v>11</v>
      </c>
    </row>
    <row r="292" spans="1:9" ht="15.75" x14ac:dyDescent="0.25">
      <c r="A292" s="3" t="s">
        <v>210</v>
      </c>
      <c r="B292" s="32">
        <v>8</v>
      </c>
      <c r="C292" s="44">
        <v>5</v>
      </c>
      <c r="D292" s="47">
        <f t="shared" si="52"/>
        <v>0.4</v>
      </c>
      <c r="E292" s="47">
        <f t="shared" ref="E291:E297" si="53">C292/$I$291</f>
        <v>0.45454545454545453</v>
      </c>
    </row>
    <row r="293" spans="1:9" ht="15.75" x14ac:dyDescent="0.25">
      <c r="A293" s="3" t="s">
        <v>211</v>
      </c>
      <c r="B293" s="32">
        <v>3</v>
      </c>
      <c r="C293" s="44">
        <v>2</v>
      </c>
      <c r="D293" s="47">
        <f t="shared" si="52"/>
        <v>0.15</v>
      </c>
      <c r="E293" s="47">
        <f t="shared" si="53"/>
        <v>0.18181818181818182</v>
      </c>
    </row>
    <row r="294" spans="1:9" ht="15.75" x14ac:dyDescent="0.25">
      <c r="A294" s="3" t="s">
        <v>212</v>
      </c>
      <c r="B294" s="32">
        <v>3</v>
      </c>
      <c r="C294" s="44">
        <v>0</v>
      </c>
      <c r="D294" s="47">
        <f t="shared" si="52"/>
        <v>0.15</v>
      </c>
      <c r="E294" s="47">
        <f t="shared" si="53"/>
        <v>0</v>
      </c>
    </row>
    <row r="295" spans="1:9" ht="15.75" x14ac:dyDescent="0.25">
      <c r="A295" s="3" t="s">
        <v>213</v>
      </c>
      <c r="B295" s="32">
        <v>5</v>
      </c>
      <c r="C295" s="44">
        <v>1</v>
      </c>
      <c r="D295" s="47">
        <f t="shared" si="52"/>
        <v>0.25</v>
      </c>
      <c r="E295" s="47">
        <f t="shared" si="53"/>
        <v>9.0909090909090912E-2</v>
      </c>
    </row>
    <row r="296" spans="1:9" ht="15.75" x14ac:dyDescent="0.25">
      <c r="A296" s="3" t="s">
        <v>214</v>
      </c>
      <c r="B296" s="32">
        <v>0</v>
      </c>
      <c r="C296" s="44">
        <v>1</v>
      </c>
      <c r="D296" s="47">
        <f t="shared" si="52"/>
        <v>0</v>
      </c>
      <c r="E296" s="47">
        <f t="shared" si="53"/>
        <v>9.0909090909090912E-2</v>
      </c>
    </row>
    <row r="297" spans="1:9" ht="15.75" x14ac:dyDescent="0.25">
      <c r="A297" s="5" t="s">
        <v>215</v>
      </c>
      <c r="B297" s="33">
        <v>0</v>
      </c>
      <c r="C297" s="45">
        <v>0</v>
      </c>
      <c r="D297" s="47">
        <f t="shared" si="52"/>
        <v>0</v>
      </c>
      <c r="E297" s="47">
        <f t="shared" si="53"/>
        <v>0</v>
      </c>
    </row>
  </sheetData>
  <pageMargins left="0.7" right="0.7" top="0.75" bottom="0.75" header="0.3" footer="0.3"/>
  <pageSetup orientation="portrait" r:id="rId1"/>
  <drawing r:id="rId2"/>
  <tableParts count="3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6776-F7E8-40A5-97B9-83107DCE1227}">
  <dimension ref="A1"/>
  <sheetViews>
    <sheetView topLeftCell="A6" workbookViewId="0">
      <selection activeCell="L14" sqref="L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3533-0EBE-4816-A1B9-1794EA893B43}">
  <dimension ref="A1"/>
  <sheetViews>
    <sheetView tabSelected="1" topLeftCell="A74" workbookViewId="0">
      <selection activeCell="L59" sqref="L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2F1F-9235-402F-BC55-DB0A4783C38B}">
  <dimension ref="A1"/>
  <sheetViews>
    <sheetView topLeftCell="A478" workbookViewId="0">
      <selection activeCell="L528" sqref="L5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1ACE-1173-45DD-B88A-7E1C4D2B19E1}">
  <dimension ref="B6:G47"/>
  <sheetViews>
    <sheetView topLeftCell="A31" workbookViewId="0">
      <selection activeCell="B39" sqref="B39"/>
    </sheetView>
  </sheetViews>
  <sheetFormatPr defaultRowHeight="15" x14ac:dyDescent="0.25"/>
  <cols>
    <col min="2" max="2" width="90.7109375" customWidth="1"/>
    <col min="3" max="3" width="14.5703125" customWidth="1"/>
    <col min="4" max="4" width="14.7109375" customWidth="1"/>
    <col min="6" max="6" width="23.28515625" customWidth="1"/>
    <col min="7" max="8" width="11" customWidth="1"/>
  </cols>
  <sheetData>
    <row r="6" spans="2:5" x14ac:dyDescent="0.25">
      <c r="B6" t="s">
        <v>8</v>
      </c>
      <c r="C6" t="s">
        <v>1</v>
      </c>
      <c r="D6" t="s">
        <v>2</v>
      </c>
      <c r="E6" t="s">
        <v>243</v>
      </c>
    </row>
    <row r="7" spans="2:5" ht="31.5" x14ac:dyDescent="0.25">
      <c r="B7" s="53" t="s">
        <v>9</v>
      </c>
      <c r="C7" s="54">
        <v>0</v>
      </c>
      <c r="D7" s="54">
        <v>0</v>
      </c>
      <c r="E7" s="55">
        <f>C7+D7</f>
        <v>0</v>
      </c>
    </row>
    <row r="8" spans="2:5" ht="15.75" x14ac:dyDescent="0.25">
      <c r="B8" s="9" t="s">
        <v>10</v>
      </c>
      <c r="C8" s="32">
        <v>1</v>
      </c>
      <c r="D8" s="32">
        <v>2</v>
      </c>
      <c r="E8" s="44">
        <f t="shared" ref="E8:E11" si="0">C8+D8</f>
        <v>3</v>
      </c>
    </row>
    <row r="9" spans="2:5" ht="15.75" x14ac:dyDescent="0.25">
      <c r="B9" s="53" t="s">
        <v>11</v>
      </c>
      <c r="C9" s="54">
        <v>10</v>
      </c>
      <c r="D9" s="54">
        <v>4</v>
      </c>
      <c r="E9" s="55">
        <f t="shared" si="0"/>
        <v>14</v>
      </c>
    </row>
    <row r="10" spans="2:5" ht="15.75" x14ac:dyDescent="0.25">
      <c r="B10" s="9" t="s">
        <v>12</v>
      </c>
      <c r="C10" s="32">
        <v>11</v>
      </c>
      <c r="D10" s="32">
        <v>4</v>
      </c>
      <c r="E10" s="44">
        <f t="shared" si="0"/>
        <v>15</v>
      </c>
    </row>
    <row r="11" spans="2:5" ht="31.5" x14ac:dyDescent="0.25">
      <c r="B11" s="53" t="s">
        <v>13</v>
      </c>
      <c r="C11" s="54">
        <v>3</v>
      </c>
      <c r="D11" s="54">
        <v>0</v>
      </c>
      <c r="E11" s="55">
        <f t="shared" si="0"/>
        <v>3</v>
      </c>
    </row>
    <row r="12" spans="2:5" ht="15.75" x14ac:dyDescent="0.25">
      <c r="B12" s="56" t="s">
        <v>240</v>
      </c>
      <c r="C12" s="35">
        <f>SUM(C7:C11)</f>
        <v>25</v>
      </c>
      <c r="D12" s="35">
        <f>SUM(D7:D11)</f>
        <v>10</v>
      </c>
      <c r="E12" s="35">
        <f>SUM(C12:D12)</f>
        <v>35</v>
      </c>
    </row>
    <row r="15" spans="2:5" x14ac:dyDescent="0.25">
      <c r="B15" t="s">
        <v>245</v>
      </c>
    </row>
    <row r="16" spans="2:5" x14ac:dyDescent="0.25">
      <c r="B16" t="s">
        <v>8</v>
      </c>
      <c r="C16" t="s">
        <v>241</v>
      </c>
      <c r="D16" t="s">
        <v>242</v>
      </c>
    </row>
    <row r="17" spans="2:7" x14ac:dyDescent="0.25">
      <c r="B17" t="s">
        <v>9</v>
      </c>
      <c r="C17" s="28">
        <f>E7*C12/E12</f>
        <v>0</v>
      </c>
      <c r="D17" s="28">
        <f>E7*D12/E12</f>
        <v>0</v>
      </c>
    </row>
    <row r="18" spans="2:7" x14ac:dyDescent="0.25">
      <c r="B18" t="s">
        <v>10</v>
      </c>
      <c r="C18" s="28">
        <f>E8*C12/E12</f>
        <v>2.1428571428571428</v>
      </c>
      <c r="D18" s="28">
        <f>E8*D12/E12</f>
        <v>0.8571428571428571</v>
      </c>
    </row>
    <row r="19" spans="2:7" x14ac:dyDescent="0.25">
      <c r="B19" t="s">
        <v>11</v>
      </c>
      <c r="C19" s="28">
        <f>E9*C12/E12</f>
        <v>10</v>
      </c>
      <c r="D19" s="28">
        <f>E9*D12/E12</f>
        <v>4</v>
      </c>
    </row>
    <row r="20" spans="2:7" x14ac:dyDescent="0.25">
      <c r="B20" t="s">
        <v>12</v>
      </c>
      <c r="C20" s="28">
        <f>E10*C12/E12</f>
        <v>10.714285714285714</v>
      </c>
      <c r="D20" s="28">
        <f>E10*D12/E12</f>
        <v>4.2857142857142856</v>
      </c>
    </row>
    <row r="21" spans="2:7" x14ac:dyDescent="0.25">
      <c r="B21" t="s">
        <v>13</v>
      </c>
      <c r="C21" s="28">
        <f>E11*C12/E12</f>
        <v>2.1428571428571428</v>
      </c>
      <c r="D21" s="28">
        <f>E11*D12/E12</f>
        <v>0.8571428571428571</v>
      </c>
    </row>
    <row r="24" spans="2:7" ht="30" x14ac:dyDescent="0.25">
      <c r="B24" s="57" t="s">
        <v>244</v>
      </c>
    </row>
    <row r="25" spans="2:7" x14ac:dyDescent="0.25">
      <c r="B25" t="s">
        <v>8</v>
      </c>
      <c r="C25" t="s">
        <v>258</v>
      </c>
      <c r="D25" t="s">
        <v>144</v>
      </c>
      <c r="F25" t="s">
        <v>259</v>
      </c>
      <c r="G25" t="s">
        <v>218</v>
      </c>
    </row>
    <row r="26" spans="2:7" x14ac:dyDescent="0.25">
      <c r="B26" t="s">
        <v>9</v>
      </c>
      <c r="C26" s="28">
        <v>0</v>
      </c>
      <c r="D26" s="28">
        <v>0</v>
      </c>
      <c r="F26" s="28">
        <f>SUM(C31,D31)</f>
        <v>3.36</v>
      </c>
    </row>
    <row r="27" spans="2:7" x14ac:dyDescent="0.25">
      <c r="B27" t="s">
        <v>10</v>
      </c>
      <c r="C27" s="28">
        <f>(C8-C18)^2/(C18)</f>
        <v>0.60952380952380947</v>
      </c>
      <c r="D27" s="28">
        <f>(D8-D18)^2/(D18)</f>
        <v>1.5238095238095237</v>
      </c>
    </row>
    <row r="28" spans="2:7" x14ac:dyDescent="0.25">
      <c r="B28" t="s">
        <v>11</v>
      </c>
      <c r="C28" s="28">
        <f>(C9-C19)^2/(C19)</f>
        <v>0</v>
      </c>
      <c r="D28" s="28">
        <f>(D9-D19)^2/(D19)</f>
        <v>0</v>
      </c>
    </row>
    <row r="29" spans="2:7" x14ac:dyDescent="0.25">
      <c r="B29" t="s">
        <v>12</v>
      </c>
      <c r="C29" s="28">
        <f>(C10-C20)^2/(C20)</f>
        <v>7.6190476190476607E-3</v>
      </c>
      <c r="D29" s="28">
        <f>(D10-D20)^2/(D20)</f>
        <v>1.9047619047619032E-2</v>
      </c>
    </row>
    <row r="30" spans="2:7" x14ac:dyDescent="0.25">
      <c r="B30" t="s">
        <v>13</v>
      </c>
      <c r="C30" s="28">
        <f>(C11-C21)^2/(C21)</f>
        <v>0.34285714285714292</v>
      </c>
      <c r="D30" s="28">
        <f>(D11-D21)^2/(D21)</f>
        <v>0.8571428571428571</v>
      </c>
    </row>
    <row r="31" spans="2:7" x14ac:dyDescent="0.25">
      <c r="B31" t="s">
        <v>246</v>
      </c>
      <c r="C31" s="28">
        <f>SUM(C26:C30)</f>
        <v>0.96</v>
      </c>
      <c r="D31" s="28">
        <f>SUM(D26:D30)</f>
        <v>2.4</v>
      </c>
    </row>
    <row r="33" spans="2:3" x14ac:dyDescent="0.25">
      <c r="B33" t="s">
        <v>247</v>
      </c>
    </row>
    <row r="34" spans="2:3" x14ac:dyDescent="0.25">
      <c r="B34" t="s">
        <v>248</v>
      </c>
    </row>
    <row r="35" spans="2:3" x14ac:dyDescent="0.25">
      <c r="B35" t="s">
        <v>249</v>
      </c>
    </row>
    <row r="36" spans="2:3" x14ac:dyDescent="0.25">
      <c r="B36" t="s">
        <v>250</v>
      </c>
    </row>
    <row r="38" spans="2:3" x14ac:dyDescent="0.25">
      <c r="B38" t="s">
        <v>251</v>
      </c>
      <c r="C38" t="s">
        <v>218</v>
      </c>
    </row>
    <row r="39" spans="2:3" x14ac:dyDescent="0.25">
      <c r="B39" s="28">
        <f>_xlfn.CHISQ.INV.RT(0.05, 4)</f>
        <v>9.4877290367811575</v>
      </c>
      <c r="C39" s="28" t="s">
        <v>255</v>
      </c>
    </row>
    <row r="40" spans="2:3" x14ac:dyDescent="0.25">
      <c r="B40" s="28"/>
      <c r="C40" s="28"/>
    </row>
    <row r="41" spans="2:3" x14ac:dyDescent="0.25">
      <c r="B41" t="s">
        <v>257</v>
      </c>
    </row>
    <row r="42" spans="2:3" x14ac:dyDescent="0.25">
      <c r="B42" s="28"/>
    </row>
    <row r="45" spans="2:3" x14ac:dyDescent="0.25">
      <c r="B45" t="s">
        <v>260</v>
      </c>
    </row>
    <row r="46" spans="2:3" x14ac:dyDescent="0.25">
      <c r="B46" t="s">
        <v>261</v>
      </c>
    </row>
    <row r="47" spans="2:3" x14ac:dyDescent="0.25">
      <c r="B47" t="s">
        <v>256</v>
      </c>
    </row>
  </sheetData>
  <phoneticPr fontId="7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31A94-3556-484D-921B-07D765F8E063}">
  <dimension ref="B3:G39"/>
  <sheetViews>
    <sheetView topLeftCell="A22" workbookViewId="0">
      <selection activeCell="C43" sqref="C43"/>
    </sheetView>
  </sheetViews>
  <sheetFormatPr defaultRowHeight="15" x14ac:dyDescent="0.25"/>
  <cols>
    <col min="2" max="2" width="77.42578125" customWidth="1"/>
    <col min="3" max="3" width="14.5703125" customWidth="1"/>
    <col min="4" max="4" width="15.5703125" customWidth="1"/>
    <col min="5" max="5" width="11" customWidth="1"/>
    <col min="6" max="6" width="23.28515625" customWidth="1"/>
    <col min="7" max="7" width="11" customWidth="1"/>
  </cols>
  <sheetData>
    <row r="3" spans="2:5" ht="15.75" x14ac:dyDescent="0.25">
      <c r="B3" s="58" t="s">
        <v>15</v>
      </c>
      <c r="C3" s="59" t="s">
        <v>1</v>
      </c>
      <c r="D3" s="59" t="s">
        <v>2</v>
      </c>
      <c r="E3" s="60" t="s">
        <v>3</v>
      </c>
    </row>
    <row r="4" spans="2:5" ht="47.25" x14ac:dyDescent="0.25">
      <c r="B4" s="61" t="s">
        <v>16</v>
      </c>
      <c r="C4" s="54">
        <v>0</v>
      </c>
      <c r="D4" s="54">
        <v>0</v>
      </c>
      <c r="E4" s="55">
        <f>SUM(C4:D4)</f>
        <v>0</v>
      </c>
    </row>
    <row r="5" spans="2:5" ht="15.75" x14ac:dyDescent="0.25">
      <c r="B5" s="11" t="s">
        <v>17</v>
      </c>
      <c r="C5" s="32">
        <v>2</v>
      </c>
      <c r="D5" s="32">
        <v>1</v>
      </c>
      <c r="E5" s="44">
        <f t="shared" ref="E5:E7" si="0">SUM(C5:D5)</f>
        <v>3</v>
      </c>
    </row>
    <row r="6" spans="2:5" ht="31.5" x14ac:dyDescent="0.25">
      <c r="B6" s="61" t="s">
        <v>18</v>
      </c>
      <c r="C6" s="54">
        <v>12</v>
      </c>
      <c r="D6" s="54">
        <v>7</v>
      </c>
      <c r="E6" s="55">
        <f t="shared" si="0"/>
        <v>19</v>
      </c>
    </row>
    <row r="7" spans="2:5" ht="47.25" x14ac:dyDescent="0.25">
      <c r="B7" s="11" t="s">
        <v>19</v>
      </c>
      <c r="C7" s="32">
        <v>11</v>
      </c>
      <c r="D7" s="32">
        <v>2</v>
      </c>
      <c r="E7" s="44">
        <f t="shared" si="0"/>
        <v>13</v>
      </c>
    </row>
    <row r="8" spans="2:5" x14ac:dyDescent="0.25">
      <c r="B8" t="s">
        <v>240</v>
      </c>
      <c r="C8">
        <v>25</v>
      </c>
      <c r="D8">
        <v>10</v>
      </c>
      <c r="E8">
        <v>35</v>
      </c>
    </row>
    <row r="10" spans="2:5" x14ac:dyDescent="0.25">
      <c r="B10" t="s">
        <v>262</v>
      </c>
    </row>
    <row r="11" spans="2:5" x14ac:dyDescent="0.25">
      <c r="B11" t="s">
        <v>263</v>
      </c>
      <c r="C11" t="s">
        <v>241</v>
      </c>
      <c r="D11" t="s">
        <v>242</v>
      </c>
    </row>
    <row r="12" spans="2:5" ht="15.75" x14ac:dyDescent="0.25">
      <c r="B12" s="61" t="s">
        <v>16</v>
      </c>
      <c r="C12" s="62">
        <f>E4*C8/E8</f>
        <v>0</v>
      </c>
      <c r="D12" s="62">
        <f>E4*D8/E8</f>
        <v>0</v>
      </c>
    </row>
    <row r="13" spans="2:5" ht="15.75" x14ac:dyDescent="0.25">
      <c r="B13" s="11" t="s">
        <v>17</v>
      </c>
      <c r="C13" s="26">
        <f>E5*C8/E8</f>
        <v>2.1428571428571428</v>
      </c>
      <c r="D13" s="26">
        <f>E5*D8/E8</f>
        <v>0.8571428571428571</v>
      </c>
    </row>
    <row r="14" spans="2:5" ht="15.75" x14ac:dyDescent="0.25">
      <c r="B14" s="61" t="s">
        <v>18</v>
      </c>
      <c r="C14" s="62">
        <f>E6*C8/E8</f>
        <v>13.571428571428571</v>
      </c>
      <c r="D14" s="62">
        <f>E6*D8/E8</f>
        <v>5.4285714285714288</v>
      </c>
    </row>
    <row r="15" spans="2:5" ht="15.75" x14ac:dyDescent="0.25">
      <c r="B15" s="11" t="s">
        <v>19</v>
      </c>
      <c r="C15" s="26">
        <f>E7*C8/E8</f>
        <v>9.2857142857142865</v>
      </c>
      <c r="D15" s="26">
        <f>E7*D8/E8</f>
        <v>3.7142857142857144</v>
      </c>
    </row>
    <row r="18" spans="2:7" ht="30" x14ac:dyDescent="0.25">
      <c r="B18" s="57" t="s">
        <v>244</v>
      </c>
    </row>
    <row r="19" spans="2:7" x14ac:dyDescent="0.25">
      <c r="B19" t="s">
        <v>263</v>
      </c>
      <c r="C19" t="s">
        <v>1</v>
      </c>
      <c r="D19" t="s">
        <v>144</v>
      </c>
      <c r="F19" t="s">
        <v>259</v>
      </c>
      <c r="G19" t="s">
        <v>218</v>
      </c>
    </row>
    <row r="20" spans="2:7" ht="15.75" x14ac:dyDescent="0.25">
      <c r="B20" s="61" t="s">
        <v>16</v>
      </c>
      <c r="C20" s="62">
        <v>0</v>
      </c>
      <c r="D20" s="62">
        <v>0</v>
      </c>
      <c r="F20" s="28">
        <f>SUM(C24,D24)</f>
        <v>6.0265856950067462</v>
      </c>
    </row>
    <row r="21" spans="2:7" ht="15.75" x14ac:dyDescent="0.25">
      <c r="B21" s="11" t="s">
        <v>17</v>
      </c>
      <c r="C21" s="26">
        <f>(C4-C13)^2/(C13)</f>
        <v>2.1428571428571428</v>
      </c>
      <c r="D21" s="26">
        <f>(D5-D13)^2/(D13)</f>
        <v>2.3809523809523826E-2</v>
      </c>
    </row>
    <row r="22" spans="2:7" ht="15.75" x14ac:dyDescent="0.25">
      <c r="B22" s="61" t="s">
        <v>18</v>
      </c>
      <c r="C22" s="62">
        <f>(C6-C14)^2/(C14)</f>
        <v>0.18195488721804506</v>
      </c>
      <c r="D22" s="62">
        <f>(D6-D14)^2/(D14)</f>
        <v>0.45488721804511267</v>
      </c>
    </row>
    <row r="23" spans="2:7" ht="15.75" x14ac:dyDescent="0.25">
      <c r="B23" s="11" t="s">
        <v>19</v>
      </c>
      <c r="C23" s="26">
        <f>(C7-C15)^2/(C15)</f>
        <v>0.31648351648351619</v>
      </c>
      <c r="D23" s="26">
        <f>(D6-D15)^2/(D15)</f>
        <v>2.906593406593406</v>
      </c>
    </row>
    <row r="24" spans="2:7" x14ac:dyDescent="0.25">
      <c r="B24" t="s">
        <v>240</v>
      </c>
      <c r="C24" s="28">
        <f>SUM(C20:C23)</f>
        <v>2.641295546558704</v>
      </c>
      <c r="D24" s="28">
        <f>SUM(D20:D23)</f>
        <v>3.3852901484480427</v>
      </c>
    </row>
    <row r="27" spans="2:7" x14ac:dyDescent="0.25">
      <c r="B27" t="s">
        <v>247</v>
      </c>
    </row>
    <row r="28" spans="2:7" x14ac:dyDescent="0.25">
      <c r="B28" t="s">
        <v>248</v>
      </c>
    </row>
    <row r="29" spans="2:7" x14ac:dyDescent="0.25">
      <c r="B29" t="s">
        <v>264</v>
      </c>
    </row>
    <row r="30" spans="2:7" x14ac:dyDescent="0.25">
      <c r="B30" t="s">
        <v>265</v>
      </c>
    </row>
    <row r="33" spans="2:3" x14ac:dyDescent="0.25">
      <c r="B33" t="s">
        <v>251</v>
      </c>
      <c r="C33" t="s">
        <v>218</v>
      </c>
    </row>
    <row r="34" spans="2:3" x14ac:dyDescent="0.25">
      <c r="B34" s="28">
        <f>_xlfn.CHISQ.INV.RT(0.05, 3)</f>
        <v>7.8147279032511792</v>
      </c>
      <c r="C34" s="28" t="s">
        <v>255</v>
      </c>
    </row>
    <row r="37" spans="2:3" x14ac:dyDescent="0.25">
      <c r="B37" t="s">
        <v>260</v>
      </c>
    </row>
    <row r="38" spans="2:3" x14ac:dyDescent="0.25">
      <c r="B38" t="s">
        <v>266</v>
      </c>
    </row>
    <row r="39" spans="2:3" x14ac:dyDescent="0.25">
      <c r="B39" t="s">
        <v>267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84F7-CABB-48D6-95FA-53F8B601C032}">
  <dimension ref="A1:E42"/>
  <sheetViews>
    <sheetView workbookViewId="0">
      <selection activeCell="A43" sqref="A43"/>
    </sheetView>
  </sheetViews>
  <sheetFormatPr defaultRowHeight="15" x14ac:dyDescent="0.25"/>
  <cols>
    <col min="1" max="1" width="60.7109375" customWidth="1"/>
    <col min="2" max="2" width="16.140625" customWidth="1"/>
    <col min="3" max="3" width="16.7109375" customWidth="1"/>
    <col min="5" max="5" width="25.85546875" customWidth="1"/>
  </cols>
  <sheetData>
    <row r="1" spans="1:4" ht="15.75" x14ac:dyDescent="0.25">
      <c r="A1" s="63" t="s">
        <v>174</v>
      </c>
      <c r="B1" s="64" t="s">
        <v>1</v>
      </c>
      <c r="C1" s="65" t="s">
        <v>2</v>
      </c>
      <c r="D1" s="64" t="s">
        <v>3</v>
      </c>
    </row>
    <row r="2" spans="1:4" ht="15.75" x14ac:dyDescent="0.25">
      <c r="A2" s="66" t="s">
        <v>175</v>
      </c>
      <c r="B2" s="54">
        <v>5</v>
      </c>
      <c r="C2" s="55">
        <v>3</v>
      </c>
      <c r="D2" s="67">
        <f t="shared" ref="D2:D7" si="0">SUM(B2,C2)</f>
        <v>8</v>
      </c>
    </row>
    <row r="3" spans="1:4" ht="15.75" x14ac:dyDescent="0.25">
      <c r="A3" s="4" t="s">
        <v>176</v>
      </c>
      <c r="B3" s="32">
        <v>4</v>
      </c>
      <c r="C3" s="44">
        <v>2</v>
      </c>
      <c r="D3" s="68">
        <f t="shared" si="0"/>
        <v>6</v>
      </c>
    </row>
    <row r="4" spans="1:4" ht="15.75" x14ac:dyDescent="0.25">
      <c r="A4" s="66" t="s">
        <v>177</v>
      </c>
      <c r="B4" s="54">
        <v>12</v>
      </c>
      <c r="C4" s="55">
        <v>4</v>
      </c>
      <c r="D4" s="67">
        <f t="shared" si="0"/>
        <v>16</v>
      </c>
    </row>
    <row r="5" spans="1:4" ht="15.75" x14ac:dyDescent="0.25">
      <c r="A5" s="4" t="s">
        <v>178</v>
      </c>
      <c r="B5" s="32">
        <v>2</v>
      </c>
      <c r="C5" s="44">
        <v>0</v>
      </c>
      <c r="D5" s="68">
        <f t="shared" si="0"/>
        <v>2</v>
      </c>
    </row>
    <row r="6" spans="1:4" ht="15.75" x14ac:dyDescent="0.25">
      <c r="A6" s="66" t="s">
        <v>179</v>
      </c>
      <c r="B6" s="54">
        <v>0</v>
      </c>
      <c r="C6" s="55">
        <v>1</v>
      </c>
      <c r="D6" s="67">
        <f t="shared" si="0"/>
        <v>1</v>
      </c>
    </row>
    <row r="7" spans="1:4" ht="15.75" x14ac:dyDescent="0.25">
      <c r="A7" s="4" t="s">
        <v>180</v>
      </c>
      <c r="B7" s="32">
        <v>2</v>
      </c>
      <c r="C7" s="44">
        <v>1</v>
      </c>
      <c r="D7" s="69">
        <f t="shared" si="0"/>
        <v>3</v>
      </c>
    </row>
    <row r="8" spans="1:4" ht="15.75" x14ac:dyDescent="0.25">
      <c r="A8" s="70" t="s">
        <v>240</v>
      </c>
      <c r="B8" s="35">
        <f>SUM(B2:B7)</f>
        <v>25</v>
      </c>
      <c r="C8" s="35">
        <f>SUM(C2:C7)</f>
        <v>11</v>
      </c>
      <c r="D8" s="35">
        <f>SUM(D2:D7)</f>
        <v>36</v>
      </c>
    </row>
    <row r="10" spans="1:4" x14ac:dyDescent="0.25">
      <c r="A10" t="s">
        <v>262</v>
      </c>
    </row>
    <row r="11" spans="1:4" ht="15.75" x14ac:dyDescent="0.25">
      <c r="A11" s="72" t="s">
        <v>174</v>
      </c>
      <c r="B11" s="73" t="s">
        <v>241</v>
      </c>
      <c r="C11" s="74" t="s">
        <v>268</v>
      </c>
    </row>
    <row r="12" spans="1:4" ht="15.75" x14ac:dyDescent="0.25">
      <c r="A12" s="71" t="s">
        <v>175</v>
      </c>
      <c r="B12" s="62">
        <f>D2*B8/D8</f>
        <v>5.5555555555555554</v>
      </c>
      <c r="C12" s="75">
        <f>D2*C8/D8</f>
        <v>2.4444444444444446</v>
      </c>
    </row>
    <row r="13" spans="1:4" ht="15.75" x14ac:dyDescent="0.25">
      <c r="A13" s="3" t="s">
        <v>176</v>
      </c>
      <c r="B13" s="26">
        <f>D3*B8/D8</f>
        <v>4.166666666666667</v>
      </c>
      <c r="C13" s="29">
        <f>D3*C8/D8</f>
        <v>1.8333333333333333</v>
      </c>
    </row>
    <row r="14" spans="1:4" ht="15.75" x14ac:dyDescent="0.25">
      <c r="A14" s="71" t="s">
        <v>177</v>
      </c>
      <c r="B14" s="62">
        <f>D4*B8/D8</f>
        <v>11.111111111111111</v>
      </c>
      <c r="C14" s="75">
        <f>D4*C8/D8</f>
        <v>4.8888888888888893</v>
      </c>
    </row>
    <row r="15" spans="1:4" ht="15.75" x14ac:dyDescent="0.25">
      <c r="A15" s="3" t="s">
        <v>178</v>
      </c>
      <c r="B15" s="26">
        <f>D5*B8/D8</f>
        <v>1.3888888888888888</v>
      </c>
      <c r="C15" s="29">
        <f>D5*C8/D8</f>
        <v>0.61111111111111116</v>
      </c>
    </row>
    <row r="16" spans="1:4" ht="15.75" x14ac:dyDescent="0.25">
      <c r="A16" s="71" t="s">
        <v>179</v>
      </c>
      <c r="B16" s="62">
        <f>D6*B8/D8</f>
        <v>0.69444444444444442</v>
      </c>
      <c r="C16" s="75">
        <f>D6*C8/D8</f>
        <v>0.30555555555555558</v>
      </c>
    </row>
    <row r="17" spans="1:5" ht="15.75" x14ac:dyDescent="0.25">
      <c r="A17" s="5" t="s">
        <v>180</v>
      </c>
      <c r="B17" s="27">
        <f>D7*B8/D8</f>
        <v>2.0833333333333335</v>
      </c>
      <c r="C17" s="30">
        <f>D7*C8/D8</f>
        <v>0.91666666666666663</v>
      </c>
    </row>
    <row r="20" spans="1:5" x14ac:dyDescent="0.25">
      <c r="A20" t="s">
        <v>269</v>
      </c>
    </row>
    <row r="21" spans="1:5" x14ac:dyDescent="0.25">
      <c r="A21" t="s">
        <v>270</v>
      </c>
    </row>
    <row r="22" spans="1:5" ht="15.75" x14ac:dyDescent="0.25">
      <c r="A22" s="72" t="s">
        <v>174</v>
      </c>
      <c r="B22" s="73" t="s">
        <v>241</v>
      </c>
      <c r="C22" s="74" t="s">
        <v>268</v>
      </c>
      <c r="E22" t="s">
        <v>271</v>
      </c>
    </row>
    <row r="23" spans="1:5" ht="15.75" x14ac:dyDescent="0.25">
      <c r="A23" s="71" t="s">
        <v>175</v>
      </c>
      <c r="B23" s="62">
        <f>(B2-B12)^2/(B12)</f>
        <v>5.5555555555555518E-2</v>
      </c>
      <c r="C23" s="75">
        <f>(C2-C12)^2/(C12)</f>
        <v>0.12626262626262616</v>
      </c>
      <c r="E23" s="28">
        <f>SUM(B29,C29)</f>
        <v>3.6</v>
      </c>
    </row>
    <row r="24" spans="1:5" ht="15.75" x14ac:dyDescent="0.25">
      <c r="A24" s="3" t="s">
        <v>176</v>
      </c>
      <c r="B24" s="26">
        <f>(B3-B13)^2/(B13)</f>
        <v>6.6666666666666896E-3</v>
      </c>
      <c r="C24" s="29">
        <f>(C3-C13)^2/(C13)</f>
        <v>1.5151515151515166E-2</v>
      </c>
    </row>
    <row r="25" spans="1:5" ht="15.75" x14ac:dyDescent="0.25">
      <c r="A25" s="71" t="s">
        <v>177</v>
      </c>
      <c r="B25" s="62">
        <f>(B4-B14)^2/(B14)</f>
        <v>7.111111111111118E-2</v>
      </c>
      <c r="C25" s="75">
        <f>(C4-C14)^2/(C14)</f>
        <v>0.16161616161616174</v>
      </c>
    </row>
    <row r="26" spans="1:5" ht="15.75" x14ac:dyDescent="0.25">
      <c r="A26" s="3" t="s">
        <v>178</v>
      </c>
      <c r="B26" s="26">
        <f>(B5-B15)^2/(B15)</f>
        <v>0.26888888888888896</v>
      </c>
      <c r="C26" s="29">
        <f>(C5-C15)^2/(C15)</f>
        <v>0.61111111111111116</v>
      </c>
    </row>
    <row r="27" spans="1:5" ht="15.75" x14ac:dyDescent="0.25">
      <c r="A27" s="71" t="s">
        <v>179</v>
      </c>
      <c r="B27" s="62">
        <f>(B6-B16)^2/(B16)</f>
        <v>0.69444444444444442</v>
      </c>
      <c r="C27" s="75">
        <f>(C6-C16)^2/(C16)</f>
        <v>1.5782828282828281</v>
      </c>
    </row>
    <row r="28" spans="1:5" ht="15.75" x14ac:dyDescent="0.25">
      <c r="A28" s="5" t="s">
        <v>180</v>
      </c>
      <c r="B28" s="27">
        <f>(B7-B17)^2/(B17)</f>
        <v>3.3333333333333448E-3</v>
      </c>
      <c r="C28" s="30">
        <f>(C7-C17)^2/(C17)</f>
        <v>7.5757575757575829E-3</v>
      </c>
    </row>
    <row r="29" spans="1:5" ht="15.75" x14ac:dyDescent="0.25">
      <c r="A29" s="5" t="s">
        <v>240</v>
      </c>
      <c r="B29" s="27">
        <f>SUM(B23:B28)</f>
        <v>1.1000000000000001</v>
      </c>
      <c r="C29" s="30">
        <f>SUM(C23:C28)</f>
        <v>2.5</v>
      </c>
    </row>
    <row r="32" spans="1:5" x14ac:dyDescent="0.25">
      <c r="A32" t="s">
        <v>247</v>
      </c>
    </row>
    <row r="33" spans="1:2" x14ac:dyDescent="0.25">
      <c r="A33" t="s">
        <v>248</v>
      </c>
    </row>
    <row r="34" spans="1:2" x14ac:dyDescent="0.25">
      <c r="A34" t="s">
        <v>272</v>
      </c>
    </row>
    <row r="35" spans="1:2" x14ac:dyDescent="0.25">
      <c r="A35" t="s">
        <v>273</v>
      </c>
    </row>
    <row r="37" spans="1:2" x14ac:dyDescent="0.25">
      <c r="A37" t="s">
        <v>251</v>
      </c>
    </row>
    <row r="38" spans="1:2" x14ac:dyDescent="0.25">
      <c r="A38" s="28">
        <f>_xlfn.CHISQ.INV.RT(0.05, 5)</f>
        <v>11.070497693516353</v>
      </c>
      <c r="B38" t="s">
        <v>255</v>
      </c>
    </row>
    <row r="40" spans="1:2" x14ac:dyDescent="0.25">
      <c r="A40" t="s">
        <v>260</v>
      </c>
    </row>
    <row r="41" spans="1:2" x14ac:dyDescent="0.25">
      <c r="A41" t="s">
        <v>274</v>
      </c>
    </row>
    <row r="42" spans="1:2" x14ac:dyDescent="0.25">
      <c r="A42" t="s">
        <v>275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 Bike Data_1</vt:lpstr>
      <vt:lpstr>General</vt:lpstr>
      <vt:lpstr>Bike Usage</vt:lpstr>
      <vt:lpstr>Factors</vt:lpstr>
      <vt:lpstr>Age Significance</vt:lpstr>
      <vt:lpstr>Education Significance</vt:lpstr>
      <vt:lpstr>Information 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Loureen Valyne</dc:creator>
  <cp:lastModifiedBy>Loureen Valyne</cp:lastModifiedBy>
  <cp:lastPrinted>2024-12-04T21:14:48Z</cp:lastPrinted>
  <dcterms:created xsi:type="dcterms:W3CDTF">2024-12-04T15:49:18Z</dcterms:created>
  <dcterms:modified xsi:type="dcterms:W3CDTF">2024-12-06T15:48:13Z</dcterms:modified>
</cp:coreProperties>
</file>