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MMOGame\trunk\Binary\Game\ConfigSrc\tables\"/>
    </mc:Choice>
  </mc:AlternateContent>
  <bookViews>
    <workbookView xWindow="0" yWindow="0" windowWidth="16995" windowHeight="4440"/>
  </bookViews>
  <sheets>
    <sheet name="辅助表 buildingmesh配置表" sheetId="2" r:id="rId1"/>
    <sheet name="辅助表 buildingcurvemesh配置表" sheetId="4" r:id="rId2"/>
    <sheet name="buildingmesh" sheetId="1" r:id="rId3"/>
    <sheet name="buildingcurvemesh" sheetId="3" r:id="rId4"/>
    <sheet name="配置说明" sheetId="5" r:id="rId5"/>
  </sheets>
  <calcPr calcId="162913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4" i="1"/>
  <c r="H4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4" i="1"/>
  <c r="L5" i="1" l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N4" i="1"/>
  <c r="M4" i="1"/>
  <c r="L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22" i="1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4" i="1"/>
  <c r="F21" i="1"/>
  <c r="E27" i="1"/>
  <c r="E59" i="1"/>
  <c r="G72" i="1"/>
  <c r="C53" i="1" l="1"/>
  <c r="D53" i="1"/>
  <c r="C37" i="1"/>
  <c r="D37" i="1"/>
  <c r="D5" i="1"/>
  <c r="C5" i="1"/>
  <c r="C76" i="1"/>
  <c r="D76" i="1"/>
  <c r="C68" i="1"/>
  <c r="D68" i="1"/>
  <c r="D60" i="1"/>
  <c r="C60" i="1"/>
  <c r="D52" i="1"/>
  <c r="C52" i="1"/>
  <c r="C44" i="1"/>
  <c r="D44" i="1"/>
  <c r="D36" i="1"/>
  <c r="C36" i="1"/>
  <c r="D28" i="1"/>
  <c r="C28" i="1"/>
  <c r="C20" i="1"/>
  <c r="D20" i="1"/>
  <c r="C12" i="1"/>
  <c r="D12" i="1"/>
  <c r="C59" i="1"/>
  <c r="D59" i="1"/>
  <c r="D19" i="1"/>
  <c r="C19" i="1"/>
  <c r="D74" i="1"/>
  <c r="C74" i="1"/>
  <c r="D66" i="1"/>
  <c r="C66" i="1"/>
  <c r="C58" i="1"/>
  <c r="D58" i="1"/>
  <c r="D50" i="1"/>
  <c r="C50" i="1"/>
  <c r="C42" i="1"/>
  <c r="D42" i="1"/>
  <c r="C34" i="1"/>
  <c r="D34" i="1"/>
  <c r="D26" i="1"/>
  <c r="C26" i="1"/>
  <c r="C18" i="1"/>
  <c r="D18" i="1"/>
  <c r="C10" i="1"/>
  <c r="D10" i="1"/>
  <c r="C61" i="1"/>
  <c r="D61" i="1"/>
  <c r="C29" i="1"/>
  <c r="D29" i="1"/>
  <c r="C75" i="1"/>
  <c r="D75" i="1"/>
  <c r="C27" i="1"/>
  <c r="D27" i="1"/>
  <c r="D73" i="1"/>
  <c r="C73" i="1"/>
  <c r="D57" i="1"/>
  <c r="C57" i="1"/>
  <c r="D41" i="1"/>
  <c r="C41" i="1"/>
  <c r="D33" i="1"/>
  <c r="C33" i="1"/>
  <c r="C25" i="1"/>
  <c r="D25" i="1"/>
  <c r="C17" i="1"/>
  <c r="D17" i="1"/>
  <c r="C9" i="1"/>
  <c r="D9" i="1"/>
  <c r="D69" i="1"/>
  <c r="C69" i="1"/>
  <c r="D45" i="1"/>
  <c r="C45" i="1"/>
  <c r="C13" i="1"/>
  <c r="D13" i="1"/>
  <c r="C51" i="1"/>
  <c r="D51" i="1"/>
  <c r="C65" i="1"/>
  <c r="D65" i="1"/>
  <c r="D49" i="1"/>
  <c r="C49" i="1"/>
  <c r="C4" i="1"/>
  <c r="D4" i="1"/>
  <c r="C72" i="1"/>
  <c r="D72" i="1"/>
  <c r="C64" i="1"/>
  <c r="D64" i="1"/>
  <c r="C56" i="1"/>
  <c r="D56" i="1"/>
  <c r="C48" i="1"/>
  <c r="D48" i="1"/>
  <c r="C40" i="1"/>
  <c r="D40" i="1"/>
  <c r="C32" i="1"/>
  <c r="D32" i="1"/>
  <c r="C24" i="1"/>
  <c r="D24" i="1"/>
  <c r="C16" i="1"/>
  <c r="D16" i="1"/>
  <c r="C8" i="1"/>
  <c r="D8" i="1"/>
  <c r="G52" i="1"/>
  <c r="C77" i="1"/>
  <c r="D77" i="1"/>
  <c r="D67" i="1"/>
  <c r="C67" i="1"/>
  <c r="D43" i="1"/>
  <c r="C43" i="1"/>
  <c r="C11" i="1"/>
  <c r="D11" i="1"/>
  <c r="C71" i="1"/>
  <c r="D71" i="1"/>
  <c r="C63" i="1"/>
  <c r="D63" i="1"/>
  <c r="C55" i="1"/>
  <c r="D55" i="1"/>
  <c r="C47" i="1"/>
  <c r="D47" i="1"/>
  <c r="C39" i="1"/>
  <c r="D39" i="1"/>
  <c r="C31" i="1"/>
  <c r="D31" i="1"/>
  <c r="C23" i="1"/>
  <c r="D23" i="1"/>
  <c r="D15" i="1"/>
  <c r="C15" i="1"/>
  <c r="C7" i="1"/>
  <c r="D7" i="1"/>
  <c r="G36" i="1"/>
  <c r="D21" i="1"/>
  <c r="C21" i="1"/>
  <c r="C35" i="1"/>
  <c r="D35" i="1"/>
  <c r="D70" i="1"/>
  <c r="C70" i="1"/>
  <c r="D62" i="1"/>
  <c r="C62" i="1"/>
  <c r="D54" i="1"/>
  <c r="C54" i="1"/>
  <c r="D46" i="1"/>
  <c r="C46" i="1"/>
  <c r="D38" i="1"/>
  <c r="C38" i="1"/>
  <c r="D30" i="1"/>
  <c r="C30" i="1"/>
  <c r="D22" i="1"/>
  <c r="C22" i="1"/>
  <c r="D14" i="1"/>
  <c r="C14" i="1"/>
  <c r="D6" i="1"/>
  <c r="C6" i="1"/>
  <c r="G20" i="1"/>
  <c r="E55" i="1"/>
  <c r="E23" i="1"/>
  <c r="F14" i="1"/>
  <c r="G68" i="1"/>
  <c r="G51" i="1"/>
  <c r="G35" i="1"/>
  <c r="G19" i="1"/>
  <c r="E51" i="1"/>
  <c r="E19" i="1"/>
  <c r="F13" i="1"/>
  <c r="G67" i="1"/>
  <c r="G48" i="1"/>
  <c r="G32" i="1"/>
  <c r="G16" i="1"/>
  <c r="E47" i="1"/>
  <c r="E15" i="1"/>
  <c r="F6" i="1"/>
  <c r="G64" i="1"/>
  <c r="G47" i="1"/>
  <c r="G31" i="1"/>
  <c r="G15" i="1"/>
  <c r="E75" i="1"/>
  <c r="E43" i="1"/>
  <c r="E11" i="1"/>
  <c r="F5" i="1"/>
  <c r="G60" i="1"/>
  <c r="G44" i="1"/>
  <c r="G28" i="1"/>
  <c r="G12" i="1"/>
  <c r="E71" i="1"/>
  <c r="E39" i="1"/>
  <c r="E7" i="1"/>
  <c r="G59" i="1"/>
  <c r="G43" i="1"/>
  <c r="G27" i="1"/>
  <c r="G11" i="1"/>
  <c r="E67" i="1"/>
  <c r="E35" i="1"/>
  <c r="F4" i="1"/>
  <c r="G76" i="1"/>
  <c r="G56" i="1"/>
  <c r="G40" i="1"/>
  <c r="G24" i="1"/>
  <c r="G8" i="1"/>
  <c r="E63" i="1"/>
  <c r="E31" i="1"/>
  <c r="F29" i="1"/>
  <c r="G75" i="1"/>
  <c r="G55" i="1"/>
  <c r="G39" i="1"/>
  <c r="G23" i="1"/>
  <c r="G7" i="1"/>
  <c r="F62" i="1"/>
  <c r="F46" i="1"/>
  <c r="F30" i="1"/>
  <c r="F22" i="1"/>
  <c r="E54" i="1"/>
  <c r="E38" i="1"/>
  <c r="E22" i="1"/>
  <c r="F77" i="1"/>
  <c r="F53" i="1"/>
  <c r="E77" i="1"/>
  <c r="E69" i="1"/>
  <c r="E61" i="1"/>
  <c r="E53" i="1"/>
  <c r="E45" i="1"/>
  <c r="E37" i="1"/>
  <c r="E29" i="1"/>
  <c r="E21" i="1"/>
  <c r="E13" i="1"/>
  <c r="E5" i="1"/>
  <c r="F76" i="1"/>
  <c r="F68" i="1"/>
  <c r="F60" i="1"/>
  <c r="F52" i="1"/>
  <c r="F44" i="1"/>
  <c r="F36" i="1"/>
  <c r="F28" i="1"/>
  <c r="F20" i="1"/>
  <c r="F12" i="1"/>
  <c r="G4" i="1"/>
  <c r="G74" i="1"/>
  <c r="G66" i="1"/>
  <c r="G58" i="1"/>
  <c r="G50" i="1"/>
  <c r="G42" i="1"/>
  <c r="G34" i="1"/>
  <c r="G26" i="1"/>
  <c r="G18" i="1"/>
  <c r="G10" i="1"/>
  <c r="F70" i="1"/>
  <c r="F54" i="1"/>
  <c r="F38" i="1"/>
  <c r="E70" i="1"/>
  <c r="E62" i="1"/>
  <c r="E46" i="1"/>
  <c r="E30" i="1"/>
  <c r="E14" i="1"/>
  <c r="E6" i="1"/>
  <c r="F69" i="1"/>
  <c r="F61" i="1"/>
  <c r="F45" i="1"/>
  <c r="F37" i="1"/>
  <c r="E76" i="1"/>
  <c r="E68" i="1"/>
  <c r="E60" i="1"/>
  <c r="E52" i="1"/>
  <c r="E44" i="1"/>
  <c r="E36" i="1"/>
  <c r="E28" i="1"/>
  <c r="E20" i="1"/>
  <c r="E12" i="1"/>
  <c r="E4" i="1"/>
  <c r="F75" i="1"/>
  <c r="F67" i="1"/>
  <c r="F59" i="1"/>
  <c r="F51" i="1"/>
  <c r="F43" i="1"/>
  <c r="F35" i="1"/>
  <c r="F27" i="1"/>
  <c r="F19" i="1"/>
  <c r="F11" i="1"/>
  <c r="G73" i="1"/>
  <c r="G65" i="1"/>
  <c r="G57" i="1"/>
  <c r="G49" i="1"/>
  <c r="G41" i="1"/>
  <c r="G33" i="1"/>
  <c r="G25" i="1"/>
  <c r="G17" i="1"/>
  <c r="G9" i="1"/>
  <c r="F58" i="1"/>
  <c r="E74" i="1"/>
  <c r="E66" i="1"/>
  <c r="E58" i="1"/>
  <c r="E50" i="1"/>
  <c r="E42" i="1"/>
  <c r="E34" i="1"/>
  <c r="E26" i="1"/>
  <c r="E18" i="1"/>
  <c r="E10" i="1"/>
  <c r="F73" i="1"/>
  <c r="F65" i="1"/>
  <c r="F57" i="1"/>
  <c r="F49" i="1"/>
  <c r="F41" i="1"/>
  <c r="F33" i="1"/>
  <c r="F25" i="1"/>
  <c r="F17" i="1"/>
  <c r="F9" i="1"/>
  <c r="G71" i="1"/>
  <c r="G63" i="1"/>
  <c r="F74" i="1"/>
  <c r="F66" i="1"/>
  <c r="F50" i="1"/>
  <c r="F34" i="1"/>
  <c r="F26" i="1"/>
  <c r="F18" i="1"/>
  <c r="F10" i="1"/>
  <c r="E73" i="1"/>
  <c r="E65" i="1"/>
  <c r="E57" i="1"/>
  <c r="E49" i="1"/>
  <c r="E41" i="1"/>
  <c r="E33" i="1"/>
  <c r="E25" i="1"/>
  <c r="E17" i="1"/>
  <c r="E9" i="1"/>
  <c r="F72" i="1"/>
  <c r="F64" i="1"/>
  <c r="F56" i="1"/>
  <c r="F48" i="1"/>
  <c r="F40" i="1"/>
  <c r="F32" i="1"/>
  <c r="F24" i="1"/>
  <c r="F16" i="1"/>
  <c r="F8" i="1"/>
  <c r="G70" i="1"/>
  <c r="G62" i="1"/>
  <c r="G54" i="1"/>
  <c r="G46" i="1"/>
  <c r="G38" i="1"/>
  <c r="G30" i="1"/>
  <c r="G22" i="1"/>
  <c r="G14" i="1"/>
  <c r="G6" i="1"/>
  <c r="F42" i="1"/>
  <c r="E72" i="1"/>
  <c r="E64" i="1"/>
  <c r="E56" i="1"/>
  <c r="E48" i="1"/>
  <c r="E40" i="1"/>
  <c r="E32" i="1"/>
  <c r="E24" i="1"/>
  <c r="E16" i="1"/>
  <c r="E8" i="1"/>
  <c r="F71" i="1"/>
  <c r="F63" i="1"/>
  <c r="F55" i="1"/>
  <c r="F47" i="1"/>
  <c r="F39" i="1"/>
  <c r="F31" i="1"/>
  <c r="F23" i="1"/>
  <c r="F15" i="1"/>
  <c r="F7" i="1"/>
  <c r="G77" i="1"/>
  <c r="G69" i="1"/>
  <c r="G61" i="1"/>
  <c r="G53" i="1"/>
  <c r="G45" i="1"/>
  <c r="G37" i="1"/>
  <c r="G29" i="1"/>
  <c r="G21" i="1"/>
  <c r="G13" i="1"/>
  <c r="G5" i="1"/>
</calcChain>
</file>

<file path=xl/sharedStrings.xml><?xml version="1.0" encoding="utf-8"?>
<sst xmlns="http://schemas.openxmlformats.org/spreadsheetml/2006/main" count="408" uniqueCount="189">
  <si>
    <t>int</t>
    <phoneticPr fontId="1" type="noConversion"/>
  </si>
  <si>
    <t>建筑ID</t>
    <phoneticPr fontId="1" type="noConversion"/>
  </si>
  <si>
    <t>name</t>
    <phoneticPr fontId="1" type="noConversion"/>
  </si>
  <si>
    <t>string</t>
    <phoneticPr fontId="1" type="noConversion"/>
  </si>
  <si>
    <t>建筑名字</t>
    <phoneticPr fontId="1" type="noConversion"/>
  </si>
  <si>
    <t>1级生命之树</t>
    <phoneticPr fontId="1" type="noConversion"/>
  </si>
  <si>
    <t>2级生命之树</t>
    <phoneticPr fontId="1" type="noConversion"/>
  </si>
  <si>
    <t>3级生命之树</t>
    <phoneticPr fontId="1" type="noConversion"/>
  </si>
  <si>
    <t>小型地块</t>
    <phoneticPr fontId="1" type="noConversion"/>
  </si>
  <si>
    <t>中小型地块</t>
    <phoneticPr fontId="1" type="noConversion"/>
  </si>
  <si>
    <t>中型地块</t>
    <phoneticPr fontId="1" type="noConversion"/>
  </si>
  <si>
    <t>中大型地块</t>
    <phoneticPr fontId="1" type="noConversion"/>
  </si>
  <si>
    <t>大型地块</t>
    <phoneticPr fontId="1" type="noConversion"/>
  </si>
  <si>
    <t>低级普通城墙</t>
    <phoneticPr fontId="1" type="noConversion"/>
  </si>
  <si>
    <t>中级普通城墙</t>
    <phoneticPr fontId="1" type="noConversion"/>
  </si>
  <si>
    <t>高级普通城墙</t>
    <phoneticPr fontId="1" type="noConversion"/>
  </si>
  <si>
    <t>低级箭门</t>
    <phoneticPr fontId="1" type="noConversion"/>
  </si>
  <si>
    <t>中级箭门</t>
    <phoneticPr fontId="1" type="noConversion"/>
  </si>
  <si>
    <t>高级箭门</t>
    <phoneticPr fontId="1" type="noConversion"/>
  </si>
  <si>
    <t>低级瞭望塔</t>
    <phoneticPr fontId="1" type="noConversion"/>
  </si>
  <si>
    <t>中级瞭望塔</t>
    <phoneticPr fontId="1" type="noConversion"/>
  </si>
  <si>
    <t>高级瞭望塔</t>
    <phoneticPr fontId="1" type="noConversion"/>
  </si>
  <si>
    <t>低级碎石路</t>
    <phoneticPr fontId="1" type="noConversion"/>
  </si>
  <si>
    <t>中级碎石路</t>
    <phoneticPr fontId="1" type="noConversion"/>
  </si>
  <si>
    <t>高级碎石路</t>
    <phoneticPr fontId="1" type="noConversion"/>
  </si>
  <si>
    <t>1级公会大厅</t>
    <phoneticPr fontId="1" type="noConversion"/>
  </si>
  <si>
    <t>2级公会大厅</t>
    <phoneticPr fontId="1" type="noConversion"/>
  </si>
  <si>
    <t>3级公会大厅</t>
    <phoneticPr fontId="1" type="noConversion"/>
  </si>
  <si>
    <t>1级兵营</t>
    <phoneticPr fontId="1" type="noConversion"/>
  </si>
  <si>
    <t>2级兵营</t>
    <phoneticPr fontId="1" type="noConversion"/>
  </si>
  <si>
    <t>3级兵营</t>
    <phoneticPr fontId="1" type="noConversion"/>
  </si>
  <si>
    <t>1级教堂</t>
    <phoneticPr fontId="1" type="noConversion"/>
  </si>
  <si>
    <t>2级教堂</t>
    <phoneticPr fontId="1" type="noConversion"/>
  </si>
  <si>
    <t>3级教堂</t>
    <phoneticPr fontId="1" type="noConversion"/>
  </si>
  <si>
    <t>1级旅馆</t>
    <phoneticPr fontId="1" type="noConversion"/>
  </si>
  <si>
    <t>2级旅馆</t>
    <phoneticPr fontId="1" type="noConversion"/>
  </si>
  <si>
    <t>3级旅馆</t>
    <phoneticPr fontId="1" type="noConversion"/>
  </si>
  <si>
    <t>1级铁匠铺</t>
    <phoneticPr fontId="1" type="noConversion"/>
  </si>
  <si>
    <t>2级铁匠铺</t>
    <phoneticPr fontId="1" type="noConversion"/>
  </si>
  <si>
    <t>3级铁匠铺</t>
    <phoneticPr fontId="1" type="noConversion"/>
  </si>
  <si>
    <t>1级裁缝店</t>
    <phoneticPr fontId="1" type="noConversion"/>
  </si>
  <si>
    <t>2级裁缝店</t>
    <phoneticPr fontId="1" type="noConversion"/>
  </si>
  <si>
    <t>3级裁缝店</t>
    <phoneticPr fontId="1" type="noConversion"/>
  </si>
  <si>
    <t>1级魔法商店</t>
    <phoneticPr fontId="1" type="noConversion"/>
  </si>
  <si>
    <t>2级魔法商店</t>
    <phoneticPr fontId="1" type="noConversion"/>
  </si>
  <si>
    <t>3级魔法商店</t>
    <phoneticPr fontId="1" type="noConversion"/>
  </si>
  <si>
    <t>1级商用营帐</t>
    <phoneticPr fontId="1" type="noConversion"/>
  </si>
  <si>
    <t>2级商用营帐</t>
    <phoneticPr fontId="1" type="noConversion"/>
  </si>
  <si>
    <t>3级商用营帐</t>
    <phoneticPr fontId="1" type="noConversion"/>
  </si>
  <si>
    <t>1级战争营帐</t>
    <phoneticPr fontId="1" type="noConversion"/>
  </si>
  <si>
    <t>2级战争营帐</t>
    <phoneticPr fontId="1" type="noConversion"/>
  </si>
  <si>
    <t>3级战争营帐</t>
    <phoneticPr fontId="1" type="noConversion"/>
  </si>
  <si>
    <t>1级民居</t>
    <phoneticPr fontId="1" type="noConversion"/>
  </si>
  <si>
    <t>2级民居</t>
    <phoneticPr fontId="1" type="noConversion"/>
  </si>
  <si>
    <t>3级民居</t>
    <phoneticPr fontId="1" type="noConversion"/>
  </si>
  <si>
    <t>1级农舍</t>
    <phoneticPr fontId="1" type="noConversion"/>
  </si>
  <si>
    <t>2级农舍</t>
    <phoneticPr fontId="1" type="noConversion"/>
  </si>
  <si>
    <t>3级农舍</t>
    <phoneticPr fontId="1" type="noConversion"/>
  </si>
  <si>
    <t>1级风车磨坊</t>
    <phoneticPr fontId="1" type="noConversion"/>
  </si>
  <si>
    <t>2级风车磨坊</t>
    <phoneticPr fontId="1" type="noConversion"/>
  </si>
  <si>
    <t>3级风车磨坊</t>
    <phoneticPr fontId="1" type="noConversion"/>
  </si>
  <si>
    <t>1级麦田</t>
    <phoneticPr fontId="1" type="noConversion"/>
  </si>
  <si>
    <t>2级麦田</t>
    <phoneticPr fontId="1" type="noConversion"/>
  </si>
  <si>
    <t>3级麦田</t>
    <phoneticPr fontId="1" type="noConversion"/>
  </si>
  <si>
    <t>1级广场</t>
    <phoneticPr fontId="1" type="noConversion"/>
  </si>
  <si>
    <t>2级广场</t>
    <phoneticPr fontId="1" type="noConversion"/>
  </si>
  <si>
    <t>3级广场</t>
    <phoneticPr fontId="1" type="noConversion"/>
  </si>
  <si>
    <t>1级矿洞</t>
    <phoneticPr fontId="1" type="noConversion"/>
  </si>
  <si>
    <t>2级矿洞</t>
    <phoneticPr fontId="1" type="noConversion"/>
  </si>
  <si>
    <t>3级矿洞</t>
    <phoneticPr fontId="1" type="noConversion"/>
  </si>
  <si>
    <t>1级吊桥</t>
    <phoneticPr fontId="1" type="noConversion"/>
  </si>
  <si>
    <t>2级吊桥</t>
    <phoneticPr fontId="1" type="noConversion"/>
  </si>
  <si>
    <t>3级吊桥</t>
    <phoneticPr fontId="1" type="noConversion"/>
  </si>
  <si>
    <t>1级护城河</t>
    <phoneticPr fontId="1" type="noConversion"/>
  </si>
  <si>
    <t>2级护城河</t>
    <phoneticPr fontId="1" type="noConversion"/>
  </si>
  <si>
    <t>3级护城河</t>
    <phoneticPr fontId="1" type="noConversion"/>
  </si>
  <si>
    <t>int</t>
    <phoneticPr fontId="1" type="noConversion"/>
  </si>
  <si>
    <t>建造中的模型</t>
    <phoneticPr fontId="1" type="noConversion"/>
  </si>
  <si>
    <t>升级中的模型</t>
    <phoneticPr fontId="1" type="noConversion"/>
  </si>
  <si>
    <t>此建筑模型</t>
    <phoneticPr fontId="1" type="noConversion"/>
  </si>
  <si>
    <t>低级楼梯城墙</t>
    <phoneticPr fontId="1" type="noConversion"/>
  </si>
  <si>
    <t>中级楼梯城墙</t>
    <phoneticPr fontId="1" type="noConversion"/>
  </si>
  <si>
    <t>高级楼梯城墙</t>
    <phoneticPr fontId="1" type="noConversion"/>
  </si>
  <si>
    <t>70%血量建筑模型</t>
    <phoneticPr fontId="1" type="noConversion"/>
  </si>
  <si>
    <t>30%血量建筑模型</t>
    <phoneticPr fontId="1" type="noConversion"/>
  </si>
  <si>
    <t>0%血量建筑模型</t>
    <phoneticPr fontId="1" type="noConversion"/>
  </si>
  <si>
    <t>建筑已摧毁模型</t>
    <phoneticPr fontId="1" type="noConversion"/>
  </si>
  <si>
    <t>符号</t>
    <phoneticPr fontId="1" type="noConversion"/>
  </si>
  <si>
    <t>[</t>
    <phoneticPr fontId="1" type="noConversion"/>
  </si>
  <si>
    <t>,</t>
    <phoneticPr fontId="1" type="noConversion"/>
  </si>
  <si>
    <t>]</t>
    <phoneticPr fontId="1" type="noConversion"/>
  </si>
  <si>
    <t>建筑血量</t>
    <phoneticPr fontId="1" type="noConversion"/>
  </si>
  <si>
    <t>Array&lt;Int5&gt;</t>
    <phoneticPr fontId="1" type="noConversion"/>
  </si>
  <si>
    <t>build_destroy_mesh</t>
    <phoneticPr fontId="1" type="noConversion"/>
  </si>
  <si>
    <t>满血量的建筑模型</t>
    <phoneticPr fontId="1" type="noConversion"/>
  </si>
  <si>
    <t>int</t>
    <phoneticPr fontId="1" type="noConversion"/>
  </si>
  <si>
    <t>建筑类型(普通城墙和路)</t>
    <phoneticPr fontId="1" type="noConversion"/>
  </si>
  <si>
    <t>name</t>
    <phoneticPr fontId="1" type="noConversion"/>
  </si>
  <si>
    <t>建筑名字</t>
    <phoneticPr fontId="1" type="noConversion"/>
  </si>
  <si>
    <t>1级普通城墙</t>
  </si>
  <si>
    <t>2级普通城墙</t>
  </si>
  <si>
    <t>3级普通城墙</t>
  </si>
  <si>
    <t>string</t>
    <phoneticPr fontId="1" type="noConversion"/>
  </si>
  <si>
    <t>城墙建筑id</t>
    <phoneticPr fontId="1" type="noConversion"/>
  </si>
  <si>
    <t>城墙水平弯曲度</t>
    <phoneticPr fontId="1" type="noConversion"/>
  </si>
  <si>
    <t>城墙高低起伏度</t>
    <phoneticPr fontId="1" type="noConversion"/>
  </si>
  <si>
    <t>建筑名称</t>
    <phoneticPr fontId="1" type="noConversion"/>
  </si>
  <si>
    <t>满血量的建筑模型</t>
    <phoneticPr fontId="1" type="noConversion"/>
  </si>
  <si>
    <t>建造中的模型</t>
    <phoneticPr fontId="1" type="noConversion"/>
  </si>
  <si>
    <t>正向标识</t>
    <phoneticPr fontId="1" type="noConversion"/>
  </si>
  <si>
    <t>逆向标识</t>
    <phoneticPr fontId="1" type="noConversion"/>
  </si>
  <si>
    <t>buildingmesh表</t>
    <phoneticPr fontId="1" type="noConversion"/>
  </si>
  <si>
    <t>策划实际配置时，只需要配置辅助表就可以将相关引用引用到正式的配置表中。部分特殊修改的参数需要到正式的配置表中进行单独配置。</t>
    <phoneticPr fontId="1" type="noConversion"/>
  </si>
  <si>
    <t>buildingmesh表的相关字段说明</t>
    <phoneticPr fontId="1" type="noConversion"/>
  </si>
  <si>
    <t>建筑ID</t>
    <phoneticPr fontId="1" type="noConversion"/>
  </si>
  <si>
    <t>字段名称</t>
    <phoneticPr fontId="1" type="noConversion"/>
  </si>
  <si>
    <t>说明</t>
    <phoneticPr fontId="1" type="noConversion"/>
  </si>
  <si>
    <t>与building表中配置的建筑ID相同</t>
    <phoneticPr fontId="1" type="noConversion"/>
  </si>
  <si>
    <t>建筑名字</t>
    <phoneticPr fontId="1" type="noConversion"/>
  </si>
  <si>
    <t>与building表中配置的建筑名字相同</t>
    <phoneticPr fontId="1" type="noConversion"/>
  </si>
  <si>
    <t>中文释义</t>
    <phoneticPr fontId="1" type="noConversion"/>
  </si>
  <si>
    <t>id</t>
    <phoneticPr fontId="1" type="noConversion"/>
  </si>
  <si>
    <t>name</t>
    <phoneticPr fontId="1" type="noConversion"/>
  </si>
  <si>
    <t>build_mesh</t>
    <phoneticPr fontId="1" type="noConversion"/>
  </si>
  <si>
    <t>build_mesh</t>
    <phoneticPr fontId="1" type="noConversion"/>
  </si>
  <si>
    <t>build_broke_mesh</t>
    <phoneticPr fontId="1" type="noConversion"/>
  </si>
  <si>
    <t>不同血量的建筑模型</t>
    <phoneticPr fontId="1" type="noConversion"/>
  </si>
  <si>
    <t>不同血量的建筑模型</t>
    <phoneticPr fontId="1" type="noConversion"/>
  </si>
  <si>
    <r>
      <t>建筑破坏时的建筑模型ID，当前建筑破坏阶段分为70%血，30%血和0%血。字段意义表示为</t>
    </r>
    <r>
      <rPr>
        <sz val="11"/>
        <color rgb="FFFF0000"/>
        <rFont val="等线"/>
        <family val="3"/>
        <charset val="134"/>
        <scheme val="minor"/>
      </rPr>
      <t>[</t>
    </r>
    <r>
      <rPr>
        <sz val="11"/>
        <color theme="9" tint="-0.249977111117893"/>
        <rFont val="等线"/>
        <family val="3"/>
        <charset val="134"/>
        <scheme val="minor"/>
      </rPr>
      <t>[对应建筑模型1，建筑血量（70%）]</t>
    </r>
    <r>
      <rPr>
        <sz val="11"/>
        <color theme="8" tint="-0.249977111117893"/>
        <rFont val="等线"/>
        <family val="3"/>
        <charset val="134"/>
        <scheme val="minor"/>
      </rPr>
      <t>[对应建筑模型2，建筑血量（30%）]</t>
    </r>
    <r>
      <rPr>
        <sz val="11"/>
        <color rgb="FFFF0000"/>
        <rFont val="等线"/>
        <family val="3"/>
        <charset val="134"/>
        <scheme val="minor"/>
      </rPr>
      <t>[对应建筑模型3，建筑血量（0%）]]。</t>
    </r>
    <phoneticPr fontId="1" type="noConversion"/>
  </si>
  <si>
    <t>building_mesh1</t>
    <phoneticPr fontId="1" type="noConversion"/>
  </si>
  <si>
    <t>updateing_mesh1</t>
    <phoneticPr fontId="1" type="noConversion"/>
  </si>
  <si>
    <t>updateing_mesh1</t>
    <phoneticPr fontId="1" type="noConversion"/>
  </si>
  <si>
    <t>建造中的模型</t>
    <phoneticPr fontId="1" type="noConversion"/>
  </si>
  <si>
    <t>升级中的模型</t>
    <phoneticPr fontId="1" type="noConversion"/>
  </si>
  <si>
    <t>升级中的模型</t>
    <phoneticPr fontId="1" type="noConversion"/>
  </si>
  <si>
    <t>当建筑被摧毁后，替换的模型。此ID同mesh表中配置的建筑模型ID一致。</t>
    <phoneticPr fontId="1" type="noConversion"/>
  </si>
  <si>
    <t>建筑建造时的模型。此ID同mesh表中配置的建筑模型ID一致。</t>
    <phoneticPr fontId="1" type="noConversion"/>
  </si>
  <si>
    <t>建筑升级时的模型。此ID同mesh表中配置的建筑模型ID一致。</t>
    <phoneticPr fontId="1" type="noConversion"/>
  </si>
  <si>
    <t>buildingcurvemesh表</t>
    <phoneticPr fontId="1" type="noConversion"/>
  </si>
  <si>
    <t>此表专用于城墙及道路，配置的是城墙和道路由于拉伸产生的所有变化的模型。</t>
    <phoneticPr fontId="1" type="noConversion"/>
  </si>
  <si>
    <t>由于buildingmesh表内结构比较复杂，因此新建&lt;辅助表：建筑模型策划配置表&gt;来辅助策划方便的进行配置。</t>
    <phoneticPr fontId="1" type="noConversion"/>
  </si>
  <si>
    <t>由于此表结构比较复杂，因此新建&lt;辅助表 城墙模型策划配置表&gt;来辅助策划方便的进行配置。</t>
    <phoneticPr fontId="1" type="noConversion"/>
  </si>
  <si>
    <t>buildingcurvemesh表的相关字段说明</t>
    <phoneticPr fontId="1" type="noConversion"/>
  </si>
  <si>
    <t>字段名称</t>
    <phoneticPr fontId="1" type="noConversion"/>
  </si>
  <si>
    <t>说明</t>
    <phoneticPr fontId="1" type="noConversion"/>
  </si>
  <si>
    <t>id</t>
    <phoneticPr fontId="1" type="noConversion"/>
  </si>
  <si>
    <t>building_id</t>
    <phoneticPr fontId="1" type="noConversion"/>
  </si>
  <si>
    <t>building_id</t>
    <phoneticPr fontId="1" type="noConversion"/>
  </si>
  <si>
    <t>cvs</t>
    <phoneticPr fontId="1" type="noConversion"/>
  </si>
  <si>
    <t>cvs</t>
    <phoneticPr fontId="1" type="noConversion"/>
  </si>
  <si>
    <t>hts</t>
    <phoneticPr fontId="1" type="noConversion"/>
  </si>
  <si>
    <t>水平弯曲度</t>
    <phoneticPr fontId="1" type="noConversion"/>
  </si>
  <si>
    <t>水平弯曲度</t>
    <phoneticPr fontId="1" type="noConversion"/>
  </si>
  <si>
    <t>高低起伏度</t>
    <phoneticPr fontId="1" type="noConversion"/>
  </si>
  <si>
    <t>城墙道路的水平弯曲角度</t>
    <phoneticPr fontId="1" type="noConversion"/>
  </si>
  <si>
    <t>城墙道路的高低起伏角度</t>
    <phoneticPr fontId="1" type="noConversion"/>
  </si>
  <si>
    <t>id</t>
    <phoneticPr fontId="1" type="noConversion"/>
  </si>
  <si>
    <t>动态key</t>
    <phoneticPr fontId="1" type="noConversion"/>
  </si>
  <si>
    <t>build_mesh</t>
    <phoneticPr fontId="1" type="noConversion"/>
  </si>
  <si>
    <t>building_mesh1</t>
    <phoneticPr fontId="1" type="noConversion"/>
  </si>
  <si>
    <t>building_mesh1</t>
    <phoneticPr fontId="1" type="noConversion"/>
  </si>
  <si>
    <t>updateing_mesh1</t>
    <phoneticPr fontId="1" type="noConversion"/>
  </si>
  <si>
    <t>updateing_mesh1</t>
    <phoneticPr fontId="1" type="noConversion"/>
  </si>
  <si>
    <t>升级中的模型</t>
    <phoneticPr fontId="1" type="noConversion"/>
  </si>
  <si>
    <t>升级中的模型</t>
    <phoneticPr fontId="1" type="noConversion"/>
  </si>
  <si>
    <t>满血量的建筑模型</t>
    <phoneticPr fontId="1" type="noConversion"/>
  </si>
  <si>
    <t>满血量的建筑模型</t>
    <phoneticPr fontId="1" type="noConversion"/>
  </si>
  <si>
    <t>此ID的组成部分为&lt;建筑ID+01&gt;，后边数字为序号。</t>
    <phoneticPr fontId="1" type="noConversion"/>
  </si>
  <si>
    <t>建筑在满HP时的模型ID，即通常状态下的建筑模型ID。此ID同mesh表中配置的建筑模型ID一致。</t>
    <phoneticPr fontId="1" type="noConversion"/>
  </si>
  <si>
    <t>此ID同mesh表中配置的建筑模型ID一致</t>
  </si>
  <si>
    <t>BuildingSound</t>
  </si>
  <si>
    <t>RepairSound</t>
  </si>
  <si>
    <t>String</t>
  </si>
  <si>
    <t>Build_Building</t>
    <phoneticPr fontId="1" type="noConversion"/>
  </si>
  <si>
    <t>Build_Building</t>
    <phoneticPr fontId="1" type="noConversion"/>
  </si>
  <si>
    <t>建造中音效</t>
    <phoneticPr fontId="1" type="noConversion"/>
  </si>
  <si>
    <t>修复音效</t>
    <phoneticPr fontId="1" type="noConversion"/>
  </si>
  <si>
    <t>Stage1Sound</t>
    <phoneticPr fontId="1" type="noConversion"/>
  </si>
  <si>
    <t>Stage2Sound</t>
    <phoneticPr fontId="1" type="noConversion"/>
  </si>
  <si>
    <t>OnHitSound</t>
    <phoneticPr fontId="1" type="noConversion"/>
  </si>
  <si>
    <t>DeadSound</t>
    <phoneticPr fontId="1" type="noConversion"/>
  </si>
  <si>
    <t>受击音效</t>
    <phoneticPr fontId="1" type="noConversion"/>
  </si>
  <si>
    <t>受击状态1音效</t>
    <phoneticPr fontId="1" type="noConversion"/>
  </si>
  <si>
    <t>受击状态2音效</t>
    <phoneticPr fontId="1" type="noConversion"/>
  </si>
  <si>
    <t>死亡音效</t>
    <phoneticPr fontId="1" type="noConversion"/>
  </si>
  <si>
    <t>Build_CabalaUpdate</t>
  </si>
  <si>
    <t>升级中音效</t>
    <phoneticPr fontId="1" type="noConversion"/>
  </si>
  <si>
    <t>LevelUpSound</t>
    <phoneticPr fontId="1" type="noConversion"/>
  </si>
  <si>
    <t>升级中音效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</si>
</sst>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3" borderId="2" applyNumberFormat="0" applyAlignment="0" applyProtection="0">
      <alignment vertical="center"/>
    </xf>
    <xf numFmtId="0" fontId="4" fillId="0" borderId="0"/>
    <xf numFmtId="0" fontId="4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3" borderId="2" xfId="1">
      <alignment vertical="center"/>
    </xf>
    <xf numFmtId="0" fontId="3" fillId="3" borderId="2" xfId="1" applyFont="1">
      <alignment vertical="center"/>
    </xf>
    <xf numFmtId="0" fontId="2" fillId="3" borderId="2" xfId="1" applyAlignment="1">
      <alignment horizontal="left" vertical="center"/>
    </xf>
    <xf numFmtId="0" fontId="3" fillId="3" borderId="2" xfId="1" applyFont="1" applyAlignment="1">
      <alignment horizontal="left" vertical="center"/>
    </xf>
    <xf numFmtId="0" fontId="3" fillId="3" borderId="2" xfId="1" applyFont="1" applyAlignment="1">
      <alignment horizontal="left" vertical="center" wrapText="1"/>
    </xf>
    <xf numFmtId="0" fontId="4" fillId="0" borderId="0" xfId="2" applyAlignment="1">
      <alignment horizontal="left"/>
    </xf>
    <xf numFmtId="0" fontId="4" fillId="0" borderId="0" xfId="3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检查单元格" xfId="1" builtinId="2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" sqref="F21"/>
    </sheetView>
  </sheetViews>
  <sheetFormatPr defaultRowHeight="14.25" x14ac:dyDescent="0.2"/>
  <cols>
    <col min="1" max="1" width="9" style="4"/>
    <col min="2" max="2" width="13" style="4" bestFit="1" customWidth="1"/>
    <col min="3" max="3" width="11.75" style="4" customWidth="1"/>
    <col min="4" max="5" width="16.375" style="4" bestFit="1" customWidth="1"/>
    <col min="6" max="6" width="15.25" style="4" bestFit="1" customWidth="1"/>
    <col min="7" max="7" width="14.75" style="4" customWidth="1"/>
    <col min="8" max="8" width="13" style="4" bestFit="1" customWidth="1"/>
    <col min="9" max="9" width="14.125" style="4" customWidth="1"/>
    <col min="10" max="10" width="16.125" style="1" bestFit="1" customWidth="1"/>
    <col min="11" max="11" width="16.125" style="1" customWidth="1"/>
    <col min="12" max="12" width="19.125" style="1" customWidth="1"/>
    <col min="13" max="13" width="9" style="4"/>
    <col min="14" max="14" width="14.125" style="4" bestFit="1" customWidth="1"/>
    <col min="15" max="15" width="14" style="4" customWidth="1"/>
  </cols>
  <sheetData>
    <row r="1" spans="1:20" x14ac:dyDescent="0.2">
      <c r="A1" s="5" t="s">
        <v>1</v>
      </c>
      <c r="B1" s="5" t="s">
        <v>4</v>
      </c>
      <c r="C1" s="5" t="s">
        <v>79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77</v>
      </c>
      <c r="I1" s="5" t="s">
        <v>78</v>
      </c>
      <c r="J1" s="32" t="s">
        <v>175</v>
      </c>
      <c r="K1" s="32" t="s">
        <v>186</v>
      </c>
      <c r="L1" s="32" t="s">
        <v>176</v>
      </c>
      <c r="M1" s="32" t="s">
        <v>181</v>
      </c>
      <c r="N1" s="32" t="s">
        <v>182</v>
      </c>
      <c r="O1" s="32" t="s">
        <v>183</v>
      </c>
      <c r="P1" s="32" t="s">
        <v>184</v>
      </c>
      <c r="R1" s="3" t="s">
        <v>87</v>
      </c>
      <c r="S1" s="4"/>
      <c r="T1" s="3" t="s">
        <v>91</v>
      </c>
    </row>
    <row r="2" spans="1:20" x14ac:dyDescent="0.2">
      <c r="A2" s="29">
        <v>20010</v>
      </c>
      <c r="B2" s="6" t="s">
        <v>5</v>
      </c>
      <c r="C2" s="6">
        <v>200101</v>
      </c>
      <c r="D2" s="6">
        <v>200101</v>
      </c>
      <c r="E2" s="6">
        <v>200101</v>
      </c>
      <c r="F2" s="6">
        <v>200101</v>
      </c>
      <c r="G2" s="6">
        <v>200101</v>
      </c>
      <c r="H2" s="6">
        <v>200102</v>
      </c>
      <c r="I2" s="6">
        <v>200103</v>
      </c>
      <c r="J2" s="33"/>
      <c r="K2" s="33"/>
      <c r="L2" s="33" t="s">
        <v>185</v>
      </c>
      <c r="M2" s="6"/>
      <c r="N2" s="6"/>
      <c r="O2" s="6"/>
      <c r="P2" s="24"/>
      <c r="R2" s="4" t="s">
        <v>88</v>
      </c>
      <c r="S2" s="4"/>
      <c r="T2" s="4">
        <v>100</v>
      </c>
    </row>
    <row r="3" spans="1:20" x14ac:dyDescent="0.2">
      <c r="A3" s="29">
        <v>20020</v>
      </c>
      <c r="B3" s="6" t="s">
        <v>6</v>
      </c>
      <c r="C3" s="6">
        <v>200201</v>
      </c>
      <c r="D3" s="6">
        <v>200201</v>
      </c>
      <c r="E3" s="6">
        <v>200201</v>
      </c>
      <c r="F3" s="6">
        <v>200201</v>
      </c>
      <c r="G3" s="6">
        <v>200201</v>
      </c>
      <c r="H3" s="6">
        <v>200202</v>
      </c>
      <c r="I3" s="6">
        <v>200203</v>
      </c>
      <c r="J3" s="33"/>
      <c r="K3" s="33"/>
      <c r="L3" s="33" t="s">
        <v>185</v>
      </c>
      <c r="M3" s="6"/>
      <c r="N3" s="6"/>
      <c r="O3" s="6"/>
      <c r="P3" s="24"/>
      <c r="R3" s="4" t="s">
        <v>89</v>
      </c>
      <c r="S3" s="4"/>
      <c r="T3" s="4">
        <v>70</v>
      </c>
    </row>
    <row r="4" spans="1:20" x14ac:dyDescent="0.2">
      <c r="A4" s="29">
        <v>20030</v>
      </c>
      <c r="B4" s="6" t="s">
        <v>7</v>
      </c>
      <c r="C4" s="6">
        <v>200301</v>
      </c>
      <c r="D4" s="6">
        <v>200301</v>
      </c>
      <c r="E4" s="6">
        <v>200301</v>
      </c>
      <c r="F4" s="6">
        <v>200301</v>
      </c>
      <c r="G4" s="6">
        <v>200301</v>
      </c>
      <c r="H4" s="6">
        <v>200302</v>
      </c>
      <c r="I4" s="6">
        <v>200303</v>
      </c>
      <c r="J4" s="33"/>
      <c r="K4" s="33"/>
      <c r="L4" s="33" t="s">
        <v>185</v>
      </c>
      <c r="M4" s="6"/>
      <c r="N4" s="6"/>
      <c r="O4" s="6"/>
      <c r="P4" s="24"/>
      <c r="R4" s="4" t="s">
        <v>90</v>
      </c>
      <c r="S4" s="4"/>
      <c r="T4" s="4">
        <v>30</v>
      </c>
    </row>
    <row r="5" spans="1:20" s="38" customFormat="1" x14ac:dyDescent="0.2">
      <c r="A5" s="34">
        <v>21010</v>
      </c>
      <c r="B5" s="35" t="s">
        <v>8</v>
      </c>
      <c r="C5" s="34">
        <v>210131</v>
      </c>
      <c r="D5" s="34">
        <v>210131</v>
      </c>
      <c r="E5" s="34">
        <v>210131</v>
      </c>
      <c r="F5" s="34">
        <v>210131</v>
      </c>
      <c r="G5" s="34">
        <v>210131</v>
      </c>
      <c r="H5" s="34">
        <v>210131</v>
      </c>
      <c r="I5" s="34">
        <v>210131</v>
      </c>
      <c r="J5" s="36"/>
      <c r="K5" s="36"/>
      <c r="L5" s="36" t="s">
        <v>173</v>
      </c>
      <c r="M5" s="35"/>
      <c r="N5" s="35"/>
      <c r="O5" s="35"/>
      <c r="P5" s="37"/>
      <c r="R5" s="39"/>
      <c r="S5" s="39"/>
      <c r="T5" s="39">
        <v>0</v>
      </c>
    </row>
    <row r="6" spans="1:20" s="38" customFormat="1" x14ac:dyDescent="0.2">
      <c r="A6" s="34">
        <v>21011</v>
      </c>
      <c r="B6" s="35" t="s">
        <v>9</v>
      </c>
      <c r="C6" s="34">
        <v>210131</v>
      </c>
      <c r="D6" s="34">
        <v>210131</v>
      </c>
      <c r="E6" s="34">
        <v>210131</v>
      </c>
      <c r="F6" s="34">
        <v>210131</v>
      </c>
      <c r="G6" s="34">
        <v>210131</v>
      </c>
      <c r="H6" s="34">
        <v>210131</v>
      </c>
      <c r="I6" s="34">
        <v>210131</v>
      </c>
      <c r="J6" s="36"/>
      <c r="K6" s="36"/>
      <c r="L6" s="36" t="s">
        <v>173</v>
      </c>
      <c r="M6" s="35"/>
      <c r="N6" s="35"/>
      <c r="O6" s="35"/>
      <c r="P6" s="37"/>
    </row>
    <row r="7" spans="1:20" s="38" customFormat="1" x14ac:dyDescent="0.2">
      <c r="A7" s="34">
        <v>21012</v>
      </c>
      <c r="B7" s="35" t="s">
        <v>10</v>
      </c>
      <c r="C7" s="34">
        <v>210131</v>
      </c>
      <c r="D7" s="34">
        <v>210131</v>
      </c>
      <c r="E7" s="34">
        <v>210131</v>
      </c>
      <c r="F7" s="34">
        <v>210131</v>
      </c>
      <c r="G7" s="34">
        <v>210131</v>
      </c>
      <c r="H7" s="34">
        <v>210131</v>
      </c>
      <c r="I7" s="34">
        <v>210131</v>
      </c>
      <c r="J7" s="36"/>
      <c r="K7" s="36"/>
      <c r="L7" s="36" t="s">
        <v>173</v>
      </c>
      <c r="M7" s="35"/>
      <c r="N7" s="35"/>
      <c r="O7" s="35"/>
      <c r="P7" s="37"/>
    </row>
    <row r="8" spans="1:20" x14ac:dyDescent="0.2">
      <c r="A8" s="29">
        <v>21013</v>
      </c>
      <c r="B8" s="6" t="s">
        <v>11</v>
      </c>
      <c r="C8" s="6">
        <v>210131</v>
      </c>
      <c r="D8" s="6">
        <v>210131</v>
      </c>
      <c r="E8" s="6">
        <v>210131</v>
      </c>
      <c r="F8" s="6">
        <v>210131</v>
      </c>
      <c r="G8" s="6">
        <v>210131</v>
      </c>
      <c r="H8" s="6">
        <v>210131</v>
      </c>
      <c r="I8" s="6">
        <v>210131</v>
      </c>
      <c r="J8" s="33" t="s">
        <v>173</v>
      </c>
      <c r="K8" s="33" t="s">
        <v>174</v>
      </c>
      <c r="L8" s="33" t="s">
        <v>174</v>
      </c>
      <c r="M8" s="6"/>
      <c r="N8" s="6"/>
      <c r="O8" s="6"/>
      <c r="P8" s="24"/>
    </row>
    <row r="9" spans="1:20" s="38" customFormat="1" x14ac:dyDescent="0.2">
      <c r="A9" s="34">
        <v>21014</v>
      </c>
      <c r="B9" s="35" t="s">
        <v>12</v>
      </c>
      <c r="C9" s="34">
        <v>210131</v>
      </c>
      <c r="D9" s="34">
        <v>210131</v>
      </c>
      <c r="E9" s="34">
        <v>210131</v>
      </c>
      <c r="F9" s="34">
        <v>210131</v>
      </c>
      <c r="G9" s="34">
        <v>210131</v>
      </c>
      <c r="H9" s="34">
        <v>210131</v>
      </c>
      <c r="I9" s="34">
        <v>210131</v>
      </c>
      <c r="J9" s="36"/>
      <c r="K9" s="36"/>
      <c r="L9" s="36" t="s">
        <v>173</v>
      </c>
      <c r="M9" s="35"/>
      <c r="N9" s="35"/>
      <c r="O9" s="35"/>
      <c r="P9" s="37"/>
    </row>
    <row r="10" spans="1:20" x14ac:dyDescent="0.2">
      <c r="A10" s="29">
        <v>22010</v>
      </c>
      <c r="B10" s="6" t="s">
        <v>13</v>
      </c>
      <c r="C10" s="6">
        <v>220101</v>
      </c>
      <c r="D10" s="6">
        <v>220101</v>
      </c>
      <c r="E10" s="6">
        <v>220101</v>
      </c>
      <c r="F10" s="6">
        <v>220101</v>
      </c>
      <c r="G10" s="6">
        <v>220101</v>
      </c>
      <c r="H10" s="6">
        <v>220101</v>
      </c>
      <c r="I10" s="6">
        <v>220101</v>
      </c>
      <c r="J10" s="33"/>
      <c r="K10" s="33"/>
      <c r="L10" s="33" t="s">
        <v>174</v>
      </c>
      <c r="M10" s="6"/>
      <c r="N10" s="6"/>
      <c r="O10" s="6"/>
      <c r="P10" s="24"/>
    </row>
    <row r="11" spans="1:20" s="38" customFormat="1" x14ac:dyDescent="0.2">
      <c r="A11" s="34">
        <v>22020</v>
      </c>
      <c r="B11" s="35" t="s">
        <v>14</v>
      </c>
      <c r="C11" s="34">
        <v>210131</v>
      </c>
      <c r="D11" s="34">
        <v>210131</v>
      </c>
      <c r="E11" s="34">
        <v>210131</v>
      </c>
      <c r="F11" s="34">
        <v>210131</v>
      </c>
      <c r="G11" s="34">
        <v>210131</v>
      </c>
      <c r="H11" s="34">
        <v>210131</v>
      </c>
      <c r="I11" s="34">
        <v>210131</v>
      </c>
      <c r="J11" s="36"/>
      <c r="K11" s="36"/>
      <c r="L11" s="36" t="s">
        <v>173</v>
      </c>
      <c r="M11" s="35"/>
      <c r="N11" s="35"/>
      <c r="O11" s="35"/>
      <c r="P11" s="37"/>
    </row>
    <row r="12" spans="1:20" s="38" customFormat="1" x14ac:dyDescent="0.2">
      <c r="A12" s="34">
        <v>22030</v>
      </c>
      <c r="B12" s="35" t="s">
        <v>15</v>
      </c>
      <c r="C12" s="34">
        <v>210131</v>
      </c>
      <c r="D12" s="34">
        <v>210131</v>
      </c>
      <c r="E12" s="34">
        <v>210131</v>
      </c>
      <c r="F12" s="34">
        <v>210131</v>
      </c>
      <c r="G12" s="34">
        <v>210131</v>
      </c>
      <c r="H12" s="34">
        <v>210131</v>
      </c>
      <c r="I12" s="34">
        <v>210131</v>
      </c>
      <c r="J12" s="36"/>
      <c r="K12" s="36"/>
      <c r="L12" s="36" t="s">
        <v>173</v>
      </c>
      <c r="M12" s="35"/>
      <c r="N12" s="35"/>
      <c r="O12" s="35"/>
      <c r="P12" s="37"/>
    </row>
    <row r="13" spans="1:20" s="38" customFormat="1" x14ac:dyDescent="0.2">
      <c r="A13" s="34">
        <v>23010</v>
      </c>
      <c r="B13" s="35" t="s">
        <v>80</v>
      </c>
      <c r="C13" s="34">
        <v>230101</v>
      </c>
      <c r="D13" s="34">
        <v>230101</v>
      </c>
      <c r="E13" s="34">
        <v>230101</v>
      </c>
      <c r="F13" s="34">
        <v>230101</v>
      </c>
      <c r="G13" s="34">
        <v>230101</v>
      </c>
      <c r="H13" s="34">
        <v>230101</v>
      </c>
      <c r="I13" s="34">
        <v>230101</v>
      </c>
      <c r="J13" s="36"/>
      <c r="K13" s="36"/>
      <c r="L13" s="36" t="s">
        <v>173</v>
      </c>
      <c r="M13" s="35"/>
      <c r="N13" s="35"/>
      <c r="O13" s="35"/>
      <c r="P13" s="37"/>
    </row>
    <row r="14" spans="1:20" s="38" customFormat="1" x14ac:dyDescent="0.2">
      <c r="A14" s="34">
        <v>23020</v>
      </c>
      <c r="B14" s="35" t="s">
        <v>81</v>
      </c>
      <c r="C14" s="34">
        <v>230101</v>
      </c>
      <c r="D14" s="34">
        <v>230101</v>
      </c>
      <c r="E14" s="34">
        <v>230101</v>
      </c>
      <c r="F14" s="34">
        <v>230101</v>
      </c>
      <c r="G14" s="34">
        <v>230101</v>
      </c>
      <c r="H14" s="34">
        <v>230101</v>
      </c>
      <c r="I14" s="34">
        <v>230101</v>
      </c>
      <c r="J14" s="36"/>
      <c r="K14" s="36"/>
      <c r="L14" s="36" t="s">
        <v>173</v>
      </c>
      <c r="M14" s="35"/>
      <c r="N14" s="35"/>
      <c r="O14" s="35"/>
      <c r="P14" s="37"/>
    </row>
    <row r="15" spans="1:20" s="38" customFormat="1" x14ac:dyDescent="0.2">
      <c r="A15" s="34">
        <v>23030</v>
      </c>
      <c r="B15" s="35" t="s">
        <v>82</v>
      </c>
      <c r="C15" s="34">
        <v>230101</v>
      </c>
      <c r="D15" s="34">
        <v>230101</v>
      </c>
      <c r="E15" s="34">
        <v>230101</v>
      </c>
      <c r="F15" s="34">
        <v>230101</v>
      </c>
      <c r="G15" s="34">
        <v>230101</v>
      </c>
      <c r="H15" s="34">
        <v>230101</v>
      </c>
      <c r="I15" s="34">
        <v>230101</v>
      </c>
      <c r="J15" s="36"/>
      <c r="K15" s="36"/>
      <c r="L15" s="36" t="s">
        <v>173</v>
      </c>
      <c r="M15" s="35"/>
      <c r="N15" s="35"/>
      <c r="O15" s="35"/>
      <c r="P15" s="37"/>
    </row>
    <row r="16" spans="1:20" x14ac:dyDescent="0.2">
      <c r="A16" s="29">
        <v>24010</v>
      </c>
      <c r="B16" s="6" t="s">
        <v>16</v>
      </c>
      <c r="C16" s="6">
        <v>240101</v>
      </c>
      <c r="D16" s="6">
        <v>240101</v>
      </c>
      <c r="E16" s="6">
        <v>240101</v>
      </c>
      <c r="F16" s="6">
        <v>240101</v>
      </c>
      <c r="G16" s="6">
        <v>240101</v>
      </c>
      <c r="H16" s="6">
        <v>240101</v>
      </c>
      <c r="I16" s="6">
        <v>240101</v>
      </c>
      <c r="J16" s="33"/>
      <c r="K16" s="33"/>
      <c r="L16" s="33" t="s">
        <v>174</v>
      </c>
      <c r="M16" s="6"/>
      <c r="N16" s="6"/>
      <c r="O16" s="6"/>
      <c r="P16" s="24"/>
    </row>
    <row r="17" spans="1:16" s="38" customFormat="1" x14ac:dyDescent="0.2">
      <c r="A17" s="34">
        <v>24020</v>
      </c>
      <c r="B17" s="35" t="s">
        <v>17</v>
      </c>
      <c r="C17" s="34">
        <v>210131</v>
      </c>
      <c r="D17" s="34">
        <v>210131</v>
      </c>
      <c r="E17" s="34">
        <v>210131</v>
      </c>
      <c r="F17" s="34">
        <v>210131</v>
      </c>
      <c r="G17" s="34">
        <v>210131</v>
      </c>
      <c r="H17" s="34">
        <v>210131</v>
      </c>
      <c r="I17" s="34">
        <v>210131</v>
      </c>
      <c r="J17" s="36"/>
      <c r="K17" s="36"/>
      <c r="L17" s="36" t="s">
        <v>173</v>
      </c>
      <c r="M17" s="35"/>
      <c r="N17" s="35"/>
      <c r="O17" s="35"/>
      <c r="P17" s="37"/>
    </row>
    <row r="18" spans="1:16" s="38" customFormat="1" x14ac:dyDescent="0.2">
      <c r="A18" s="34">
        <v>24030</v>
      </c>
      <c r="B18" s="35" t="s">
        <v>18</v>
      </c>
      <c r="C18" s="34">
        <v>210131</v>
      </c>
      <c r="D18" s="34">
        <v>210131</v>
      </c>
      <c r="E18" s="34">
        <v>210131</v>
      </c>
      <c r="F18" s="34">
        <v>210131</v>
      </c>
      <c r="G18" s="34">
        <v>210131</v>
      </c>
      <c r="H18" s="34">
        <v>210131</v>
      </c>
      <c r="I18" s="34">
        <v>210131</v>
      </c>
      <c r="J18" s="36"/>
      <c r="K18" s="36"/>
      <c r="L18" s="36" t="s">
        <v>173</v>
      </c>
      <c r="M18" s="35"/>
      <c r="N18" s="35"/>
      <c r="O18" s="35"/>
      <c r="P18" s="37"/>
    </row>
    <row r="19" spans="1:16" x14ac:dyDescent="0.2">
      <c r="A19" s="29">
        <v>25010</v>
      </c>
      <c r="B19" s="6" t="s">
        <v>19</v>
      </c>
      <c r="C19" s="6">
        <v>250101</v>
      </c>
      <c r="D19" s="6">
        <v>250101</v>
      </c>
      <c r="E19" s="6">
        <v>250101</v>
      </c>
      <c r="F19" s="6">
        <v>250101</v>
      </c>
      <c r="G19" s="6">
        <v>250101</v>
      </c>
      <c r="H19" s="6">
        <v>250101</v>
      </c>
      <c r="I19" s="6">
        <v>250101</v>
      </c>
      <c r="J19" s="33"/>
      <c r="K19" s="33"/>
      <c r="L19" s="33" t="s">
        <v>174</v>
      </c>
      <c r="M19" s="6"/>
      <c r="N19" s="6"/>
      <c r="O19" s="6"/>
      <c r="P19" s="24"/>
    </row>
    <row r="20" spans="1:16" s="38" customFormat="1" x14ac:dyDescent="0.2">
      <c r="A20" s="34">
        <v>25020</v>
      </c>
      <c r="B20" s="35" t="s">
        <v>20</v>
      </c>
      <c r="C20" s="34">
        <v>210131</v>
      </c>
      <c r="D20" s="34">
        <v>210131</v>
      </c>
      <c r="E20" s="34">
        <v>210131</v>
      </c>
      <c r="F20" s="34">
        <v>210131</v>
      </c>
      <c r="G20" s="34">
        <v>210131</v>
      </c>
      <c r="H20" s="34">
        <v>210131</v>
      </c>
      <c r="I20" s="34">
        <v>210131</v>
      </c>
      <c r="J20" s="36"/>
      <c r="K20" s="36"/>
      <c r="L20" s="36" t="s">
        <v>173</v>
      </c>
      <c r="M20" s="35"/>
      <c r="N20" s="35"/>
      <c r="O20" s="35"/>
      <c r="P20" s="37"/>
    </row>
    <row r="21" spans="1:16" s="38" customFormat="1" x14ac:dyDescent="0.2">
      <c r="A21" s="34">
        <v>25030</v>
      </c>
      <c r="B21" s="35" t="s">
        <v>21</v>
      </c>
      <c r="C21" s="34">
        <v>210131</v>
      </c>
      <c r="D21" s="34">
        <v>210131</v>
      </c>
      <c r="E21" s="34">
        <v>210131</v>
      </c>
      <c r="F21" s="34">
        <v>210131</v>
      </c>
      <c r="G21" s="34">
        <v>210131</v>
      </c>
      <c r="H21" s="34">
        <v>210131</v>
      </c>
      <c r="I21" s="34">
        <v>210131</v>
      </c>
      <c r="J21" s="36"/>
      <c r="K21" s="36"/>
      <c r="L21" s="36" t="s">
        <v>173</v>
      </c>
      <c r="M21" s="35"/>
      <c r="N21" s="35"/>
      <c r="O21" s="35"/>
      <c r="P21" s="37"/>
    </row>
    <row r="22" spans="1:16" x14ac:dyDescent="0.2">
      <c r="A22" s="29">
        <v>26010</v>
      </c>
      <c r="B22" s="6" t="s">
        <v>22</v>
      </c>
      <c r="C22" s="6">
        <v>260101</v>
      </c>
      <c r="D22" s="6">
        <v>260101</v>
      </c>
      <c r="E22" s="6">
        <v>260101</v>
      </c>
      <c r="F22" s="6">
        <v>260101</v>
      </c>
      <c r="G22" s="6">
        <v>260101</v>
      </c>
      <c r="H22" s="6">
        <v>260101</v>
      </c>
      <c r="I22" s="6">
        <v>260101</v>
      </c>
      <c r="J22" s="33"/>
      <c r="K22" s="33"/>
      <c r="L22" s="33" t="s">
        <v>174</v>
      </c>
      <c r="M22" s="6"/>
      <c r="N22" s="6"/>
      <c r="O22" s="6"/>
      <c r="P22" s="24"/>
    </row>
    <row r="23" spans="1:16" s="38" customFormat="1" x14ac:dyDescent="0.2">
      <c r="A23" s="34">
        <v>26020</v>
      </c>
      <c r="B23" s="35" t="s">
        <v>23</v>
      </c>
      <c r="C23" s="34">
        <v>210131</v>
      </c>
      <c r="D23" s="34">
        <v>210131</v>
      </c>
      <c r="E23" s="34">
        <v>210131</v>
      </c>
      <c r="F23" s="34">
        <v>210131</v>
      </c>
      <c r="G23" s="34">
        <v>210131</v>
      </c>
      <c r="H23" s="34">
        <v>210131</v>
      </c>
      <c r="I23" s="34">
        <v>210131</v>
      </c>
      <c r="J23" s="36"/>
      <c r="K23" s="36"/>
      <c r="L23" s="36" t="s">
        <v>173</v>
      </c>
      <c r="M23" s="35"/>
      <c r="N23" s="35"/>
      <c r="O23" s="35"/>
      <c r="P23" s="37"/>
    </row>
    <row r="24" spans="1:16" s="38" customFormat="1" x14ac:dyDescent="0.2">
      <c r="A24" s="34">
        <v>26030</v>
      </c>
      <c r="B24" s="35" t="s">
        <v>24</v>
      </c>
      <c r="C24" s="34">
        <v>210131</v>
      </c>
      <c r="D24" s="34">
        <v>210131</v>
      </c>
      <c r="E24" s="34">
        <v>210131</v>
      </c>
      <c r="F24" s="34">
        <v>210131</v>
      </c>
      <c r="G24" s="34">
        <v>210131</v>
      </c>
      <c r="H24" s="34">
        <v>210131</v>
      </c>
      <c r="I24" s="34">
        <v>210131</v>
      </c>
      <c r="J24" s="36"/>
      <c r="K24" s="36"/>
      <c r="L24" s="36" t="s">
        <v>173</v>
      </c>
      <c r="M24" s="35"/>
      <c r="N24" s="35"/>
      <c r="O24" s="35"/>
      <c r="P24" s="37"/>
    </row>
    <row r="25" spans="1:16" x14ac:dyDescent="0.2">
      <c r="A25" s="30">
        <v>27010</v>
      </c>
      <c r="B25" s="31" t="s">
        <v>25</v>
      </c>
      <c r="C25" s="31">
        <v>270101</v>
      </c>
      <c r="D25" s="31">
        <v>270101</v>
      </c>
      <c r="E25" s="31">
        <v>270101</v>
      </c>
      <c r="F25" s="31">
        <v>270101</v>
      </c>
      <c r="G25" s="31">
        <v>270101</v>
      </c>
      <c r="H25" s="31">
        <v>270102</v>
      </c>
      <c r="I25" s="31">
        <v>270103</v>
      </c>
      <c r="J25" s="33" t="s">
        <v>174</v>
      </c>
      <c r="K25" s="33" t="s">
        <v>174</v>
      </c>
      <c r="L25" s="33" t="s">
        <v>174</v>
      </c>
      <c r="M25" s="6"/>
      <c r="N25" s="6"/>
      <c r="O25" s="6"/>
      <c r="P25" s="24"/>
    </row>
    <row r="26" spans="1:16" x14ac:dyDescent="0.2">
      <c r="A26" s="30">
        <v>27020</v>
      </c>
      <c r="B26" s="31" t="s">
        <v>26</v>
      </c>
      <c r="C26" s="31">
        <v>270201</v>
      </c>
      <c r="D26" s="31">
        <v>270201</v>
      </c>
      <c r="E26" s="31">
        <v>270201</v>
      </c>
      <c r="F26" s="31">
        <v>270201</v>
      </c>
      <c r="G26" s="31">
        <v>270201</v>
      </c>
      <c r="H26" s="31">
        <v>270201</v>
      </c>
      <c r="I26" s="31">
        <v>270203</v>
      </c>
      <c r="J26" s="33" t="s">
        <v>173</v>
      </c>
      <c r="K26" s="33" t="s">
        <v>174</v>
      </c>
      <c r="L26" s="33" t="s">
        <v>173</v>
      </c>
      <c r="M26" s="6"/>
      <c r="N26" s="6"/>
      <c r="O26" s="6"/>
      <c r="P26" s="24"/>
    </row>
    <row r="27" spans="1:16" x14ac:dyDescent="0.2">
      <c r="A27" s="30">
        <v>27030</v>
      </c>
      <c r="B27" s="31" t="s">
        <v>27</v>
      </c>
      <c r="C27" s="31">
        <v>270301</v>
      </c>
      <c r="D27" s="31">
        <v>270301</v>
      </c>
      <c r="E27" s="31">
        <v>270301</v>
      </c>
      <c r="F27" s="31">
        <v>270301</v>
      </c>
      <c r="G27" s="31">
        <v>270301</v>
      </c>
      <c r="H27" s="31">
        <v>270301</v>
      </c>
      <c r="I27" s="31">
        <v>270301</v>
      </c>
      <c r="J27" s="33" t="s">
        <v>174</v>
      </c>
      <c r="K27" s="33" t="s">
        <v>174</v>
      </c>
      <c r="L27" s="33" t="s">
        <v>173</v>
      </c>
      <c r="M27" s="6"/>
      <c r="N27" s="6"/>
      <c r="O27" s="6"/>
      <c r="P27" s="24"/>
    </row>
    <row r="28" spans="1:16" x14ac:dyDescent="0.2">
      <c r="A28" s="29">
        <v>28010</v>
      </c>
      <c r="B28" s="6" t="s">
        <v>28</v>
      </c>
      <c r="C28" s="6">
        <v>280101</v>
      </c>
      <c r="D28" s="6">
        <v>280101</v>
      </c>
      <c r="E28" s="6">
        <v>280101</v>
      </c>
      <c r="F28" s="6">
        <v>280101</v>
      </c>
      <c r="G28" s="6">
        <v>280101</v>
      </c>
      <c r="H28" s="6">
        <v>280102</v>
      </c>
      <c r="I28" s="6">
        <v>280103</v>
      </c>
      <c r="J28" s="33" t="s">
        <v>173</v>
      </c>
      <c r="K28" s="33" t="s">
        <v>174</v>
      </c>
      <c r="L28" s="33" t="s">
        <v>174</v>
      </c>
      <c r="M28" s="6"/>
      <c r="N28" s="6"/>
      <c r="O28" s="6"/>
      <c r="P28" s="24"/>
    </row>
    <row r="29" spans="1:16" x14ac:dyDescent="0.2">
      <c r="A29" s="29">
        <v>28020</v>
      </c>
      <c r="B29" s="6" t="s">
        <v>29</v>
      </c>
      <c r="C29" s="6">
        <v>280201</v>
      </c>
      <c r="D29" s="6">
        <v>280201</v>
      </c>
      <c r="E29" s="6">
        <v>280201</v>
      </c>
      <c r="F29" s="6">
        <v>280201</v>
      </c>
      <c r="G29" s="6">
        <v>280201</v>
      </c>
      <c r="H29" s="6">
        <v>280201</v>
      </c>
      <c r="I29" s="6">
        <v>280201</v>
      </c>
      <c r="J29" s="33" t="s">
        <v>174</v>
      </c>
      <c r="K29" s="33" t="s">
        <v>174</v>
      </c>
      <c r="L29" s="33" t="s">
        <v>174</v>
      </c>
      <c r="M29" s="6"/>
      <c r="N29" s="6"/>
      <c r="O29" s="6"/>
      <c r="P29" s="24"/>
    </row>
    <row r="30" spans="1:16" x14ac:dyDescent="0.2">
      <c r="A30" s="29">
        <v>28030</v>
      </c>
      <c r="B30" s="6" t="s">
        <v>30</v>
      </c>
      <c r="C30" s="6">
        <v>280301</v>
      </c>
      <c r="D30" s="6">
        <v>280301</v>
      </c>
      <c r="E30" s="6">
        <v>280301</v>
      </c>
      <c r="F30" s="6">
        <v>280301</v>
      </c>
      <c r="G30" s="6">
        <v>280301</v>
      </c>
      <c r="H30" s="6">
        <v>280301</v>
      </c>
      <c r="I30" s="6">
        <v>280301</v>
      </c>
      <c r="J30" s="33" t="s">
        <v>174</v>
      </c>
      <c r="K30" s="33" t="s">
        <v>174</v>
      </c>
      <c r="L30" s="33" t="s">
        <v>174</v>
      </c>
      <c r="M30" s="6"/>
      <c r="N30" s="6"/>
      <c r="O30" s="6"/>
      <c r="P30" s="24"/>
    </row>
    <row r="31" spans="1:16" x14ac:dyDescent="0.2">
      <c r="A31" s="30">
        <v>29010</v>
      </c>
      <c r="B31" s="31" t="s">
        <v>31</v>
      </c>
      <c r="C31" s="31">
        <v>290101</v>
      </c>
      <c r="D31" s="31">
        <v>290101</v>
      </c>
      <c r="E31" s="31">
        <v>290101</v>
      </c>
      <c r="F31" s="31">
        <v>290101</v>
      </c>
      <c r="G31" s="31">
        <v>290101</v>
      </c>
      <c r="H31" s="31">
        <v>290102</v>
      </c>
      <c r="I31" s="31">
        <v>290103</v>
      </c>
      <c r="J31" s="33" t="s">
        <v>174</v>
      </c>
      <c r="K31" s="33" t="s">
        <v>174</v>
      </c>
      <c r="L31" s="33" t="s">
        <v>174</v>
      </c>
      <c r="M31" s="6"/>
      <c r="N31" s="6"/>
      <c r="O31" s="6"/>
      <c r="P31" s="24"/>
    </row>
    <row r="32" spans="1:16" x14ac:dyDescent="0.2">
      <c r="A32" s="30">
        <v>29020</v>
      </c>
      <c r="B32" s="31" t="s">
        <v>32</v>
      </c>
      <c r="C32" s="31">
        <v>290201</v>
      </c>
      <c r="D32" s="31">
        <v>290201</v>
      </c>
      <c r="E32" s="31">
        <v>290201</v>
      </c>
      <c r="F32" s="31">
        <v>290201</v>
      </c>
      <c r="G32" s="31">
        <v>290201</v>
      </c>
      <c r="H32" s="31">
        <v>290201</v>
      </c>
      <c r="I32" s="31">
        <v>290203</v>
      </c>
      <c r="J32" s="33" t="s">
        <v>174</v>
      </c>
      <c r="K32" s="33" t="s">
        <v>174</v>
      </c>
      <c r="L32" s="33" t="s">
        <v>174</v>
      </c>
      <c r="M32" s="6"/>
      <c r="N32" s="6"/>
      <c r="O32" s="6"/>
      <c r="P32" s="24"/>
    </row>
    <row r="33" spans="1:16" x14ac:dyDescent="0.2">
      <c r="A33" s="30">
        <v>29030</v>
      </c>
      <c r="B33" s="31" t="s">
        <v>33</v>
      </c>
      <c r="C33" s="31">
        <v>290301</v>
      </c>
      <c r="D33" s="31">
        <v>290301</v>
      </c>
      <c r="E33" s="31">
        <v>290301</v>
      </c>
      <c r="F33" s="31">
        <v>290301</v>
      </c>
      <c r="G33" s="31">
        <v>290301</v>
      </c>
      <c r="H33" s="31">
        <v>290301</v>
      </c>
      <c r="I33" s="31">
        <v>290301</v>
      </c>
      <c r="J33" s="33" t="s">
        <v>173</v>
      </c>
      <c r="K33" s="33" t="s">
        <v>174</v>
      </c>
      <c r="L33" s="33" t="s">
        <v>173</v>
      </c>
      <c r="M33" s="6"/>
      <c r="N33" s="6"/>
      <c r="O33" s="6"/>
      <c r="P33" s="24"/>
    </row>
    <row r="34" spans="1:16" x14ac:dyDescent="0.2">
      <c r="A34" s="30">
        <v>30010</v>
      </c>
      <c r="B34" s="31" t="s">
        <v>34</v>
      </c>
      <c r="C34" s="31">
        <v>300101</v>
      </c>
      <c r="D34" s="31">
        <v>300101</v>
      </c>
      <c r="E34" s="31">
        <v>300101</v>
      </c>
      <c r="F34" s="31">
        <v>300101</v>
      </c>
      <c r="G34" s="31">
        <v>300101</v>
      </c>
      <c r="H34" s="31">
        <v>300102</v>
      </c>
      <c r="I34" s="31">
        <v>300103</v>
      </c>
      <c r="J34" s="33" t="s">
        <v>173</v>
      </c>
      <c r="K34" s="33" t="s">
        <v>174</v>
      </c>
      <c r="L34" s="33" t="s">
        <v>174</v>
      </c>
      <c r="M34" s="6"/>
      <c r="N34" s="6"/>
      <c r="O34" s="6"/>
      <c r="P34" s="24"/>
    </row>
    <row r="35" spans="1:16" x14ac:dyDescent="0.2">
      <c r="A35" s="30">
        <v>30020</v>
      </c>
      <c r="B35" s="31" t="s">
        <v>35</v>
      </c>
      <c r="C35" s="31">
        <v>300201</v>
      </c>
      <c r="D35" s="31">
        <v>300201</v>
      </c>
      <c r="E35" s="31">
        <v>300201</v>
      </c>
      <c r="F35" s="31">
        <v>300201</v>
      </c>
      <c r="G35" s="31">
        <v>300201</v>
      </c>
      <c r="H35" s="31">
        <v>300201</v>
      </c>
      <c r="I35" s="31">
        <v>300203</v>
      </c>
      <c r="J35" s="33" t="s">
        <v>174</v>
      </c>
      <c r="K35" s="33" t="s">
        <v>174</v>
      </c>
      <c r="L35" s="33" t="s">
        <v>174</v>
      </c>
      <c r="M35" s="6"/>
      <c r="N35" s="6"/>
      <c r="O35" s="6"/>
      <c r="P35" s="24"/>
    </row>
    <row r="36" spans="1:16" x14ac:dyDescent="0.2">
      <c r="A36" s="30">
        <v>30030</v>
      </c>
      <c r="B36" s="31" t="s">
        <v>36</v>
      </c>
      <c r="C36" s="31">
        <v>300301</v>
      </c>
      <c r="D36" s="31">
        <v>300301</v>
      </c>
      <c r="E36" s="31">
        <v>300301</v>
      </c>
      <c r="F36" s="31">
        <v>300301</v>
      </c>
      <c r="G36" s="31">
        <v>300301</v>
      </c>
      <c r="H36" s="31">
        <v>300301</v>
      </c>
      <c r="I36" s="31">
        <v>300301</v>
      </c>
      <c r="J36" s="33" t="s">
        <v>174</v>
      </c>
      <c r="K36" s="33" t="s">
        <v>174</v>
      </c>
      <c r="L36" s="33" t="s">
        <v>173</v>
      </c>
      <c r="M36" s="6"/>
      <c r="N36" s="6"/>
      <c r="O36" s="6"/>
      <c r="P36" s="24"/>
    </row>
    <row r="37" spans="1:16" x14ac:dyDescent="0.2">
      <c r="A37" s="30">
        <v>31010</v>
      </c>
      <c r="B37" s="31" t="s">
        <v>37</v>
      </c>
      <c r="C37" s="31">
        <v>310101</v>
      </c>
      <c r="D37" s="31">
        <v>310101</v>
      </c>
      <c r="E37" s="31">
        <v>310101</v>
      </c>
      <c r="F37" s="31">
        <v>310101</v>
      </c>
      <c r="G37" s="31">
        <v>310101</v>
      </c>
      <c r="H37" s="31">
        <v>310102</v>
      </c>
      <c r="I37" s="31">
        <v>310103</v>
      </c>
      <c r="J37" s="33" t="s">
        <v>173</v>
      </c>
      <c r="K37" s="33" t="s">
        <v>174</v>
      </c>
      <c r="L37" s="33" t="s">
        <v>174</v>
      </c>
      <c r="M37" s="6"/>
      <c r="N37" s="6"/>
      <c r="O37" s="6"/>
      <c r="P37" s="24"/>
    </row>
    <row r="38" spans="1:16" x14ac:dyDescent="0.2">
      <c r="A38" s="30">
        <v>31020</v>
      </c>
      <c r="B38" s="31" t="s">
        <v>38</v>
      </c>
      <c r="C38" s="31">
        <v>310201</v>
      </c>
      <c r="D38" s="31">
        <v>310201</v>
      </c>
      <c r="E38" s="31">
        <v>310201</v>
      </c>
      <c r="F38" s="31">
        <v>310201</v>
      </c>
      <c r="G38" s="31">
        <v>310201</v>
      </c>
      <c r="H38" s="31">
        <v>310201</v>
      </c>
      <c r="I38" s="31">
        <v>310203</v>
      </c>
      <c r="J38" s="33" t="s">
        <v>174</v>
      </c>
      <c r="K38" s="33" t="s">
        <v>174</v>
      </c>
      <c r="L38" s="33" t="s">
        <v>174</v>
      </c>
      <c r="M38" s="6"/>
      <c r="N38" s="6"/>
      <c r="O38" s="6"/>
      <c r="P38" s="24"/>
    </row>
    <row r="39" spans="1:16" x14ac:dyDescent="0.2">
      <c r="A39" s="30">
        <v>31030</v>
      </c>
      <c r="B39" s="31" t="s">
        <v>39</v>
      </c>
      <c r="C39" s="31">
        <v>310301</v>
      </c>
      <c r="D39" s="31">
        <v>310301</v>
      </c>
      <c r="E39" s="31">
        <v>310301</v>
      </c>
      <c r="F39" s="31">
        <v>310301</v>
      </c>
      <c r="G39" s="31">
        <v>310301</v>
      </c>
      <c r="H39" s="31">
        <v>310301</v>
      </c>
      <c r="I39" s="31">
        <v>310301</v>
      </c>
      <c r="J39" s="33" t="s">
        <v>173</v>
      </c>
      <c r="K39" s="33" t="s">
        <v>174</v>
      </c>
      <c r="L39" s="33" t="s">
        <v>174</v>
      </c>
      <c r="M39" s="6"/>
      <c r="N39" s="6"/>
      <c r="O39" s="6"/>
      <c r="P39" s="24"/>
    </row>
    <row r="40" spans="1:16" x14ac:dyDescent="0.2">
      <c r="A40" s="30">
        <v>32010</v>
      </c>
      <c r="B40" s="31" t="s">
        <v>40</v>
      </c>
      <c r="C40" s="31">
        <v>320101</v>
      </c>
      <c r="D40" s="31">
        <v>320101</v>
      </c>
      <c r="E40" s="31">
        <v>320101</v>
      </c>
      <c r="F40" s="31">
        <v>320101</v>
      </c>
      <c r="G40" s="31">
        <v>320101</v>
      </c>
      <c r="H40" s="31">
        <v>320102</v>
      </c>
      <c r="I40" s="31">
        <v>320103</v>
      </c>
      <c r="J40" s="33" t="s">
        <v>174</v>
      </c>
      <c r="K40" s="33" t="s">
        <v>174</v>
      </c>
      <c r="L40" s="33" t="s">
        <v>173</v>
      </c>
      <c r="M40" s="6"/>
      <c r="N40" s="6"/>
      <c r="O40" s="6"/>
      <c r="P40" s="24"/>
    </row>
    <row r="41" spans="1:16" x14ac:dyDescent="0.2">
      <c r="A41" s="30">
        <v>32020</v>
      </c>
      <c r="B41" s="31" t="s">
        <v>41</v>
      </c>
      <c r="C41" s="31">
        <v>320201</v>
      </c>
      <c r="D41" s="31">
        <v>320201</v>
      </c>
      <c r="E41" s="31">
        <v>320201</v>
      </c>
      <c r="F41" s="31">
        <v>320201</v>
      </c>
      <c r="G41" s="31">
        <v>320201</v>
      </c>
      <c r="H41" s="31">
        <v>320201</v>
      </c>
      <c r="I41" s="31">
        <v>320203</v>
      </c>
      <c r="J41" s="33" t="s">
        <v>174</v>
      </c>
      <c r="K41" s="33" t="s">
        <v>174</v>
      </c>
      <c r="L41" s="33" t="s">
        <v>174</v>
      </c>
      <c r="M41" s="6"/>
      <c r="N41" s="6"/>
      <c r="O41" s="6"/>
      <c r="P41" s="24"/>
    </row>
    <row r="42" spans="1:16" x14ac:dyDescent="0.2">
      <c r="A42" s="30">
        <v>32030</v>
      </c>
      <c r="B42" s="31" t="s">
        <v>42</v>
      </c>
      <c r="C42" s="31">
        <v>320301</v>
      </c>
      <c r="D42" s="31">
        <v>320301</v>
      </c>
      <c r="E42" s="31">
        <v>320301</v>
      </c>
      <c r="F42" s="31">
        <v>320301</v>
      </c>
      <c r="G42" s="31">
        <v>320301</v>
      </c>
      <c r="H42" s="31">
        <v>320301</v>
      </c>
      <c r="I42" s="31">
        <v>320301</v>
      </c>
      <c r="J42" s="33" t="s">
        <v>173</v>
      </c>
      <c r="K42" s="33" t="s">
        <v>174</v>
      </c>
      <c r="L42" s="33" t="s">
        <v>174</v>
      </c>
      <c r="M42" s="6"/>
      <c r="N42" s="6"/>
      <c r="O42" s="6"/>
      <c r="P42" s="24"/>
    </row>
    <row r="43" spans="1:16" x14ac:dyDescent="0.2">
      <c r="A43" s="30">
        <v>33010</v>
      </c>
      <c r="B43" s="31" t="s">
        <v>43</v>
      </c>
      <c r="C43" s="31">
        <v>330101</v>
      </c>
      <c r="D43" s="31">
        <v>330101</v>
      </c>
      <c r="E43" s="31">
        <v>330101</v>
      </c>
      <c r="F43" s="31">
        <v>330101</v>
      </c>
      <c r="G43" s="31">
        <v>330101</v>
      </c>
      <c r="H43" s="31">
        <v>330102</v>
      </c>
      <c r="I43" s="31">
        <v>330103</v>
      </c>
      <c r="J43" s="33" t="s">
        <v>174</v>
      </c>
      <c r="K43" s="33" t="s">
        <v>174</v>
      </c>
      <c r="L43" s="33" t="s">
        <v>173</v>
      </c>
      <c r="M43" s="6"/>
      <c r="N43" s="6"/>
      <c r="O43" s="6"/>
      <c r="P43" s="24"/>
    </row>
    <row r="44" spans="1:16" x14ac:dyDescent="0.2">
      <c r="A44" s="30">
        <v>33020</v>
      </c>
      <c r="B44" s="31" t="s">
        <v>44</v>
      </c>
      <c r="C44" s="31">
        <v>330201</v>
      </c>
      <c r="D44" s="31">
        <v>330201</v>
      </c>
      <c r="E44" s="31">
        <v>330201</v>
      </c>
      <c r="F44" s="31">
        <v>330201</v>
      </c>
      <c r="G44" s="31">
        <v>330201</v>
      </c>
      <c r="H44" s="31">
        <v>330201</v>
      </c>
      <c r="I44" s="31">
        <v>330203</v>
      </c>
      <c r="J44" s="33" t="s">
        <v>174</v>
      </c>
      <c r="K44" s="33" t="s">
        <v>174</v>
      </c>
      <c r="L44" s="33" t="s">
        <v>173</v>
      </c>
      <c r="M44" s="6"/>
      <c r="N44" s="6"/>
      <c r="O44" s="6"/>
      <c r="P44" s="24"/>
    </row>
    <row r="45" spans="1:16" x14ac:dyDescent="0.2">
      <c r="A45" s="30">
        <v>33030</v>
      </c>
      <c r="B45" s="31" t="s">
        <v>45</v>
      </c>
      <c r="C45" s="31">
        <v>330301</v>
      </c>
      <c r="D45" s="31">
        <v>330301</v>
      </c>
      <c r="E45" s="31">
        <v>330301</v>
      </c>
      <c r="F45" s="31">
        <v>330301</v>
      </c>
      <c r="G45" s="31">
        <v>330301</v>
      </c>
      <c r="H45" s="31">
        <v>330301</v>
      </c>
      <c r="I45" s="31">
        <v>330301</v>
      </c>
      <c r="J45" s="33" t="s">
        <v>173</v>
      </c>
      <c r="K45" s="33" t="s">
        <v>174</v>
      </c>
      <c r="L45" s="33" t="s">
        <v>174</v>
      </c>
      <c r="M45" s="6"/>
      <c r="N45" s="6"/>
      <c r="O45" s="6"/>
      <c r="P45" s="24"/>
    </row>
    <row r="46" spans="1:16" x14ac:dyDescent="0.2">
      <c r="A46" s="29">
        <v>34010</v>
      </c>
      <c r="B46" s="6" t="s">
        <v>46</v>
      </c>
      <c r="C46" s="6">
        <v>340101</v>
      </c>
      <c r="D46" s="6">
        <v>340101</v>
      </c>
      <c r="E46" s="6">
        <v>340101</v>
      </c>
      <c r="F46" s="6">
        <v>340101</v>
      </c>
      <c r="G46" s="6">
        <v>340101</v>
      </c>
      <c r="H46" s="6">
        <v>340102</v>
      </c>
      <c r="I46" s="6">
        <v>340103</v>
      </c>
      <c r="J46" s="33" t="s">
        <v>174</v>
      </c>
      <c r="K46" s="33" t="s">
        <v>174</v>
      </c>
      <c r="L46" s="33" t="s">
        <v>174</v>
      </c>
      <c r="M46" s="6"/>
      <c r="N46" s="6"/>
      <c r="O46" s="6"/>
      <c r="P46" s="24"/>
    </row>
    <row r="47" spans="1:16" x14ac:dyDescent="0.2">
      <c r="A47" s="29">
        <v>34020</v>
      </c>
      <c r="B47" s="6" t="s">
        <v>47</v>
      </c>
      <c r="C47" s="6">
        <v>340201</v>
      </c>
      <c r="D47" s="6">
        <v>340201</v>
      </c>
      <c r="E47" s="6">
        <v>340201</v>
      </c>
      <c r="F47" s="6">
        <v>340201</v>
      </c>
      <c r="G47" s="6">
        <v>340201</v>
      </c>
      <c r="H47" s="6">
        <v>340201</v>
      </c>
      <c r="I47" s="6">
        <v>340203</v>
      </c>
      <c r="J47" s="33" t="s">
        <v>174</v>
      </c>
      <c r="K47" s="33" t="s">
        <v>174</v>
      </c>
      <c r="L47" s="33" t="s">
        <v>174</v>
      </c>
      <c r="M47" s="6"/>
      <c r="N47" s="6"/>
      <c r="O47" s="6"/>
      <c r="P47" s="24"/>
    </row>
    <row r="48" spans="1:16" x14ac:dyDescent="0.2">
      <c r="A48" s="29">
        <v>34030</v>
      </c>
      <c r="B48" s="6" t="s">
        <v>48</v>
      </c>
      <c r="C48" s="6">
        <v>340301</v>
      </c>
      <c r="D48" s="6">
        <v>340301</v>
      </c>
      <c r="E48" s="6">
        <v>340301</v>
      </c>
      <c r="F48" s="6">
        <v>340301</v>
      </c>
      <c r="G48" s="6">
        <v>340301</v>
      </c>
      <c r="H48" s="6">
        <v>340301</v>
      </c>
      <c r="I48" s="6">
        <v>340301</v>
      </c>
      <c r="J48" s="33" t="s">
        <v>173</v>
      </c>
      <c r="K48" s="33" t="s">
        <v>174</v>
      </c>
      <c r="L48" s="33" t="s">
        <v>174</v>
      </c>
      <c r="M48" s="6"/>
      <c r="N48" s="6"/>
      <c r="O48" s="6"/>
      <c r="P48" s="24"/>
    </row>
    <row r="49" spans="1:16" x14ac:dyDescent="0.2">
      <c r="A49" s="29">
        <v>35010</v>
      </c>
      <c r="B49" s="6" t="s">
        <v>49</v>
      </c>
      <c r="C49" s="6">
        <v>350101</v>
      </c>
      <c r="D49" s="6">
        <v>350101</v>
      </c>
      <c r="E49" s="6">
        <v>350101</v>
      </c>
      <c r="F49" s="6">
        <v>350101</v>
      </c>
      <c r="G49" s="6">
        <v>350101</v>
      </c>
      <c r="H49" s="6">
        <v>350102</v>
      </c>
      <c r="I49" s="6">
        <v>350103</v>
      </c>
      <c r="J49" s="33" t="s">
        <v>174</v>
      </c>
      <c r="K49" s="33" t="s">
        <v>174</v>
      </c>
      <c r="L49" s="33" t="s">
        <v>173</v>
      </c>
      <c r="M49" s="6"/>
      <c r="N49" s="6"/>
      <c r="O49" s="6"/>
      <c r="P49" s="24"/>
    </row>
    <row r="50" spans="1:16" x14ac:dyDescent="0.2">
      <c r="A50" s="29">
        <v>35020</v>
      </c>
      <c r="B50" s="6" t="s">
        <v>50</v>
      </c>
      <c r="C50" s="6">
        <v>350201</v>
      </c>
      <c r="D50" s="6">
        <v>350201</v>
      </c>
      <c r="E50" s="6">
        <v>350201</v>
      </c>
      <c r="F50" s="6">
        <v>350201</v>
      </c>
      <c r="G50" s="6">
        <v>350201</v>
      </c>
      <c r="H50" s="6">
        <v>350201</v>
      </c>
      <c r="I50" s="6">
        <v>350203</v>
      </c>
      <c r="J50" s="33" t="s">
        <v>174</v>
      </c>
      <c r="K50" s="33" t="s">
        <v>174</v>
      </c>
      <c r="L50" s="33" t="s">
        <v>173</v>
      </c>
      <c r="M50" s="6"/>
      <c r="N50" s="6"/>
      <c r="O50" s="6"/>
      <c r="P50" s="24"/>
    </row>
    <row r="51" spans="1:16" x14ac:dyDescent="0.2">
      <c r="A51" s="29">
        <v>35030</v>
      </c>
      <c r="B51" s="6" t="s">
        <v>51</v>
      </c>
      <c r="C51" s="6">
        <v>350301</v>
      </c>
      <c r="D51" s="6">
        <v>350301</v>
      </c>
      <c r="E51" s="6">
        <v>350301</v>
      </c>
      <c r="F51" s="6">
        <v>350301</v>
      </c>
      <c r="G51" s="6">
        <v>350301</v>
      </c>
      <c r="H51" s="6">
        <v>350301</v>
      </c>
      <c r="I51" s="6">
        <v>350301</v>
      </c>
      <c r="J51" s="33" t="s">
        <v>173</v>
      </c>
      <c r="K51" s="33" t="s">
        <v>174</v>
      </c>
      <c r="L51" s="33" t="s">
        <v>174</v>
      </c>
      <c r="M51" s="6"/>
      <c r="N51" s="6"/>
      <c r="O51" s="6"/>
      <c r="P51" s="24"/>
    </row>
    <row r="52" spans="1:16" x14ac:dyDescent="0.2">
      <c r="A52" s="30">
        <v>36010</v>
      </c>
      <c r="B52" s="31" t="s">
        <v>52</v>
      </c>
      <c r="C52" s="31">
        <v>360101</v>
      </c>
      <c r="D52" s="31">
        <v>360101</v>
      </c>
      <c r="E52" s="31">
        <v>360101</v>
      </c>
      <c r="F52" s="31">
        <v>360101</v>
      </c>
      <c r="G52" s="31">
        <v>360101</v>
      </c>
      <c r="H52" s="31">
        <v>360102</v>
      </c>
      <c r="I52" s="31">
        <v>360103</v>
      </c>
      <c r="J52" s="33" t="s">
        <v>174</v>
      </c>
      <c r="K52" s="33" t="s">
        <v>174</v>
      </c>
      <c r="L52" s="33" t="s">
        <v>174</v>
      </c>
      <c r="M52" s="6"/>
      <c r="N52" s="6"/>
      <c r="O52" s="6"/>
      <c r="P52" s="24"/>
    </row>
    <row r="53" spans="1:16" x14ac:dyDescent="0.2">
      <c r="A53" s="30">
        <v>36020</v>
      </c>
      <c r="B53" s="31" t="s">
        <v>53</v>
      </c>
      <c r="C53" s="31">
        <v>360201</v>
      </c>
      <c r="D53" s="31">
        <v>360201</v>
      </c>
      <c r="E53" s="31">
        <v>360201</v>
      </c>
      <c r="F53" s="31">
        <v>360201</v>
      </c>
      <c r="G53" s="31">
        <v>360201</v>
      </c>
      <c r="H53" s="31">
        <v>360201</v>
      </c>
      <c r="I53" s="31">
        <v>360203</v>
      </c>
      <c r="J53" s="33" t="s">
        <v>174</v>
      </c>
      <c r="K53" s="33" t="s">
        <v>174</v>
      </c>
      <c r="L53" s="33" t="s">
        <v>174</v>
      </c>
      <c r="M53" s="6"/>
      <c r="N53" s="6"/>
      <c r="O53" s="6"/>
      <c r="P53" s="24"/>
    </row>
    <row r="54" spans="1:16" x14ac:dyDescent="0.2">
      <c r="A54" s="30">
        <v>36030</v>
      </c>
      <c r="B54" s="31" t="s">
        <v>54</v>
      </c>
      <c r="C54" s="31">
        <v>360301</v>
      </c>
      <c r="D54" s="31">
        <v>360301</v>
      </c>
      <c r="E54" s="31">
        <v>360301</v>
      </c>
      <c r="F54" s="31">
        <v>360301</v>
      </c>
      <c r="G54" s="31">
        <v>360301</v>
      </c>
      <c r="H54" s="31">
        <v>360301</v>
      </c>
      <c r="I54" s="31">
        <v>360301</v>
      </c>
      <c r="J54" s="33" t="s">
        <v>173</v>
      </c>
      <c r="K54" s="33" t="s">
        <v>174</v>
      </c>
      <c r="L54" s="33" t="s">
        <v>174</v>
      </c>
      <c r="M54" s="6"/>
      <c r="N54" s="6"/>
      <c r="O54" s="6"/>
      <c r="P54" s="24"/>
    </row>
    <row r="55" spans="1:16" x14ac:dyDescent="0.2">
      <c r="A55" s="30">
        <v>37010</v>
      </c>
      <c r="B55" s="31" t="s">
        <v>55</v>
      </c>
      <c r="C55" s="31">
        <v>370101</v>
      </c>
      <c r="D55" s="31">
        <v>370101</v>
      </c>
      <c r="E55" s="31">
        <v>370101</v>
      </c>
      <c r="F55" s="31">
        <v>370101</v>
      </c>
      <c r="G55" s="31">
        <v>370101</v>
      </c>
      <c r="H55" s="31">
        <v>370102</v>
      </c>
      <c r="I55" s="31">
        <v>370103</v>
      </c>
      <c r="J55" s="33" t="s">
        <v>174</v>
      </c>
      <c r="K55" s="33" t="s">
        <v>174</v>
      </c>
      <c r="L55" s="33" t="s">
        <v>173</v>
      </c>
      <c r="M55" s="6"/>
      <c r="N55" s="6"/>
      <c r="O55" s="6"/>
      <c r="P55" s="24"/>
    </row>
    <row r="56" spans="1:16" x14ac:dyDescent="0.2">
      <c r="A56" s="30">
        <v>37020</v>
      </c>
      <c r="B56" s="31" t="s">
        <v>56</v>
      </c>
      <c r="C56" s="31">
        <v>370201</v>
      </c>
      <c r="D56" s="31">
        <v>370201</v>
      </c>
      <c r="E56" s="31">
        <v>370201</v>
      </c>
      <c r="F56" s="31">
        <v>370201</v>
      </c>
      <c r="G56" s="31">
        <v>370201</v>
      </c>
      <c r="H56" s="31">
        <v>370201</v>
      </c>
      <c r="I56" s="31">
        <v>370203</v>
      </c>
      <c r="J56" s="33" t="s">
        <v>174</v>
      </c>
      <c r="K56" s="33" t="s">
        <v>174</v>
      </c>
      <c r="L56" s="33" t="s">
        <v>174</v>
      </c>
      <c r="M56" s="6"/>
      <c r="N56" s="6"/>
      <c r="O56" s="6"/>
      <c r="P56" s="24"/>
    </row>
    <row r="57" spans="1:16" x14ac:dyDescent="0.2">
      <c r="A57" s="30">
        <v>37030</v>
      </c>
      <c r="B57" s="31" t="s">
        <v>57</v>
      </c>
      <c r="C57" s="31">
        <v>370301</v>
      </c>
      <c r="D57" s="31">
        <v>370301</v>
      </c>
      <c r="E57" s="31">
        <v>370301</v>
      </c>
      <c r="F57" s="31">
        <v>370301</v>
      </c>
      <c r="G57" s="31">
        <v>370301</v>
      </c>
      <c r="H57" s="31">
        <v>370301</v>
      </c>
      <c r="I57" s="31">
        <v>370301</v>
      </c>
      <c r="J57" s="33" t="s">
        <v>174</v>
      </c>
      <c r="K57" s="33" t="s">
        <v>174</v>
      </c>
      <c r="L57" s="33" t="s">
        <v>174</v>
      </c>
      <c r="M57" s="6"/>
      <c r="N57" s="6"/>
      <c r="O57" s="6"/>
      <c r="P57" s="24"/>
    </row>
    <row r="58" spans="1:16" x14ac:dyDescent="0.2">
      <c r="A58" s="29">
        <v>38010</v>
      </c>
      <c r="B58" s="6" t="s">
        <v>58</v>
      </c>
      <c r="C58" s="29">
        <v>380101</v>
      </c>
      <c r="D58" s="29">
        <v>380101</v>
      </c>
      <c r="E58" s="29">
        <v>380101</v>
      </c>
      <c r="F58" s="29">
        <v>380101</v>
      </c>
      <c r="G58" s="29">
        <v>380101</v>
      </c>
      <c r="H58" s="29">
        <v>380102</v>
      </c>
      <c r="I58" s="29">
        <v>380103</v>
      </c>
      <c r="J58" s="33" t="s">
        <v>173</v>
      </c>
      <c r="K58" s="33" t="s">
        <v>174</v>
      </c>
      <c r="L58" s="33" t="s">
        <v>174</v>
      </c>
      <c r="M58" s="6"/>
      <c r="N58" s="6"/>
      <c r="O58" s="6"/>
      <c r="P58" s="24"/>
    </row>
    <row r="59" spans="1:16" x14ac:dyDescent="0.2">
      <c r="A59" s="29">
        <v>38020</v>
      </c>
      <c r="B59" s="6" t="s">
        <v>59</v>
      </c>
      <c r="C59" s="29">
        <v>380201</v>
      </c>
      <c r="D59" s="29">
        <v>380201</v>
      </c>
      <c r="E59" s="29">
        <v>380201</v>
      </c>
      <c r="F59" s="29">
        <v>380201</v>
      </c>
      <c r="G59" s="29">
        <v>380201</v>
      </c>
      <c r="H59" s="29">
        <v>380201</v>
      </c>
      <c r="I59" s="29">
        <v>380203</v>
      </c>
      <c r="J59" s="33" t="s">
        <v>174</v>
      </c>
      <c r="K59" s="33" t="s">
        <v>174</v>
      </c>
      <c r="L59" s="33" t="s">
        <v>174</v>
      </c>
      <c r="M59" s="6"/>
      <c r="N59" s="6"/>
      <c r="O59" s="6"/>
      <c r="P59" s="24"/>
    </row>
    <row r="60" spans="1:16" x14ac:dyDescent="0.2">
      <c r="A60" s="29">
        <v>38030</v>
      </c>
      <c r="B60" s="6" t="s">
        <v>60</v>
      </c>
      <c r="C60" s="29">
        <v>380301</v>
      </c>
      <c r="D60" s="29">
        <v>380301</v>
      </c>
      <c r="E60" s="29">
        <v>380301</v>
      </c>
      <c r="F60" s="29">
        <v>380301</v>
      </c>
      <c r="G60" s="29">
        <v>380301</v>
      </c>
      <c r="H60" s="29">
        <v>380301</v>
      </c>
      <c r="I60" s="29">
        <v>380301</v>
      </c>
      <c r="J60" s="33" t="s">
        <v>173</v>
      </c>
      <c r="K60" s="33" t="s">
        <v>174</v>
      </c>
      <c r="L60" s="33" t="s">
        <v>174</v>
      </c>
      <c r="M60" s="6"/>
      <c r="N60" s="6"/>
      <c r="O60" s="6"/>
      <c r="P60" s="24"/>
    </row>
    <row r="61" spans="1:16" s="38" customFormat="1" x14ac:dyDescent="0.2">
      <c r="A61" s="34">
        <v>39010</v>
      </c>
      <c r="B61" s="35" t="s">
        <v>61</v>
      </c>
      <c r="C61" s="34">
        <v>210131</v>
      </c>
      <c r="D61" s="34">
        <v>210131</v>
      </c>
      <c r="E61" s="34">
        <v>210131</v>
      </c>
      <c r="F61" s="34">
        <v>210131</v>
      </c>
      <c r="G61" s="34">
        <v>210131</v>
      </c>
      <c r="H61" s="34">
        <v>210131</v>
      </c>
      <c r="I61" s="34">
        <v>210131</v>
      </c>
      <c r="J61" s="36"/>
      <c r="K61" s="36"/>
      <c r="L61" s="36" t="s">
        <v>173</v>
      </c>
      <c r="M61" s="35"/>
      <c r="N61" s="35"/>
      <c r="O61" s="35"/>
      <c r="P61" s="37"/>
    </row>
    <row r="62" spans="1:16" s="38" customFormat="1" x14ac:dyDescent="0.2">
      <c r="A62" s="34">
        <v>39020</v>
      </c>
      <c r="B62" s="35" t="s">
        <v>62</v>
      </c>
      <c r="C62" s="34">
        <v>210131</v>
      </c>
      <c r="D62" s="34">
        <v>210131</v>
      </c>
      <c r="E62" s="34">
        <v>210131</v>
      </c>
      <c r="F62" s="34">
        <v>210131</v>
      </c>
      <c r="G62" s="34">
        <v>210131</v>
      </c>
      <c r="H62" s="34">
        <v>210131</v>
      </c>
      <c r="I62" s="34">
        <v>210131</v>
      </c>
      <c r="J62" s="36"/>
      <c r="K62" s="36"/>
      <c r="L62" s="36" t="s">
        <v>173</v>
      </c>
      <c r="M62" s="35"/>
      <c r="N62" s="35"/>
      <c r="O62" s="35"/>
      <c r="P62" s="37"/>
    </row>
    <row r="63" spans="1:16" s="38" customFormat="1" x14ac:dyDescent="0.2">
      <c r="A63" s="34">
        <v>39030</v>
      </c>
      <c r="B63" s="35" t="s">
        <v>63</v>
      </c>
      <c r="C63" s="34">
        <v>210131</v>
      </c>
      <c r="D63" s="34">
        <v>210131</v>
      </c>
      <c r="E63" s="34">
        <v>210131</v>
      </c>
      <c r="F63" s="34">
        <v>210131</v>
      </c>
      <c r="G63" s="34">
        <v>210131</v>
      </c>
      <c r="H63" s="34">
        <v>210131</v>
      </c>
      <c r="I63" s="34">
        <v>210131</v>
      </c>
      <c r="J63" s="36"/>
      <c r="K63" s="36"/>
      <c r="L63" s="36" t="s">
        <v>173</v>
      </c>
      <c r="M63" s="35"/>
      <c r="N63" s="35"/>
      <c r="O63" s="35"/>
      <c r="P63" s="37"/>
    </row>
    <row r="64" spans="1:16" x14ac:dyDescent="0.2">
      <c r="A64" s="29">
        <v>40010</v>
      </c>
      <c r="B64" s="6" t="s">
        <v>64</v>
      </c>
      <c r="C64" s="29">
        <v>400101</v>
      </c>
      <c r="D64" s="29">
        <v>400101</v>
      </c>
      <c r="E64" s="29">
        <v>400101</v>
      </c>
      <c r="F64" s="29">
        <v>400101</v>
      </c>
      <c r="G64" s="29">
        <v>400101</v>
      </c>
      <c r="H64" s="29">
        <v>400101</v>
      </c>
      <c r="I64" s="29">
        <v>400101</v>
      </c>
      <c r="J64" s="33" t="s">
        <v>174</v>
      </c>
      <c r="K64" s="33" t="s">
        <v>174</v>
      </c>
      <c r="L64" s="33" t="s">
        <v>173</v>
      </c>
      <c r="M64" s="6"/>
      <c r="N64" s="6"/>
      <c r="O64" s="6"/>
      <c r="P64" s="24"/>
    </row>
    <row r="65" spans="1:16" x14ac:dyDescent="0.2">
      <c r="A65" s="29">
        <v>40020</v>
      </c>
      <c r="B65" s="6" t="s">
        <v>65</v>
      </c>
      <c r="C65" s="29">
        <v>400201</v>
      </c>
      <c r="D65" s="29">
        <v>400201</v>
      </c>
      <c r="E65" s="29">
        <v>400201</v>
      </c>
      <c r="F65" s="29">
        <v>400201</v>
      </c>
      <c r="G65" s="29">
        <v>400201</v>
      </c>
      <c r="H65" s="29">
        <v>400201</v>
      </c>
      <c r="I65" s="29">
        <v>400201</v>
      </c>
      <c r="J65" s="33" t="s">
        <v>173</v>
      </c>
      <c r="K65" s="33" t="s">
        <v>174</v>
      </c>
      <c r="L65" s="33" t="s">
        <v>174</v>
      </c>
      <c r="M65" s="6"/>
      <c r="N65" s="6"/>
      <c r="O65" s="6"/>
      <c r="P65" s="24"/>
    </row>
    <row r="66" spans="1:16" x14ac:dyDescent="0.2">
      <c r="A66" s="29">
        <v>40030</v>
      </c>
      <c r="B66" s="6" t="s">
        <v>66</v>
      </c>
      <c r="C66" s="29">
        <v>400301</v>
      </c>
      <c r="D66" s="29">
        <v>400301</v>
      </c>
      <c r="E66" s="29">
        <v>400301</v>
      </c>
      <c r="F66" s="29">
        <v>400301</v>
      </c>
      <c r="G66" s="29">
        <v>400301</v>
      </c>
      <c r="H66" s="29">
        <v>400301</v>
      </c>
      <c r="I66" s="29">
        <v>400301</v>
      </c>
      <c r="J66" s="33" t="s">
        <v>174</v>
      </c>
      <c r="K66" s="33" t="s">
        <v>174</v>
      </c>
      <c r="L66" s="33" t="s">
        <v>174</v>
      </c>
      <c r="M66" s="6"/>
      <c r="N66" s="6"/>
      <c r="O66" s="6"/>
      <c r="P66" s="24"/>
    </row>
    <row r="67" spans="1:16" x14ac:dyDescent="0.2">
      <c r="A67" s="29">
        <v>41010</v>
      </c>
      <c r="B67" s="6" t="s">
        <v>67</v>
      </c>
      <c r="C67" s="29">
        <v>410101</v>
      </c>
      <c r="D67" s="29">
        <v>410101</v>
      </c>
      <c r="E67" s="29">
        <v>410101</v>
      </c>
      <c r="F67" s="29">
        <v>410101</v>
      </c>
      <c r="G67" s="29">
        <v>410101</v>
      </c>
      <c r="H67" s="29">
        <v>410101</v>
      </c>
      <c r="I67" s="29">
        <v>410101</v>
      </c>
      <c r="J67" s="33" t="s">
        <v>173</v>
      </c>
      <c r="K67" s="33" t="s">
        <v>174</v>
      </c>
      <c r="L67" s="33" t="s">
        <v>174</v>
      </c>
      <c r="M67" s="6"/>
      <c r="N67" s="6"/>
      <c r="O67" s="6"/>
      <c r="P67" s="24"/>
    </row>
    <row r="68" spans="1:16" x14ac:dyDescent="0.2">
      <c r="A68" s="29">
        <v>41020</v>
      </c>
      <c r="B68" s="6" t="s">
        <v>68</v>
      </c>
      <c r="C68" s="29">
        <v>410201</v>
      </c>
      <c r="D68" s="29">
        <v>410201</v>
      </c>
      <c r="E68" s="29">
        <v>410201</v>
      </c>
      <c r="F68" s="29">
        <v>410201</v>
      </c>
      <c r="G68" s="29">
        <v>410201</v>
      </c>
      <c r="H68" s="29">
        <v>410201</v>
      </c>
      <c r="I68" s="29">
        <v>410201</v>
      </c>
      <c r="J68" s="33" t="s">
        <v>174</v>
      </c>
      <c r="K68" s="33" t="s">
        <v>174</v>
      </c>
      <c r="L68" s="33" t="s">
        <v>173</v>
      </c>
      <c r="M68" s="6"/>
      <c r="N68" s="6"/>
      <c r="O68" s="6"/>
      <c r="P68" s="24"/>
    </row>
    <row r="69" spans="1:16" x14ac:dyDescent="0.2">
      <c r="A69" s="29">
        <v>41030</v>
      </c>
      <c r="B69" s="6" t="s">
        <v>69</v>
      </c>
      <c r="C69" s="29">
        <v>410301</v>
      </c>
      <c r="D69" s="29">
        <v>410301</v>
      </c>
      <c r="E69" s="29">
        <v>410301</v>
      </c>
      <c r="F69" s="29">
        <v>410301</v>
      </c>
      <c r="G69" s="29">
        <v>410301</v>
      </c>
      <c r="H69" s="29">
        <v>410301</v>
      </c>
      <c r="I69" s="29">
        <v>410301</v>
      </c>
      <c r="J69" s="33" t="s">
        <v>174</v>
      </c>
      <c r="K69" s="33" t="s">
        <v>174</v>
      </c>
      <c r="L69" s="33" t="s">
        <v>174</v>
      </c>
      <c r="M69" s="6"/>
      <c r="N69" s="6"/>
      <c r="O69" s="6"/>
      <c r="P69" s="24"/>
    </row>
    <row r="70" spans="1:16" s="38" customFormat="1" x14ac:dyDescent="0.2">
      <c r="A70" s="34">
        <v>42010</v>
      </c>
      <c r="B70" s="35" t="s">
        <v>70</v>
      </c>
      <c r="C70" s="34">
        <v>210131</v>
      </c>
      <c r="D70" s="34">
        <v>210131</v>
      </c>
      <c r="E70" s="34">
        <v>210131</v>
      </c>
      <c r="F70" s="34">
        <v>210131</v>
      </c>
      <c r="G70" s="34">
        <v>210131</v>
      </c>
      <c r="H70" s="34">
        <v>210131</v>
      </c>
      <c r="I70" s="34">
        <v>210131</v>
      </c>
      <c r="J70" s="36"/>
      <c r="K70" s="36"/>
      <c r="L70" s="36" t="s">
        <v>173</v>
      </c>
      <c r="M70" s="35"/>
      <c r="N70" s="35"/>
      <c r="O70" s="35"/>
      <c r="P70" s="37"/>
    </row>
    <row r="71" spans="1:16" s="38" customFormat="1" x14ac:dyDescent="0.2">
      <c r="A71" s="34">
        <v>42020</v>
      </c>
      <c r="B71" s="35" t="s">
        <v>71</v>
      </c>
      <c r="C71" s="34">
        <v>210131</v>
      </c>
      <c r="D71" s="34">
        <v>210131</v>
      </c>
      <c r="E71" s="34">
        <v>210131</v>
      </c>
      <c r="F71" s="34">
        <v>210131</v>
      </c>
      <c r="G71" s="34">
        <v>210131</v>
      </c>
      <c r="H71" s="34">
        <v>210131</v>
      </c>
      <c r="I71" s="34">
        <v>210131</v>
      </c>
      <c r="J71" s="36"/>
      <c r="K71" s="36"/>
      <c r="L71" s="36" t="s">
        <v>173</v>
      </c>
      <c r="M71" s="35"/>
      <c r="N71" s="35"/>
      <c r="O71" s="35"/>
      <c r="P71" s="37"/>
    </row>
    <row r="72" spans="1:16" s="38" customFormat="1" x14ac:dyDescent="0.2">
      <c r="A72" s="34">
        <v>42030</v>
      </c>
      <c r="B72" s="35" t="s">
        <v>72</v>
      </c>
      <c r="C72" s="34">
        <v>210131</v>
      </c>
      <c r="D72" s="34">
        <v>210131</v>
      </c>
      <c r="E72" s="34">
        <v>210131</v>
      </c>
      <c r="F72" s="34">
        <v>210131</v>
      </c>
      <c r="G72" s="34">
        <v>210131</v>
      </c>
      <c r="H72" s="34">
        <v>210131</v>
      </c>
      <c r="I72" s="34">
        <v>210131</v>
      </c>
      <c r="J72" s="36"/>
      <c r="K72" s="36"/>
      <c r="L72" s="36" t="s">
        <v>173</v>
      </c>
      <c r="M72" s="35"/>
      <c r="N72" s="35"/>
      <c r="O72" s="35"/>
      <c r="P72" s="37"/>
    </row>
    <row r="73" spans="1:16" s="38" customFormat="1" x14ac:dyDescent="0.2">
      <c r="A73" s="34">
        <v>43010</v>
      </c>
      <c r="B73" s="35" t="s">
        <v>73</v>
      </c>
      <c r="C73" s="34">
        <v>210131</v>
      </c>
      <c r="D73" s="34">
        <v>210131</v>
      </c>
      <c r="E73" s="34">
        <v>210131</v>
      </c>
      <c r="F73" s="34">
        <v>210131</v>
      </c>
      <c r="G73" s="34">
        <v>210131</v>
      </c>
      <c r="H73" s="34">
        <v>210131</v>
      </c>
      <c r="I73" s="34">
        <v>210131</v>
      </c>
      <c r="J73" s="36"/>
      <c r="K73" s="36"/>
      <c r="L73" s="36" t="s">
        <v>173</v>
      </c>
      <c r="M73" s="35"/>
      <c r="N73" s="35"/>
      <c r="O73" s="35"/>
      <c r="P73" s="37"/>
    </row>
    <row r="74" spans="1:16" s="38" customFormat="1" x14ac:dyDescent="0.2">
      <c r="A74" s="34">
        <v>43020</v>
      </c>
      <c r="B74" s="35" t="s">
        <v>74</v>
      </c>
      <c r="C74" s="34">
        <v>210131</v>
      </c>
      <c r="D74" s="34">
        <v>210131</v>
      </c>
      <c r="E74" s="34">
        <v>210131</v>
      </c>
      <c r="F74" s="34">
        <v>210131</v>
      </c>
      <c r="G74" s="34">
        <v>210131</v>
      </c>
      <c r="H74" s="34">
        <v>210131</v>
      </c>
      <c r="I74" s="34">
        <v>210131</v>
      </c>
      <c r="J74" s="36"/>
      <c r="K74" s="36"/>
      <c r="L74" s="36" t="s">
        <v>174</v>
      </c>
      <c r="M74" s="35"/>
      <c r="N74" s="35"/>
      <c r="O74" s="35"/>
      <c r="P74" s="37"/>
    </row>
    <row r="75" spans="1:16" s="38" customFormat="1" x14ac:dyDescent="0.2">
      <c r="A75" s="34">
        <v>43030</v>
      </c>
      <c r="B75" s="35" t="s">
        <v>75</v>
      </c>
      <c r="C75" s="34">
        <v>210131</v>
      </c>
      <c r="D75" s="34">
        <v>210131</v>
      </c>
      <c r="E75" s="34">
        <v>210131</v>
      </c>
      <c r="F75" s="34">
        <v>210131</v>
      </c>
      <c r="G75" s="34">
        <v>210131</v>
      </c>
      <c r="H75" s="34">
        <v>210131</v>
      </c>
      <c r="I75" s="34">
        <v>210131</v>
      </c>
      <c r="J75" s="36"/>
      <c r="K75" s="36"/>
      <c r="L75" s="36" t="s">
        <v>174</v>
      </c>
      <c r="M75" s="35"/>
      <c r="N75" s="35"/>
      <c r="O75" s="35"/>
      <c r="P75" s="3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35" sqref="F35"/>
    </sheetView>
  </sheetViews>
  <sheetFormatPr defaultRowHeight="14.25" x14ac:dyDescent="0.2"/>
  <cols>
    <col min="1" max="1" width="10.5" bestFit="1" customWidth="1"/>
    <col min="2" max="2" width="9" bestFit="1" customWidth="1"/>
    <col min="3" max="3" width="16.125" customWidth="1"/>
    <col min="4" max="4" width="15.125" bestFit="1" customWidth="1"/>
  </cols>
  <sheetData>
    <row r="1" spans="1:6" x14ac:dyDescent="0.2">
      <c r="A1" s="19" t="s">
        <v>103</v>
      </c>
      <c r="B1" s="19" t="s">
        <v>106</v>
      </c>
      <c r="C1" s="19" t="s">
        <v>104</v>
      </c>
      <c r="D1" s="19" t="s">
        <v>105</v>
      </c>
      <c r="E1" s="19" t="s">
        <v>109</v>
      </c>
      <c r="F1" s="19" t="s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pane xSplit="7" ySplit="3" topLeftCell="H58" activePane="bottomRight" state="frozen"/>
      <selection pane="topRight" activeCell="G1" sqref="G1"/>
      <selection pane="bottomLeft" activeCell="A4" sqref="A4"/>
      <selection pane="bottomRight" activeCell="D82" sqref="D82"/>
    </sheetView>
  </sheetViews>
  <sheetFormatPr defaultColWidth="7.75" defaultRowHeight="14.25" x14ac:dyDescent="0.2"/>
  <cols>
    <col min="1" max="1" width="7" style="1" bestFit="1" customWidth="1"/>
    <col min="2" max="2" width="15.125" style="1" bestFit="1" customWidth="1"/>
    <col min="3" max="3" width="17.25" style="1" bestFit="1" customWidth="1"/>
    <col min="4" max="4" width="32.625" style="1" bestFit="1" customWidth="1"/>
    <col min="5" max="5" width="18.375" style="1" bestFit="1" customWidth="1"/>
    <col min="6" max="6" width="14.625" style="1" bestFit="1" customWidth="1"/>
    <col min="7" max="7" width="16.625" style="1" bestFit="1" customWidth="1"/>
    <col min="8" max="8" width="13.5" bestFit="1" customWidth="1"/>
    <col min="9" max="9" width="13.5" customWidth="1"/>
    <col min="10" max="10" width="22.125" customWidth="1"/>
    <col min="11" max="11" width="11.5" bestFit="1" customWidth="1"/>
    <col min="12" max="13" width="14.125" bestFit="1" customWidth="1"/>
    <col min="14" max="14" width="11.25" bestFit="1" customWidth="1"/>
  </cols>
  <sheetData>
    <row r="1" spans="1:14" x14ac:dyDescent="0.2">
      <c r="A1" s="7" t="s">
        <v>145</v>
      </c>
      <c r="B1" s="7" t="s">
        <v>2</v>
      </c>
      <c r="C1" s="7" t="s">
        <v>123</v>
      </c>
      <c r="D1" s="7" t="s">
        <v>125</v>
      </c>
      <c r="E1" s="7" t="s">
        <v>93</v>
      </c>
      <c r="F1" s="7" t="s">
        <v>129</v>
      </c>
      <c r="G1" s="7" t="s">
        <v>130</v>
      </c>
      <c r="H1" s="7" t="s">
        <v>170</v>
      </c>
      <c r="I1" s="7" t="s">
        <v>187</v>
      </c>
      <c r="J1" s="7" t="s">
        <v>171</v>
      </c>
      <c r="K1" s="23" t="s">
        <v>179</v>
      </c>
      <c r="L1" s="7" t="s">
        <v>177</v>
      </c>
      <c r="M1" s="7" t="s">
        <v>178</v>
      </c>
      <c r="N1" s="7" t="s">
        <v>180</v>
      </c>
    </row>
    <row r="2" spans="1:14" x14ac:dyDescent="0.2">
      <c r="A2" s="7" t="s">
        <v>0</v>
      </c>
      <c r="B2" s="7" t="s">
        <v>3</v>
      </c>
      <c r="C2" s="7" t="s">
        <v>0</v>
      </c>
      <c r="D2" s="7" t="s">
        <v>92</v>
      </c>
      <c r="E2" s="7" t="s">
        <v>0</v>
      </c>
      <c r="F2" s="7" t="s">
        <v>76</v>
      </c>
      <c r="G2" s="7" t="s">
        <v>76</v>
      </c>
      <c r="H2" s="7" t="s">
        <v>172</v>
      </c>
      <c r="I2" s="7" t="s">
        <v>172</v>
      </c>
      <c r="J2" s="7" t="s">
        <v>172</v>
      </c>
      <c r="K2" s="7" t="s">
        <v>172</v>
      </c>
      <c r="L2" s="7" t="s">
        <v>172</v>
      </c>
      <c r="M2" s="7" t="s">
        <v>172</v>
      </c>
      <c r="N2" s="7" t="s">
        <v>172</v>
      </c>
    </row>
    <row r="3" spans="1:14" s="2" customFormat="1" x14ac:dyDescent="0.2">
      <c r="A3" s="8" t="s">
        <v>1</v>
      </c>
      <c r="B3" s="8" t="s">
        <v>4</v>
      </c>
      <c r="C3" s="8" t="s">
        <v>94</v>
      </c>
      <c r="D3" s="8" t="s">
        <v>126</v>
      </c>
      <c r="E3" s="8" t="s">
        <v>86</v>
      </c>
      <c r="F3" s="8" t="s">
        <v>108</v>
      </c>
      <c r="G3" s="8" t="s">
        <v>133</v>
      </c>
      <c r="H3" s="32" t="s">
        <v>175</v>
      </c>
      <c r="I3" s="32" t="s">
        <v>188</v>
      </c>
      <c r="J3" s="32" t="s">
        <v>176</v>
      </c>
      <c r="K3" s="32" t="s">
        <v>181</v>
      </c>
      <c r="L3" s="32" t="s">
        <v>182</v>
      </c>
      <c r="M3" s="32" t="s">
        <v>183</v>
      </c>
      <c r="N3" s="32" t="s">
        <v>184</v>
      </c>
    </row>
    <row r="4" spans="1:14" x14ac:dyDescent="0.2">
      <c r="A4" s="9">
        <v>20010</v>
      </c>
      <c r="B4" s="10" t="str">
        <f>'辅助表 buildingmesh配置表'!B2</f>
        <v>1级生命之树</v>
      </c>
      <c r="C4" s="11">
        <f>VLOOKUP($A$4:$A$996,'辅助表 buildingmesh配置表'!$A$2:$I$996,3,FALSE)</f>
        <v>200101</v>
      </c>
      <c r="D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[[200101,70],[200101,30],[200101,0]]</v>
      </c>
      <c r="E4" s="10">
        <f>VLOOKUP($A$4:$A$147,'辅助表 buildingmesh配置表'!$A$2:$I$234,7,FALSE)</f>
        <v>200101</v>
      </c>
      <c r="F4" s="10">
        <f>VLOOKUP($A$4:$A$147,'辅助表 buildingmesh配置表'!$A$2:$I$234,8,FALSE)</f>
        <v>200102</v>
      </c>
      <c r="G4" s="10">
        <f>VLOOKUP($A$4:$A$147,'辅助表 buildingmesh配置表'!$A$2:$I$234,9,FALSE)</f>
        <v>200103</v>
      </c>
      <c r="H4" s="10">
        <f>VLOOKUP($A$4:$A$147,'辅助表 buildingmesh配置表'!$A$2:$Z$234,10,FALSE)</f>
        <v>0</v>
      </c>
      <c r="I4" s="10">
        <f>VLOOKUP($A$4:$A$147,'辅助表 buildingmesh配置表'!$A$2:$Z$234,11,FALSE)</f>
        <v>0</v>
      </c>
      <c r="J4" s="10" t="str">
        <f>VLOOKUP($A$4:$A$147,'辅助表 buildingmesh配置表'!$A$2:$Z$234,12,FALSE)</f>
        <v>Build_CabalaUpdate</v>
      </c>
      <c r="K4" s="10">
        <f>VLOOKUP($A$4:$A$147,'辅助表 buildingmesh配置表'!$A$2:$AA$234,13,FALSE)</f>
        <v>0</v>
      </c>
      <c r="L4" s="10">
        <f>VLOOKUP($A$4:$A$147,'辅助表 buildingmesh配置表'!$A$2:$AA$234,13,FALSE)</f>
        <v>0</v>
      </c>
      <c r="M4" s="10">
        <f>VLOOKUP($A$4:$A$147,'辅助表 buildingmesh配置表'!$A$2:$AA$234,14,FALSE)</f>
        <v>0</v>
      </c>
      <c r="N4" s="10">
        <f>VLOOKUP($A$4:$A$147,'辅助表 buildingmesh配置表'!$A$2:$AA$234,15,FALSE)</f>
        <v>0</v>
      </c>
    </row>
    <row r="5" spans="1:14" x14ac:dyDescent="0.2">
      <c r="A5" s="9">
        <v>20020</v>
      </c>
      <c r="B5" s="10" t="str">
        <f>'辅助表 buildingmesh配置表'!B3</f>
        <v>2级生命之树</v>
      </c>
      <c r="C5" s="11">
        <f>VLOOKUP($A$4:$A$996,'辅助表 buildingmesh配置表'!$A$2:$I$996,3,FALSE)</f>
        <v>200201</v>
      </c>
      <c r="D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[[200201,70],[200201,30],[200201,0]]</v>
      </c>
      <c r="E5" s="10">
        <f>VLOOKUP($A$4:$A$147,'辅助表 buildingmesh配置表'!A3:I235,7,FALSE)</f>
        <v>200201</v>
      </c>
      <c r="F5" s="10">
        <f>VLOOKUP($A$4:$A$147,'辅助表 buildingmesh配置表'!$A$2:$I$234,8,FALSE)</f>
        <v>200202</v>
      </c>
      <c r="G5" s="10">
        <f>VLOOKUP($A$4:$A$147,'辅助表 buildingmesh配置表'!$A$2:$I$234,9,FALSE)</f>
        <v>200203</v>
      </c>
      <c r="H5" s="10">
        <f>VLOOKUP($A$4:$A$147,'辅助表 buildingmesh配置表'!$A$2:$L$234,10,FALSE)</f>
        <v>0</v>
      </c>
      <c r="I5" s="10">
        <f>VLOOKUP($A$4:$A$147,'辅助表 buildingmesh配置表'!$A$2:$Z$234,11,FALSE)</f>
        <v>0</v>
      </c>
      <c r="J5" s="10" t="str">
        <f>VLOOKUP($A$4:$A$147,'辅助表 buildingmesh配置表'!$A$2:$Z$234,12,FALSE)</f>
        <v>Build_CabalaUpdate</v>
      </c>
      <c r="K5" s="10">
        <f>VLOOKUP($A$4:$A$147,'辅助表 buildingmesh配置表'!$A$2:$AA$234,13,FALSE)</f>
        <v>0</v>
      </c>
      <c r="L5" s="10">
        <f>VLOOKUP($A$4:$A$147,'辅助表 buildingmesh配置表'!$A$2:$AA$234,13,FALSE)</f>
        <v>0</v>
      </c>
      <c r="M5" s="10">
        <f>VLOOKUP($A$4:$A$147,'辅助表 buildingmesh配置表'!$A$2:$AA$234,14,FALSE)</f>
        <v>0</v>
      </c>
      <c r="N5" s="10">
        <f>VLOOKUP($A$4:$A$147,'辅助表 buildingmesh配置表'!$A$2:$AA$234,15,FALSE)</f>
        <v>0</v>
      </c>
    </row>
    <row r="6" spans="1:14" x14ac:dyDescent="0.2">
      <c r="A6" s="9">
        <v>20030</v>
      </c>
      <c r="B6" s="10" t="str">
        <f>'辅助表 buildingmesh配置表'!B4</f>
        <v>3级生命之树</v>
      </c>
      <c r="C6" s="11">
        <f>VLOOKUP($A$4:$A$996,'辅助表 buildingmesh配置表'!$A$2:$I$996,3,FALSE)</f>
        <v>200301</v>
      </c>
      <c r="D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[[200301,70],[200301,30],[200301,0]]</v>
      </c>
      <c r="E6" s="10">
        <f>VLOOKUP($A$4:$A$147,'辅助表 buildingmesh配置表'!A4:I236,7,FALSE)</f>
        <v>200301</v>
      </c>
      <c r="F6" s="10">
        <f>VLOOKUP($A$4:$A$147,'辅助表 buildingmesh配置表'!$A$2:$I$234,8,FALSE)</f>
        <v>200302</v>
      </c>
      <c r="G6" s="10">
        <f>VLOOKUP($A$4:$A$147,'辅助表 buildingmesh配置表'!$A$2:$I$234,9,FALSE)</f>
        <v>200303</v>
      </c>
      <c r="H6" s="10">
        <f>VLOOKUP($A$4:$A$147,'辅助表 buildingmesh配置表'!$A$2:$L$234,10,FALSE)</f>
        <v>0</v>
      </c>
      <c r="I6" s="10">
        <f>VLOOKUP($A$4:$A$147,'辅助表 buildingmesh配置表'!$A$2:$Z$234,11,FALSE)</f>
        <v>0</v>
      </c>
      <c r="J6" s="10" t="str">
        <f>VLOOKUP($A$4:$A$147,'辅助表 buildingmesh配置表'!$A$2:$Z$234,12,FALSE)</f>
        <v>Build_CabalaUpdate</v>
      </c>
      <c r="K6" s="10">
        <f>VLOOKUP($A$4:$A$147,'辅助表 buildingmesh配置表'!$A$2:$AA$234,13,FALSE)</f>
        <v>0</v>
      </c>
      <c r="L6" s="10">
        <f>VLOOKUP($A$4:$A$147,'辅助表 buildingmesh配置表'!$A$2:$AA$234,13,FALSE)</f>
        <v>0</v>
      </c>
      <c r="M6" s="10">
        <f>VLOOKUP($A$4:$A$147,'辅助表 buildingmesh配置表'!$A$2:$AA$234,14,FALSE)</f>
        <v>0</v>
      </c>
      <c r="N6" s="10">
        <f>VLOOKUP($A$4:$A$147,'辅助表 buildingmesh配置表'!$A$2:$AA$234,15,FALSE)</f>
        <v>0</v>
      </c>
    </row>
    <row r="7" spans="1:14" x14ac:dyDescent="0.2">
      <c r="A7" s="9">
        <v>21010</v>
      </c>
      <c r="B7" s="10" t="str">
        <f>'辅助表 buildingmesh配置表'!B5</f>
        <v>小型地块</v>
      </c>
      <c r="C7" s="11">
        <f>VLOOKUP($A$4:$A$996,'辅助表 buildingmesh配置表'!$A$2:$I$996,3,FALSE)</f>
        <v>210131</v>
      </c>
      <c r="D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" s="10">
        <f>VLOOKUP($A$4:$A$147,'辅助表 buildingmesh配置表'!A5:I237,7,FALSE)</f>
        <v>210131</v>
      </c>
      <c r="F7" s="10">
        <f>VLOOKUP($A$4:$A$147,'辅助表 buildingmesh配置表'!$A$2:$I$234,8,FALSE)</f>
        <v>210131</v>
      </c>
      <c r="G7" s="10">
        <f>VLOOKUP($A$4:$A$147,'辅助表 buildingmesh配置表'!$A$2:$I$234,9,FALSE)</f>
        <v>210131</v>
      </c>
      <c r="H7" s="10">
        <f>VLOOKUP($A$4:$A$147,'辅助表 buildingmesh配置表'!$A$2:$L$234,10,FALSE)</f>
        <v>0</v>
      </c>
      <c r="I7" s="10">
        <f>VLOOKUP($A$4:$A$147,'辅助表 buildingmesh配置表'!$A$2:$Z$234,11,FALSE)</f>
        <v>0</v>
      </c>
      <c r="J7" s="10" t="str">
        <f>VLOOKUP($A$4:$A$147,'辅助表 buildingmesh配置表'!$A$2:$Z$234,12,FALSE)</f>
        <v>Build_Building</v>
      </c>
      <c r="K7" s="10">
        <f>VLOOKUP($A$4:$A$147,'辅助表 buildingmesh配置表'!$A$2:$AA$234,13,FALSE)</f>
        <v>0</v>
      </c>
      <c r="L7" s="10">
        <f>VLOOKUP($A$4:$A$147,'辅助表 buildingmesh配置表'!$A$2:$AA$234,13,FALSE)</f>
        <v>0</v>
      </c>
      <c r="M7" s="10">
        <f>VLOOKUP($A$4:$A$147,'辅助表 buildingmesh配置表'!$A$2:$AA$234,14,FALSE)</f>
        <v>0</v>
      </c>
      <c r="N7" s="10">
        <f>VLOOKUP($A$4:$A$147,'辅助表 buildingmesh配置表'!$A$2:$AA$234,15,FALSE)</f>
        <v>0</v>
      </c>
    </row>
    <row r="8" spans="1:14" x14ac:dyDescent="0.2">
      <c r="A8" s="9">
        <v>21011</v>
      </c>
      <c r="B8" s="10" t="str">
        <f>'辅助表 buildingmesh配置表'!B6</f>
        <v>中小型地块</v>
      </c>
      <c r="C8" s="11">
        <f>VLOOKUP($A$4:$A$996,'辅助表 buildingmesh配置表'!$A$2:$I$996,3,FALSE)</f>
        <v>210131</v>
      </c>
      <c r="D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8" s="10">
        <f>VLOOKUP($A$4:$A$147,'辅助表 buildingmesh配置表'!A6:I238,7,FALSE)</f>
        <v>210131</v>
      </c>
      <c r="F8" s="10">
        <f>VLOOKUP($A$4:$A$147,'辅助表 buildingmesh配置表'!$A$2:$I$234,8,FALSE)</f>
        <v>210131</v>
      </c>
      <c r="G8" s="10">
        <f>VLOOKUP($A$4:$A$147,'辅助表 buildingmesh配置表'!$A$2:$I$234,9,FALSE)</f>
        <v>210131</v>
      </c>
      <c r="H8" s="10">
        <f>VLOOKUP($A$4:$A$147,'辅助表 buildingmesh配置表'!$A$2:$L$234,10,FALSE)</f>
        <v>0</v>
      </c>
      <c r="I8" s="10">
        <f>VLOOKUP($A$4:$A$147,'辅助表 buildingmesh配置表'!$A$2:$Z$234,11,FALSE)</f>
        <v>0</v>
      </c>
      <c r="J8" s="10" t="str">
        <f>VLOOKUP($A$4:$A$147,'辅助表 buildingmesh配置表'!$A$2:$Z$234,12,FALSE)</f>
        <v>Build_Building</v>
      </c>
      <c r="K8" s="10">
        <f>VLOOKUP($A$4:$A$147,'辅助表 buildingmesh配置表'!$A$2:$AA$234,13,FALSE)</f>
        <v>0</v>
      </c>
      <c r="L8" s="10">
        <f>VLOOKUP($A$4:$A$147,'辅助表 buildingmesh配置表'!$A$2:$AA$234,13,FALSE)</f>
        <v>0</v>
      </c>
      <c r="M8" s="10">
        <f>VLOOKUP($A$4:$A$147,'辅助表 buildingmesh配置表'!$A$2:$AA$234,14,FALSE)</f>
        <v>0</v>
      </c>
      <c r="N8" s="10">
        <f>VLOOKUP($A$4:$A$147,'辅助表 buildingmesh配置表'!$A$2:$AA$234,15,FALSE)</f>
        <v>0</v>
      </c>
    </row>
    <row r="9" spans="1:14" x14ac:dyDescent="0.2">
      <c r="A9" s="9">
        <v>21012</v>
      </c>
      <c r="B9" s="10" t="str">
        <f>'辅助表 buildingmesh配置表'!B7</f>
        <v>中型地块</v>
      </c>
      <c r="C9" s="11">
        <f>VLOOKUP($A$4:$A$996,'辅助表 buildingmesh配置表'!$A$2:$I$996,3,FALSE)</f>
        <v>210131</v>
      </c>
      <c r="D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9" s="10">
        <f>VLOOKUP($A$4:$A$147,'辅助表 buildingmesh配置表'!A7:I239,7,FALSE)</f>
        <v>210131</v>
      </c>
      <c r="F9" s="10">
        <f>VLOOKUP($A$4:$A$147,'辅助表 buildingmesh配置表'!$A$2:$I$234,8,FALSE)</f>
        <v>210131</v>
      </c>
      <c r="G9" s="10">
        <f>VLOOKUP($A$4:$A$147,'辅助表 buildingmesh配置表'!$A$2:$I$234,9,FALSE)</f>
        <v>210131</v>
      </c>
      <c r="H9" s="10">
        <f>VLOOKUP($A$4:$A$147,'辅助表 buildingmesh配置表'!$A$2:$L$234,10,FALSE)</f>
        <v>0</v>
      </c>
      <c r="I9" s="10">
        <f>VLOOKUP($A$4:$A$147,'辅助表 buildingmesh配置表'!$A$2:$Z$234,11,FALSE)</f>
        <v>0</v>
      </c>
      <c r="J9" s="10" t="str">
        <f>VLOOKUP($A$4:$A$147,'辅助表 buildingmesh配置表'!$A$2:$Z$234,12,FALSE)</f>
        <v>Build_Building</v>
      </c>
      <c r="K9" s="10">
        <f>VLOOKUP($A$4:$A$147,'辅助表 buildingmesh配置表'!$A$2:$AA$234,13,FALSE)</f>
        <v>0</v>
      </c>
      <c r="L9" s="10">
        <f>VLOOKUP($A$4:$A$147,'辅助表 buildingmesh配置表'!$A$2:$AA$234,13,FALSE)</f>
        <v>0</v>
      </c>
      <c r="M9" s="10">
        <f>VLOOKUP($A$4:$A$147,'辅助表 buildingmesh配置表'!$A$2:$AA$234,14,FALSE)</f>
        <v>0</v>
      </c>
      <c r="N9" s="10">
        <f>VLOOKUP($A$4:$A$147,'辅助表 buildingmesh配置表'!$A$2:$AA$234,15,FALSE)</f>
        <v>0</v>
      </c>
    </row>
    <row r="10" spans="1:14" x14ac:dyDescent="0.2">
      <c r="A10" s="9">
        <v>21013</v>
      </c>
      <c r="B10" s="10" t="str">
        <f>'辅助表 buildingmesh配置表'!B8</f>
        <v>中大型地块</v>
      </c>
      <c r="C10" s="11">
        <f>VLOOKUP($A$4:$A$996,'辅助表 buildingmesh配置表'!$A$2:$I$996,3,FALSE)</f>
        <v>210131</v>
      </c>
      <c r="D1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10" s="10">
        <f>VLOOKUP($A$4:$A$147,'辅助表 buildingmesh配置表'!A8:I240,7,FALSE)</f>
        <v>210131</v>
      </c>
      <c r="F10" s="10">
        <f>VLOOKUP($A$4:$A$147,'辅助表 buildingmesh配置表'!$A$2:$I$234,8,FALSE)</f>
        <v>210131</v>
      </c>
      <c r="G10" s="10">
        <f>VLOOKUP($A$4:$A$147,'辅助表 buildingmesh配置表'!$A$2:$I$234,9,FALSE)</f>
        <v>210131</v>
      </c>
      <c r="H10" s="10" t="str">
        <f>VLOOKUP($A$4:$A$147,'辅助表 buildingmesh配置表'!$A$2:$L$234,10,FALSE)</f>
        <v>Build_Building</v>
      </c>
      <c r="I10" s="10" t="str">
        <f>VLOOKUP($A$4:$A$147,'辅助表 buildingmesh配置表'!$A$2:$Z$234,11,FALSE)</f>
        <v>Build_Building</v>
      </c>
      <c r="J10" s="10" t="str">
        <f>VLOOKUP($A$4:$A$147,'辅助表 buildingmesh配置表'!$A$2:$Z$234,12,FALSE)</f>
        <v>Build_Building</v>
      </c>
      <c r="K10" s="10">
        <f>VLOOKUP($A$4:$A$147,'辅助表 buildingmesh配置表'!$A$2:$AA$234,13,FALSE)</f>
        <v>0</v>
      </c>
      <c r="L10" s="10">
        <f>VLOOKUP($A$4:$A$147,'辅助表 buildingmesh配置表'!$A$2:$AA$234,13,FALSE)</f>
        <v>0</v>
      </c>
      <c r="M10" s="10">
        <f>VLOOKUP($A$4:$A$147,'辅助表 buildingmesh配置表'!$A$2:$AA$234,14,FALSE)</f>
        <v>0</v>
      </c>
      <c r="N10" s="10">
        <f>VLOOKUP($A$4:$A$147,'辅助表 buildingmesh配置表'!$A$2:$AA$234,15,FALSE)</f>
        <v>0</v>
      </c>
    </row>
    <row r="11" spans="1:14" x14ac:dyDescent="0.2">
      <c r="A11" s="9">
        <v>21014</v>
      </c>
      <c r="B11" s="10" t="str">
        <f>'辅助表 buildingmesh配置表'!B9</f>
        <v>大型地块</v>
      </c>
      <c r="C11" s="11">
        <f>VLOOKUP($A$4:$A$996,'辅助表 buildingmesh配置表'!$A$2:$I$996,3,FALSE)</f>
        <v>210131</v>
      </c>
      <c r="D1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11" s="10">
        <f>VLOOKUP($A$4:$A$147,'辅助表 buildingmesh配置表'!A9:I241,7,FALSE)</f>
        <v>210131</v>
      </c>
      <c r="F11" s="10">
        <f>VLOOKUP($A$4:$A$147,'辅助表 buildingmesh配置表'!$A$2:$I$234,8,FALSE)</f>
        <v>210131</v>
      </c>
      <c r="G11" s="10">
        <f>VLOOKUP($A$4:$A$147,'辅助表 buildingmesh配置表'!$A$2:$I$234,9,FALSE)</f>
        <v>210131</v>
      </c>
      <c r="H11" s="10">
        <f>VLOOKUP($A$4:$A$147,'辅助表 buildingmesh配置表'!$A$2:$L$234,10,FALSE)</f>
        <v>0</v>
      </c>
      <c r="I11" s="10">
        <f>VLOOKUP($A$4:$A$147,'辅助表 buildingmesh配置表'!$A$2:$Z$234,11,FALSE)</f>
        <v>0</v>
      </c>
      <c r="J11" s="10" t="str">
        <f>VLOOKUP($A$4:$A$147,'辅助表 buildingmesh配置表'!$A$2:$Z$234,12,FALSE)</f>
        <v>Build_Building</v>
      </c>
      <c r="K11" s="10">
        <f>VLOOKUP($A$4:$A$147,'辅助表 buildingmesh配置表'!$A$2:$AA$234,13,FALSE)</f>
        <v>0</v>
      </c>
      <c r="L11" s="10">
        <f>VLOOKUP($A$4:$A$147,'辅助表 buildingmesh配置表'!$A$2:$AA$234,13,FALSE)</f>
        <v>0</v>
      </c>
      <c r="M11" s="10">
        <f>VLOOKUP($A$4:$A$147,'辅助表 buildingmesh配置表'!$A$2:$AA$234,14,FALSE)</f>
        <v>0</v>
      </c>
      <c r="N11" s="10">
        <f>VLOOKUP($A$4:$A$147,'辅助表 buildingmesh配置表'!$A$2:$AA$234,15,FALSE)</f>
        <v>0</v>
      </c>
    </row>
    <row r="12" spans="1:14" x14ac:dyDescent="0.2">
      <c r="A12" s="9">
        <v>22010</v>
      </c>
      <c r="B12" s="10" t="str">
        <f>'辅助表 buildingmesh配置表'!B10</f>
        <v>低级普通城墙</v>
      </c>
      <c r="C12" s="11">
        <f>VLOOKUP($A$4:$A$996,'辅助表 buildingmesh配置表'!$A$2:$I$996,3,FALSE)</f>
        <v>220101</v>
      </c>
      <c r="D1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[[220101,70],[220101,30],[220101,0]]</v>
      </c>
      <c r="E12" s="10">
        <f>VLOOKUP($A$4:$A$147,'辅助表 buildingmesh配置表'!A10:I242,7,FALSE)</f>
        <v>220101</v>
      </c>
      <c r="F12" s="10">
        <f>VLOOKUP($A$4:$A$147,'辅助表 buildingmesh配置表'!$A$2:$I$234,8,FALSE)</f>
        <v>220101</v>
      </c>
      <c r="G12" s="10">
        <f>VLOOKUP($A$4:$A$147,'辅助表 buildingmesh配置表'!$A$2:$I$234,9,FALSE)</f>
        <v>220101</v>
      </c>
      <c r="H12" s="10">
        <f>VLOOKUP($A$4:$A$147,'辅助表 buildingmesh配置表'!$A$2:$L$234,10,FALSE)</f>
        <v>0</v>
      </c>
      <c r="I12" s="10">
        <f>VLOOKUP($A$4:$A$147,'辅助表 buildingmesh配置表'!$A$2:$Z$234,11,FALSE)</f>
        <v>0</v>
      </c>
      <c r="J12" s="10" t="str">
        <f>VLOOKUP($A$4:$A$147,'辅助表 buildingmesh配置表'!$A$2:$Z$234,12,FALSE)</f>
        <v>Build_Building</v>
      </c>
      <c r="K12" s="10">
        <f>VLOOKUP($A$4:$A$147,'辅助表 buildingmesh配置表'!$A$2:$AA$234,13,FALSE)</f>
        <v>0</v>
      </c>
      <c r="L12" s="10">
        <f>VLOOKUP($A$4:$A$147,'辅助表 buildingmesh配置表'!$A$2:$AA$234,13,FALSE)</f>
        <v>0</v>
      </c>
      <c r="M12" s="10">
        <f>VLOOKUP($A$4:$A$147,'辅助表 buildingmesh配置表'!$A$2:$AA$234,14,FALSE)</f>
        <v>0</v>
      </c>
      <c r="N12" s="10">
        <f>VLOOKUP($A$4:$A$147,'辅助表 buildingmesh配置表'!$A$2:$AA$234,15,FALSE)</f>
        <v>0</v>
      </c>
    </row>
    <row r="13" spans="1:14" x14ac:dyDescent="0.2">
      <c r="A13" s="9">
        <v>22020</v>
      </c>
      <c r="B13" s="10" t="str">
        <f>'辅助表 buildingmesh配置表'!B11</f>
        <v>中级普通城墙</v>
      </c>
      <c r="C13" s="11">
        <f>VLOOKUP($A$4:$A$996,'辅助表 buildingmesh配置表'!$A$2:$I$996,3,FALSE)</f>
        <v>210131</v>
      </c>
      <c r="D1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13" s="10">
        <f>VLOOKUP($A$4:$A$147,'辅助表 buildingmesh配置表'!A11:I243,7,FALSE)</f>
        <v>210131</v>
      </c>
      <c r="F13" s="10">
        <f>VLOOKUP($A$4:$A$147,'辅助表 buildingmesh配置表'!$A$2:$I$234,8,FALSE)</f>
        <v>210131</v>
      </c>
      <c r="G13" s="10">
        <f>VLOOKUP($A$4:$A$147,'辅助表 buildingmesh配置表'!$A$2:$I$234,9,FALSE)</f>
        <v>210131</v>
      </c>
      <c r="H13" s="10">
        <f>VLOOKUP($A$4:$A$147,'辅助表 buildingmesh配置表'!$A$2:$L$234,10,FALSE)</f>
        <v>0</v>
      </c>
      <c r="I13" s="10">
        <f>VLOOKUP($A$4:$A$147,'辅助表 buildingmesh配置表'!$A$2:$Z$234,11,FALSE)</f>
        <v>0</v>
      </c>
      <c r="J13" s="10" t="str">
        <f>VLOOKUP($A$4:$A$147,'辅助表 buildingmesh配置表'!$A$2:$Z$234,12,FALSE)</f>
        <v>Build_Building</v>
      </c>
      <c r="K13" s="10">
        <f>VLOOKUP($A$4:$A$147,'辅助表 buildingmesh配置表'!$A$2:$AA$234,13,FALSE)</f>
        <v>0</v>
      </c>
      <c r="L13" s="10">
        <f>VLOOKUP($A$4:$A$147,'辅助表 buildingmesh配置表'!$A$2:$AA$234,13,FALSE)</f>
        <v>0</v>
      </c>
      <c r="M13" s="10">
        <f>VLOOKUP($A$4:$A$147,'辅助表 buildingmesh配置表'!$A$2:$AA$234,14,FALSE)</f>
        <v>0</v>
      </c>
      <c r="N13" s="10">
        <f>VLOOKUP($A$4:$A$147,'辅助表 buildingmesh配置表'!$A$2:$AA$234,15,FALSE)</f>
        <v>0</v>
      </c>
    </row>
    <row r="14" spans="1:14" x14ac:dyDescent="0.2">
      <c r="A14" s="9">
        <v>22030</v>
      </c>
      <c r="B14" s="10" t="str">
        <f>'辅助表 buildingmesh配置表'!B12</f>
        <v>高级普通城墙</v>
      </c>
      <c r="C14" s="11">
        <f>VLOOKUP($A$4:$A$996,'辅助表 buildingmesh配置表'!$A$2:$I$996,3,FALSE)</f>
        <v>210131</v>
      </c>
      <c r="D1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14" s="10">
        <f>VLOOKUP($A$4:$A$147,'辅助表 buildingmesh配置表'!A12:I244,7,FALSE)</f>
        <v>210131</v>
      </c>
      <c r="F14" s="10">
        <f>VLOOKUP($A$4:$A$147,'辅助表 buildingmesh配置表'!$A$2:$I$234,8,FALSE)</f>
        <v>210131</v>
      </c>
      <c r="G14" s="10">
        <f>VLOOKUP($A$4:$A$147,'辅助表 buildingmesh配置表'!$A$2:$I$234,9,FALSE)</f>
        <v>210131</v>
      </c>
      <c r="H14" s="10">
        <f>VLOOKUP($A$4:$A$147,'辅助表 buildingmesh配置表'!$A$2:$L$234,10,FALSE)</f>
        <v>0</v>
      </c>
      <c r="I14" s="10">
        <f>VLOOKUP($A$4:$A$147,'辅助表 buildingmesh配置表'!$A$2:$Z$234,11,FALSE)</f>
        <v>0</v>
      </c>
      <c r="J14" s="10" t="str">
        <f>VLOOKUP($A$4:$A$147,'辅助表 buildingmesh配置表'!$A$2:$Z$234,12,FALSE)</f>
        <v>Build_Building</v>
      </c>
      <c r="K14" s="10">
        <f>VLOOKUP($A$4:$A$147,'辅助表 buildingmesh配置表'!$A$2:$AA$234,13,FALSE)</f>
        <v>0</v>
      </c>
      <c r="L14" s="10">
        <f>VLOOKUP($A$4:$A$147,'辅助表 buildingmesh配置表'!$A$2:$AA$234,13,FALSE)</f>
        <v>0</v>
      </c>
      <c r="M14" s="10">
        <f>VLOOKUP($A$4:$A$147,'辅助表 buildingmesh配置表'!$A$2:$AA$234,14,FALSE)</f>
        <v>0</v>
      </c>
      <c r="N14" s="10">
        <f>VLOOKUP($A$4:$A$147,'辅助表 buildingmesh配置表'!$A$2:$AA$234,15,FALSE)</f>
        <v>0</v>
      </c>
    </row>
    <row r="15" spans="1:14" x14ac:dyDescent="0.2">
      <c r="A15" s="9">
        <v>23010</v>
      </c>
      <c r="B15" s="10" t="str">
        <f>'辅助表 buildingmesh配置表'!B13</f>
        <v>低级楼梯城墙</v>
      </c>
      <c r="C15" s="11">
        <f>VLOOKUP($A$4:$A$996,'辅助表 buildingmesh配置表'!$A$2:$I$996,3,FALSE)</f>
        <v>230101</v>
      </c>
      <c r="D1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[[230101,70],[230101,30],[230101,0]]</v>
      </c>
      <c r="E15" s="10">
        <f>VLOOKUP($A$4:$A$147,'辅助表 buildingmesh配置表'!A13:I245,7,FALSE)</f>
        <v>230101</v>
      </c>
      <c r="F15" s="10">
        <f>VLOOKUP($A$4:$A$147,'辅助表 buildingmesh配置表'!$A$2:$I$234,8,FALSE)</f>
        <v>230101</v>
      </c>
      <c r="G15" s="10">
        <f>VLOOKUP($A$4:$A$147,'辅助表 buildingmesh配置表'!$A$2:$I$234,9,FALSE)</f>
        <v>230101</v>
      </c>
      <c r="H15" s="10">
        <f>VLOOKUP($A$4:$A$147,'辅助表 buildingmesh配置表'!$A$2:$L$234,10,FALSE)</f>
        <v>0</v>
      </c>
      <c r="I15" s="10">
        <f>VLOOKUP($A$4:$A$147,'辅助表 buildingmesh配置表'!$A$2:$Z$234,11,FALSE)</f>
        <v>0</v>
      </c>
      <c r="J15" s="10" t="str">
        <f>VLOOKUP($A$4:$A$147,'辅助表 buildingmesh配置表'!$A$2:$Z$234,12,FALSE)</f>
        <v>Build_Building</v>
      </c>
      <c r="K15" s="10">
        <f>VLOOKUP($A$4:$A$147,'辅助表 buildingmesh配置表'!$A$2:$AA$234,13,FALSE)</f>
        <v>0</v>
      </c>
      <c r="L15" s="10">
        <f>VLOOKUP($A$4:$A$147,'辅助表 buildingmesh配置表'!$A$2:$AA$234,13,FALSE)</f>
        <v>0</v>
      </c>
      <c r="M15" s="10">
        <f>VLOOKUP($A$4:$A$147,'辅助表 buildingmesh配置表'!$A$2:$AA$234,14,FALSE)</f>
        <v>0</v>
      </c>
      <c r="N15" s="10">
        <f>VLOOKUP($A$4:$A$147,'辅助表 buildingmesh配置表'!$A$2:$AA$234,15,FALSE)</f>
        <v>0</v>
      </c>
    </row>
    <row r="16" spans="1:14" x14ac:dyDescent="0.2">
      <c r="A16" s="9">
        <v>23020</v>
      </c>
      <c r="B16" s="10" t="str">
        <f>'辅助表 buildingmesh配置表'!B14</f>
        <v>中级楼梯城墙</v>
      </c>
      <c r="C16" s="11">
        <f>VLOOKUP($A$4:$A$996,'辅助表 buildingmesh配置表'!$A$2:$I$996,3,FALSE)</f>
        <v>230101</v>
      </c>
      <c r="D1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[[230101,70],[230101,30],[230101,0]]</v>
      </c>
      <c r="E16" s="10">
        <f>VLOOKUP($A$4:$A$147,'辅助表 buildingmesh配置表'!A14:I246,7,FALSE)</f>
        <v>230101</v>
      </c>
      <c r="F16" s="10">
        <f>VLOOKUP($A$4:$A$147,'辅助表 buildingmesh配置表'!$A$2:$I$234,8,FALSE)</f>
        <v>230101</v>
      </c>
      <c r="G16" s="10">
        <f>VLOOKUP($A$4:$A$147,'辅助表 buildingmesh配置表'!$A$2:$I$234,9,FALSE)</f>
        <v>230101</v>
      </c>
      <c r="H16" s="10">
        <f>VLOOKUP($A$4:$A$147,'辅助表 buildingmesh配置表'!$A$2:$L$234,10,FALSE)</f>
        <v>0</v>
      </c>
      <c r="I16" s="10">
        <f>VLOOKUP($A$4:$A$147,'辅助表 buildingmesh配置表'!$A$2:$Z$234,11,FALSE)</f>
        <v>0</v>
      </c>
      <c r="J16" s="10" t="str">
        <f>VLOOKUP($A$4:$A$147,'辅助表 buildingmesh配置表'!$A$2:$Z$234,12,FALSE)</f>
        <v>Build_Building</v>
      </c>
      <c r="K16" s="10">
        <f>VLOOKUP($A$4:$A$147,'辅助表 buildingmesh配置表'!$A$2:$AA$234,13,FALSE)</f>
        <v>0</v>
      </c>
      <c r="L16" s="10">
        <f>VLOOKUP($A$4:$A$147,'辅助表 buildingmesh配置表'!$A$2:$AA$234,13,FALSE)</f>
        <v>0</v>
      </c>
      <c r="M16" s="10">
        <f>VLOOKUP($A$4:$A$147,'辅助表 buildingmesh配置表'!$A$2:$AA$234,14,FALSE)</f>
        <v>0</v>
      </c>
      <c r="N16" s="10">
        <f>VLOOKUP($A$4:$A$147,'辅助表 buildingmesh配置表'!$A$2:$AA$234,15,FALSE)</f>
        <v>0</v>
      </c>
    </row>
    <row r="17" spans="1:14" x14ac:dyDescent="0.2">
      <c r="A17" s="9">
        <v>23030</v>
      </c>
      <c r="B17" s="10" t="str">
        <f>'辅助表 buildingmesh配置表'!B15</f>
        <v>高级楼梯城墙</v>
      </c>
      <c r="C17" s="11">
        <f>VLOOKUP($A$4:$A$996,'辅助表 buildingmesh配置表'!$A$2:$I$996,3,FALSE)</f>
        <v>230101</v>
      </c>
      <c r="D1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[[230101,70],[230101,30],[230101,0]]</v>
      </c>
      <c r="E17" s="10">
        <f>VLOOKUP($A$4:$A$147,'辅助表 buildingmesh配置表'!A15:I247,7,FALSE)</f>
        <v>230101</v>
      </c>
      <c r="F17" s="10">
        <f>VLOOKUP($A$4:$A$147,'辅助表 buildingmesh配置表'!$A$2:$I$234,8,FALSE)</f>
        <v>230101</v>
      </c>
      <c r="G17" s="10">
        <f>VLOOKUP($A$4:$A$147,'辅助表 buildingmesh配置表'!$A$2:$I$234,9,FALSE)</f>
        <v>230101</v>
      </c>
      <c r="H17" s="10">
        <f>VLOOKUP($A$4:$A$147,'辅助表 buildingmesh配置表'!$A$2:$L$234,10,FALSE)</f>
        <v>0</v>
      </c>
      <c r="I17" s="10">
        <f>VLOOKUP($A$4:$A$147,'辅助表 buildingmesh配置表'!$A$2:$Z$234,11,FALSE)</f>
        <v>0</v>
      </c>
      <c r="J17" s="10" t="str">
        <f>VLOOKUP($A$4:$A$147,'辅助表 buildingmesh配置表'!$A$2:$Z$234,12,FALSE)</f>
        <v>Build_Building</v>
      </c>
      <c r="K17" s="10">
        <f>VLOOKUP($A$4:$A$147,'辅助表 buildingmesh配置表'!$A$2:$AA$234,13,FALSE)</f>
        <v>0</v>
      </c>
      <c r="L17" s="10">
        <f>VLOOKUP($A$4:$A$147,'辅助表 buildingmesh配置表'!$A$2:$AA$234,13,FALSE)</f>
        <v>0</v>
      </c>
      <c r="M17" s="10">
        <f>VLOOKUP($A$4:$A$147,'辅助表 buildingmesh配置表'!$A$2:$AA$234,14,FALSE)</f>
        <v>0</v>
      </c>
      <c r="N17" s="10">
        <f>VLOOKUP($A$4:$A$147,'辅助表 buildingmesh配置表'!$A$2:$AA$234,15,FALSE)</f>
        <v>0</v>
      </c>
    </row>
    <row r="18" spans="1:14" x14ac:dyDescent="0.2">
      <c r="A18" s="9">
        <v>24010</v>
      </c>
      <c r="B18" s="10" t="str">
        <f>'辅助表 buildingmesh配置表'!B16</f>
        <v>低级箭门</v>
      </c>
      <c r="C18" s="11">
        <f>VLOOKUP($A$4:$A$996,'辅助表 buildingmesh配置表'!$A$2:$I$996,3,FALSE)</f>
        <v>240101</v>
      </c>
      <c r="D1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[[240101,70],[240101,30],[240101,0]]</v>
      </c>
      <c r="E18" s="10">
        <f>VLOOKUP($A$4:$A$147,'辅助表 buildingmesh配置表'!A16:I248,7,FALSE)</f>
        <v>240101</v>
      </c>
      <c r="F18" s="10">
        <f>VLOOKUP($A$4:$A$147,'辅助表 buildingmesh配置表'!$A$2:$I$234,8,FALSE)</f>
        <v>240101</v>
      </c>
      <c r="G18" s="10">
        <f>VLOOKUP($A$4:$A$147,'辅助表 buildingmesh配置表'!$A$2:$I$234,9,FALSE)</f>
        <v>240101</v>
      </c>
      <c r="H18" s="10">
        <f>VLOOKUP($A$4:$A$147,'辅助表 buildingmesh配置表'!$A$2:$L$234,10,FALSE)</f>
        <v>0</v>
      </c>
      <c r="I18" s="10">
        <f>VLOOKUP($A$4:$A$147,'辅助表 buildingmesh配置表'!$A$2:$Z$234,11,FALSE)</f>
        <v>0</v>
      </c>
      <c r="J18" s="10" t="str">
        <f>VLOOKUP($A$4:$A$147,'辅助表 buildingmesh配置表'!$A$2:$Z$234,12,FALSE)</f>
        <v>Build_Building</v>
      </c>
      <c r="K18" s="10">
        <f>VLOOKUP($A$4:$A$147,'辅助表 buildingmesh配置表'!$A$2:$AA$234,13,FALSE)</f>
        <v>0</v>
      </c>
      <c r="L18" s="10">
        <f>VLOOKUP($A$4:$A$147,'辅助表 buildingmesh配置表'!$A$2:$AA$234,13,FALSE)</f>
        <v>0</v>
      </c>
      <c r="M18" s="10">
        <f>VLOOKUP($A$4:$A$147,'辅助表 buildingmesh配置表'!$A$2:$AA$234,14,FALSE)</f>
        <v>0</v>
      </c>
      <c r="N18" s="10">
        <f>VLOOKUP($A$4:$A$147,'辅助表 buildingmesh配置表'!$A$2:$AA$234,15,FALSE)</f>
        <v>0</v>
      </c>
    </row>
    <row r="19" spans="1:14" x14ac:dyDescent="0.2">
      <c r="A19" s="9">
        <v>24020</v>
      </c>
      <c r="B19" s="10" t="str">
        <f>'辅助表 buildingmesh配置表'!B17</f>
        <v>中级箭门</v>
      </c>
      <c r="C19" s="11">
        <f>VLOOKUP($A$4:$A$996,'辅助表 buildingmesh配置表'!$A$2:$I$996,3,FALSE)</f>
        <v>210131</v>
      </c>
      <c r="D1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19" s="10">
        <f>VLOOKUP($A$4:$A$147,'辅助表 buildingmesh配置表'!A17:I249,7,FALSE)</f>
        <v>210131</v>
      </c>
      <c r="F19" s="10">
        <f>VLOOKUP($A$4:$A$147,'辅助表 buildingmesh配置表'!$A$2:$I$234,8,FALSE)</f>
        <v>210131</v>
      </c>
      <c r="G19" s="10">
        <f>VLOOKUP($A$4:$A$147,'辅助表 buildingmesh配置表'!$A$2:$I$234,9,FALSE)</f>
        <v>210131</v>
      </c>
      <c r="H19" s="10">
        <f>VLOOKUP($A$4:$A$147,'辅助表 buildingmesh配置表'!$A$2:$L$234,10,FALSE)</f>
        <v>0</v>
      </c>
      <c r="I19" s="10">
        <f>VLOOKUP($A$4:$A$147,'辅助表 buildingmesh配置表'!$A$2:$Z$234,11,FALSE)</f>
        <v>0</v>
      </c>
      <c r="J19" s="10" t="str">
        <f>VLOOKUP($A$4:$A$147,'辅助表 buildingmesh配置表'!$A$2:$Z$234,12,FALSE)</f>
        <v>Build_Building</v>
      </c>
      <c r="K19" s="10">
        <f>VLOOKUP($A$4:$A$147,'辅助表 buildingmesh配置表'!$A$2:$AA$234,13,FALSE)</f>
        <v>0</v>
      </c>
      <c r="L19" s="10">
        <f>VLOOKUP($A$4:$A$147,'辅助表 buildingmesh配置表'!$A$2:$AA$234,13,FALSE)</f>
        <v>0</v>
      </c>
      <c r="M19" s="10">
        <f>VLOOKUP($A$4:$A$147,'辅助表 buildingmesh配置表'!$A$2:$AA$234,14,FALSE)</f>
        <v>0</v>
      </c>
      <c r="N19" s="10">
        <f>VLOOKUP($A$4:$A$147,'辅助表 buildingmesh配置表'!$A$2:$AA$234,15,FALSE)</f>
        <v>0</v>
      </c>
    </row>
    <row r="20" spans="1:14" x14ac:dyDescent="0.2">
      <c r="A20" s="9">
        <v>24030</v>
      </c>
      <c r="B20" s="10" t="str">
        <f>'辅助表 buildingmesh配置表'!B18</f>
        <v>高级箭门</v>
      </c>
      <c r="C20" s="11">
        <f>VLOOKUP($A$4:$A$996,'辅助表 buildingmesh配置表'!$A$2:$I$996,3,FALSE)</f>
        <v>210131</v>
      </c>
      <c r="D2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20" s="10">
        <f>VLOOKUP($A$4:$A$147,'辅助表 buildingmesh配置表'!A18:I250,7,FALSE)</f>
        <v>210131</v>
      </c>
      <c r="F20" s="10">
        <f>VLOOKUP($A$4:$A$147,'辅助表 buildingmesh配置表'!$A$2:$I$234,8,FALSE)</f>
        <v>210131</v>
      </c>
      <c r="G20" s="10">
        <f>VLOOKUP($A$4:$A$147,'辅助表 buildingmesh配置表'!$A$2:$I$234,9,FALSE)</f>
        <v>210131</v>
      </c>
      <c r="H20" s="10">
        <f>VLOOKUP($A$4:$A$147,'辅助表 buildingmesh配置表'!$A$2:$L$234,10,FALSE)</f>
        <v>0</v>
      </c>
      <c r="I20" s="10">
        <f>VLOOKUP($A$4:$A$147,'辅助表 buildingmesh配置表'!$A$2:$Z$234,11,FALSE)</f>
        <v>0</v>
      </c>
      <c r="J20" s="10" t="str">
        <f>VLOOKUP($A$4:$A$147,'辅助表 buildingmesh配置表'!$A$2:$Z$234,12,FALSE)</f>
        <v>Build_Building</v>
      </c>
      <c r="K20" s="10">
        <f>VLOOKUP($A$4:$A$147,'辅助表 buildingmesh配置表'!$A$2:$AA$234,13,FALSE)</f>
        <v>0</v>
      </c>
      <c r="L20" s="10">
        <f>VLOOKUP($A$4:$A$147,'辅助表 buildingmesh配置表'!$A$2:$AA$234,13,FALSE)</f>
        <v>0</v>
      </c>
      <c r="M20" s="10">
        <f>VLOOKUP($A$4:$A$147,'辅助表 buildingmesh配置表'!$A$2:$AA$234,14,FALSE)</f>
        <v>0</v>
      </c>
      <c r="N20" s="10">
        <f>VLOOKUP($A$4:$A$147,'辅助表 buildingmesh配置表'!$A$2:$AA$234,15,FALSE)</f>
        <v>0</v>
      </c>
    </row>
    <row r="21" spans="1:14" x14ac:dyDescent="0.2">
      <c r="A21" s="9">
        <v>25010</v>
      </c>
      <c r="B21" s="10" t="str">
        <f>'辅助表 buildingmesh配置表'!B19</f>
        <v>低级瞭望塔</v>
      </c>
      <c r="C21" s="11">
        <f>VLOOKUP($A$4:$A$996,'辅助表 buildingmesh配置表'!$A$2:$I$996,3,FALSE)</f>
        <v>250101</v>
      </c>
      <c r="D2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[[250101,70],[250101,30],[250101,0]]</v>
      </c>
      <c r="E21" s="10">
        <f>VLOOKUP($A$4:$A$147,'辅助表 buildingmesh配置表'!A19:I251,7,FALSE)</f>
        <v>250101</v>
      </c>
      <c r="F21" s="10">
        <f>VLOOKUP($A$4:$A$147,'辅助表 buildingmesh配置表'!$A$2:$I$234,8,FALSE)</f>
        <v>250101</v>
      </c>
      <c r="G21" s="10">
        <f>VLOOKUP($A$4:$A$147,'辅助表 buildingmesh配置表'!$A$2:$I$234,9,FALSE)</f>
        <v>250101</v>
      </c>
      <c r="H21" s="10">
        <f>VLOOKUP($A$4:$A$147,'辅助表 buildingmesh配置表'!$A$2:$L$234,10,FALSE)</f>
        <v>0</v>
      </c>
      <c r="I21" s="10">
        <f>VLOOKUP($A$4:$A$147,'辅助表 buildingmesh配置表'!$A$2:$Z$234,11,FALSE)</f>
        <v>0</v>
      </c>
      <c r="J21" s="10" t="str">
        <f>VLOOKUP($A$4:$A$147,'辅助表 buildingmesh配置表'!$A$2:$Z$234,12,FALSE)</f>
        <v>Build_Building</v>
      </c>
      <c r="K21" s="10">
        <f>VLOOKUP($A$4:$A$147,'辅助表 buildingmesh配置表'!$A$2:$AA$234,13,FALSE)</f>
        <v>0</v>
      </c>
      <c r="L21" s="10">
        <f>VLOOKUP($A$4:$A$147,'辅助表 buildingmesh配置表'!$A$2:$AA$234,13,FALSE)</f>
        <v>0</v>
      </c>
      <c r="M21" s="10">
        <f>VLOOKUP($A$4:$A$147,'辅助表 buildingmesh配置表'!$A$2:$AA$234,14,FALSE)</f>
        <v>0</v>
      </c>
      <c r="N21" s="10">
        <f>VLOOKUP($A$4:$A$147,'辅助表 buildingmesh配置表'!$A$2:$AA$234,15,FALSE)</f>
        <v>0</v>
      </c>
    </row>
    <row r="22" spans="1:14" x14ac:dyDescent="0.2">
      <c r="A22" s="9">
        <v>25020</v>
      </c>
      <c r="B22" s="10" t="str">
        <f>'辅助表 buildingmesh配置表'!B20</f>
        <v>中级瞭望塔</v>
      </c>
      <c r="C22" s="11">
        <f>VLOOKUP($A$4:$A$996,'辅助表 buildingmesh配置表'!$A$2:$I$996,3,FALSE)</f>
        <v>210131</v>
      </c>
      <c r="D2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22" s="10">
        <f>VLOOKUP($A$4:$A$147,'辅助表 buildingmesh配置表'!A20:I252,7,FALSE)</f>
        <v>210131</v>
      </c>
      <c r="F22" s="10">
        <f>VLOOKUP($A$4:$A$147,'辅助表 buildingmesh配置表'!$A$2:$I$234,8,FALSE)</f>
        <v>210131</v>
      </c>
      <c r="G22" s="10">
        <f>VLOOKUP($A$4:$A$147,'辅助表 buildingmesh配置表'!$A$2:$I$234,9,FALSE)</f>
        <v>210131</v>
      </c>
      <c r="H22" s="10">
        <f>VLOOKUP($A$4:$A$147,'辅助表 buildingmesh配置表'!$A$2:$L$234,10,FALSE)</f>
        <v>0</v>
      </c>
      <c r="I22" s="10">
        <f>VLOOKUP($A$4:$A$147,'辅助表 buildingmesh配置表'!$A$2:$Z$234,11,FALSE)</f>
        <v>0</v>
      </c>
      <c r="J22" s="10" t="str">
        <f>VLOOKUP($A$4:$A$147,'辅助表 buildingmesh配置表'!$A$2:$Z$234,12,FALSE)</f>
        <v>Build_Building</v>
      </c>
      <c r="K22" s="10">
        <f>VLOOKUP($A$4:$A$147,'辅助表 buildingmesh配置表'!$A$2:$AA$234,13,FALSE)</f>
        <v>0</v>
      </c>
      <c r="L22" s="10">
        <f>VLOOKUP($A$4:$A$147,'辅助表 buildingmesh配置表'!$A$2:$AA$234,13,FALSE)</f>
        <v>0</v>
      </c>
      <c r="M22" s="10">
        <f>VLOOKUP($A$4:$A$147,'辅助表 buildingmesh配置表'!$A$2:$AA$234,14,FALSE)</f>
        <v>0</v>
      </c>
      <c r="N22" s="10">
        <f>VLOOKUP($A$4:$A$147,'辅助表 buildingmesh配置表'!$A$2:$AA$234,15,FALSE)</f>
        <v>0</v>
      </c>
    </row>
    <row r="23" spans="1:14" x14ac:dyDescent="0.2">
      <c r="A23" s="9">
        <v>25030</v>
      </c>
      <c r="B23" s="10" t="str">
        <f>'辅助表 buildingmesh配置表'!B21</f>
        <v>高级瞭望塔</v>
      </c>
      <c r="C23" s="11">
        <f>VLOOKUP($A$4:$A$996,'辅助表 buildingmesh配置表'!$A$2:$I$996,3,FALSE)</f>
        <v>210131</v>
      </c>
      <c r="D2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23" s="10">
        <f>VLOOKUP($A$4:$A$147,'辅助表 buildingmesh配置表'!A21:I253,7,FALSE)</f>
        <v>210131</v>
      </c>
      <c r="F23" s="10">
        <f>VLOOKUP($A$4:$A$147,'辅助表 buildingmesh配置表'!$A$2:$I$234,8,FALSE)</f>
        <v>210131</v>
      </c>
      <c r="G23" s="10">
        <f>VLOOKUP($A$4:$A$147,'辅助表 buildingmesh配置表'!$A$2:$I$234,9,FALSE)</f>
        <v>210131</v>
      </c>
      <c r="H23" s="10">
        <f>VLOOKUP($A$4:$A$147,'辅助表 buildingmesh配置表'!$A$2:$L$234,10,FALSE)</f>
        <v>0</v>
      </c>
      <c r="I23" s="10">
        <f>VLOOKUP($A$4:$A$147,'辅助表 buildingmesh配置表'!$A$2:$Z$234,11,FALSE)</f>
        <v>0</v>
      </c>
      <c r="J23" s="10" t="str">
        <f>VLOOKUP($A$4:$A$147,'辅助表 buildingmesh配置表'!$A$2:$Z$234,12,FALSE)</f>
        <v>Build_Building</v>
      </c>
      <c r="K23" s="10">
        <f>VLOOKUP($A$4:$A$147,'辅助表 buildingmesh配置表'!$A$2:$AA$234,13,FALSE)</f>
        <v>0</v>
      </c>
      <c r="L23" s="10">
        <f>VLOOKUP($A$4:$A$147,'辅助表 buildingmesh配置表'!$A$2:$AA$234,13,FALSE)</f>
        <v>0</v>
      </c>
      <c r="M23" s="10">
        <f>VLOOKUP($A$4:$A$147,'辅助表 buildingmesh配置表'!$A$2:$AA$234,14,FALSE)</f>
        <v>0</v>
      </c>
      <c r="N23" s="10">
        <f>VLOOKUP($A$4:$A$147,'辅助表 buildingmesh配置表'!$A$2:$AA$234,15,FALSE)</f>
        <v>0</v>
      </c>
    </row>
    <row r="24" spans="1:14" x14ac:dyDescent="0.2">
      <c r="A24" s="9">
        <v>26010</v>
      </c>
      <c r="B24" s="10" t="str">
        <f>'辅助表 buildingmesh配置表'!B22</f>
        <v>低级碎石路</v>
      </c>
      <c r="C24" s="11">
        <f>VLOOKUP($A$4:$A$996,'辅助表 buildingmesh配置表'!$A$2:$I$996,3,FALSE)</f>
        <v>260101</v>
      </c>
      <c r="D2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[[260101,70],[260101,30],[260101,0]]</v>
      </c>
      <c r="E24" s="10">
        <f>VLOOKUP($A$4:$A$147,'辅助表 buildingmesh配置表'!A22:I254,7,FALSE)</f>
        <v>260101</v>
      </c>
      <c r="F24" s="10">
        <f>VLOOKUP($A$4:$A$147,'辅助表 buildingmesh配置表'!$A$2:$I$234,8,FALSE)</f>
        <v>260101</v>
      </c>
      <c r="G24" s="10">
        <f>VLOOKUP($A$4:$A$147,'辅助表 buildingmesh配置表'!$A$2:$I$234,9,FALSE)</f>
        <v>260101</v>
      </c>
      <c r="H24" s="10">
        <f>VLOOKUP($A$4:$A$147,'辅助表 buildingmesh配置表'!$A$2:$L$234,10,FALSE)</f>
        <v>0</v>
      </c>
      <c r="I24" s="10">
        <f>VLOOKUP($A$4:$A$147,'辅助表 buildingmesh配置表'!$A$2:$Z$234,11,FALSE)</f>
        <v>0</v>
      </c>
      <c r="J24" s="10" t="str">
        <f>VLOOKUP($A$4:$A$147,'辅助表 buildingmesh配置表'!$A$2:$Z$234,12,FALSE)</f>
        <v>Build_Building</v>
      </c>
      <c r="K24" s="10">
        <f>VLOOKUP($A$4:$A$147,'辅助表 buildingmesh配置表'!$A$2:$AA$234,13,FALSE)</f>
        <v>0</v>
      </c>
      <c r="L24" s="10">
        <f>VLOOKUP($A$4:$A$147,'辅助表 buildingmesh配置表'!$A$2:$AA$234,13,FALSE)</f>
        <v>0</v>
      </c>
      <c r="M24" s="10">
        <f>VLOOKUP($A$4:$A$147,'辅助表 buildingmesh配置表'!$A$2:$AA$234,14,FALSE)</f>
        <v>0</v>
      </c>
      <c r="N24" s="10">
        <f>VLOOKUP($A$4:$A$147,'辅助表 buildingmesh配置表'!$A$2:$AA$234,15,FALSE)</f>
        <v>0</v>
      </c>
    </row>
    <row r="25" spans="1:14" x14ac:dyDescent="0.2">
      <c r="A25" s="9">
        <v>26020</v>
      </c>
      <c r="B25" s="10" t="str">
        <f>'辅助表 buildingmesh配置表'!B23</f>
        <v>中级碎石路</v>
      </c>
      <c r="C25" s="11">
        <f>VLOOKUP($A$4:$A$996,'辅助表 buildingmesh配置表'!$A$2:$I$996,3,FALSE)</f>
        <v>210131</v>
      </c>
      <c r="D2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25" s="10">
        <f>VLOOKUP($A$4:$A$147,'辅助表 buildingmesh配置表'!A23:I255,7,FALSE)</f>
        <v>210131</v>
      </c>
      <c r="F25" s="10">
        <f>VLOOKUP($A$4:$A$147,'辅助表 buildingmesh配置表'!$A$2:$I$234,8,FALSE)</f>
        <v>210131</v>
      </c>
      <c r="G25" s="10">
        <f>VLOOKUP($A$4:$A$147,'辅助表 buildingmesh配置表'!$A$2:$I$234,9,FALSE)</f>
        <v>210131</v>
      </c>
      <c r="H25" s="10">
        <f>VLOOKUP($A$4:$A$147,'辅助表 buildingmesh配置表'!$A$2:$L$234,10,FALSE)</f>
        <v>0</v>
      </c>
      <c r="I25" s="10">
        <f>VLOOKUP($A$4:$A$147,'辅助表 buildingmesh配置表'!$A$2:$Z$234,11,FALSE)</f>
        <v>0</v>
      </c>
      <c r="J25" s="10" t="str">
        <f>VLOOKUP($A$4:$A$147,'辅助表 buildingmesh配置表'!$A$2:$Z$234,12,FALSE)</f>
        <v>Build_Building</v>
      </c>
      <c r="K25" s="10">
        <f>VLOOKUP($A$4:$A$147,'辅助表 buildingmesh配置表'!$A$2:$AA$234,13,FALSE)</f>
        <v>0</v>
      </c>
      <c r="L25" s="10">
        <f>VLOOKUP($A$4:$A$147,'辅助表 buildingmesh配置表'!$A$2:$AA$234,13,FALSE)</f>
        <v>0</v>
      </c>
      <c r="M25" s="10">
        <f>VLOOKUP($A$4:$A$147,'辅助表 buildingmesh配置表'!$A$2:$AA$234,14,FALSE)</f>
        <v>0</v>
      </c>
      <c r="N25" s="10">
        <f>VLOOKUP($A$4:$A$147,'辅助表 buildingmesh配置表'!$A$2:$AA$234,15,FALSE)</f>
        <v>0</v>
      </c>
    </row>
    <row r="26" spans="1:14" x14ac:dyDescent="0.2">
      <c r="A26" s="9">
        <v>26030</v>
      </c>
      <c r="B26" s="10" t="str">
        <f>'辅助表 buildingmesh配置表'!B24</f>
        <v>高级碎石路</v>
      </c>
      <c r="C26" s="11">
        <f>VLOOKUP($A$4:$A$996,'辅助表 buildingmesh配置表'!$A$2:$I$996,3,FALSE)</f>
        <v>210131</v>
      </c>
      <c r="D2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26" s="10">
        <f>VLOOKUP($A$4:$A$147,'辅助表 buildingmesh配置表'!A24:I256,7,FALSE)</f>
        <v>210131</v>
      </c>
      <c r="F26" s="10">
        <f>VLOOKUP($A$4:$A$147,'辅助表 buildingmesh配置表'!$A$2:$I$234,8,FALSE)</f>
        <v>210131</v>
      </c>
      <c r="G26" s="10">
        <f>VLOOKUP($A$4:$A$147,'辅助表 buildingmesh配置表'!$A$2:$I$234,9,FALSE)</f>
        <v>210131</v>
      </c>
      <c r="H26" s="10">
        <f>VLOOKUP($A$4:$A$147,'辅助表 buildingmesh配置表'!$A$2:$L$234,10,FALSE)</f>
        <v>0</v>
      </c>
      <c r="I26" s="10">
        <f>VLOOKUP($A$4:$A$147,'辅助表 buildingmesh配置表'!$A$2:$Z$234,11,FALSE)</f>
        <v>0</v>
      </c>
      <c r="J26" s="10" t="str">
        <f>VLOOKUP($A$4:$A$147,'辅助表 buildingmesh配置表'!$A$2:$Z$234,12,FALSE)</f>
        <v>Build_Building</v>
      </c>
      <c r="K26" s="10">
        <f>VLOOKUP($A$4:$A$147,'辅助表 buildingmesh配置表'!$A$2:$AA$234,13,FALSE)</f>
        <v>0</v>
      </c>
      <c r="L26" s="10">
        <f>VLOOKUP($A$4:$A$147,'辅助表 buildingmesh配置表'!$A$2:$AA$234,13,FALSE)</f>
        <v>0</v>
      </c>
      <c r="M26" s="10">
        <f>VLOOKUP($A$4:$A$147,'辅助表 buildingmesh配置表'!$A$2:$AA$234,14,FALSE)</f>
        <v>0</v>
      </c>
      <c r="N26" s="10">
        <f>VLOOKUP($A$4:$A$147,'辅助表 buildingmesh配置表'!$A$2:$AA$234,15,FALSE)</f>
        <v>0</v>
      </c>
    </row>
    <row r="27" spans="1:14" x14ac:dyDescent="0.2">
      <c r="A27" s="9">
        <v>27010</v>
      </c>
      <c r="B27" s="10" t="str">
        <f>'辅助表 buildingmesh配置表'!B25</f>
        <v>1级公会大厅</v>
      </c>
      <c r="C27" s="11">
        <f>VLOOKUP($A$4:$A$996,'辅助表 buildingmesh配置表'!$A$2:$I$996,3,FALSE)</f>
        <v>270101</v>
      </c>
      <c r="D2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[[270101,70],[270101,30],[270101,0]]</v>
      </c>
      <c r="E27" s="10">
        <f>VLOOKUP($A$4:$A$147,'辅助表 buildingmesh配置表'!A25:I257,7,FALSE)</f>
        <v>270101</v>
      </c>
      <c r="F27" s="10">
        <f>VLOOKUP($A$4:$A$147,'辅助表 buildingmesh配置表'!$A$2:$I$234,8,FALSE)</f>
        <v>270102</v>
      </c>
      <c r="G27" s="10">
        <f>VLOOKUP($A$4:$A$147,'辅助表 buildingmesh配置表'!$A$2:$I$234,9,FALSE)</f>
        <v>270103</v>
      </c>
      <c r="H27" s="10" t="str">
        <f>VLOOKUP($A$4:$A$147,'辅助表 buildingmesh配置表'!$A$2:$L$234,10,FALSE)</f>
        <v>Build_Building</v>
      </c>
      <c r="I27" s="10" t="str">
        <f>VLOOKUP($A$4:$A$147,'辅助表 buildingmesh配置表'!$A$2:$Z$234,11,FALSE)</f>
        <v>Build_Building</v>
      </c>
      <c r="J27" s="10" t="str">
        <f>VLOOKUP($A$4:$A$147,'辅助表 buildingmesh配置表'!$A$2:$Z$234,12,FALSE)</f>
        <v>Build_Building</v>
      </c>
      <c r="K27" s="10">
        <f>VLOOKUP($A$4:$A$147,'辅助表 buildingmesh配置表'!$A$2:$AA$234,13,FALSE)</f>
        <v>0</v>
      </c>
      <c r="L27" s="10">
        <f>VLOOKUP($A$4:$A$147,'辅助表 buildingmesh配置表'!$A$2:$AA$234,13,FALSE)</f>
        <v>0</v>
      </c>
      <c r="M27" s="10">
        <f>VLOOKUP($A$4:$A$147,'辅助表 buildingmesh配置表'!$A$2:$AA$234,14,FALSE)</f>
        <v>0</v>
      </c>
      <c r="N27" s="10">
        <f>VLOOKUP($A$4:$A$147,'辅助表 buildingmesh配置表'!$A$2:$AA$234,15,FALSE)</f>
        <v>0</v>
      </c>
    </row>
    <row r="28" spans="1:14" x14ac:dyDescent="0.2">
      <c r="A28" s="9">
        <v>27020</v>
      </c>
      <c r="B28" s="10" t="str">
        <f>'辅助表 buildingmesh配置表'!B26</f>
        <v>2级公会大厅</v>
      </c>
      <c r="C28" s="11">
        <f>VLOOKUP($A$4:$A$996,'辅助表 buildingmesh配置表'!$A$2:$I$996,3,FALSE)</f>
        <v>270201</v>
      </c>
      <c r="D2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[[270201,70],[270201,30],[270201,0]]</v>
      </c>
      <c r="E28" s="10">
        <f>VLOOKUP($A$4:$A$147,'辅助表 buildingmesh配置表'!A26:I258,7,FALSE)</f>
        <v>270201</v>
      </c>
      <c r="F28" s="10">
        <f>VLOOKUP($A$4:$A$147,'辅助表 buildingmesh配置表'!$A$2:$I$234,8,FALSE)</f>
        <v>270201</v>
      </c>
      <c r="G28" s="10">
        <f>VLOOKUP($A$4:$A$147,'辅助表 buildingmesh配置表'!$A$2:$I$234,9,FALSE)</f>
        <v>270203</v>
      </c>
      <c r="H28" s="10" t="str">
        <f>VLOOKUP($A$4:$A$147,'辅助表 buildingmesh配置表'!$A$2:$L$234,10,FALSE)</f>
        <v>Build_Building</v>
      </c>
      <c r="I28" s="10" t="str">
        <f>VLOOKUP($A$4:$A$147,'辅助表 buildingmesh配置表'!$A$2:$Z$234,11,FALSE)</f>
        <v>Build_Building</v>
      </c>
      <c r="J28" s="10" t="str">
        <f>VLOOKUP($A$4:$A$147,'辅助表 buildingmesh配置表'!$A$2:$Z$234,12,FALSE)</f>
        <v>Build_Building</v>
      </c>
      <c r="K28" s="10">
        <f>VLOOKUP($A$4:$A$147,'辅助表 buildingmesh配置表'!$A$2:$AA$234,13,FALSE)</f>
        <v>0</v>
      </c>
      <c r="L28" s="10">
        <f>VLOOKUP($A$4:$A$147,'辅助表 buildingmesh配置表'!$A$2:$AA$234,13,FALSE)</f>
        <v>0</v>
      </c>
      <c r="M28" s="10">
        <f>VLOOKUP($A$4:$A$147,'辅助表 buildingmesh配置表'!$A$2:$AA$234,14,FALSE)</f>
        <v>0</v>
      </c>
      <c r="N28" s="10">
        <f>VLOOKUP($A$4:$A$147,'辅助表 buildingmesh配置表'!$A$2:$AA$234,15,FALSE)</f>
        <v>0</v>
      </c>
    </row>
    <row r="29" spans="1:14" x14ac:dyDescent="0.2">
      <c r="A29" s="9">
        <v>27030</v>
      </c>
      <c r="B29" s="10" t="str">
        <f>'辅助表 buildingmesh配置表'!B27</f>
        <v>3级公会大厅</v>
      </c>
      <c r="C29" s="11">
        <f>VLOOKUP($A$4:$A$996,'辅助表 buildingmesh配置表'!$A$2:$I$996,3,FALSE)</f>
        <v>270301</v>
      </c>
      <c r="D2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[[270301,70],[270301,30],[270301,0]]</v>
      </c>
      <c r="E29" s="10">
        <f>VLOOKUP($A$4:$A$147,'辅助表 buildingmesh配置表'!A27:I259,7,FALSE)</f>
        <v>270301</v>
      </c>
      <c r="F29" s="10">
        <f>VLOOKUP($A$4:$A$147,'辅助表 buildingmesh配置表'!$A$2:$I$234,8,FALSE)</f>
        <v>270301</v>
      </c>
      <c r="G29" s="10">
        <f>VLOOKUP($A$4:$A$147,'辅助表 buildingmesh配置表'!$A$2:$I$234,9,FALSE)</f>
        <v>270301</v>
      </c>
      <c r="H29" s="10" t="str">
        <f>VLOOKUP($A$4:$A$147,'辅助表 buildingmesh配置表'!$A$2:$L$234,10,FALSE)</f>
        <v>Build_Building</v>
      </c>
      <c r="I29" s="10" t="str">
        <f>VLOOKUP($A$4:$A$147,'辅助表 buildingmesh配置表'!$A$2:$Z$234,11,FALSE)</f>
        <v>Build_Building</v>
      </c>
      <c r="J29" s="10" t="str">
        <f>VLOOKUP($A$4:$A$147,'辅助表 buildingmesh配置表'!$A$2:$Z$234,12,FALSE)</f>
        <v>Build_Building</v>
      </c>
      <c r="K29" s="10">
        <f>VLOOKUP($A$4:$A$147,'辅助表 buildingmesh配置表'!$A$2:$AA$234,13,FALSE)</f>
        <v>0</v>
      </c>
      <c r="L29" s="10">
        <f>VLOOKUP($A$4:$A$147,'辅助表 buildingmesh配置表'!$A$2:$AA$234,13,FALSE)</f>
        <v>0</v>
      </c>
      <c r="M29" s="10">
        <f>VLOOKUP($A$4:$A$147,'辅助表 buildingmesh配置表'!$A$2:$AA$234,14,FALSE)</f>
        <v>0</v>
      </c>
      <c r="N29" s="10">
        <f>VLOOKUP($A$4:$A$147,'辅助表 buildingmesh配置表'!$A$2:$AA$234,15,FALSE)</f>
        <v>0</v>
      </c>
    </row>
    <row r="30" spans="1:14" x14ac:dyDescent="0.2">
      <c r="A30" s="9">
        <v>28010</v>
      </c>
      <c r="B30" s="10" t="str">
        <f>'辅助表 buildingmesh配置表'!B28</f>
        <v>1级兵营</v>
      </c>
      <c r="C30" s="11">
        <f>VLOOKUP($A$4:$A$996,'辅助表 buildingmesh配置表'!$A$2:$I$996,3,FALSE)</f>
        <v>280101</v>
      </c>
      <c r="D3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[[280101,70],[280101,30],[280101,0]]</v>
      </c>
      <c r="E30" s="10">
        <f>VLOOKUP($A$4:$A$147,'辅助表 buildingmesh配置表'!A28:I260,7,FALSE)</f>
        <v>280101</v>
      </c>
      <c r="F30" s="10">
        <f>VLOOKUP($A$4:$A$147,'辅助表 buildingmesh配置表'!$A$2:$I$234,8,FALSE)</f>
        <v>280102</v>
      </c>
      <c r="G30" s="10">
        <f>VLOOKUP($A$4:$A$147,'辅助表 buildingmesh配置表'!$A$2:$I$234,9,FALSE)</f>
        <v>280103</v>
      </c>
      <c r="H30" s="10" t="str">
        <f>VLOOKUP($A$4:$A$147,'辅助表 buildingmesh配置表'!$A$2:$L$234,10,FALSE)</f>
        <v>Build_Building</v>
      </c>
      <c r="I30" s="10" t="str">
        <f>VLOOKUP($A$4:$A$147,'辅助表 buildingmesh配置表'!$A$2:$Z$234,11,FALSE)</f>
        <v>Build_Building</v>
      </c>
      <c r="J30" s="10" t="str">
        <f>VLOOKUP($A$4:$A$147,'辅助表 buildingmesh配置表'!$A$2:$Z$234,12,FALSE)</f>
        <v>Build_Building</v>
      </c>
      <c r="K30" s="10">
        <f>VLOOKUP($A$4:$A$147,'辅助表 buildingmesh配置表'!$A$2:$AA$234,13,FALSE)</f>
        <v>0</v>
      </c>
      <c r="L30" s="10">
        <f>VLOOKUP($A$4:$A$147,'辅助表 buildingmesh配置表'!$A$2:$AA$234,13,FALSE)</f>
        <v>0</v>
      </c>
      <c r="M30" s="10">
        <f>VLOOKUP($A$4:$A$147,'辅助表 buildingmesh配置表'!$A$2:$AA$234,14,FALSE)</f>
        <v>0</v>
      </c>
      <c r="N30" s="10">
        <f>VLOOKUP($A$4:$A$147,'辅助表 buildingmesh配置表'!$A$2:$AA$234,15,FALSE)</f>
        <v>0</v>
      </c>
    </row>
    <row r="31" spans="1:14" x14ac:dyDescent="0.2">
      <c r="A31" s="9">
        <v>28020</v>
      </c>
      <c r="B31" s="10" t="str">
        <f>'辅助表 buildingmesh配置表'!B29</f>
        <v>2级兵营</v>
      </c>
      <c r="C31" s="11">
        <f>VLOOKUP($A$4:$A$996,'辅助表 buildingmesh配置表'!$A$2:$I$996,3,FALSE)</f>
        <v>280201</v>
      </c>
      <c r="D3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[[280201,70],[280201,30],[280201,0]]</v>
      </c>
      <c r="E31" s="10">
        <f>VLOOKUP($A$4:$A$147,'辅助表 buildingmesh配置表'!A29:I261,7,FALSE)</f>
        <v>280201</v>
      </c>
      <c r="F31" s="10">
        <f>VLOOKUP($A$4:$A$147,'辅助表 buildingmesh配置表'!$A$2:$I$234,8,FALSE)</f>
        <v>280201</v>
      </c>
      <c r="G31" s="10">
        <f>VLOOKUP($A$4:$A$147,'辅助表 buildingmesh配置表'!$A$2:$I$234,9,FALSE)</f>
        <v>280201</v>
      </c>
      <c r="H31" s="10" t="str">
        <f>VLOOKUP($A$4:$A$147,'辅助表 buildingmesh配置表'!$A$2:$L$234,10,FALSE)</f>
        <v>Build_Building</v>
      </c>
      <c r="I31" s="10" t="str">
        <f>VLOOKUP($A$4:$A$147,'辅助表 buildingmesh配置表'!$A$2:$Z$234,11,FALSE)</f>
        <v>Build_Building</v>
      </c>
      <c r="J31" s="10" t="str">
        <f>VLOOKUP($A$4:$A$147,'辅助表 buildingmesh配置表'!$A$2:$Z$234,12,FALSE)</f>
        <v>Build_Building</v>
      </c>
      <c r="K31" s="10">
        <f>VLOOKUP($A$4:$A$147,'辅助表 buildingmesh配置表'!$A$2:$AA$234,13,FALSE)</f>
        <v>0</v>
      </c>
      <c r="L31" s="10">
        <f>VLOOKUP($A$4:$A$147,'辅助表 buildingmesh配置表'!$A$2:$AA$234,13,FALSE)</f>
        <v>0</v>
      </c>
      <c r="M31" s="10">
        <f>VLOOKUP($A$4:$A$147,'辅助表 buildingmesh配置表'!$A$2:$AA$234,14,FALSE)</f>
        <v>0</v>
      </c>
      <c r="N31" s="10">
        <f>VLOOKUP($A$4:$A$147,'辅助表 buildingmesh配置表'!$A$2:$AA$234,15,FALSE)</f>
        <v>0</v>
      </c>
    </row>
    <row r="32" spans="1:14" x14ac:dyDescent="0.2">
      <c r="A32" s="9">
        <v>28030</v>
      </c>
      <c r="B32" s="10" t="str">
        <f>'辅助表 buildingmesh配置表'!B30</f>
        <v>3级兵营</v>
      </c>
      <c r="C32" s="11">
        <f>VLOOKUP($A$4:$A$996,'辅助表 buildingmesh配置表'!$A$2:$I$996,3,FALSE)</f>
        <v>280301</v>
      </c>
      <c r="D3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[[280301,70],[280301,30],[280301,0]]</v>
      </c>
      <c r="E32" s="10">
        <f>VLOOKUP($A$4:$A$147,'辅助表 buildingmesh配置表'!A30:I262,7,FALSE)</f>
        <v>280301</v>
      </c>
      <c r="F32" s="10">
        <f>VLOOKUP($A$4:$A$147,'辅助表 buildingmesh配置表'!$A$2:$I$234,8,FALSE)</f>
        <v>280301</v>
      </c>
      <c r="G32" s="10">
        <f>VLOOKUP($A$4:$A$147,'辅助表 buildingmesh配置表'!$A$2:$I$234,9,FALSE)</f>
        <v>280301</v>
      </c>
      <c r="H32" s="10" t="str">
        <f>VLOOKUP($A$4:$A$147,'辅助表 buildingmesh配置表'!$A$2:$L$234,10,FALSE)</f>
        <v>Build_Building</v>
      </c>
      <c r="I32" s="10" t="str">
        <f>VLOOKUP($A$4:$A$147,'辅助表 buildingmesh配置表'!$A$2:$Z$234,11,FALSE)</f>
        <v>Build_Building</v>
      </c>
      <c r="J32" s="10" t="str">
        <f>VLOOKUP($A$4:$A$147,'辅助表 buildingmesh配置表'!$A$2:$Z$234,12,FALSE)</f>
        <v>Build_Building</v>
      </c>
      <c r="K32" s="10">
        <f>VLOOKUP($A$4:$A$147,'辅助表 buildingmesh配置表'!$A$2:$AA$234,13,FALSE)</f>
        <v>0</v>
      </c>
      <c r="L32" s="10">
        <f>VLOOKUP($A$4:$A$147,'辅助表 buildingmesh配置表'!$A$2:$AA$234,13,FALSE)</f>
        <v>0</v>
      </c>
      <c r="M32" s="10">
        <f>VLOOKUP($A$4:$A$147,'辅助表 buildingmesh配置表'!$A$2:$AA$234,14,FALSE)</f>
        <v>0</v>
      </c>
      <c r="N32" s="10">
        <f>VLOOKUP($A$4:$A$147,'辅助表 buildingmesh配置表'!$A$2:$AA$234,15,FALSE)</f>
        <v>0</v>
      </c>
    </row>
    <row r="33" spans="1:14" x14ac:dyDescent="0.2">
      <c r="A33" s="9">
        <v>29010</v>
      </c>
      <c r="B33" s="10" t="str">
        <f>'辅助表 buildingmesh配置表'!B31</f>
        <v>1级教堂</v>
      </c>
      <c r="C33" s="11">
        <f>VLOOKUP($A$4:$A$996,'辅助表 buildingmesh配置表'!$A$2:$I$996,3,FALSE)</f>
        <v>290101</v>
      </c>
      <c r="D3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[[290101,70],[290101,30],[290101,0]]</v>
      </c>
      <c r="E33" s="10">
        <f>VLOOKUP($A$4:$A$147,'辅助表 buildingmesh配置表'!A31:I263,7,FALSE)</f>
        <v>290101</v>
      </c>
      <c r="F33" s="10">
        <f>VLOOKUP($A$4:$A$147,'辅助表 buildingmesh配置表'!$A$2:$I$234,8,FALSE)</f>
        <v>290102</v>
      </c>
      <c r="G33" s="10">
        <f>VLOOKUP($A$4:$A$147,'辅助表 buildingmesh配置表'!$A$2:$I$234,9,FALSE)</f>
        <v>290103</v>
      </c>
      <c r="H33" s="10" t="str">
        <f>VLOOKUP($A$4:$A$147,'辅助表 buildingmesh配置表'!$A$2:$L$234,10,FALSE)</f>
        <v>Build_Building</v>
      </c>
      <c r="I33" s="10" t="str">
        <f>VLOOKUP($A$4:$A$147,'辅助表 buildingmesh配置表'!$A$2:$Z$234,11,FALSE)</f>
        <v>Build_Building</v>
      </c>
      <c r="J33" s="10" t="str">
        <f>VLOOKUP($A$4:$A$147,'辅助表 buildingmesh配置表'!$A$2:$Z$234,12,FALSE)</f>
        <v>Build_Building</v>
      </c>
      <c r="K33" s="10">
        <f>VLOOKUP($A$4:$A$147,'辅助表 buildingmesh配置表'!$A$2:$AA$234,13,FALSE)</f>
        <v>0</v>
      </c>
      <c r="L33" s="10">
        <f>VLOOKUP($A$4:$A$147,'辅助表 buildingmesh配置表'!$A$2:$AA$234,13,FALSE)</f>
        <v>0</v>
      </c>
      <c r="M33" s="10">
        <f>VLOOKUP($A$4:$A$147,'辅助表 buildingmesh配置表'!$A$2:$AA$234,14,FALSE)</f>
        <v>0</v>
      </c>
      <c r="N33" s="10">
        <f>VLOOKUP($A$4:$A$147,'辅助表 buildingmesh配置表'!$A$2:$AA$234,15,FALSE)</f>
        <v>0</v>
      </c>
    </row>
    <row r="34" spans="1:14" x14ac:dyDescent="0.2">
      <c r="A34" s="9">
        <v>29020</v>
      </c>
      <c r="B34" s="10" t="str">
        <f>'辅助表 buildingmesh配置表'!B32</f>
        <v>2级教堂</v>
      </c>
      <c r="C34" s="11">
        <f>VLOOKUP($A$4:$A$996,'辅助表 buildingmesh配置表'!$A$2:$I$996,3,FALSE)</f>
        <v>290201</v>
      </c>
      <c r="D3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[[290201,70],[290201,30],[290201,0]]</v>
      </c>
      <c r="E34" s="10">
        <f>VLOOKUP($A$4:$A$147,'辅助表 buildingmesh配置表'!A32:I264,7,FALSE)</f>
        <v>290201</v>
      </c>
      <c r="F34" s="10">
        <f>VLOOKUP($A$4:$A$147,'辅助表 buildingmesh配置表'!$A$2:$I$234,8,FALSE)</f>
        <v>290201</v>
      </c>
      <c r="G34" s="10">
        <f>VLOOKUP($A$4:$A$147,'辅助表 buildingmesh配置表'!$A$2:$I$234,9,FALSE)</f>
        <v>290203</v>
      </c>
      <c r="H34" s="10" t="str">
        <f>VLOOKUP($A$4:$A$147,'辅助表 buildingmesh配置表'!$A$2:$L$234,10,FALSE)</f>
        <v>Build_Building</v>
      </c>
      <c r="I34" s="10" t="str">
        <f>VLOOKUP($A$4:$A$147,'辅助表 buildingmesh配置表'!$A$2:$Z$234,11,FALSE)</f>
        <v>Build_Building</v>
      </c>
      <c r="J34" s="10" t="str">
        <f>VLOOKUP($A$4:$A$147,'辅助表 buildingmesh配置表'!$A$2:$Z$234,12,FALSE)</f>
        <v>Build_Building</v>
      </c>
      <c r="K34" s="10">
        <f>VLOOKUP($A$4:$A$147,'辅助表 buildingmesh配置表'!$A$2:$AA$234,13,FALSE)</f>
        <v>0</v>
      </c>
      <c r="L34" s="10">
        <f>VLOOKUP($A$4:$A$147,'辅助表 buildingmesh配置表'!$A$2:$AA$234,13,FALSE)</f>
        <v>0</v>
      </c>
      <c r="M34" s="10">
        <f>VLOOKUP($A$4:$A$147,'辅助表 buildingmesh配置表'!$A$2:$AA$234,14,FALSE)</f>
        <v>0</v>
      </c>
      <c r="N34" s="10">
        <f>VLOOKUP($A$4:$A$147,'辅助表 buildingmesh配置表'!$A$2:$AA$234,15,FALSE)</f>
        <v>0</v>
      </c>
    </row>
    <row r="35" spans="1:14" x14ac:dyDescent="0.2">
      <c r="A35" s="9">
        <v>29030</v>
      </c>
      <c r="B35" s="10" t="str">
        <f>'辅助表 buildingmesh配置表'!B33</f>
        <v>3级教堂</v>
      </c>
      <c r="C35" s="11">
        <f>VLOOKUP($A$4:$A$996,'辅助表 buildingmesh配置表'!$A$2:$I$996,3,FALSE)</f>
        <v>290301</v>
      </c>
      <c r="D3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[[290301,70],[290301,30],[290301,0]]</v>
      </c>
      <c r="E35" s="10">
        <f>VLOOKUP($A$4:$A$147,'辅助表 buildingmesh配置表'!A33:I265,7,FALSE)</f>
        <v>290301</v>
      </c>
      <c r="F35" s="10">
        <f>VLOOKUP($A$4:$A$147,'辅助表 buildingmesh配置表'!$A$2:$I$234,8,FALSE)</f>
        <v>290301</v>
      </c>
      <c r="G35" s="10">
        <f>VLOOKUP($A$4:$A$147,'辅助表 buildingmesh配置表'!$A$2:$I$234,9,FALSE)</f>
        <v>290301</v>
      </c>
      <c r="H35" s="10" t="str">
        <f>VLOOKUP($A$4:$A$147,'辅助表 buildingmesh配置表'!$A$2:$L$234,10,FALSE)</f>
        <v>Build_Building</v>
      </c>
      <c r="I35" s="10" t="str">
        <f>VLOOKUP($A$4:$A$147,'辅助表 buildingmesh配置表'!$A$2:$Z$234,11,FALSE)</f>
        <v>Build_Building</v>
      </c>
      <c r="J35" s="10" t="str">
        <f>VLOOKUP($A$4:$A$147,'辅助表 buildingmesh配置表'!$A$2:$Z$234,12,FALSE)</f>
        <v>Build_Building</v>
      </c>
      <c r="K35" s="10">
        <f>VLOOKUP($A$4:$A$147,'辅助表 buildingmesh配置表'!$A$2:$AA$234,13,FALSE)</f>
        <v>0</v>
      </c>
      <c r="L35" s="10">
        <f>VLOOKUP($A$4:$A$147,'辅助表 buildingmesh配置表'!$A$2:$AA$234,13,FALSE)</f>
        <v>0</v>
      </c>
      <c r="M35" s="10">
        <f>VLOOKUP($A$4:$A$147,'辅助表 buildingmesh配置表'!$A$2:$AA$234,14,FALSE)</f>
        <v>0</v>
      </c>
      <c r="N35" s="10">
        <f>VLOOKUP($A$4:$A$147,'辅助表 buildingmesh配置表'!$A$2:$AA$234,15,FALSE)</f>
        <v>0</v>
      </c>
    </row>
    <row r="36" spans="1:14" x14ac:dyDescent="0.2">
      <c r="A36" s="9">
        <v>30010</v>
      </c>
      <c r="B36" s="10" t="str">
        <f>'辅助表 buildingmesh配置表'!B34</f>
        <v>1级旅馆</v>
      </c>
      <c r="C36" s="11">
        <f>VLOOKUP($A$4:$A$996,'辅助表 buildingmesh配置表'!$A$2:$I$996,3,FALSE)</f>
        <v>300101</v>
      </c>
      <c r="D3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[[300101,70],[300101,30],[300101,0]]</v>
      </c>
      <c r="E36" s="10">
        <f>VLOOKUP($A$4:$A$147,'辅助表 buildingmesh配置表'!A34:I266,7,FALSE)</f>
        <v>300101</v>
      </c>
      <c r="F36" s="10">
        <f>VLOOKUP($A$4:$A$147,'辅助表 buildingmesh配置表'!$A$2:$I$234,8,FALSE)</f>
        <v>300102</v>
      </c>
      <c r="G36" s="10">
        <f>VLOOKUP($A$4:$A$147,'辅助表 buildingmesh配置表'!$A$2:$I$234,9,FALSE)</f>
        <v>300103</v>
      </c>
      <c r="H36" s="10" t="str">
        <f>VLOOKUP($A$4:$A$147,'辅助表 buildingmesh配置表'!$A$2:$L$234,10,FALSE)</f>
        <v>Build_Building</v>
      </c>
      <c r="I36" s="10" t="str">
        <f>VLOOKUP($A$4:$A$147,'辅助表 buildingmesh配置表'!$A$2:$Z$234,11,FALSE)</f>
        <v>Build_Building</v>
      </c>
      <c r="J36" s="10" t="str">
        <f>VLOOKUP($A$4:$A$147,'辅助表 buildingmesh配置表'!$A$2:$Z$234,12,FALSE)</f>
        <v>Build_Building</v>
      </c>
      <c r="K36" s="10">
        <f>VLOOKUP($A$4:$A$147,'辅助表 buildingmesh配置表'!$A$2:$AA$234,13,FALSE)</f>
        <v>0</v>
      </c>
      <c r="L36" s="10">
        <f>VLOOKUP($A$4:$A$147,'辅助表 buildingmesh配置表'!$A$2:$AA$234,13,FALSE)</f>
        <v>0</v>
      </c>
      <c r="M36" s="10">
        <f>VLOOKUP($A$4:$A$147,'辅助表 buildingmesh配置表'!$A$2:$AA$234,14,FALSE)</f>
        <v>0</v>
      </c>
      <c r="N36" s="10">
        <f>VLOOKUP($A$4:$A$147,'辅助表 buildingmesh配置表'!$A$2:$AA$234,15,FALSE)</f>
        <v>0</v>
      </c>
    </row>
    <row r="37" spans="1:14" x14ac:dyDescent="0.2">
      <c r="A37" s="9">
        <v>30020</v>
      </c>
      <c r="B37" s="10" t="str">
        <f>'辅助表 buildingmesh配置表'!B35</f>
        <v>2级旅馆</v>
      </c>
      <c r="C37" s="11">
        <f>VLOOKUP($A$4:$A$996,'辅助表 buildingmesh配置表'!$A$2:$I$996,3,FALSE)</f>
        <v>300201</v>
      </c>
      <c r="D3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[[300201,70],[300201,30],[300201,0]]</v>
      </c>
      <c r="E37" s="10">
        <f>VLOOKUP($A$4:$A$147,'辅助表 buildingmesh配置表'!A35:I267,7,FALSE)</f>
        <v>300201</v>
      </c>
      <c r="F37" s="10">
        <f>VLOOKUP($A$4:$A$147,'辅助表 buildingmesh配置表'!$A$2:$I$234,8,FALSE)</f>
        <v>300201</v>
      </c>
      <c r="G37" s="10">
        <f>VLOOKUP($A$4:$A$147,'辅助表 buildingmesh配置表'!$A$2:$I$234,9,FALSE)</f>
        <v>300203</v>
      </c>
      <c r="H37" s="10" t="str">
        <f>VLOOKUP($A$4:$A$147,'辅助表 buildingmesh配置表'!$A$2:$L$234,10,FALSE)</f>
        <v>Build_Building</v>
      </c>
      <c r="I37" s="10" t="str">
        <f>VLOOKUP($A$4:$A$147,'辅助表 buildingmesh配置表'!$A$2:$Z$234,11,FALSE)</f>
        <v>Build_Building</v>
      </c>
      <c r="J37" s="10" t="str">
        <f>VLOOKUP($A$4:$A$147,'辅助表 buildingmesh配置表'!$A$2:$Z$234,12,FALSE)</f>
        <v>Build_Building</v>
      </c>
      <c r="K37" s="10">
        <f>VLOOKUP($A$4:$A$147,'辅助表 buildingmesh配置表'!$A$2:$AA$234,13,FALSE)</f>
        <v>0</v>
      </c>
      <c r="L37" s="10">
        <f>VLOOKUP($A$4:$A$147,'辅助表 buildingmesh配置表'!$A$2:$AA$234,13,FALSE)</f>
        <v>0</v>
      </c>
      <c r="M37" s="10">
        <f>VLOOKUP($A$4:$A$147,'辅助表 buildingmesh配置表'!$A$2:$AA$234,14,FALSE)</f>
        <v>0</v>
      </c>
      <c r="N37" s="10">
        <f>VLOOKUP($A$4:$A$147,'辅助表 buildingmesh配置表'!$A$2:$AA$234,15,FALSE)</f>
        <v>0</v>
      </c>
    </row>
    <row r="38" spans="1:14" x14ac:dyDescent="0.2">
      <c r="A38" s="9">
        <v>30030</v>
      </c>
      <c r="B38" s="10" t="str">
        <f>'辅助表 buildingmesh配置表'!B36</f>
        <v>3级旅馆</v>
      </c>
      <c r="C38" s="11">
        <f>VLOOKUP($A$4:$A$996,'辅助表 buildingmesh配置表'!$A$2:$I$996,3,FALSE)</f>
        <v>300301</v>
      </c>
      <c r="D3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[[300301,70],[300301,30],[300301,0]]</v>
      </c>
      <c r="E38" s="10">
        <f>VLOOKUP($A$4:$A$147,'辅助表 buildingmesh配置表'!A36:I268,7,FALSE)</f>
        <v>300301</v>
      </c>
      <c r="F38" s="10">
        <f>VLOOKUP($A$4:$A$147,'辅助表 buildingmesh配置表'!$A$2:$I$234,8,FALSE)</f>
        <v>300301</v>
      </c>
      <c r="G38" s="10">
        <f>VLOOKUP($A$4:$A$147,'辅助表 buildingmesh配置表'!$A$2:$I$234,9,FALSE)</f>
        <v>300301</v>
      </c>
      <c r="H38" s="10" t="str">
        <f>VLOOKUP($A$4:$A$147,'辅助表 buildingmesh配置表'!$A$2:$L$234,10,FALSE)</f>
        <v>Build_Building</v>
      </c>
      <c r="I38" s="10" t="str">
        <f>VLOOKUP($A$4:$A$147,'辅助表 buildingmesh配置表'!$A$2:$Z$234,11,FALSE)</f>
        <v>Build_Building</v>
      </c>
      <c r="J38" s="10" t="str">
        <f>VLOOKUP($A$4:$A$147,'辅助表 buildingmesh配置表'!$A$2:$Z$234,12,FALSE)</f>
        <v>Build_Building</v>
      </c>
      <c r="K38" s="10">
        <f>VLOOKUP($A$4:$A$147,'辅助表 buildingmesh配置表'!$A$2:$AA$234,13,FALSE)</f>
        <v>0</v>
      </c>
      <c r="L38" s="10">
        <f>VLOOKUP($A$4:$A$147,'辅助表 buildingmesh配置表'!$A$2:$AA$234,13,FALSE)</f>
        <v>0</v>
      </c>
      <c r="M38" s="10">
        <f>VLOOKUP($A$4:$A$147,'辅助表 buildingmesh配置表'!$A$2:$AA$234,14,FALSE)</f>
        <v>0</v>
      </c>
      <c r="N38" s="10">
        <f>VLOOKUP($A$4:$A$147,'辅助表 buildingmesh配置表'!$A$2:$AA$234,15,FALSE)</f>
        <v>0</v>
      </c>
    </row>
    <row r="39" spans="1:14" x14ac:dyDescent="0.2">
      <c r="A39" s="9">
        <v>31010</v>
      </c>
      <c r="B39" s="10" t="str">
        <f>'辅助表 buildingmesh配置表'!B37</f>
        <v>1级铁匠铺</v>
      </c>
      <c r="C39" s="11">
        <f>VLOOKUP($A$4:$A$996,'辅助表 buildingmesh配置表'!$A$2:$I$996,3,FALSE)</f>
        <v>310101</v>
      </c>
      <c r="D3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[[310101,70],[310101,30],[310101,0]]</v>
      </c>
      <c r="E39" s="10">
        <f>VLOOKUP($A$4:$A$147,'辅助表 buildingmesh配置表'!A37:I269,7,FALSE)</f>
        <v>310101</v>
      </c>
      <c r="F39" s="10">
        <f>VLOOKUP($A$4:$A$147,'辅助表 buildingmesh配置表'!$A$2:$I$234,8,FALSE)</f>
        <v>310102</v>
      </c>
      <c r="G39" s="10">
        <f>VLOOKUP($A$4:$A$147,'辅助表 buildingmesh配置表'!$A$2:$I$234,9,FALSE)</f>
        <v>310103</v>
      </c>
      <c r="H39" s="10" t="str">
        <f>VLOOKUP($A$4:$A$147,'辅助表 buildingmesh配置表'!$A$2:$L$234,10,FALSE)</f>
        <v>Build_Building</v>
      </c>
      <c r="I39" s="10" t="str">
        <f>VLOOKUP($A$4:$A$147,'辅助表 buildingmesh配置表'!$A$2:$Z$234,11,FALSE)</f>
        <v>Build_Building</v>
      </c>
      <c r="J39" s="10" t="str">
        <f>VLOOKUP($A$4:$A$147,'辅助表 buildingmesh配置表'!$A$2:$Z$234,12,FALSE)</f>
        <v>Build_Building</v>
      </c>
      <c r="K39" s="10">
        <f>VLOOKUP($A$4:$A$147,'辅助表 buildingmesh配置表'!$A$2:$AA$234,13,FALSE)</f>
        <v>0</v>
      </c>
      <c r="L39" s="10">
        <f>VLOOKUP($A$4:$A$147,'辅助表 buildingmesh配置表'!$A$2:$AA$234,13,FALSE)</f>
        <v>0</v>
      </c>
      <c r="M39" s="10">
        <f>VLOOKUP($A$4:$A$147,'辅助表 buildingmesh配置表'!$A$2:$AA$234,14,FALSE)</f>
        <v>0</v>
      </c>
      <c r="N39" s="10">
        <f>VLOOKUP($A$4:$A$147,'辅助表 buildingmesh配置表'!$A$2:$AA$234,15,FALSE)</f>
        <v>0</v>
      </c>
    </row>
    <row r="40" spans="1:14" x14ac:dyDescent="0.2">
      <c r="A40" s="9">
        <v>31020</v>
      </c>
      <c r="B40" s="10" t="str">
        <f>'辅助表 buildingmesh配置表'!B38</f>
        <v>2级铁匠铺</v>
      </c>
      <c r="C40" s="11">
        <f>VLOOKUP($A$4:$A$996,'辅助表 buildingmesh配置表'!$A$2:$I$996,3,FALSE)</f>
        <v>310201</v>
      </c>
      <c r="D4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[[310201,70],[310201,30],[310201,0]]</v>
      </c>
      <c r="E40" s="10">
        <f>VLOOKUP($A$4:$A$147,'辅助表 buildingmesh配置表'!A38:I270,7,FALSE)</f>
        <v>310201</v>
      </c>
      <c r="F40" s="10">
        <f>VLOOKUP($A$4:$A$147,'辅助表 buildingmesh配置表'!$A$2:$I$234,8,FALSE)</f>
        <v>310201</v>
      </c>
      <c r="G40" s="10">
        <f>VLOOKUP($A$4:$A$147,'辅助表 buildingmesh配置表'!$A$2:$I$234,9,FALSE)</f>
        <v>310203</v>
      </c>
      <c r="H40" s="10" t="str">
        <f>VLOOKUP($A$4:$A$147,'辅助表 buildingmesh配置表'!$A$2:$L$234,10,FALSE)</f>
        <v>Build_Building</v>
      </c>
      <c r="I40" s="10" t="str">
        <f>VLOOKUP($A$4:$A$147,'辅助表 buildingmesh配置表'!$A$2:$Z$234,11,FALSE)</f>
        <v>Build_Building</v>
      </c>
      <c r="J40" s="10" t="str">
        <f>VLOOKUP($A$4:$A$147,'辅助表 buildingmesh配置表'!$A$2:$Z$234,12,FALSE)</f>
        <v>Build_Building</v>
      </c>
      <c r="K40" s="10">
        <f>VLOOKUP($A$4:$A$147,'辅助表 buildingmesh配置表'!$A$2:$AA$234,13,FALSE)</f>
        <v>0</v>
      </c>
      <c r="L40" s="10">
        <f>VLOOKUP($A$4:$A$147,'辅助表 buildingmesh配置表'!$A$2:$AA$234,13,FALSE)</f>
        <v>0</v>
      </c>
      <c r="M40" s="10">
        <f>VLOOKUP($A$4:$A$147,'辅助表 buildingmesh配置表'!$A$2:$AA$234,14,FALSE)</f>
        <v>0</v>
      </c>
      <c r="N40" s="10">
        <f>VLOOKUP($A$4:$A$147,'辅助表 buildingmesh配置表'!$A$2:$AA$234,15,FALSE)</f>
        <v>0</v>
      </c>
    </row>
    <row r="41" spans="1:14" x14ac:dyDescent="0.2">
      <c r="A41" s="9">
        <v>31030</v>
      </c>
      <c r="B41" s="10" t="str">
        <f>'辅助表 buildingmesh配置表'!B39</f>
        <v>3级铁匠铺</v>
      </c>
      <c r="C41" s="11">
        <f>VLOOKUP($A$4:$A$996,'辅助表 buildingmesh配置表'!$A$2:$I$996,3,FALSE)</f>
        <v>310301</v>
      </c>
      <c r="D4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[[310301,70],[310301,30],[310301,0]]</v>
      </c>
      <c r="E41" s="10">
        <f>VLOOKUP($A$4:$A$147,'辅助表 buildingmesh配置表'!A39:I271,7,FALSE)</f>
        <v>310301</v>
      </c>
      <c r="F41" s="10">
        <f>VLOOKUP($A$4:$A$147,'辅助表 buildingmesh配置表'!$A$2:$I$234,8,FALSE)</f>
        <v>310301</v>
      </c>
      <c r="G41" s="10">
        <f>VLOOKUP($A$4:$A$147,'辅助表 buildingmesh配置表'!$A$2:$I$234,9,FALSE)</f>
        <v>310301</v>
      </c>
      <c r="H41" s="10" t="str">
        <f>VLOOKUP($A$4:$A$147,'辅助表 buildingmesh配置表'!$A$2:$L$234,10,FALSE)</f>
        <v>Build_Building</v>
      </c>
      <c r="I41" s="10" t="str">
        <f>VLOOKUP($A$4:$A$147,'辅助表 buildingmesh配置表'!$A$2:$Z$234,11,FALSE)</f>
        <v>Build_Building</v>
      </c>
      <c r="J41" s="10" t="str">
        <f>VLOOKUP($A$4:$A$147,'辅助表 buildingmesh配置表'!$A$2:$Z$234,12,FALSE)</f>
        <v>Build_Building</v>
      </c>
      <c r="K41" s="10">
        <f>VLOOKUP($A$4:$A$147,'辅助表 buildingmesh配置表'!$A$2:$AA$234,13,FALSE)</f>
        <v>0</v>
      </c>
      <c r="L41" s="10">
        <f>VLOOKUP($A$4:$A$147,'辅助表 buildingmesh配置表'!$A$2:$AA$234,13,FALSE)</f>
        <v>0</v>
      </c>
      <c r="M41" s="10">
        <f>VLOOKUP($A$4:$A$147,'辅助表 buildingmesh配置表'!$A$2:$AA$234,14,FALSE)</f>
        <v>0</v>
      </c>
      <c r="N41" s="10">
        <f>VLOOKUP($A$4:$A$147,'辅助表 buildingmesh配置表'!$A$2:$AA$234,15,FALSE)</f>
        <v>0</v>
      </c>
    </row>
    <row r="42" spans="1:14" x14ac:dyDescent="0.2">
      <c r="A42" s="9">
        <v>32010</v>
      </c>
      <c r="B42" s="10" t="str">
        <f>'辅助表 buildingmesh配置表'!B40</f>
        <v>1级裁缝店</v>
      </c>
      <c r="C42" s="11">
        <f>VLOOKUP($A$4:$A$996,'辅助表 buildingmesh配置表'!$A$2:$I$996,3,FALSE)</f>
        <v>320101</v>
      </c>
      <c r="D4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[[320101,70],[320101,30],[320101,0]]</v>
      </c>
      <c r="E42" s="10">
        <f>VLOOKUP($A$4:$A$147,'辅助表 buildingmesh配置表'!A40:I272,7,FALSE)</f>
        <v>320101</v>
      </c>
      <c r="F42" s="10">
        <f>VLOOKUP($A$4:$A$147,'辅助表 buildingmesh配置表'!$A$2:$I$234,8,FALSE)</f>
        <v>320102</v>
      </c>
      <c r="G42" s="10">
        <f>VLOOKUP($A$4:$A$147,'辅助表 buildingmesh配置表'!$A$2:$I$234,9,FALSE)</f>
        <v>320103</v>
      </c>
      <c r="H42" s="10" t="str">
        <f>VLOOKUP($A$4:$A$147,'辅助表 buildingmesh配置表'!$A$2:$L$234,10,FALSE)</f>
        <v>Build_Building</v>
      </c>
      <c r="I42" s="10" t="str">
        <f>VLOOKUP($A$4:$A$147,'辅助表 buildingmesh配置表'!$A$2:$Z$234,11,FALSE)</f>
        <v>Build_Building</v>
      </c>
      <c r="J42" s="10" t="str">
        <f>VLOOKUP($A$4:$A$147,'辅助表 buildingmesh配置表'!$A$2:$Z$234,12,FALSE)</f>
        <v>Build_Building</v>
      </c>
      <c r="K42" s="10">
        <f>VLOOKUP($A$4:$A$147,'辅助表 buildingmesh配置表'!$A$2:$AA$234,13,FALSE)</f>
        <v>0</v>
      </c>
      <c r="L42" s="10">
        <f>VLOOKUP($A$4:$A$147,'辅助表 buildingmesh配置表'!$A$2:$AA$234,13,FALSE)</f>
        <v>0</v>
      </c>
      <c r="M42" s="10">
        <f>VLOOKUP($A$4:$A$147,'辅助表 buildingmesh配置表'!$A$2:$AA$234,14,FALSE)</f>
        <v>0</v>
      </c>
      <c r="N42" s="10">
        <f>VLOOKUP($A$4:$A$147,'辅助表 buildingmesh配置表'!$A$2:$AA$234,15,FALSE)</f>
        <v>0</v>
      </c>
    </row>
    <row r="43" spans="1:14" x14ac:dyDescent="0.2">
      <c r="A43" s="9">
        <v>32020</v>
      </c>
      <c r="B43" s="10" t="str">
        <f>'辅助表 buildingmesh配置表'!B41</f>
        <v>2级裁缝店</v>
      </c>
      <c r="C43" s="11">
        <f>VLOOKUP($A$4:$A$996,'辅助表 buildingmesh配置表'!$A$2:$I$996,3,FALSE)</f>
        <v>320201</v>
      </c>
      <c r="D4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[[320201,70],[320201,30],[320201,0]]</v>
      </c>
      <c r="E43" s="10">
        <f>VLOOKUP($A$4:$A$147,'辅助表 buildingmesh配置表'!A41:I273,7,FALSE)</f>
        <v>320201</v>
      </c>
      <c r="F43" s="10">
        <f>VLOOKUP($A$4:$A$147,'辅助表 buildingmesh配置表'!$A$2:$I$234,8,FALSE)</f>
        <v>320201</v>
      </c>
      <c r="G43" s="10">
        <f>VLOOKUP($A$4:$A$147,'辅助表 buildingmesh配置表'!$A$2:$I$234,9,FALSE)</f>
        <v>320203</v>
      </c>
      <c r="H43" s="10" t="str">
        <f>VLOOKUP($A$4:$A$147,'辅助表 buildingmesh配置表'!$A$2:$L$234,10,FALSE)</f>
        <v>Build_Building</v>
      </c>
      <c r="I43" s="10" t="str">
        <f>VLOOKUP($A$4:$A$147,'辅助表 buildingmesh配置表'!$A$2:$Z$234,11,FALSE)</f>
        <v>Build_Building</v>
      </c>
      <c r="J43" s="10" t="str">
        <f>VLOOKUP($A$4:$A$147,'辅助表 buildingmesh配置表'!$A$2:$Z$234,12,FALSE)</f>
        <v>Build_Building</v>
      </c>
      <c r="K43" s="10">
        <f>VLOOKUP($A$4:$A$147,'辅助表 buildingmesh配置表'!$A$2:$AA$234,13,FALSE)</f>
        <v>0</v>
      </c>
      <c r="L43" s="10">
        <f>VLOOKUP($A$4:$A$147,'辅助表 buildingmesh配置表'!$A$2:$AA$234,13,FALSE)</f>
        <v>0</v>
      </c>
      <c r="M43" s="10">
        <f>VLOOKUP($A$4:$A$147,'辅助表 buildingmesh配置表'!$A$2:$AA$234,14,FALSE)</f>
        <v>0</v>
      </c>
      <c r="N43" s="10">
        <f>VLOOKUP($A$4:$A$147,'辅助表 buildingmesh配置表'!$A$2:$AA$234,15,FALSE)</f>
        <v>0</v>
      </c>
    </row>
    <row r="44" spans="1:14" x14ac:dyDescent="0.2">
      <c r="A44" s="9">
        <v>32030</v>
      </c>
      <c r="B44" s="10" t="str">
        <f>'辅助表 buildingmesh配置表'!B42</f>
        <v>3级裁缝店</v>
      </c>
      <c r="C44" s="11">
        <f>VLOOKUP($A$4:$A$996,'辅助表 buildingmesh配置表'!$A$2:$I$996,3,FALSE)</f>
        <v>320301</v>
      </c>
      <c r="D4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[[320301,70],[320301,30],[320301,0]]</v>
      </c>
      <c r="E44" s="10">
        <f>VLOOKUP($A$4:$A$147,'辅助表 buildingmesh配置表'!A42:I274,7,FALSE)</f>
        <v>320301</v>
      </c>
      <c r="F44" s="10">
        <f>VLOOKUP($A$4:$A$147,'辅助表 buildingmesh配置表'!$A$2:$I$234,8,FALSE)</f>
        <v>320301</v>
      </c>
      <c r="G44" s="10">
        <f>VLOOKUP($A$4:$A$147,'辅助表 buildingmesh配置表'!$A$2:$I$234,9,FALSE)</f>
        <v>320301</v>
      </c>
      <c r="H44" s="10" t="str">
        <f>VLOOKUP($A$4:$A$147,'辅助表 buildingmesh配置表'!$A$2:$L$234,10,FALSE)</f>
        <v>Build_Building</v>
      </c>
      <c r="I44" s="10" t="str">
        <f>VLOOKUP($A$4:$A$147,'辅助表 buildingmesh配置表'!$A$2:$Z$234,11,FALSE)</f>
        <v>Build_Building</v>
      </c>
      <c r="J44" s="10" t="str">
        <f>VLOOKUP($A$4:$A$147,'辅助表 buildingmesh配置表'!$A$2:$Z$234,12,FALSE)</f>
        <v>Build_Building</v>
      </c>
      <c r="K44" s="10">
        <f>VLOOKUP($A$4:$A$147,'辅助表 buildingmesh配置表'!$A$2:$AA$234,13,FALSE)</f>
        <v>0</v>
      </c>
      <c r="L44" s="10">
        <f>VLOOKUP($A$4:$A$147,'辅助表 buildingmesh配置表'!$A$2:$AA$234,13,FALSE)</f>
        <v>0</v>
      </c>
      <c r="M44" s="10">
        <f>VLOOKUP($A$4:$A$147,'辅助表 buildingmesh配置表'!$A$2:$AA$234,14,FALSE)</f>
        <v>0</v>
      </c>
      <c r="N44" s="10">
        <f>VLOOKUP($A$4:$A$147,'辅助表 buildingmesh配置表'!$A$2:$AA$234,15,FALSE)</f>
        <v>0</v>
      </c>
    </row>
    <row r="45" spans="1:14" x14ac:dyDescent="0.2">
      <c r="A45" s="9">
        <v>33010</v>
      </c>
      <c r="B45" s="10" t="str">
        <f>'辅助表 buildingmesh配置表'!B43</f>
        <v>1级魔法商店</v>
      </c>
      <c r="C45" s="11">
        <f>VLOOKUP($A$4:$A$996,'辅助表 buildingmesh配置表'!$A$2:$I$996,3,FALSE)</f>
        <v>330101</v>
      </c>
      <c r="D4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[[330101,70],[330101,30],[330101,0]]</v>
      </c>
      <c r="E45" s="10">
        <f>VLOOKUP($A$4:$A$147,'辅助表 buildingmesh配置表'!A43:I275,7,FALSE)</f>
        <v>330101</v>
      </c>
      <c r="F45" s="10">
        <f>VLOOKUP($A$4:$A$147,'辅助表 buildingmesh配置表'!$A$2:$I$234,8,FALSE)</f>
        <v>330102</v>
      </c>
      <c r="G45" s="10">
        <f>VLOOKUP($A$4:$A$147,'辅助表 buildingmesh配置表'!$A$2:$I$234,9,FALSE)</f>
        <v>330103</v>
      </c>
      <c r="H45" s="10" t="str">
        <f>VLOOKUP($A$4:$A$147,'辅助表 buildingmesh配置表'!$A$2:$L$234,10,FALSE)</f>
        <v>Build_Building</v>
      </c>
      <c r="I45" s="10" t="str">
        <f>VLOOKUP($A$4:$A$147,'辅助表 buildingmesh配置表'!$A$2:$Z$234,11,FALSE)</f>
        <v>Build_Building</v>
      </c>
      <c r="J45" s="10" t="str">
        <f>VLOOKUP($A$4:$A$147,'辅助表 buildingmesh配置表'!$A$2:$Z$234,12,FALSE)</f>
        <v>Build_Building</v>
      </c>
      <c r="K45" s="10">
        <f>VLOOKUP($A$4:$A$147,'辅助表 buildingmesh配置表'!$A$2:$AA$234,13,FALSE)</f>
        <v>0</v>
      </c>
      <c r="L45" s="10">
        <f>VLOOKUP($A$4:$A$147,'辅助表 buildingmesh配置表'!$A$2:$AA$234,13,FALSE)</f>
        <v>0</v>
      </c>
      <c r="M45" s="10">
        <f>VLOOKUP($A$4:$A$147,'辅助表 buildingmesh配置表'!$A$2:$AA$234,14,FALSE)</f>
        <v>0</v>
      </c>
      <c r="N45" s="10">
        <f>VLOOKUP($A$4:$A$147,'辅助表 buildingmesh配置表'!$A$2:$AA$234,15,FALSE)</f>
        <v>0</v>
      </c>
    </row>
    <row r="46" spans="1:14" x14ac:dyDescent="0.2">
      <c r="A46" s="9">
        <v>33020</v>
      </c>
      <c r="B46" s="10" t="str">
        <f>'辅助表 buildingmesh配置表'!B44</f>
        <v>2级魔法商店</v>
      </c>
      <c r="C46" s="11">
        <f>VLOOKUP($A$4:$A$996,'辅助表 buildingmesh配置表'!$A$2:$I$996,3,FALSE)</f>
        <v>330201</v>
      </c>
      <c r="D4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[[330201,70],[330201,30],[330201,0]]</v>
      </c>
      <c r="E46" s="10">
        <f>VLOOKUP($A$4:$A$147,'辅助表 buildingmesh配置表'!A44:I276,7,FALSE)</f>
        <v>330201</v>
      </c>
      <c r="F46" s="10">
        <f>VLOOKUP($A$4:$A$147,'辅助表 buildingmesh配置表'!$A$2:$I$234,8,FALSE)</f>
        <v>330201</v>
      </c>
      <c r="G46" s="10">
        <f>VLOOKUP($A$4:$A$147,'辅助表 buildingmesh配置表'!$A$2:$I$234,9,FALSE)</f>
        <v>330203</v>
      </c>
      <c r="H46" s="10" t="str">
        <f>VLOOKUP($A$4:$A$147,'辅助表 buildingmesh配置表'!$A$2:$L$234,10,FALSE)</f>
        <v>Build_Building</v>
      </c>
      <c r="I46" s="10" t="str">
        <f>VLOOKUP($A$4:$A$147,'辅助表 buildingmesh配置表'!$A$2:$Z$234,11,FALSE)</f>
        <v>Build_Building</v>
      </c>
      <c r="J46" s="10" t="str">
        <f>VLOOKUP($A$4:$A$147,'辅助表 buildingmesh配置表'!$A$2:$Z$234,12,FALSE)</f>
        <v>Build_Building</v>
      </c>
      <c r="K46" s="10">
        <f>VLOOKUP($A$4:$A$147,'辅助表 buildingmesh配置表'!$A$2:$AA$234,13,FALSE)</f>
        <v>0</v>
      </c>
      <c r="L46" s="10">
        <f>VLOOKUP($A$4:$A$147,'辅助表 buildingmesh配置表'!$A$2:$AA$234,13,FALSE)</f>
        <v>0</v>
      </c>
      <c r="M46" s="10">
        <f>VLOOKUP($A$4:$A$147,'辅助表 buildingmesh配置表'!$A$2:$AA$234,14,FALSE)</f>
        <v>0</v>
      </c>
      <c r="N46" s="10">
        <f>VLOOKUP($A$4:$A$147,'辅助表 buildingmesh配置表'!$A$2:$AA$234,15,FALSE)</f>
        <v>0</v>
      </c>
    </row>
    <row r="47" spans="1:14" x14ac:dyDescent="0.2">
      <c r="A47" s="9">
        <v>33030</v>
      </c>
      <c r="B47" s="10" t="str">
        <f>'辅助表 buildingmesh配置表'!B45</f>
        <v>3级魔法商店</v>
      </c>
      <c r="C47" s="11">
        <f>VLOOKUP($A$4:$A$996,'辅助表 buildingmesh配置表'!$A$2:$I$996,3,FALSE)</f>
        <v>330301</v>
      </c>
      <c r="D4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[[330301,70],[330301,30],[330301,0]]</v>
      </c>
      <c r="E47" s="10">
        <f>VLOOKUP($A$4:$A$147,'辅助表 buildingmesh配置表'!A45:I277,7,FALSE)</f>
        <v>330301</v>
      </c>
      <c r="F47" s="10">
        <f>VLOOKUP($A$4:$A$147,'辅助表 buildingmesh配置表'!$A$2:$I$234,8,FALSE)</f>
        <v>330301</v>
      </c>
      <c r="G47" s="10">
        <f>VLOOKUP($A$4:$A$147,'辅助表 buildingmesh配置表'!$A$2:$I$234,9,FALSE)</f>
        <v>330301</v>
      </c>
      <c r="H47" s="10" t="str">
        <f>VLOOKUP($A$4:$A$147,'辅助表 buildingmesh配置表'!$A$2:$L$234,10,FALSE)</f>
        <v>Build_Building</v>
      </c>
      <c r="I47" s="10" t="str">
        <f>VLOOKUP($A$4:$A$147,'辅助表 buildingmesh配置表'!$A$2:$Z$234,11,FALSE)</f>
        <v>Build_Building</v>
      </c>
      <c r="J47" s="10" t="str">
        <f>VLOOKUP($A$4:$A$147,'辅助表 buildingmesh配置表'!$A$2:$Z$234,12,FALSE)</f>
        <v>Build_Building</v>
      </c>
      <c r="K47" s="10">
        <f>VLOOKUP($A$4:$A$147,'辅助表 buildingmesh配置表'!$A$2:$AA$234,13,FALSE)</f>
        <v>0</v>
      </c>
      <c r="L47" s="10">
        <f>VLOOKUP($A$4:$A$147,'辅助表 buildingmesh配置表'!$A$2:$AA$234,13,FALSE)</f>
        <v>0</v>
      </c>
      <c r="M47" s="10">
        <f>VLOOKUP($A$4:$A$147,'辅助表 buildingmesh配置表'!$A$2:$AA$234,14,FALSE)</f>
        <v>0</v>
      </c>
      <c r="N47" s="10">
        <f>VLOOKUP($A$4:$A$147,'辅助表 buildingmesh配置表'!$A$2:$AA$234,15,FALSE)</f>
        <v>0</v>
      </c>
    </row>
    <row r="48" spans="1:14" x14ac:dyDescent="0.2">
      <c r="A48" s="9">
        <v>34010</v>
      </c>
      <c r="B48" s="10" t="str">
        <f>'辅助表 buildingmesh配置表'!B46</f>
        <v>1级商用营帐</v>
      </c>
      <c r="C48" s="11">
        <f>VLOOKUP($A$4:$A$996,'辅助表 buildingmesh配置表'!$A$2:$I$996,3,FALSE)</f>
        <v>340101</v>
      </c>
      <c r="D4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[[340101,70],[340101,30],[340101,0]]</v>
      </c>
      <c r="E48" s="10">
        <f>VLOOKUP($A$4:$A$147,'辅助表 buildingmesh配置表'!A46:I278,7,FALSE)</f>
        <v>340101</v>
      </c>
      <c r="F48" s="10">
        <f>VLOOKUP($A$4:$A$147,'辅助表 buildingmesh配置表'!$A$2:$I$234,8,FALSE)</f>
        <v>340102</v>
      </c>
      <c r="G48" s="10">
        <f>VLOOKUP($A$4:$A$147,'辅助表 buildingmesh配置表'!$A$2:$I$234,9,FALSE)</f>
        <v>340103</v>
      </c>
      <c r="H48" s="10" t="str">
        <f>VLOOKUP($A$4:$A$147,'辅助表 buildingmesh配置表'!$A$2:$L$234,10,FALSE)</f>
        <v>Build_Building</v>
      </c>
      <c r="I48" s="10" t="str">
        <f>VLOOKUP($A$4:$A$147,'辅助表 buildingmesh配置表'!$A$2:$Z$234,11,FALSE)</f>
        <v>Build_Building</v>
      </c>
      <c r="J48" s="10" t="str">
        <f>VLOOKUP($A$4:$A$147,'辅助表 buildingmesh配置表'!$A$2:$Z$234,12,FALSE)</f>
        <v>Build_Building</v>
      </c>
      <c r="K48" s="10">
        <f>VLOOKUP($A$4:$A$147,'辅助表 buildingmesh配置表'!$A$2:$AA$234,13,FALSE)</f>
        <v>0</v>
      </c>
      <c r="L48" s="10">
        <f>VLOOKUP($A$4:$A$147,'辅助表 buildingmesh配置表'!$A$2:$AA$234,13,FALSE)</f>
        <v>0</v>
      </c>
      <c r="M48" s="10">
        <f>VLOOKUP($A$4:$A$147,'辅助表 buildingmesh配置表'!$A$2:$AA$234,14,FALSE)</f>
        <v>0</v>
      </c>
      <c r="N48" s="10">
        <f>VLOOKUP($A$4:$A$147,'辅助表 buildingmesh配置表'!$A$2:$AA$234,15,FALSE)</f>
        <v>0</v>
      </c>
    </row>
    <row r="49" spans="1:14" x14ac:dyDescent="0.2">
      <c r="A49" s="9">
        <v>34020</v>
      </c>
      <c r="B49" s="10" t="str">
        <f>'辅助表 buildingmesh配置表'!B47</f>
        <v>2级商用营帐</v>
      </c>
      <c r="C49" s="11">
        <f>VLOOKUP($A$4:$A$996,'辅助表 buildingmesh配置表'!$A$2:$I$996,3,FALSE)</f>
        <v>340201</v>
      </c>
      <c r="D4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[[340201,70],[340201,30],[340201,0]]</v>
      </c>
      <c r="E49" s="10">
        <f>VLOOKUP($A$4:$A$147,'辅助表 buildingmesh配置表'!A47:I279,7,FALSE)</f>
        <v>340201</v>
      </c>
      <c r="F49" s="10">
        <f>VLOOKUP($A$4:$A$147,'辅助表 buildingmesh配置表'!$A$2:$I$234,8,FALSE)</f>
        <v>340201</v>
      </c>
      <c r="G49" s="10">
        <f>VLOOKUP($A$4:$A$147,'辅助表 buildingmesh配置表'!$A$2:$I$234,9,FALSE)</f>
        <v>340203</v>
      </c>
      <c r="H49" s="10" t="str">
        <f>VLOOKUP($A$4:$A$147,'辅助表 buildingmesh配置表'!$A$2:$L$234,10,FALSE)</f>
        <v>Build_Building</v>
      </c>
      <c r="I49" s="10" t="str">
        <f>VLOOKUP($A$4:$A$147,'辅助表 buildingmesh配置表'!$A$2:$Z$234,11,FALSE)</f>
        <v>Build_Building</v>
      </c>
      <c r="J49" s="10" t="str">
        <f>VLOOKUP($A$4:$A$147,'辅助表 buildingmesh配置表'!$A$2:$Z$234,12,FALSE)</f>
        <v>Build_Building</v>
      </c>
      <c r="K49" s="10">
        <f>VLOOKUP($A$4:$A$147,'辅助表 buildingmesh配置表'!$A$2:$AA$234,13,FALSE)</f>
        <v>0</v>
      </c>
      <c r="L49" s="10">
        <f>VLOOKUP($A$4:$A$147,'辅助表 buildingmesh配置表'!$A$2:$AA$234,13,FALSE)</f>
        <v>0</v>
      </c>
      <c r="M49" s="10">
        <f>VLOOKUP($A$4:$A$147,'辅助表 buildingmesh配置表'!$A$2:$AA$234,14,FALSE)</f>
        <v>0</v>
      </c>
      <c r="N49" s="10">
        <f>VLOOKUP($A$4:$A$147,'辅助表 buildingmesh配置表'!$A$2:$AA$234,15,FALSE)</f>
        <v>0</v>
      </c>
    </row>
    <row r="50" spans="1:14" x14ac:dyDescent="0.2">
      <c r="A50" s="9">
        <v>34030</v>
      </c>
      <c r="B50" s="10" t="str">
        <f>'辅助表 buildingmesh配置表'!B48</f>
        <v>3级商用营帐</v>
      </c>
      <c r="C50" s="11">
        <f>VLOOKUP($A$4:$A$996,'辅助表 buildingmesh配置表'!$A$2:$I$996,3,FALSE)</f>
        <v>340301</v>
      </c>
      <c r="D5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[[340301,70],[340301,30],[340301,0]]</v>
      </c>
      <c r="E50" s="10">
        <f>VLOOKUP($A$4:$A$147,'辅助表 buildingmesh配置表'!A48:I280,7,FALSE)</f>
        <v>340301</v>
      </c>
      <c r="F50" s="10">
        <f>VLOOKUP($A$4:$A$147,'辅助表 buildingmesh配置表'!$A$2:$I$234,8,FALSE)</f>
        <v>340301</v>
      </c>
      <c r="G50" s="10">
        <f>VLOOKUP($A$4:$A$147,'辅助表 buildingmesh配置表'!$A$2:$I$234,9,FALSE)</f>
        <v>340301</v>
      </c>
      <c r="H50" s="10" t="str">
        <f>VLOOKUP($A$4:$A$147,'辅助表 buildingmesh配置表'!$A$2:$L$234,10,FALSE)</f>
        <v>Build_Building</v>
      </c>
      <c r="I50" s="10" t="str">
        <f>VLOOKUP($A$4:$A$147,'辅助表 buildingmesh配置表'!$A$2:$Z$234,11,FALSE)</f>
        <v>Build_Building</v>
      </c>
      <c r="J50" s="10" t="str">
        <f>VLOOKUP($A$4:$A$147,'辅助表 buildingmesh配置表'!$A$2:$Z$234,12,FALSE)</f>
        <v>Build_Building</v>
      </c>
      <c r="K50" s="10">
        <f>VLOOKUP($A$4:$A$147,'辅助表 buildingmesh配置表'!$A$2:$AA$234,13,FALSE)</f>
        <v>0</v>
      </c>
      <c r="L50" s="10">
        <f>VLOOKUP($A$4:$A$147,'辅助表 buildingmesh配置表'!$A$2:$AA$234,13,FALSE)</f>
        <v>0</v>
      </c>
      <c r="M50" s="10">
        <f>VLOOKUP($A$4:$A$147,'辅助表 buildingmesh配置表'!$A$2:$AA$234,14,FALSE)</f>
        <v>0</v>
      </c>
      <c r="N50" s="10">
        <f>VLOOKUP($A$4:$A$147,'辅助表 buildingmesh配置表'!$A$2:$AA$234,15,FALSE)</f>
        <v>0</v>
      </c>
    </row>
    <row r="51" spans="1:14" x14ac:dyDescent="0.2">
      <c r="A51" s="9">
        <v>35010</v>
      </c>
      <c r="B51" s="10" t="str">
        <f>'辅助表 buildingmesh配置表'!B49</f>
        <v>1级战争营帐</v>
      </c>
      <c r="C51" s="11">
        <f>VLOOKUP($A$4:$A$996,'辅助表 buildingmesh配置表'!$A$2:$I$996,3,FALSE)</f>
        <v>350101</v>
      </c>
      <c r="D5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[[350101,70],[350101,30],[350101,0]]</v>
      </c>
      <c r="E51" s="10">
        <f>VLOOKUP($A$4:$A$147,'辅助表 buildingmesh配置表'!A49:I281,7,FALSE)</f>
        <v>350101</v>
      </c>
      <c r="F51" s="10">
        <f>VLOOKUP($A$4:$A$147,'辅助表 buildingmesh配置表'!$A$2:$I$234,8,FALSE)</f>
        <v>350102</v>
      </c>
      <c r="G51" s="10">
        <f>VLOOKUP($A$4:$A$147,'辅助表 buildingmesh配置表'!$A$2:$I$234,9,FALSE)</f>
        <v>350103</v>
      </c>
      <c r="H51" s="10" t="str">
        <f>VLOOKUP($A$4:$A$147,'辅助表 buildingmesh配置表'!$A$2:$L$234,10,FALSE)</f>
        <v>Build_Building</v>
      </c>
      <c r="I51" s="10" t="str">
        <f>VLOOKUP($A$4:$A$147,'辅助表 buildingmesh配置表'!$A$2:$Z$234,11,FALSE)</f>
        <v>Build_Building</v>
      </c>
      <c r="J51" s="10" t="str">
        <f>VLOOKUP($A$4:$A$147,'辅助表 buildingmesh配置表'!$A$2:$Z$234,12,FALSE)</f>
        <v>Build_Building</v>
      </c>
      <c r="K51" s="10">
        <f>VLOOKUP($A$4:$A$147,'辅助表 buildingmesh配置表'!$A$2:$AA$234,13,FALSE)</f>
        <v>0</v>
      </c>
      <c r="L51" s="10">
        <f>VLOOKUP($A$4:$A$147,'辅助表 buildingmesh配置表'!$A$2:$AA$234,13,FALSE)</f>
        <v>0</v>
      </c>
      <c r="M51" s="10">
        <f>VLOOKUP($A$4:$A$147,'辅助表 buildingmesh配置表'!$A$2:$AA$234,14,FALSE)</f>
        <v>0</v>
      </c>
      <c r="N51" s="10">
        <f>VLOOKUP($A$4:$A$147,'辅助表 buildingmesh配置表'!$A$2:$AA$234,15,FALSE)</f>
        <v>0</v>
      </c>
    </row>
    <row r="52" spans="1:14" x14ac:dyDescent="0.2">
      <c r="A52" s="9">
        <v>35020</v>
      </c>
      <c r="B52" s="10" t="str">
        <f>'辅助表 buildingmesh配置表'!B50</f>
        <v>2级战争营帐</v>
      </c>
      <c r="C52" s="11">
        <f>VLOOKUP($A$4:$A$996,'辅助表 buildingmesh配置表'!$A$2:$I$996,3,FALSE)</f>
        <v>350201</v>
      </c>
      <c r="D5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[[350201,70],[350201,30],[350201,0]]</v>
      </c>
      <c r="E52" s="10">
        <f>VLOOKUP($A$4:$A$147,'辅助表 buildingmesh配置表'!A50:I282,7,FALSE)</f>
        <v>350201</v>
      </c>
      <c r="F52" s="10">
        <f>VLOOKUP($A$4:$A$147,'辅助表 buildingmesh配置表'!$A$2:$I$234,8,FALSE)</f>
        <v>350201</v>
      </c>
      <c r="G52" s="10">
        <f>VLOOKUP($A$4:$A$147,'辅助表 buildingmesh配置表'!$A$2:$I$234,9,FALSE)</f>
        <v>350203</v>
      </c>
      <c r="H52" s="10" t="str">
        <f>VLOOKUP($A$4:$A$147,'辅助表 buildingmesh配置表'!$A$2:$L$234,10,FALSE)</f>
        <v>Build_Building</v>
      </c>
      <c r="I52" s="10" t="str">
        <f>VLOOKUP($A$4:$A$147,'辅助表 buildingmesh配置表'!$A$2:$Z$234,11,FALSE)</f>
        <v>Build_Building</v>
      </c>
      <c r="J52" s="10" t="str">
        <f>VLOOKUP($A$4:$A$147,'辅助表 buildingmesh配置表'!$A$2:$Z$234,12,FALSE)</f>
        <v>Build_Building</v>
      </c>
      <c r="K52" s="10">
        <f>VLOOKUP($A$4:$A$147,'辅助表 buildingmesh配置表'!$A$2:$AA$234,13,FALSE)</f>
        <v>0</v>
      </c>
      <c r="L52" s="10">
        <f>VLOOKUP($A$4:$A$147,'辅助表 buildingmesh配置表'!$A$2:$AA$234,13,FALSE)</f>
        <v>0</v>
      </c>
      <c r="M52" s="10">
        <f>VLOOKUP($A$4:$A$147,'辅助表 buildingmesh配置表'!$A$2:$AA$234,14,FALSE)</f>
        <v>0</v>
      </c>
      <c r="N52" s="10">
        <f>VLOOKUP($A$4:$A$147,'辅助表 buildingmesh配置表'!$A$2:$AA$234,15,FALSE)</f>
        <v>0</v>
      </c>
    </row>
    <row r="53" spans="1:14" x14ac:dyDescent="0.2">
      <c r="A53" s="9">
        <v>35030</v>
      </c>
      <c r="B53" s="10" t="str">
        <f>'辅助表 buildingmesh配置表'!B51</f>
        <v>3级战争营帐</v>
      </c>
      <c r="C53" s="11">
        <f>VLOOKUP($A$4:$A$996,'辅助表 buildingmesh配置表'!$A$2:$I$996,3,FALSE)</f>
        <v>350301</v>
      </c>
      <c r="D5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[[350301,70],[350301,30],[350301,0]]</v>
      </c>
      <c r="E53" s="10">
        <f>VLOOKUP($A$4:$A$147,'辅助表 buildingmesh配置表'!A51:I283,7,FALSE)</f>
        <v>350301</v>
      </c>
      <c r="F53" s="10">
        <f>VLOOKUP($A$4:$A$147,'辅助表 buildingmesh配置表'!$A$2:$I$234,8,FALSE)</f>
        <v>350301</v>
      </c>
      <c r="G53" s="10">
        <f>VLOOKUP($A$4:$A$147,'辅助表 buildingmesh配置表'!$A$2:$I$234,9,FALSE)</f>
        <v>350301</v>
      </c>
      <c r="H53" s="10" t="str">
        <f>VLOOKUP($A$4:$A$147,'辅助表 buildingmesh配置表'!$A$2:$L$234,10,FALSE)</f>
        <v>Build_Building</v>
      </c>
      <c r="I53" s="10" t="str">
        <f>VLOOKUP($A$4:$A$147,'辅助表 buildingmesh配置表'!$A$2:$Z$234,11,FALSE)</f>
        <v>Build_Building</v>
      </c>
      <c r="J53" s="10" t="str">
        <f>VLOOKUP($A$4:$A$147,'辅助表 buildingmesh配置表'!$A$2:$Z$234,12,FALSE)</f>
        <v>Build_Building</v>
      </c>
      <c r="K53" s="10">
        <f>VLOOKUP($A$4:$A$147,'辅助表 buildingmesh配置表'!$A$2:$AA$234,13,FALSE)</f>
        <v>0</v>
      </c>
      <c r="L53" s="10">
        <f>VLOOKUP($A$4:$A$147,'辅助表 buildingmesh配置表'!$A$2:$AA$234,13,FALSE)</f>
        <v>0</v>
      </c>
      <c r="M53" s="10">
        <f>VLOOKUP($A$4:$A$147,'辅助表 buildingmesh配置表'!$A$2:$AA$234,14,FALSE)</f>
        <v>0</v>
      </c>
      <c r="N53" s="10">
        <f>VLOOKUP($A$4:$A$147,'辅助表 buildingmesh配置表'!$A$2:$AA$234,15,FALSE)</f>
        <v>0</v>
      </c>
    </row>
    <row r="54" spans="1:14" x14ac:dyDescent="0.2">
      <c r="A54" s="9">
        <v>36010</v>
      </c>
      <c r="B54" s="10" t="str">
        <f>'辅助表 buildingmesh配置表'!B52</f>
        <v>1级民居</v>
      </c>
      <c r="C54" s="11">
        <f>VLOOKUP($A$4:$A$996,'辅助表 buildingmesh配置表'!$A$2:$I$996,3,FALSE)</f>
        <v>360101</v>
      </c>
      <c r="D5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[[360101,70],[360101,30],[360101,0]]</v>
      </c>
      <c r="E54" s="10">
        <f>VLOOKUP($A$4:$A$147,'辅助表 buildingmesh配置表'!A52:I284,7,FALSE)</f>
        <v>360101</v>
      </c>
      <c r="F54" s="10">
        <f>VLOOKUP($A$4:$A$147,'辅助表 buildingmesh配置表'!$A$2:$I$234,8,FALSE)</f>
        <v>360102</v>
      </c>
      <c r="G54" s="10">
        <f>VLOOKUP($A$4:$A$147,'辅助表 buildingmesh配置表'!$A$2:$I$234,9,FALSE)</f>
        <v>360103</v>
      </c>
      <c r="H54" s="10" t="str">
        <f>VLOOKUP($A$4:$A$147,'辅助表 buildingmesh配置表'!$A$2:$L$234,10,FALSE)</f>
        <v>Build_Building</v>
      </c>
      <c r="I54" s="10" t="str">
        <f>VLOOKUP($A$4:$A$147,'辅助表 buildingmesh配置表'!$A$2:$Z$234,11,FALSE)</f>
        <v>Build_Building</v>
      </c>
      <c r="J54" s="10" t="str">
        <f>VLOOKUP($A$4:$A$147,'辅助表 buildingmesh配置表'!$A$2:$Z$234,12,FALSE)</f>
        <v>Build_Building</v>
      </c>
      <c r="K54" s="10">
        <f>VLOOKUP($A$4:$A$147,'辅助表 buildingmesh配置表'!$A$2:$AA$234,13,FALSE)</f>
        <v>0</v>
      </c>
      <c r="L54" s="10">
        <f>VLOOKUP($A$4:$A$147,'辅助表 buildingmesh配置表'!$A$2:$AA$234,13,FALSE)</f>
        <v>0</v>
      </c>
      <c r="M54" s="10">
        <f>VLOOKUP($A$4:$A$147,'辅助表 buildingmesh配置表'!$A$2:$AA$234,14,FALSE)</f>
        <v>0</v>
      </c>
      <c r="N54" s="10">
        <f>VLOOKUP($A$4:$A$147,'辅助表 buildingmesh配置表'!$A$2:$AA$234,15,FALSE)</f>
        <v>0</v>
      </c>
    </row>
    <row r="55" spans="1:14" x14ac:dyDescent="0.2">
      <c r="A55" s="9">
        <v>36020</v>
      </c>
      <c r="B55" s="10" t="str">
        <f>'辅助表 buildingmesh配置表'!B53</f>
        <v>2级民居</v>
      </c>
      <c r="C55" s="11">
        <f>VLOOKUP($A$4:$A$996,'辅助表 buildingmesh配置表'!$A$2:$I$996,3,FALSE)</f>
        <v>360201</v>
      </c>
      <c r="D5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[[360201,70],[360201,30],[360201,0]]</v>
      </c>
      <c r="E55" s="10">
        <f>VLOOKUP($A$4:$A$147,'辅助表 buildingmesh配置表'!A53:I285,7,FALSE)</f>
        <v>360201</v>
      </c>
      <c r="F55" s="10">
        <f>VLOOKUP($A$4:$A$147,'辅助表 buildingmesh配置表'!$A$2:$I$234,8,FALSE)</f>
        <v>360201</v>
      </c>
      <c r="G55" s="10">
        <f>VLOOKUP($A$4:$A$147,'辅助表 buildingmesh配置表'!$A$2:$I$234,9,FALSE)</f>
        <v>360203</v>
      </c>
      <c r="H55" s="10" t="str">
        <f>VLOOKUP($A$4:$A$147,'辅助表 buildingmesh配置表'!$A$2:$L$234,10,FALSE)</f>
        <v>Build_Building</v>
      </c>
      <c r="I55" s="10" t="str">
        <f>VLOOKUP($A$4:$A$147,'辅助表 buildingmesh配置表'!$A$2:$Z$234,11,FALSE)</f>
        <v>Build_Building</v>
      </c>
      <c r="J55" s="10" t="str">
        <f>VLOOKUP($A$4:$A$147,'辅助表 buildingmesh配置表'!$A$2:$Z$234,12,FALSE)</f>
        <v>Build_Building</v>
      </c>
      <c r="K55" s="10">
        <f>VLOOKUP($A$4:$A$147,'辅助表 buildingmesh配置表'!$A$2:$AA$234,13,FALSE)</f>
        <v>0</v>
      </c>
      <c r="L55" s="10">
        <f>VLOOKUP($A$4:$A$147,'辅助表 buildingmesh配置表'!$A$2:$AA$234,13,FALSE)</f>
        <v>0</v>
      </c>
      <c r="M55" s="10">
        <f>VLOOKUP($A$4:$A$147,'辅助表 buildingmesh配置表'!$A$2:$AA$234,14,FALSE)</f>
        <v>0</v>
      </c>
      <c r="N55" s="10">
        <f>VLOOKUP($A$4:$A$147,'辅助表 buildingmesh配置表'!$A$2:$AA$234,15,FALSE)</f>
        <v>0</v>
      </c>
    </row>
    <row r="56" spans="1:14" x14ac:dyDescent="0.2">
      <c r="A56" s="9">
        <v>36030</v>
      </c>
      <c r="B56" s="10" t="str">
        <f>'辅助表 buildingmesh配置表'!B54</f>
        <v>3级民居</v>
      </c>
      <c r="C56" s="11">
        <f>VLOOKUP($A$4:$A$996,'辅助表 buildingmesh配置表'!$A$2:$I$996,3,FALSE)</f>
        <v>360301</v>
      </c>
      <c r="D5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[[360301,70],[360301,30],[360301,0]]</v>
      </c>
      <c r="E56" s="10">
        <f>VLOOKUP($A$4:$A$147,'辅助表 buildingmesh配置表'!A54:I286,7,FALSE)</f>
        <v>360301</v>
      </c>
      <c r="F56" s="10">
        <f>VLOOKUP($A$4:$A$147,'辅助表 buildingmesh配置表'!$A$2:$I$234,8,FALSE)</f>
        <v>360301</v>
      </c>
      <c r="G56" s="10">
        <f>VLOOKUP($A$4:$A$147,'辅助表 buildingmesh配置表'!$A$2:$I$234,9,FALSE)</f>
        <v>360301</v>
      </c>
      <c r="H56" s="10" t="str">
        <f>VLOOKUP($A$4:$A$147,'辅助表 buildingmesh配置表'!$A$2:$L$234,10,FALSE)</f>
        <v>Build_Building</v>
      </c>
      <c r="I56" s="10" t="str">
        <f>VLOOKUP($A$4:$A$147,'辅助表 buildingmesh配置表'!$A$2:$Z$234,11,FALSE)</f>
        <v>Build_Building</v>
      </c>
      <c r="J56" s="10" t="str">
        <f>VLOOKUP($A$4:$A$147,'辅助表 buildingmesh配置表'!$A$2:$Z$234,12,FALSE)</f>
        <v>Build_Building</v>
      </c>
      <c r="K56" s="10">
        <f>VLOOKUP($A$4:$A$147,'辅助表 buildingmesh配置表'!$A$2:$AA$234,13,FALSE)</f>
        <v>0</v>
      </c>
      <c r="L56" s="10">
        <f>VLOOKUP($A$4:$A$147,'辅助表 buildingmesh配置表'!$A$2:$AA$234,13,FALSE)</f>
        <v>0</v>
      </c>
      <c r="M56" s="10">
        <f>VLOOKUP($A$4:$A$147,'辅助表 buildingmesh配置表'!$A$2:$AA$234,14,FALSE)</f>
        <v>0</v>
      </c>
      <c r="N56" s="10">
        <f>VLOOKUP($A$4:$A$147,'辅助表 buildingmesh配置表'!$A$2:$AA$234,15,FALSE)</f>
        <v>0</v>
      </c>
    </row>
    <row r="57" spans="1:14" x14ac:dyDescent="0.2">
      <c r="A57" s="9">
        <v>37010</v>
      </c>
      <c r="B57" s="10" t="str">
        <f>'辅助表 buildingmesh配置表'!B55</f>
        <v>1级农舍</v>
      </c>
      <c r="C57" s="11">
        <f>VLOOKUP($A$4:$A$996,'辅助表 buildingmesh配置表'!$A$2:$I$996,3,FALSE)</f>
        <v>370101</v>
      </c>
      <c r="D5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[[370101,70],[370101,30],[370101,0]]</v>
      </c>
      <c r="E57" s="10">
        <f>VLOOKUP($A$4:$A$147,'辅助表 buildingmesh配置表'!A55:I287,7,FALSE)</f>
        <v>370101</v>
      </c>
      <c r="F57" s="10">
        <f>VLOOKUP($A$4:$A$147,'辅助表 buildingmesh配置表'!$A$2:$I$234,8,FALSE)</f>
        <v>370102</v>
      </c>
      <c r="G57" s="10">
        <f>VLOOKUP($A$4:$A$147,'辅助表 buildingmesh配置表'!$A$2:$I$234,9,FALSE)</f>
        <v>370103</v>
      </c>
      <c r="H57" s="10" t="str">
        <f>VLOOKUP($A$4:$A$147,'辅助表 buildingmesh配置表'!$A$2:$L$234,10,FALSE)</f>
        <v>Build_Building</v>
      </c>
      <c r="I57" s="10" t="str">
        <f>VLOOKUP($A$4:$A$147,'辅助表 buildingmesh配置表'!$A$2:$Z$234,11,FALSE)</f>
        <v>Build_Building</v>
      </c>
      <c r="J57" s="10" t="str">
        <f>VLOOKUP($A$4:$A$147,'辅助表 buildingmesh配置表'!$A$2:$Z$234,12,FALSE)</f>
        <v>Build_Building</v>
      </c>
      <c r="K57" s="10">
        <f>VLOOKUP($A$4:$A$147,'辅助表 buildingmesh配置表'!$A$2:$AA$234,13,FALSE)</f>
        <v>0</v>
      </c>
      <c r="L57" s="10">
        <f>VLOOKUP($A$4:$A$147,'辅助表 buildingmesh配置表'!$A$2:$AA$234,13,FALSE)</f>
        <v>0</v>
      </c>
      <c r="M57" s="10">
        <f>VLOOKUP($A$4:$A$147,'辅助表 buildingmesh配置表'!$A$2:$AA$234,14,FALSE)</f>
        <v>0</v>
      </c>
      <c r="N57" s="10">
        <f>VLOOKUP($A$4:$A$147,'辅助表 buildingmesh配置表'!$A$2:$AA$234,15,FALSE)</f>
        <v>0</v>
      </c>
    </row>
    <row r="58" spans="1:14" x14ac:dyDescent="0.2">
      <c r="A58" s="9">
        <v>37020</v>
      </c>
      <c r="B58" s="10" t="str">
        <f>'辅助表 buildingmesh配置表'!B56</f>
        <v>2级农舍</v>
      </c>
      <c r="C58" s="11">
        <f>VLOOKUP($A$4:$A$996,'辅助表 buildingmesh配置表'!$A$2:$I$996,3,FALSE)</f>
        <v>370201</v>
      </c>
      <c r="D5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[[370201,70],[370201,30],[370201,0]]</v>
      </c>
      <c r="E58" s="10">
        <f>VLOOKUP($A$4:$A$147,'辅助表 buildingmesh配置表'!A56:I288,7,FALSE)</f>
        <v>370201</v>
      </c>
      <c r="F58" s="10">
        <f>VLOOKUP($A$4:$A$147,'辅助表 buildingmesh配置表'!$A$2:$I$234,8,FALSE)</f>
        <v>370201</v>
      </c>
      <c r="G58" s="10">
        <f>VLOOKUP($A$4:$A$147,'辅助表 buildingmesh配置表'!$A$2:$I$234,9,FALSE)</f>
        <v>370203</v>
      </c>
      <c r="H58" s="10" t="str">
        <f>VLOOKUP($A$4:$A$147,'辅助表 buildingmesh配置表'!$A$2:$L$234,10,FALSE)</f>
        <v>Build_Building</v>
      </c>
      <c r="I58" s="10" t="str">
        <f>VLOOKUP($A$4:$A$147,'辅助表 buildingmesh配置表'!$A$2:$Z$234,11,FALSE)</f>
        <v>Build_Building</v>
      </c>
      <c r="J58" s="10" t="str">
        <f>VLOOKUP($A$4:$A$147,'辅助表 buildingmesh配置表'!$A$2:$Z$234,12,FALSE)</f>
        <v>Build_Building</v>
      </c>
      <c r="K58" s="10">
        <f>VLOOKUP($A$4:$A$147,'辅助表 buildingmesh配置表'!$A$2:$AA$234,13,FALSE)</f>
        <v>0</v>
      </c>
      <c r="L58" s="10">
        <f>VLOOKUP($A$4:$A$147,'辅助表 buildingmesh配置表'!$A$2:$AA$234,13,FALSE)</f>
        <v>0</v>
      </c>
      <c r="M58" s="10">
        <f>VLOOKUP($A$4:$A$147,'辅助表 buildingmesh配置表'!$A$2:$AA$234,14,FALSE)</f>
        <v>0</v>
      </c>
      <c r="N58" s="10">
        <f>VLOOKUP($A$4:$A$147,'辅助表 buildingmesh配置表'!$A$2:$AA$234,15,FALSE)</f>
        <v>0</v>
      </c>
    </row>
    <row r="59" spans="1:14" x14ac:dyDescent="0.2">
      <c r="A59" s="9">
        <v>37030</v>
      </c>
      <c r="B59" s="10" t="str">
        <f>'辅助表 buildingmesh配置表'!B57</f>
        <v>3级农舍</v>
      </c>
      <c r="C59" s="11">
        <f>VLOOKUP($A$4:$A$996,'辅助表 buildingmesh配置表'!$A$2:$I$996,3,FALSE)</f>
        <v>370301</v>
      </c>
      <c r="D5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[[370301,70],[370301,30],[370301,0]]</v>
      </c>
      <c r="E59" s="10">
        <f>VLOOKUP($A$4:$A$147,'辅助表 buildingmesh配置表'!A57:I289,7,FALSE)</f>
        <v>370301</v>
      </c>
      <c r="F59" s="10">
        <f>VLOOKUP($A$4:$A$147,'辅助表 buildingmesh配置表'!$A$2:$I$234,8,FALSE)</f>
        <v>370301</v>
      </c>
      <c r="G59" s="10">
        <f>VLOOKUP($A$4:$A$147,'辅助表 buildingmesh配置表'!$A$2:$I$234,9,FALSE)</f>
        <v>370301</v>
      </c>
      <c r="H59" s="10" t="str">
        <f>VLOOKUP($A$4:$A$147,'辅助表 buildingmesh配置表'!$A$2:$L$234,10,FALSE)</f>
        <v>Build_Building</v>
      </c>
      <c r="I59" s="10" t="str">
        <f>VLOOKUP($A$4:$A$147,'辅助表 buildingmesh配置表'!$A$2:$Z$234,11,FALSE)</f>
        <v>Build_Building</v>
      </c>
      <c r="J59" s="10" t="str">
        <f>VLOOKUP($A$4:$A$147,'辅助表 buildingmesh配置表'!$A$2:$Z$234,12,FALSE)</f>
        <v>Build_Building</v>
      </c>
      <c r="K59" s="10">
        <f>VLOOKUP($A$4:$A$147,'辅助表 buildingmesh配置表'!$A$2:$AA$234,13,FALSE)</f>
        <v>0</v>
      </c>
      <c r="L59" s="10">
        <f>VLOOKUP($A$4:$A$147,'辅助表 buildingmesh配置表'!$A$2:$AA$234,13,FALSE)</f>
        <v>0</v>
      </c>
      <c r="M59" s="10">
        <f>VLOOKUP($A$4:$A$147,'辅助表 buildingmesh配置表'!$A$2:$AA$234,14,FALSE)</f>
        <v>0</v>
      </c>
      <c r="N59" s="10">
        <f>VLOOKUP($A$4:$A$147,'辅助表 buildingmesh配置表'!$A$2:$AA$234,15,FALSE)</f>
        <v>0</v>
      </c>
    </row>
    <row r="60" spans="1:14" x14ac:dyDescent="0.2">
      <c r="A60" s="9">
        <v>38010</v>
      </c>
      <c r="B60" s="10" t="str">
        <f>'辅助表 buildingmesh配置表'!B58</f>
        <v>1级风车磨坊</v>
      </c>
      <c r="C60" s="11">
        <f>VLOOKUP($A$4:$A$996,'辅助表 buildingmesh配置表'!$A$2:$I$996,3,FALSE)</f>
        <v>380101</v>
      </c>
      <c r="D6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[[380101,70],[380101,30],[380101,0]]</v>
      </c>
      <c r="E60" s="10">
        <f>VLOOKUP($A$4:$A$147,'辅助表 buildingmesh配置表'!A58:I290,7,FALSE)</f>
        <v>380101</v>
      </c>
      <c r="F60" s="10">
        <f>VLOOKUP($A$4:$A$147,'辅助表 buildingmesh配置表'!$A$2:$I$234,8,FALSE)</f>
        <v>380102</v>
      </c>
      <c r="G60" s="10">
        <f>VLOOKUP($A$4:$A$147,'辅助表 buildingmesh配置表'!$A$2:$I$234,9,FALSE)</f>
        <v>380103</v>
      </c>
      <c r="H60" s="10" t="str">
        <f>VLOOKUP($A$4:$A$147,'辅助表 buildingmesh配置表'!$A$2:$L$234,10,FALSE)</f>
        <v>Build_Building</v>
      </c>
      <c r="I60" s="10" t="str">
        <f>VLOOKUP($A$4:$A$147,'辅助表 buildingmesh配置表'!$A$2:$Z$234,11,FALSE)</f>
        <v>Build_Building</v>
      </c>
      <c r="J60" s="10" t="str">
        <f>VLOOKUP($A$4:$A$147,'辅助表 buildingmesh配置表'!$A$2:$Z$234,12,FALSE)</f>
        <v>Build_Building</v>
      </c>
      <c r="K60" s="10">
        <f>VLOOKUP($A$4:$A$147,'辅助表 buildingmesh配置表'!$A$2:$AA$234,13,FALSE)</f>
        <v>0</v>
      </c>
      <c r="L60" s="10">
        <f>VLOOKUP($A$4:$A$147,'辅助表 buildingmesh配置表'!$A$2:$AA$234,13,FALSE)</f>
        <v>0</v>
      </c>
      <c r="M60" s="10">
        <f>VLOOKUP($A$4:$A$147,'辅助表 buildingmesh配置表'!$A$2:$AA$234,14,FALSE)</f>
        <v>0</v>
      </c>
      <c r="N60" s="10">
        <f>VLOOKUP($A$4:$A$147,'辅助表 buildingmesh配置表'!$A$2:$AA$234,15,FALSE)</f>
        <v>0</v>
      </c>
    </row>
    <row r="61" spans="1:14" x14ac:dyDescent="0.2">
      <c r="A61" s="9">
        <v>38020</v>
      </c>
      <c r="B61" s="10" t="str">
        <f>'辅助表 buildingmesh配置表'!B59</f>
        <v>2级风车磨坊</v>
      </c>
      <c r="C61" s="11">
        <f>VLOOKUP($A$4:$A$996,'辅助表 buildingmesh配置表'!$A$2:$I$996,3,FALSE)</f>
        <v>380201</v>
      </c>
      <c r="D6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[[380201,70],[380201,30],[380201,0]]</v>
      </c>
      <c r="E61" s="10">
        <f>VLOOKUP($A$4:$A$147,'辅助表 buildingmesh配置表'!A59:I291,7,FALSE)</f>
        <v>380201</v>
      </c>
      <c r="F61" s="10">
        <f>VLOOKUP($A$4:$A$147,'辅助表 buildingmesh配置表'!$A$2:$I$234,8,FALSE)</f>
        <v>380201</v>
      </c>
      <c r="G61" s="10">
        <f>VLOOKUP($A$4:$A$147,'辅助表 buildingmesh配置表'!$A$2:$I$234,9,FALSE)</f>
        <v>380203</v>
      </c>
      <c r="H61" s="10" t="str">
        <f>VLOOKUP($A$4:$A$147,'辅助表 buildingmesh配置表'!$A$2:$L$234,10,FALSE)</f>
        <v>Build_Building</v>
      </c>
      <c r="I61" s="10" t="str">
        <f>VLOOKUP($A$4:$A$147,'辅助表 buildingmesh配置表'!$A$2:$Z$234,11,FALSE)</f>
        <v>Build_Building</v>
      </c>
      <c r="J61" s="10" t="str">
        <f>VLOOKUP($A$4:$A$147,'辅助表 buildingmesh配置表'!$A$2:$Z$234,12,FALSE)</f>
        <v>Build_Building</v>
      </c>
      <c r="K61" s="10">
        <f>VLOOKUP($A$4:$A$147,'辅助表 buildingmesh配置表'!$A$2:$AA$234,13,FALSE)</f>
        <v>0</v>
      </c>
      <c r="L61" s="10">
        <f>VLOOKUP($A$4:$A$147,'辅助表 buildingmesh配置表'!$A$2:$AA$234,13,FALSE)</f>
        <v>0</v>
      </c>
      <c r="M61" s="10">
        <f>VLOOKUP($A$4:$A$147,'辅助表 buildingmesh配置表'!$A$2:$AA$234,14,FALSE)</f>
        <v>0</v>
      </c>
      <c r="N61" s="10">
        <f>VLOOKUP($A$4:$A$147,'辅助表 buildingmesh配置表'!$A$2:$AA$234,15,FALSE)</f>
        <v>0</v>
      </c>
    </row>
    <row r="62" spans="1:14" x14ac:dyDescent="0.2">
      <c r="A62" s="9">
        <v>38030</v>
      </c>
      <c r="B62" s="10" t="str">
        <f>'辅助表 buildingmesh配置表'!B60</f>
        <v>3级风车磨坊</v>
      </c>
      <c r="C62" s="11">
        <f>VLOOKUP($A$4:$A$996,'辅助表 buildingmesh配置表'!$A$2:$I$996,3,FALSE)</f>
        <v>380301</v>
      </c>
      <c r="D6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[[380301,70],[380301,30],[380301,0]]</v>
      </c>
      <c r="E62" s="10">
        <f>VLOOKUP($A$4:$A$147,'辅助表 buildingmesh配置表'!A60:I292,7,FALSE)</f>
        <v>380301</v>
      </c>
      <c r="F62" s="10">
        <f>VLOOKUP($A$4:$A$147,'辅助表 buildingmesh配置表'!$A$2:$I$234,8,FALSE)</f>
        <v>380301</v>
      </c>
      <c r="G62" s="10">
        <f>VLOOKUP($A$4:$A$147,'辅助表 buildingmesh配置表'!$A$2:$I$234,9,FALSE)</f>
        <v>380301</v>
      </c>
      <c r="H62" s="10" t="str">
        <f>VLOOKUP($A$4:$A$147,'辅助表 buildingmesh配置表'!$A$2:$L$234,10,FALSE)</f>
        <v>Build_Building</v>
      </c>
      <c r="I62" s="10" t="str">
        <f>VLOOKUP($A$4:$A$147,'辅助表 buildingmesh配置表'!$A$2:$Z$234,11,FALSE)</f>
        <v>Build_Building</v>
      </c>
      <c r="J62" s="10" t="str">
        <f>VLOOKUP($A$4:$A$147,'辅助表 buildingmesh配置表'!$A$2:$Z$234,12,FALSE)</f>
        <v>Build_Building</v>
      </c>
      <c r="K62" s="10">
        <f>VLOOKUP($A$4:$A$147,'辅助表 buildingmesh配置表'!$A$2:$AA$234,13,FALSE)</f>
        <v>0</v>
      </c>
      <c r="L62" s="10">
        <f>VLOOKUP($A$4:$A$147,'辅助表 buildingmesh配置表'!$A$2:$AA$234,13,FALSE)</f>
        <v>0</v>
      </c>
      <c r="M62" s="10">
        <f>VLOOKUP($A$4:$A$147,'辅助表 buildingmesh配置表'!$A$2:$AA$234,14,FALSE)</f>
        <v>0</v>
      </c>
      <c r="N62" s="10">
        <f>VLOOKUP($A$4:$A$147,'辅助表 buildingmesh配置表'!$A$2:$AA$234,15,FALSE)</f>
        <v>0</v>
      </c>
    </row>
    <row r="63" spans="1:14" x14ac:dyDescent="0.2">
      <c r="A63" s="9">
        <v>39010</v>
      </c>
      <c r="B63" s="10" t="str">
        <f>'辅助表 buildingmesh配置表'!B61</f>
        <v>1级麦田</v>
      </c>
      <c r="C63" s="11">
        <f>VLOOKUP($A$4:$A$996,'辅助表 buildingmesh配置表'!$A$2:$I$996,3,FALSE)</f>
        <v>210131</v>
      </c>
      <c r="D6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63" s="10">
        <f>VLOOKUP($A$4:$A$147,'辅助表 buildingmesh配置表'!A61:I293,7,FALSE)</f>
        <v>210131</v>
      </c>
      <c r="F63" s="10">
        <f>VLOOKUP($A$4:$A$147,'辅助表 buildingmesh配置表'!$A$2:$I$234,8,FALSE)</f>
        <v>210131</v>
      </c>
      <c r="G63" s="10">
        <f>VLOOKUP($A$4:$A$147,'辅助表 buildingmesh配置表'!$A$2:$I$234,9,FALSE)</f>
        <v>210131</v>
      </c>
      <c r="H63" s="10">
        <f>VLOOKUP($A$4:$A$147,'辅助表 buildingmesh配置表'!$A$2:$L$234,10,FALSE)</f>
        <v>0</v>
      </c>
      <c r="I63" s="10">
        <f>VLOOKUP($A$4:$A$147,'辅助表 buildingmesh配置表'!$A$2:$Z$234,11,FALSE)</f>
        <v>0</v>
      </c>
      <c r="J63" s="10" t="str">
        <f>VLOOKUP($A$4:$A$147,'辅助表 buildingmesh配置表'!$A$2:$Z$234,12,FALSE)</f>
        <v>Build_Building</v>
      </c>
      <c r="K63" s="10">
        <f>VLOOKUP($A$4:$A$147,'辅助表 buildingmesh配置表'!$A$2:$AA$234,13,FALSE)</f>
        <v>0</v>
      </c>
      <c r="L63" s="10">
        <f>VLOOKUP($A$4:$A$147,'辅助表 buildingmesh配置表'!$A$2:$AA$234,13,FALSE)</f>
        <v>0</v>
      </c>
      <c r="M63" s="10">
        <f>VLOOKUP($A$4:$A$147,'辅助表 buildingmesh配置表'!$A$2:$AA$234,14,FALSE)</f>
        <v>0</v>
      </c>
      <c r="N63" s="10">
        <f>VLOOKUP($A$4:$A$147,'辅助表 buildingmesh配置表'!$A$2:$AA$234,15,FALSE)</f>
        <v>0</v>
      </c>
    </row>
    <row r="64" spans="1:14" x14ac:dyDescent="0.2">
      <c r="A64" s="9">
        <v>39020</v>
      </c>
      <c r="B64" s="10" t="str">
        <f>'辅助表 buildingmesh配置表'!B62</f>
        <v>2级麦田</v>
      </c>
      <c r="C64" s="11">
        <f>VLOOKUP($A$4:$A$996,'辅助表 buildingmesh配置表'!$A$2:$I$996,3,FALSE)</f>
        <v>210131</v>
      </c>
      <c r="D6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64" s="10">
        <f>VLOOKUP($A$4:$A$147,'辅助表 buildingmesh配置表'!A62:I294,7,FALSE)</f>
        <v>210131</v>
      </c>
      <c r="F64" s="10">
        <f>VLOOKUP($A$4:$A$147,'辅助表 buildingmesh配置表'!$A$2:$I$234,8,FALSE)</f>
        <v>210131</v>
      </c>
      <c r="G64" s="10">
        <f>VLOOKUP($A$4:$A$147,'辅助表 buildingmesh配置表'!$A$2:$I$234,9,FALSE)</f>
        <v>210131</v>
      </c>
      <c r="H64" s="10">
        <f>VLOOKUP($A$4:$A$147,'辅助表 buildingmesh配置表'!$A$2:$L$234,10,FALSE)</f>
        <v>0</v>
      </c>
      <c r="I64" s="10">
        <f>VLOOKUP($A$4:$A$147,'辅助表 buildingmesh配置表'!$A$2:$Z$234,11,FALSE)</f>
        <v>0</v>
      </c>
      <c r="J64" s="10" t="str">
        <f>VLOOKUP($A$4:$A$147,'辅助表 buildingmesh配置表'!$A$2:$Z$234,12,FALSE)</f>
        <v>Build_Building</v>
      </c>
      <c r="K64" s="10">
        <f>VLOOKUP($A$4:$A$147,'辅助表 buildingmesh配置表'!$A$2:$AA$234,13,FALSE)</f>
        <v>0</v>
      </c>
      <c r="L64" s="10">
        <f>VLOOKUP($A$4:$A$147,'辅助表 buildingmesh配置表'!$A$2:$AA$234,13,FALSE)</f>
        <v>0</v>
      </c>
      <c r="M64" s="10">
        <f>VLOOKUP($A$4:$A$147,'辅助表 buildingmesh配置表'!$A$2:$AA$234,14,FALSE)</f>
        <v>0</v>
      </c>
      <c r="N64" s="10">
        <f>VLOOKUP($A$4:$A$147,'辅助表 buildingmesh配置表'!$A$2:$AA$234,15,FALSE)</f>
        <v>0</v>
      </c>
    </row>
    <row r="65" spans="1:14" x14ac:dyDescent="0.2">
      <c r="A65" s="9">
        <v>39030</v>
      </c>
      <c r="B65" s="10" t="str">
        <f>'辅助表 buildingmesh配置表'!B63</f>
        <v>3级麦田</v>
      </c>
      <c r="C65" s="11">
        <f>VLOOKUP($A$4:$A$996,'辅助表 buildingmesh配置表'!$A$2:$I$996,3,FALSE)</f>
        <v>210131</v>
      </c>
      <c r="D6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65" s="10">
        <f>VLOOKUP($A$4:$A$147,'辅助表 buildingmesh配置表'!A63:I295,7,FALSE)</f>
        <v>210131</v>
      </c>
      <c r="F65" s="10">
        <f>VLOOKUP($A$4:$A$147,'辅助表 buildingmesh配置表'!$A$2:$I$234,8,FALSE)</f>
        <v>210131</v>
      </c>
      <c r="G65" s="10">
        <f>VLOOKUP($A$4:$A$147,'辅助表 buildingmesh配置表'!$A$2:$I$234,9,FALSE)</f>
        <v>210131</v>
      </c>
      <c r="H65" s="10">
        <f>VLOOKUP($A$4:$A$147,'辅助表 buildingmesh配置表'!$A$2:$L$234,10,FALSE)</f>
        <v>0</v>
      </c>
      <c r="I65" s="10">
        <f>VLOOKUP($A$4:$A$147,'辅助表 buildingmesh配置表'!$A$2:$Z$234,11,FALSE)</f>
        <v>0</v>
      </c>
      <c r="J65" s="10" t="str">
        <f>VLOOKUP($A$4:$A$147,'辅助表 buildingmesh配置表'!$A$2:$Z$234,12,FALSE)</f>
        <v>Build_Building</v>
      </c>
      <c r="K65" s="10">
        <f>VLOOKUP($A$4:$A$147,'辅助表 buildingmesh配置表'!$A$2:$AA$234,13,FALSE)</f>
        <v>0</v>
      </c>
      <c r="L65" s="10">
        <f>VLOOKUP($A$4:$A$147,'辅助表 buildingmesh配置表'!$A$2:$AA$234,13,FALSE)</f>
        <v>0</v>
      </c>
      <c r="M65" s="10">
        <f>VLOOKUP($A$4:$A$147,'辅助表 buildingmesh配置表'!$A$2:$AA$234,14,FALSE)</f>
        <v>0</v>
      </c>
      <c r="N65" s="10">
        <f>VLOOKUP($A$4:$A$147,'辅助表 buildingmesh配置表'!$A$2:$AA$234,15,FALSE)</f>
        <v>0</v>
      </c>
    </row>
    <row r="66" spans="1:14" x14ac:dyDescent="0.2">
      <c r="A66" s="9">
        <v>40010</v>
      </c>
      <c r="B66" s="10" t="str">
        <f>'辅助表 buildingmesh配置表'!B64</f>
        <v>1级广场</v>
      </c>
      <c r="C66" s="11">
        <f>VLOOKUP($A$4:$A$996,'辅助表 buildingmesh配置表'!$A$2:$I$996,3,FALSE)</f>
        <v>400101</v>
      </c>
      <c r="D6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[[400101,70],[400101,30],[400101,0]]</v>
      </c>
      <c r="E66" s="10">
        <f>VLOOKUP($A$4:$A$147,'辅助表 buildingmesh配置表'!A64:I296,7,FALSE)</f>
        <v>400101</v>
      </c>
      <c r="F66" s="10">
        <f>VLOOKUP($A$4:$A$147,'辅助表 buildingmesh配置表'!$A$2:$I$234,8,FALSE)</f>
        <v>400101</v>
      </c>
      <c r="G66" s="10">
        <f>VLOOKUP($A$4:$A$147,'辅助表 buildingmesh配置表'!$A$2:$I$234,9,FALSE)</f>
        <v>400101</v>
      </c>
      <c r="H66" s="10" t="str">
        <f>VLOOKUP($A$4:$A$147,'辅助表 buildingmesh配置表'!$A$2:$L$234,10,FALSE)</f>
        <v>Build_Building</v>
      </c>
      <c r="I66" s="10" t="str">
        <f>VLOOKUP($A$4:$A$147,'辅助表 buildingmesh配置表'!$A$2:$Z$234,11,FALSE)</f>
        <v>Build_Building</v>
      </c>
      <c r="J66" s="10" t="str">
        <f>VLOOKUP($A$4:$A$147,'辅助表 buildingmesh配置表'!$A$2:$Z$234,12,FALSE)</f>
        <v>Build_Building</v>
      </c>
      <c r="K66" s="10">
        <f>VLOOKUP($A$4:$A$147,'辅助表 buildingmesh配置表'!$A$2:$AA$234,13,FALSE)</f>
        <v>0</v>
      </c>
      <c r="L66" s="10">
        <f>VLOOKUP($A$4:$A$147,'辅助表 buildingmesh配置表'!$A$2:$AA$234,13,FALSE)</f>
        <v>0</v>
      </c>
      <c r="M66" s="10">
        <f>VLOOKUP($A$4:$A$147,'辅助表 buildingmesh配置表'!$A$2:$AA$234,14,FALSE)</f>
        <v>0</v>
      </c>
      <c r="N66" s="10">
        <f>VLOOKUP($A$4:$A$147,'辅助表 buildingmesh配置表'!$A$2:$AA$234,15,FALSE)</f>
        <v>0</v>
      </c>
    </row>
    <row r="67" spans="1:14" x14ac:dyDescent="0.2">
      <c r="A67" s="9">
        <v>40020</v>
      </c>
      <c r="B67" s="10" t="str">
        <f>'辅助表 buildingmesh配置表'!B65</f>
        <v>2级广场</v>
      </c>
      <c r="C67" s="11">
        <f>VLOOKUP($A$4:$A$996,'辅助表 buildingmesh配置表'!$A$2:$I$996,3,FALSE)</f>
        <v>400201</v>
      </c>
      <c r="D6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[[400201,70],[400201,30],[400201,0]]</v>
      </c>
      <c r="E67" s="10">
        <f>VLOOKUP($A$4:$A$147,'辅助表 buildingmesh配置表'!A65:I297,7,FALSE)</f>
        <v>400201</v>
      </c>
      <c r="F67" s="10">
        <f>VLOOKUP($A$4:$A$147,'辅助表 buildingmesh配置表'!$A$2:$I$234,8,FALSE)</f>
        <v>400201</v>
      </c>
      <c r="G67" s="10">
        <f>VLOOKUP($A$4:$A$147,'辅助表 buildingmesh配置表'!$A$2:$I$234,9,FALSE)</f>
        <v>400201</v>
      </c>
      <c r="H67" s="10" t="str">
        <f>VLOOKUP($A$4:$A$147,'辅助表 buildingmesh配置表'!$A$2:$L$234,10,FALSE)</f>
        <v>Build_Building</v>
      </c>
      <c r="I67" s="10" t="str">
        <f>VLOOKUP($A$4:$A$147,'辅助表 buildingmesh配置表'!$A$2:$Z$234,11,FALSE)</f>
        <v>Build_Building</v>
      </c>
      <c r="J67" s="10" t="str">
        <f>VLOOKUP($A$4:$A$147,'辅助表 buildingmesh配置表'!$A$2:$Z$234,12,FALSE)</f>
        <v>Build_Building</v>
      </c>
      <c r="K67" s="10">
        <f>VLOOKUP($A$4:$A$147,'辅助表 buildingmesh配置表'!$A$2:$AA$234,13,FALSE)</f>
        <v>0</v>
      </c>
      <c r="L67" s="10">
        <f>VLOOKUP($A$4:$A$147,'辅助表 buildingmesh配置表'!$A$2:$AA$234,13,FALSE)</f>
        <v>0</v>
      </c>
      <c r="M67" s="10">
        <f>VLOOKUP($A$4:$A$147,'辅助表 buildingmesh配置表'!$A$2:$AA$234,14,FALSE)</f>
        <v>0</v>
      </c>
      <c r="N67" s="10">
        <f>VLOOKUP($A$4:$A$147,'辅助表 buildingmesh配置表'!$A$2:$AA$234,15,FALSE)</f>
        <v>0</v>
      </c>
    </row>
    <row r="68" spans="1:14" x14ac:dyDescent="0.2">
      <c r="A68" s="9">
        <v>40030</v>
      </c>
      <c r="B68" s="10" t="str">
        <f>'辅助表 buildingmesh配置表'!B66</f>
        <v>3级广场</v>
      </c>
      <c r="C68" s="11">
        <f>VLOOKUP($A$4:$A$996,'辅助表 buildingmesh配置表'!$A$2:$I$996,3,FALSE)</f>
        <v>400301</v>
      </c>
      <c r="D68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[[400301,70],[400301,30],[400301,0]]</v>
      </c>
      <c r="E68" s="10">
        <f>VLOOKUP($A$4:$A$147,'辅助表 buildingmesh配置表'!A66:I298,7,FALSE)</f>
        <v>400301</v>
      </c>
      <c r="F68" s="10">
        <f>VLOOKUP($A$4:$A$147,'辅助表 buildingmesh配置表'!$A$2:$I$234,8,FALSE)</f>
        <v>400301</v>
      </c>
      <c r="G68" s="10">
        <f>VLOOKUP($A$4:$A$147,'辅助表 buildingmesh配置表'!$A$2:$I$234,9,FALSE)</f>
        <v>400301</v>
      </c>
      <c r="H68" s="10" t="str">
        <f>VLOOKUP($A$4:$A$147,'辅助表 buildingmesh配置表'!$A$2:$L$234,10,FALSE)</f>
        <v>Build_Building</v>
      </c>
      <c r="I68" s="10" t="str">
        <f>VLOOKUP($A$4:$A$147,'辅助表 buildingmesh配置表'!$A$2:$Z$234,11,FALSE)</f>
        <v>Build_Building</v>
      </c>
      <c r="J68" s="10" t="str">
        <f>VLOOKUP($A$4:$A$147,'辅助表 buildingmesh配置表'!$A$2:$Z$234,12,FALSE)</f>
        <v>Build_Building</v>
      </c>
      <c r="K68" s="10">
        <f>VLOOKUP($A$4:$A$147,'辅助表 buildingmesh配置表'!$A$2:$AA$234,13,FALSE)</f>
        <v>0</v>
      </c>
      <c r="L68" s="10">
        <f>VLOOKUP($A$4:$A$147,'辅助表 buildingmesh配置表'!$A$2:$AA$234,13,FALSE)</f>
        <v>0</v>
      </c>
      <c r="M68" s="10">
        <f>VLOOKUP($A$4:$A$147,'辅助表 buildingmesh配置表'!$A$2:$AA$234,14,FALSE)</f>
        <v>0</v>
      </c>
      <c r="N68" s="10">
        <f>VLOOKUP($A$4:$A$147,'辅助表 buildingmesh配置表'!$A$2:$AA$234,15,FALSE)</f>
        <v>0</v>
      </c>
    </row>
    <row r="69" spans="1:14" x14ac:dyDescent="0.2">
      <c r="A69" s="9">
        <v>41010</v>
      </c>
      <c r="B69" s="10" t="str">
        <f>'辅助表 buildingmesh配置表'!B67</f>
        <v>1级矿洞</v>
      </c>
      <c r="C69" s="11">
        <f>VLOOKUP($A$4:$A$996,'辅助表 buildingmesh配置表'!$A$2:$I$996,3,FALSE)</f>
        <v>410101</v>
      </c>
      <c r="D69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[[410101,70],[410101,30],[410101,0]]</v>
      </c>
      <c r="E69" s="10">
        <f>VLOOKUP($A$4:$A$147,'辅助表 buildingmesh配置表'!A67:I299,7,FALSE)</f>
        <v>410101</v>
      </c>
      <c r="F69" s="10">
        <f>VLOOKUP($A$4:$A$147,'辅助表 buildingmesh配置表'!$A$2:$I$234,8,FALSE)</f>
        <v>410101</v>
      </c>
      <c r="G69" s="10">
        <f>VLOOKUP($A$4:$A$147,'辅助表 buildingmesh配置表'!$A$2:$I$234,9,FALSE)</f>
        <v>410101</v>
      </c>
      <c r="H69" s="10" t="str">
        <f>VLOOKUP($A$4:$A$147,'辅助表 buildingmesh配置表'!$A$2:$L$234,10,FALSE)</f>
        <v>Build_Building</v>
      </c>
      <c r="I69" s="10" t="str">
        <f>VLOOKUP($A$4:$A$147,'辅助表 buildingmesh配置表'!$A$2:$Z$234,11,FALSE)</f>
        <v>Build_Building</v>
      </c>
      <c r="J69" s="10" t="str">
        <f>VLOOKUP($A$4:$A$147,'辅助表 buildingmesh配置表'!$A$2:$Z$234,12,FALSE)</f>
        <v>Build_Building</v>
      </c>
      <c r="K69" s="10">
        <f>VLOOKUP($A$4:$A$147,'辅助表 buildingmesh配置表'!$A$2:$AA$234,13,FALSE)</f>
        <v>0</v>
      </c>
      <c r="L69" s="10">
        <f>VLOOKUP($A$4:$A$147,'辅助表 buildingmesh配置表'!$A$2:$AA$234,13,FALSE)</f>
        <v>0</v>
      </c>
      <c r="M69" s="10">
        <f>VLOOKUP($A$4:$A$147,'辅助表 buildingmesh配置表'!$A$2:$AA$234,14,FALSE)</f>
        <v>0</v>
      </c>
      <c r="N69" s="10">
        <f>VLOOKUP($A$4:$A$147,'辅助表 buildingmesh配置表'!$A$2:$AA$234,15,FALSE)</f>
        <v>0</v>
      </c>
    </row>
    <row r="70" spans="1:14" x14ac:dyDescent="0.2">
      <c r="A70" s="9">
        <v>41020</v>
      </c>
      <c r="B70" s="10" t="str">
        <f>'辅助表 buildingmesh配置表'!B68</f>
        <v>2级矿洞</v>
      </c>
      <c r="C70" s="11">
        <f>VLOOKUP($A$4:$A$996,'辅助表 buildingmesh配置表'!$A$2:$I$996,3,FALSE)</f>
        <v>410201</v>
      </c>
      <c r="D70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[[410201,70],[410201,30],[410201,0]]</v>
      </c>
      <c r="E70" s="10">
        <f>VLOOKUP($A$4:$A$147,'辅助表 buildingmesh配置表'!A68:I300,7,FALSE)</f>
        <v>410201</v>
      </c>
      <c r="F70" s="10">
        <f>VLOOKUP($A$4:$A$147,'辅助表 buildingmesh配置表'!$A$2:$I$234,8,FALSE)</f>
        <v>410201</v>
      </c>
      <c r="G70" s="10">
        <f>VLOOKUP($A$4:$A$147,'辅助表 buildingmesh配置表'!$A$2:$I$234,9,FALSE)</f>
        <v>410201</v>
      </c>
      <c r="H70" s="10" t="str">
        <f>VLOOKUP($A$4:$A$147,'辅助表 buildingmesh配置表'!$A$2:$L$234,10,FALSE)</f>
        <v>Build_Building</v>
      </c>
      <c r="I70" s="10" t="str">
        <f>VLOOKUP($A$4:$A$147,'辅助表 buildingmesh配置表'!$A$2:$Z$234,11,FALSE)</f>
        <v>Build_Building</v>
      </c>
      <c r="J70" s="10" t="str">
        <f>VLOOKUP($A$4:$A$147,'辅助表 buildingmesh配置表'!$A$2:$Z$234,12,FALSE)</f>
        <v>Build_Building</v>
      </c>
      <c r="K70" s="10">
        <f>VLOOKUP($A$4:$A$147,'辅助表 buildingmesh配置表'!$A$2:$AA$234,13,FALSE)</f>
        <v>0</v>
      </c>
      <c r="L70" s="10">
        <f>VLOOKUP($A$4:$A$147,'辅助表 buildingmesh配置表'!$A$2:$AA$234,13,FALSE)</f>
        <v>0</v>
      </c>
      <c r="M70" s="10">
        <f>VLOOKUP($A$4:$A$147,'辅助表 buildingmesh配置表'!$A$2:$AA$234,14,FALSE)</f>
        <v>0</v>
      </c>
      <c r="N70" s="10">
        <f>VLOOKUP($A$4:$A$147,'辅助表 buildingmesh配置表'!$A$2:$AA$234,15,FALSE)</f>
        <v>0</v>
      </c>
    </row>
    <row r="71" spans="1:14" x14ac:dyDescent="0.2">
      <c r="A71" s="9">
        <v>41030</v>
      </c>
      <c r="B71" s="10" t="str">
        <f>'辅助表 buildingmesh配置表'!B69</f>
        <v>3级矿洞</v>
      </c>
      <c r="C71" s="11">
        <f>VLOOKUP($A$4:$A$996,'辅助表 buildingmesh配置表'!$A$2:$I$996,3,FALSE)</f>
        <v>410301</v>
      </c>
      <c r="D71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[[410301,70],[410301,30],[410301,0]]</v>
      </c>
      <c r="E71" s="10">
        <f>VLOOKUP($A$4:$A$147,'辅助表 buildingmesh配置表'!A69:I301,7,FALSE)</f>
        <v>410301</v>
      </c>
      <c r="F71" s="10">
        <f>VLOOKUP($A$4:$A$147,'辅助表 buildingmesh配置表'!$A$2:$I$234,8,FALSE)</f>
        <v>410301</v>
      </c>
      <c r="G71" s="10">
        <f>VLOOKUP($A$4:$A$147,'辅助表 buildingmesh配置表'!$A$2:$I$234,9,FALSE)</f>
        <v>410301</v>
      </c>
      <c r="H71" s="10" t="str">
        <f>VLOOKUP($A$4:$A$147,'辅助表 buildingmesh配置表'!$A$2:$L$234,10,FALSE)</f>
        <v>Build_Building</v>
      </c>
      <c r="I71" s="10" t="str">
        <f>VLOOKUP($A$4:$A$147,'辅助表 buildingmesh配置表'!$A$2:$Z$234,11,FALSE)</f>
        <v>Build_Building</v>
      </c>
      <c r="J71" s="10" t="str">
        <f>VLOOKUP($A$4:$A$147,'辅助表 buildingmesh配置表'!$A$2:$Z$234,12,FALSE)</f>
        <v>Build_Building</v>
      </c>
      <c r="K71" s="10">
        <f>VLOOKUP($A$4:$A$147,'辅助表 buildingmesh配置表'!$A$2:$AA$234,13,FALSE)</f>
        <v>0</v>
      </c>
      <c r="L71" s="10">
        <f>VLOOKUP($A$4:$A$147,'辅助表 buildingmesh配置表'!$A$2:$AA$234,13,FALSE)</f>
        <v>0</v>
      </c>
      <c r="M71" s="10">
        <f>VLOOKUP($A$4:$A$147,'辅助表 buildingmesh配置表'!$A$2:$AA$234,14,FALSE)</f>
        <v>0</v>
      </c>
      <c r="N71" s="10">
        <f>VLOOKUP($A$4:$A$147,'辅助表 buildingmesh配置表'!$A$2:$AA$234,15,FALSE)</f>
        <v>0</v>
      </c>
    </row>
    <row r="72" spans="1:14" x14ac:dyDescent="0.2">
      <c r="A72" s="9">
        <v>42010</v>
      </c>
      <c r="B72" s="10" t="str">
        <f>'辅助表 buildingmesh配置表'!B70</f>
        <v>1级吊桥</v>
      </c>
      <c r="C72" s="11">
        <f>VLOOKUP($A$4:$A$996,'辅助表 buildingmesh配置表'!$A$2:$I$996,3,FALSE)</f>
        <v>210131</v>
      </c>
      <c r="D72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2" s="10">
        <f>VLOOKUP($A$4:$A$147,'辅助表 buildingmesh配置表'!A70:I302,7,FALSE)</f>
        <v>210131</v>
      </c>
      <c r="F72" s="10">
        <f>VLOOKUP($A$4:$A$147,'辅助表 buildingmesh配置表'!$A$2:$I$234,8,FALSE)</f>
        <v>210131</v>
      </c>
      <c r="G72" s="10">
        <f>VLOOKUP($A$4:$A$147,'辅助表 buildingmesh配置表'!$A$2:$I$234,9,FALSE)</f>
        <v>210131</v>
      </c>
      <c r="H72" s="10">
        <f>VLOOKUP($A$4:$A$147,'辅助表 buildingmesh配置表'!$A$2:$L$234,10,FALSE)</f>
        <v>0</v>
      </c>
      <c r="I72" s="10">
        <f>VLOOKUP($A$4:$A$147,'辅助表 buildingmesh配置表'!$A$2:$Z$234,11,FALSE)</f>
        <v>0</v>
      </c>
      <c r="J72" s="10" t="str">
        <f>VLOOKUP($A$4:$A$147,'辅助表 buildingmesh配置表'!$A$2:$Z$234,12,FALSE)</f>
        <v>Build_Building</v>
      </c>
      <c r="K72" s="10">
        <f>VLOOKUP($A$4:$A$147,'辅助表 buildingmesh配置表'!$A$2:$AA$234,13,FALSE)</f>
        <v>0</v>
      </c>
      <c r="L72" s="10">
        <f>VLOOKUP($A$4:$A$147,'辅助表 buildingmesh配置表'!$A$2:$AA$234,13,FALSE)</f>
        <v>0</v>
      </c>
      <c r="M72" s="10">
        <f>VLOOKUP($A$4:$A$147,'辅助表 buildingmesh配置表'!$A$2:$AA$234,14,FALSE)</f>
        <v>0</v>
      </c>
      <c r="N72" s="10">
        <f>VLOOKUP($A$4:$A$147,'辅助表 buildingmesh配置表'!$A$2:$AA$234,15,FALSE)</f>
        <v>0</v>
      </c>
    </row>
    <row r="73" spans="1:14" x14ac:dyDescent="0.2">
      <c r="A73" s="9">
        <v>42020</v>
      </c>
      <c r="B73" s="10" t="str">
        <f>'辅助表 buildingmesh配置表'!B71</f>
        <v>2级吊桥</v>
      </c>
      <c r="C73" s="11">
        <f>VLOOKUP($A$4:$A$996,'辅助表 buildingmesh配置表'!$A$2:$I$996,3,FALSE)</f>
        <v>210131</v>
      </c>
      <c r="D73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3" s="10">
        <f>VLOOKUP($A$4:$A$147,'辅助表 buildingmesh配置表'!A71:I303,7,FALSE)</f>
        <v>210131</v>
      </c>
      <c r="F73" s="10">
        <f>VLOOKUP($A$4:$A$147,'辅助表 buildingmesh配置表'!$A$2:$I$234,8,FALSE)</f>
        <v>210131</v>
      </c>
      <c r="G73" s="10">
        <f>VLOOKUP($A$4:$A$147,'辅助表 buildingmesh配置表'!$A$2:$I$234,9,FALSE)</f>
        <v>210131</v>
      </c>
      <c r="H73" s="10">
        <f>VLOOKUP($A$4:$A$147,'辅助表 buildingmesh配置表'!$A$2:$L$234,10,FALSE)</f>
        <v>0</v>
      </c>
      <c r="I73" s="10">
        <f>VLOOKUP($A$4:$A$147,'辅助表 buildingmesh配置表'!$A$2:$Z$234,11,FALSE)</f>
        <v>0</v>
      </c>
      <c r="J73" s="10" t="str">
        <f>VLOOKUP($A$4:$A$147,'辅助表 buildingmesh配置表'!$A$2:$Z$234,12,FALSE)</f>
        <v>Build_Building</v>
      </c>
      <c r="K73" s="10">
        <f>VLOOKUP($A$4:$A$147,'辅助表 buildingmesh配置表'!$A$2:$AA$234,13,FALSE)</f>
        <v>0</v>
      </c>
      <c r="L73" s="10">
        <f>VLOOKUP($A$4:$A$147,'辅助表 buildingmesh配置表'!$A$2:$AA$234,13,FALSE)</f>
        <v>0</v>
      </c>
      <c r="M73" s="10">
        <f>VLOOKUP($A$4:$A$147,'辅助表 buildingmesh配置表'!$A$2:$AA$234,14,FALSE)</f>
        <v>0</v>
      </c>
      <c r="N73" s="10">
        <f>VLOOKUP($A$4:$A$147,'辅助表 buildingmesh配置表'!$A$2:$AA$234,15,FALSE)</f>
        <v>0</v>
      </c>
    </row>
    <row r="74" spans="1:14" x14ac:dyDescent="0.2">
      <c r="A74" s="9">
        <v>42030</v>
      </c>
      <c r="B74" s="10" t="str">
        <f>'辅助表 buildingmesh配置表'!B72</f>
        <v>3级吊桥</v>
      </c>
      <c r="C74" s="11">
        <f>VLOOKUP($A$4:$A$996,'辅助表 buildingmesh配置表'!$A$2:$I$996,3,FALSE)</f>
        <v>210131</v>
      </c>
      <c r="D74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4" s="10">
        <f>VLOOKUP($A$4:$A$147,'辅助表 buildingmesh配置表'!A72:I304,7,FALSE)</f>
        <v>210131</v>
      </c>
      <c r="F74" s="10">
        <f>VLOOKUP($A$4:$A$147,'辅助表 buildingmesh配置表'!$A$2:$I$234,8,FALSE)</f>
        <v>210131</v>
      </c>
      <c r="G74" s="10">
        <f>VLOOKUP($A$4:$A$147,'辅助表 buildingmesh配置表'!$A$2:$I$234,9,FALSE)</f>
        <v>210131</v>
      </c>
      <c r="H74" s="10">
        <f>VLOOKUP($A$4:$A$147,'辅助表 buildingmesh配置表'!$A$2:$L$234,10,FALSE)</f>
        <v>0</v>
      </c>
      <c r="I74" s="10">
        <f>VLOOKUP($A$4:$A$147,'辅助表 buildingmesh配置表'!$A$2:$Z$234,11,FALSE)</f>
        <v>0</v>
      </c>
      <c r="J74" s="10" t="str">
        <f>VLOOKUP($A$4:$A$147,'辅助表 buildingmesh配置表'!$A$2:$Z$234,12,FALSE)</f>
        <v>Build_Building</v>
      </c>
      <c r="K74" s="10">
        <f>VLOOKUP($A$4:$A$147,'辅助表 buildingmesh配置表'!$A$2:$AA$234,13,FALSE)</f>
        <v>0</v>
      </c>
      <c r="L74" s="10">
        <f>VLOOKUP($A$4:$A$147,'辅助表 buildingmesh配置表'!$A$2:$AA$234,13,FALSE)</f>
        <v>0</v>
      </c>
      <c r="M74" s="10">
        <f>VLOOKUP($A$4:$A$147,'辅助表 buildingmesh配置表'!$A$2:$AA$234,14,FALSE)</f>
        <v>0</v>
      </c>
      <c r="N74" s="10">
        <f>VLOOKUP($A$4:$A$147,'辅助表 buildingmesh配置表'!$A$2:$AA$234,15,FALSE)</f>
        <v>0</v>
      </c>
    </row>
    <row r="75" spans="1:14" x14ac:dyDescent="0.2">
      <c r="A75" s="9">
        <v>43010</v>
      </c>
      <c r="B75" s="10" t="str">
        <f>'辅助表 buildingmesh配置表'!B73</f>
        <v>1级护城河</v>
      </c>
      <c r="C75" s="11">
        <f>VLOOKUP($A$4:$A$996,'辅助表 buildingmesh配置表'!$A$2:$I$996,3,FALSE)</f>
        <v>210131</v>
      </c>
      <c r="D75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5" s="10">
        <f>VLOOKUP($A$4:$A$147,'辅助表 buildingmesh配置表'!A73:I305,7,FALSE)</f>
        <v>210131</v>
      </c>
      <c r="F75" s="10">
        <f>VLOOKUP($A$4:$A$147,'辅助表 buildingmesh配置表'!$A$2:$I$234,8,FALSE)</f>
        <v>210131</v>
      </c>
      <c r="G75" s="10">
        <f>VLOOKUP($A$4:$A$147,'辅助表 buildingmesh配置表'!$A$2:$I$234,9,FALSE)</f>
        <v>210131</v>
      </c>
      <c r="H75" s="10">
        <f>VLOOKUP($A$4:$A$147,'辅助表 buildingmesh配置表'!$A$2:$L$234,10,FALSE)</f>
        <v>0</v>
      </c>
      <c r="I75" s="10">
        <f>VLOOKUP($A$4:$A$147,'辅助表 buildingmesh配置表'!$A$2:$Z$234,11,FALSE)</f>
        <v>0</v>
      </c>
      <c r="J75" s="10" t="str">
        <f>VLOOKUP($A$4:$A$147,'辅助表 buildingmesh配置表'!$A$2:$Z$234,12,FALSE)</f>
        <v>Build_Building</v>
      </c>
      <c r="K75" s="10">
        <f>VLOOKUP($A$4:$A$147,'辅助表 buildingmesh配置表'!$A$2:$AA$234,13,FALSE)</f>
        <v>0</v>
      </c>
      <c r="L75" s="10">
        <f>VLOOKUP($A$4:$A$147,'辅助表 buildingmesh配置表'!$A$2:$AA$234,13,FALSE)</f>
        <v>0</v>
      </c>
      <c r="M75" s="10">
        <f>VLOOKUP($A$4:$A$147,'辅助表 buildingmesh配置表'!$A$2:$AA$234,14,FALSE)</f>
        <v>0</v>
      </c>
      <c r="N75" s="10">
        <f>VLOOKUP($A$4:$A$147,'辅助表 buildingmesh配置表'!$A$2:$AA$234,15,FALSE)</f>
        <v>0</v>
      </c>
    </row>
    <row r="76" spans="1:14" x14ac:dyDescent="0.2">
      <c r="A76" s="9">
        <v>43020</v>
      </c>
      <c r="B76" s="10" t="str">
        <f>'辅助表 buildingmesh配置表'!B74</f>
        <v>2级护城河</v>
      </c>
      <c r="C76" s="11">
        <f>VLOOKUP($A$4:$A$996,'辅助表 buildingmesh配置表'!$A$2:$I$996,3,FALSE)</f>
        <v>210131</v>
      </c>
      <c r="D76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6" s="10">
        <f>VLOOKUP($A$4:$A$147,'辅助表 buildingmesh配置表'!A74:I306,7,FALSE)</f>
        <v>210131</v>
      </c>
      <c r="F76" s="10">
        <f>VLOOKUP($A$4:$A$147,'辅助表 buildingmesh配置表'!$A$2:$I$234,8,FALSE)</f>
        <v>210131</v>
      </c>
      <c r="G76" s="10">
        <f>VLOOKUP($A$4:$A$147,'辅助表 buildingmesh配置表'!$A$2:$I$234,9,FALSE)</f>
        <v>210131</v>
      </c>
      <c r="H76" s="10">
        <f>VLOOKUP($A$4:$A$147,'辅助表 buildingmesh配置表'!$A$2:$L$234,10,FALSE)</f>
        <v>0</v>
      </c>
      <c r="I76" s="10">
        <f>VLOOKUP($A$4:$A$147,'辅助表 buildingmesh配置表'!$A$2:$Z$234,11,FALSE)</f>
        <v>0</v>
      </c>
      <c r="J76" s="10" t="str">
        <f>VLOOKUP($A$4:$A$147,'辅助表 buildingmesh配置表'!$A$2:$Z$234,12,FALSE)</f>
        <v>Build_Building</v>
      </c>
      <c r="K76" s="10">
        <f>VLOOKUP($A$4:$A$147,'辅助表 buildingmesh配置表'!$A$2:$AA$234,13,FALSE)</f>
        <v>0</v>
      </c>
      <c r="L76" s="10">
        <f>VLOOKUP($A$4:$A$147,'辅助表 buildingmesh配置表'!$A$2:$AA$234,13,FALSE)</f>
        <v>0</v>
      </c>
      <c r="M76" s="10">
        <f>VLOOKUP($A$4:$A$147,'辅助表 buildingmesh配置表'!$A$2:$AA$234,14,FALSE)</f>
        <v>0</v>
      </c>
      <c r="N76" s="10">
        <f>VLOOKUP($A$4:$A$147,'辅助表 buildingmesh配置表'!$A$2:$AA$234,15,FALSE)</f>
        <v>0</v>
      </c>
    </row>
    <row r="77" spans="1:14" x14ac:dyDescent="0.2">
      <c r="A77" s="9">
        <v>43030</v>
      </c>
      <c r="B77" s="10" t="str">
        <f>'辅助表 buildingmesh配置表'!B75</f>
        <v>3级护城河</v>
      </c>
      <c r="C77" s="11">
        <f>VLOOKUP($A$4:$A$996,'辅助表 buildingmesh配置表'!$A$2:$I$996,3,FALSE)</f>
        <v>210131</v>
      </c>
      <c r="D77" s="10" t="str">
        <f>'辅助表 buildingmesh配置表'!$R$2&amp;'辅助表 buildingmesh配置表'!$R$2&amp;VLOOKUP($A$4:$A$996,'辅助表 buildingmesh配置表'!$A$2:$I$996,4,FALSE)&amp;'辅助表 buildingmesh配置表'!$R$3&amp;'辅助表 buildingmesh配置表'!$T$3&amp;'辅助表 buildingmesh配置表'!$R$4&amp;'辅助表 buildingmesh配置表'!$R$3&amp;'辅助表 buildingmesh配置表'!$R$2&amp;VLOOKUP($A$4:$A$996,'辅助表 buildingmesh配置表'!$A$2:$I$996,5,FALSE)&amp;'辅助表 buildingmesh配置表'!$R$3&amp;'辅助表 buildingmesh配置表'!$T$4&amp;'辅助表 buildingmesh配置表'!$R$4&amp;'辅助表 buildingmesh配置表'!$R$3&amp;'辅助表 buildingmesh配置表'!$R$2&amp;VLOOKUP($A$4:$A$996,'辅助表 buildingmesh配置表'!$A$2:$I$996,6,FALSE)&amp;'辅助表 buildingmesh配置表'!$R$3&amp;'辅助表 buildingmesh配置表'!$T$5&amp;'辅助表 buildingmesh配置表'!$R$4&amp;'辅助表 buildingmesh配置表'!$R$4</f>
        <v>[[210131,70],[210131,30],[210131,0]]</v>
      </c>
      <c r="E77" s="10">
        <f>VLOOKUP($A$4:$A$147,'辅助表 buildingmesh配置表'!A75:I307,7,FALSE)</f>
        <v>210131</v>
      </c>
      <c r="F77" s="10">
        <f>VLOOKUP($A$4:$A$147,'辅助表 buildingmesh配置表'!$A$2:$I$234,8,FALSE)</f>
        <v>210131</v>
      </c>
      <c r="G77" s="10">
        <f>VLOOKUP($A$4:$A$147,'辅助表 buildingmesh配置表'!$A$2:$I$234,9,FALSE)</f>
        <v>210131</v>
      </c>
      <c r="H77" s="10">
        <f>VLOOKUP($A$4:$A$147,'辅助表 buildingmesh配置表'!$A$2:$L$234,10,FALSE)</f>
        <v>0</v>
      </c>
      <c r="I77" s="10">
        <f>VLOOKUP($A$4:$A$147,'辅助表 buildingmesh配置表'!$A$2:$Z$234,11,FALSE)</f>
        <v>0</v>
      </c>
      <c r="J77" s="10" t="str">
        <f>VLOOKUP($A$4:$A$147,'辅助表 buildingmesh配置表'!$A$2:$Z$234,12,FALSE)</f>
        <v>Build_Building</v>
      </c>
      <c r="K77" s="10">
        <f>VLOOKUP($A$4:$A$147,'辅助表 buildingmesh配置表'!$A$2:$AA$234,13,FALSE)</f>
        <v>0</v>
      </c>
      <c r="L77" s="10">
        <f>VLOOKUP($A$4:$A$147,'辅助表 buildingmesh配置表'!$A$2:$AA$234,13,FALSE)</f>
        <v>0</v>
      </c>
      <c r="M77" s="10">
        <f>VLOOKUP($A$4:$A$147,'辅助表 buildingmesh配置表'!$A$2:$AA$234,14,FALSE)</f>
        <v>0</v>
      </c>
      <c r="N77" s="10">
        <f>VLOOKUP($A$4:$A$147,'辅助表 buildingmesh配置表'!$A$2:$AA$234,15,FALSE)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F28" sqref="F28"/>
    </sheetView>
  </sheetViews>
  <sheetFormatPr defaultRowHeight="14.25" x14ac:dyDescent="0.2"/>
  <cols>
    <col min="1" max="1" width="16.75" customWidth="1"/>
    <col min="2" max="2" width="22.75" bestFit="1" customWidth="1"/>
    <col min="3" max="4" width="11" bestFit="1" customWidth="1"/>
    <col min="5" max="5" width="12.75" style="1" bestFit="1" customWidth="1"/>
    <col min="6" max="6" width="17.25" style="1" bestFit="1" customWidth="1"/>
    <col min="7" max="7" width="15.375" style="1" bestFit="1" customWidth="1"/>
    <col min="8" max="8" width="17.25" style="1" bestFit="1" customWidth="1"/>
  </cols>
  <sheetData>
    <row r="1" spans="1:14" ht="15.75" thickTop="1" thickBot="1" x14ac:dyDescent="0.25">
      <c r="A1" s="12" t="s">
        <v>156</v>
      </c>
      <c r="B1" s="13" t="s">
        <v>146</v>
      </c>
      <c r="C1" s="13" t="s">
        <v>148</v>
      </c>
      <c r="D1" s="13" t="s">
        <v>150</v>
      </c>
      <c r="E1" s="14" t="s">
        <v>97</v>
      </c>
      <c r="F1" s="15" t="s">
        <v>158</v>
      </c>
      <c r="G1" s="15" t="s">
        <v>159</v>
      </c>
      <c r="H1" s="15" t="s">
        <v>161</v>
      </c>
    </row>
    <row r="2" spans="1:14" ht="15.75" thickTop="1" thickBot="1" x14ac:dyDescent="0.25">
      <c r="A2" s="13" t="s">
        <v>95</v>
      </c>
      <c r="B2" s="13" t="s">
        <v>95</v>
      </c>
      <c r="C2" s="13" t="s">
        <v>95</v>
      </c>
      <c r="D2" s="13" t="s">
        <v>95</v>
      </c>
      <c r="E2" s="15" t="s">
        <v>102</v>
      </c>
      <c r="F2" s="15" t="s">
        <v>95</v>
      </c>
      <c r="G2" s="15" t="s">
        <v>95</v>
      </c>
      <c r="H2" s="15" t="s">
        <v>95</v>
      </c>
    </row>
    <row r="3" spans="1:14" ht="15.75" thickTop="1" thickBot="1" x14ac:dyDescent="0.25">
      <c r="A3" s="13" t="s">
        <v>157</v>
      </c>
      <c r="B3" s="13" t="s">
        <v>96</v>
      </c>
      <c r="C3" s="13" t="s">
        <v>151</v>
      </c>
      <c r="D3" s="13" t="s">
        <v>153</v>
      </c>
      <c r="E3" s="16" t="s">
        <v>98</v>
      </c>
      <c r="F3" s="16" t="s">
        <v>107</v>
      </c>
      <c r="G3" s="16" t="s">
        <v>108</v>
      </c>
      <c r="H3" s="16" t="s">
        <v>163</v>
      </c>
      <c r="I3" s="2"/>
      <c r="J3" s="2"/>
      <c r="K3" s="2"/>
      <c r="L3" s="2"/>
      <c r="M3" s="2"/>
      <c r="N3" s="2"/>
    </row>
    <row r="4" spans="1:14" ht="16.5" thickTop="1" x14ac:dyDescent="0.25">
      <c r="A4" s="17">
        <v>2201001</v>
      </c>
      <c r="B4">
        <v>22010</v>
      </c>
      <c r="C4">
        <v>-30</v>
      </c>
      <c r="D4">
        <v>0</v>
      </c>
      <c r="E4" s="18" t="s">
        <v>99</v>
      </c>
      <c r="F4" s="17">
        <v>2201001</v>
      </c>
      <c r="G4" s="17">
        <v>2201001</v>
      </c>
      <c r="H4" s="17">
        <v>2201001</v>
      </c>
    </row>
    <row r="5" spans="1:14" ht="15.75" x14ac:dyDescent="0.25">
      <c r="A5" s="17">
        <v>2201002</v>
      </c>
      <c r="B5">
        <v>22010</v>
      </c>
      <c r="C5">
        <v>0</v>
      </c>
      <c r="D5">
        <v>0</v>
      </c>
      <c r="E5" s="18" t="s">
        <v>99</v>
      </c>
      <c r="F5" s="17">
        <v>2201002</v>
      </c>
      <c r="G5" s="17">
        <v>2201002</v>
      </c>
      <c r="H5" s="17">
        <v>2201002</v>
      </c>
    </row>
    <row r="6" spans="1:14" ht="15.75" x14ac:dyDescent="0.25">
      <c r="A6" s="17">
        <v>2201003</v>
      </c>
      <c r="B6">
        <v>22010</v>
      </c>
      <c r="C6">
        <v>10</v>
      </c>
      <c r="D6">
        <v>0</v>
      </c>
      <c r="E6" s="18" t="s">
        <v>99</v>
      </c>
      <c r="F6" s="17">
        <v>2201003</v>
      </c>
      <c r="G6" s="17">
        <v>2201003</v>
      </c>
      <c r="H6" s="17">
        <v>2201003</v>
      </c>
    </row>
    <row r="7" spans="1:14" ht="15.75" x14ac:dyDescent="0.25">
      <c r="A7" s="17">
        <v>2201004</v>
      </c>
      <c r="B7">
        <v>22010</v>
      </c>
      <c r="C7">
        <v>20</v>
      </c>
      <c r="D7">
        <v>0</v>
      </c>
      <c r="E7" s="18" t="s">
        <v>99</v>
      </c>
      <c r="F7" s="17">
        <v>2201004</v>
      </c>
      <c r="G7" s="17">
        <v>2201004</v>
      </c>
      <c r="H7" s="17">
        <v>2201004</v>
      </c>
    </row>
    <row r="8" spans="1:14" ht="15.75" x14ac:dyDescent="0.25">
      <c r="A8" s="17">
        <v>2201005</v>
      </c>
      <c r="B8">
        <v>22010</v>
      </c>
      <c r="C8">
        <v>30</v>
      </c>
      <c r="D8">
        <v>0</v>
      </c>
      <c r="E8" s="18" t="s">
        <v>99</v>
      </c>
      <c r="F8" s="17">
        <v>2201005</v>
      </c>
      <c r="G8" s="17">
        <v>2201005</v>
      </c>
      <c r="H8" s="17">
        <v>2201005</v>
      </c>
    </row>
    <row r="9" spans="1:14" ht="15.75" x14ac:dyDescent="0.25">
      <c r="A9" s="17">
        <v>2201006</v>
      </c>
      <c r="B9">
        <v>22010</v>
      </c>
      <c r="C9">
        <v>-20</v>
      </c>
      <c r="D9">
        <v>0</v>
      </c>
      <c r="E9" s="18" t="s">
        <v>99</v>
      </c>
      <c r="F9" s="17">
        <v>2201006</v>
      </c>
      <c r="G9" s="17">
        <v>2201006</v>
      </c>
      <c r="H9" s="17">
        <v>2201006</v>
      </c>
    </row>
    <row r="10" spans="1:14" ht="15.75" x14ac:dyDescent="0.25">
      <c r="A10" s="17">
        <v>2201007</v>
      </c>
      <c r="B10">
        <v>22010</v>
      </c>
      <c r="C10">
        <v>-10</v>
      </c>
      <c r="D10">
        <v>0</v>
      </c>
      <c r="E10" s="18" t="s">
        <v>99</v>
      </c>
      <c r="F10" s="17">
        <v>2201007</v>
      </c>
      <c r="G10" s="17">
        <v>2201007</v>
      </c>
      <c r="H10" s="17">
        <v>2201007</v>
      </c>
    </row>
    <row r="11" spans="1:14" ht="15.75" x14ac:dyDescent="0.25">
      <c r="A11" s="17">
        <v>2202001</v>
      </c>
      <c r="B11">
        <v>22020</v>
      </c>
      <c r="C11">
        <v>-30</v>
      </c>
      <c r="D11">
        <v>0</v>
      </c>
      <c r="E11" s="18" t="s">
        <v>100</v>
      </c>
      <c r="F11" s="17">
        <v>2202001</v>
      </c>
      <c r="G11" s="17">
        <v>2202001</v>
      </c>
      <c r="H11" s="17">
        <v>2202001</v>
      </c>
    </row>
    <row r="12" spans="1:14" ht="15.75" x14ac:dyDescent="0.25">
      <c r="A12" s="17">
        <v>2202002</v>
      </c>
      <c r="B12">
        <v>22020</v>
      </c>
      <c r="C12">
        <v>0</v>
      </c>
      <c r="D12">
        <v>0</v>
      </c>
      <c r="E12" s="18" t="s">
        <v>100</v>
      </c>
      <c r="F12" s="17">
        <v>2202002</v>
      </c>
      <c r="G12" s="17">
        <v>2202002</v>
      </c>
      <c r="H12" s="17">
        <v>2202002</v>
      </c>
    </row>
    <row r="13" spans="1:14" ht="15.75" x14ac:dyDescent="0.25">
      <c r="A13" s="17">
        <v>2202003</v>
      </c>
      <c r="B13">
        <v>22020</v>
      </c>
      <c r="C13">
        <v>10</v>
      </c>
      <c r="D13">
        <v>0</v>
      </c>
      <c r="E13" s="18" t="s">
        <v>100</v>
      </c>
      <c r="F13" s="17">
        <v>2202003</v>
      </c>
      <c r="G13" s="17">
        <v>2202003</v>
      </c>
      <c r="H13" s="17">
        <v>2202003</v>
      </c>
    </row>
    <row r="14" spans="1:14" ht="15.75" x14ac:dyDescent="0.25">
      <c r="A14" s="17">
        <v>2202004</v>
      </c>
      <c r="B14">
        <v>22020</v>
      </c>
      <c r="C14">
        <v>20</v>
      </c>
      <c r="D14">
        <v>0</v>
      </c>
      <c r="E14" s="18" t="s">
        <v>100</v>
      </c>
      <c r="F14" s="17">
        <v>2202004</v>
      </c>
      <c r="G14" s="17">
        <v>2202004</v>
      </c>
      <c r="H14" s="17">
        <v>2202004</v>
      </c>
    </row>
    <row r="15" spans="1:14" ht="15.75" x14ac:dyDescent="0.25">
      <c r="A15" s="17">
        <v>2202005</v>
      </c>
      <c r="B15">
        <v>22020</v>
      </c>
      <c r="C15">
        <v>30</v>
      </c>
      <c r="D15">
        <v>0</v>
      </c>
      <c r="E15" s="18" t="s">
        <v>100</v>
      </c>
      <c r="F15" s="17">
        <v>2202005</v>
      </c>
      <c r="G15" s="17">
        <v>2202005</v>
      </c>
      <c r="H15" s="17">
        <v>2202005</v>
      </c>
    </row>
    <row r="16" spans="1:14" ht="15.75" x14ac:dyDescent="0.25">
      <c r="A16" s="17">
        <v>2202006</v>
      </c>
      <c r="B16">
        <v>22020</v>
      </c>
      <c r="C16">
        <v>-20</v>
      </c>
      <c r="D16">
        <v>0</v>
      </c>
      <c r="E16" s="18" t="s">
        <v>100</v>
      </c>
      <c r="F16" s="17">
        <v>2202006</v>
      </c>
      <c r="G16" s="17">
        <v>2202006</v>
      </c>
      <c r="H16" s="17">
        <v>2202006</v>
      </c>
    </row>
    <row r="17" spans="1:8" ht="15.75" x14ac:dyDescent="0.25">
      <c r="A17" s="17">
        <v>2202007</v>
      </c>
      <c r="B17">
        <v>22020</v>
      </c>
      <c r="C17">
        <v>-10</v>
      </c>
      <c r="D17">
        <v>0</v>
      </c>
      <c r="E17" s="18" t="s">
        <v>100</v>
      </c>
      <c r="F17" s="17">
        <v>2202007</v>
      </c>
      <c r="G17" s="17">
        <v>2202007</v>
      </c>
      <c r="H17" s="17">
        <v>2202007</v>
      </c>
    </row>
    <row r="18" spans="1:8" ht="15.75" x14ac:dyDescent="0.25">
      <c r="A18" s="17">
        <v>2203001</v>
      </c>
      <c r="B18">
        <v>22030</v>
      </c>
      <c r="C18">
        <v>-30</v>
      </c>
      <c r="D18">
        <v>0</v>
      </c>
      <c r="E18" s="18" t="s">
        <v>101</v>
      </c>
      <c r="F18" s="17">
        <v>2203001</v>
      </c>
      <c r="G18" s="17">
        <v>2203001</v>
      </c>
      <c r="H18" s="17">
        <v>2203001</v>
      </c>
    </row>
    <row r="19" spans="1:8" ht="15.75" x14ac:dyDescent="0.25">
      <c r="A19" s="17">
        <v>2203002</v>
      </c>
      <c r="B19">
        <v>22030</v>
      </c>
      <c r="C19">
        <v>0</v>
      </c>
      <c r="D19">
        <v>0</v>
      </c>
      <c r="E19" s="18" t="s">
        <v>101</v>
      </c>
      <c r="F19" s="17">
        <v>2203002</v>
      </c>
      <c r="G19" s="17">
        <v>2203002</v>
      </c>
      <c r="H19" s="17">
        <v>2203002</v>
      </c>
    </row>
    <row r="20" spans="1:8" ht="15.75" x14ac:dyDescent="0.25">
      <c r="A20" s="17">
        <v>2203003</v>
      </c>
      <c r="B20">
        <v>22030</v>
      </c>
      <c r="C20">
        <v>10</v>
      </c>
      <c r="D20">
        <v>0</v>
      </c>
      <c r="E20" s="18" t="s">
        <v>101</v>
      </c>
      <c r="F20" s="17">
        <v>2203003</v>
      </c>
      <c r="G20" s="17">
        <v>2203003</v>
      </c>
      <c r="H20" s="17">
        <v>2203003</v>
      </c>
    </row>
    <row r="21" spans="1:8" ht="15.75" x14ac:dyDescent="0.25">
      <c r="A21" s="17">
        <v>2203004</v>
      </c>
      <c r="B21">
        <v>22030</v>
      </c>
      <c r="C21">
        <v>20</v>
      </c>
      <c r="D21">
        <v>0</v>
      </c>
      <c r="E21" s="18" t="s">
        <v>101</v>
      </c>
      <c r="F21" s="17">
        <v>2203004</v>
      </c>
      <c r="G21" s="17">
        <v>2203004</v>
      </c>
      <c r="H21" s="17">
        <v>2203004</v>
      </c>
    </row>
    <row r="22" spans="1:8" ht="15.75" x14ac:dyDescent="0.25">
      <c r="A22" s="17">
        <v>2203005</v>
      </c>
      <c r="B22">
        <v>22030</v>
      </c>
      <c r="C22">
        <v>30</v>
      </c>
      <c r="D22">
        <v>0</v>
      </c>
      <c r="E22" s="18" t="s">
        <v>101</v>
      </c>
      <c r="F22" s="17">
        <v>2203005</v>
      </c>
      <c r="G22" s="17">
        <v>2203005</v>
      </c>
      <c r="H22" s="17">
        <v>2203005</v>
      </c>
    </row>
    <row r="23" spans="1:8" ht="15.75" x14ac:dyDescent="0.25">
      <c r="A23" s="17">
        <v>2203006</v>
      </c>
      <c r="B23">
        <v>22030</v>
      </c>
      <c r="C23">
        <v>-20</v>
      </c>
      <c r="D23">
        <v>0</v>
      </c>
      <c r="E23" s="18" t="s">
        <v>101</v>
      </c>
      <c r="F23" s="17">
        <v>2203006</v>
      </c>
      <c r="G23" s="17">
        <v>2203006</v>
      </c>
      <c r="H23" s="17">
        <v>2203006</v>
      </c>
    </row>
    <row r="24" spans="1:8" ht="15.75" x14ac:dyDescent="0.25">
      <c r="A24" s="17">
        <v>2203007</v>
      </c>
      <c r="B24">
        <v>22030</v>
      </c>
      <c r="C24">
        <v>-10</v>
      </c>
      <c r="D24">
        <v>0</v>
      </c>
      <c r="E24" s="18" t="s">
        <v>101</v>
      </c>
      <c r="F24" s="17">
        <v>2203007</v>
      </c>
      <c r="G24" s="17">
        <v>2203007</v>
      </c>
      <c r="H24" s="17">
        <v>2203007</v>
      </c>
    </row>
    <row r="25" spans="1:8" x14ac:dyDescent="0.2">
      <c r="E25" s="27"/>
      <c r="F25" s="28"/>
      <c r="G25" s="27"/>
      <c r="H25" s="27"/>
    </row>
    <row r="26" spans="1:8" x14ac:dyDescent="0.2">
      <c r="E26" s="27"/>
      <c r="F26" s="28"/>
      <c r="G26" s="27"/>
      <c r="H26" s="27"/>
    </row>
    <row r="27" spans="1:8" x14ac:dyDescent="0.2">
      <c r="E27" s="27"/>
      <c r="F27" s="28"/>
      <c r="G27" s="27"/>
      <c r="H27" s="27"/>
    </row>
    <row r="28" spans="1:8" x14ac:dyDescent="0.2">
      <c r="E28" s="27"/>
      <c r="F28" s="28"/>
      <c r="G28" s="27"/>
      <c r="H28" s="27"/>
    </row>
    <row r="29" spans="1:8" x14ac:dyDescent="0.2">
      <c r="E29" s="27"/>
      <c r="F29" s="28"/>
      <c r="G29" s="27"/>
      <c r="H29" s="27"/>
    </row>
    <row r="30" spans="1:8" x14ac:dyDescent="0.2">
      <c r="E30" s="27"/>
      <c r="F30" s="28"/>
      <c r="G30" s="27"/>
      <c r="H30" s="27"/>
    </row>
    <row r="31" spans="1:8" x14ac:dyDescent="0.2">
      <c r="E31" s="27"/>
      <c r="F31" s="28"/>
      <c r="G31" s="27"/>
      <c r="H31" s="27"/>
    </row>
    <row r="32" spans="1:8" x14ac:dyDescent="0.2">
      <c r="E32" s="27"/>
      <c r="F32" s="28"/>
      <c r="G32" s="27"/>
      <c r="H32" s="27"/>
    </row>
    <row r="33" spans="5:8" x14ac:dyDescent="0.2">
      <c r="E33" s="27"/>
      <c r="F33" s="28"/>
      <c r="G33" s="27"/>
      <c r="H33" s="27"/>
    </row>
    <row r="34" spans="5:8" x14ac:dyDescent="0.2">
      <c r="E34" s="27"/>
      <c r="F34" s="28"/>
      <c r="G34" s="27"/>
      <c r="H34" s="27"/>
    </row>
    <row r="35" spans="5:8" x14ac:dyDescent="0.2">
      <c r="E35" s="27"/>
      <c r="F35" s="28"/>
      <c r="G35" s="27"/>
      <c r="H35" s="27"/>
    </row>
    <row r="36" spans="5:8" x14ac:dyDescent="0.2">
      <c r="E36" s="27"/>
      <c r="F36" s="28"/>
      <c r="G36" s="27"/>
      <c r="H36" s="27"/>
    </row>
    <row r="37" spans="5:8" x14ac:dyDescent="0.2">
      <c r="E37" s="27"/>
      <c r="F37" s="28"/>
      <c r="G37" s="27"/>
      <c r="H37" s="27"/>
    </row>
    <row r="38" spans="5:8" x14ac:dyDescent="0.2">
      <c r="E38" s="27"/>
      <c r="F38" s="28"/>
      <c r="G38" s="27"/>
      <c r="H38" s="27"/>
    </row>
    <row r="39" spans="5:8" x14ac:dyDescent="0.2">
      <c r="E39" s="27"/>
      <c r="F39" s="28"/>
      <c r="G39" s="27"/>
      <c r="H39" s="27"/>
    </row>
    <row r="40" spans="5:8" x14ac:dyDescent="0.2">
      <c r="E40" s="27"/>
      <c r="F40" s="28"/>
      <c r="G40" s="27"/>
      <c r="H40" s="27"/>
    </row>
    <row r="41" spans="5:8" x14ac:dyDescent="0.2">
      <c r="E41" s="27"/>
      <c r="F41" s="28"/>
      <c r="G41" s="27"/>
      <c r="H41" s="27"/>
    </row>
    <row r="42" spans="5:8" x14ac:dyDescent="0.2">
      <c r="E42" s="27"/>
      <c r="F42" s="28"/>
      <c r="G42" s="27"/>
      <c r="H42" s="27"/>
    </row>
    <row r="43" spans="5:8" x14ac:dyDescent="0.2">
      <c r="E43" s="27"/>
      <c r="F43" s="28"/>
      <c r="G43" s="27"/>
      <c r="H43" s="27"/>
    </row>
    <row r="44" spans="5:8" x14ac:dyDescent="0.2">
      <c r="E44" s="27"/>
      <c r="F44" s="28"/>
      <c r="G44" s="27"/>
      <c r="H44" s="27"/>
    </row>
    <row r="45" spans="5:8" x14ac:dyDescent="0.2">
      <c r="E45" s="27"/>
      <c r="F45" s="28"/>
      <c r="G45" s="27"/>
      <c r="H45" s="27"/>
    </row>
    <row r="46" spans="5:8" x14ac:dyDescent="0.2">
      <c r="E46" s="27"/>
      <c r="F46" s="28"/>
      <c r="G46" s="27"/>
      <c r="H46" s="27"/>
    </row>
    <row r="47" spans="5:8" x14ac:dyDescent="0.2">
      <c r="E47" s="27"/>
      <c r="F47" s="28"/>
      <c r="G47" s="27"/>
      <c r="H47" s="27"/>
    </row>
    <row r="48" spans="5:8" x14ac:dyDescent="0.2">
      <c r="E48" s="27"/>
      <c r="F48" s="28"/>
      <c r="G48" s="27"/>
      <c r="H48" s="27"/>
    </row>
    <row r="49" spans="5:8" x14ac:dyDescent="0.2">
      <c r="E49" s="27"/>
      <c r="F49" s="28"/>
      <c r="G49" s="27"/>
      <c r="H49" s="27"/>
    </row>
    <row r="50" spans="5:8" x14ac:dyDescent="0.2">
      <c r="E50" s="27"/>
      <c r="F50" s="28"/>
      <c r="G50" s="27"/>
      <c r="H50" s="27"/>
    </row>
    <row r="51" spans="5:8" x14ac:dyDescent="0.2">
      <c r="E51" s="27"/>
      <c r="F51" s="28"/>
      <c r="G51" s="27"/>
      <c r="H51" s="27"/>
    </row>
    <row r="52" spans="5:8" x14ac:dyDescent="0.2">
      <c r="E52" s="27"/>
      <c r="F52" s="28"/>
      <c r="G52" s="27"/>
      <c r="H52" s="27"/>
    </row>
    <row r="53" spans="5:8" x14ac:dyDescent="0.2">
      <c r="E53" s="27"/>
      <c r="F53" s="28"/>
      <c r="G53" s="27"/>
      <c r="H53" s="27"/>
    </row>
    <row r="54" spans="5:8" x14ac:dyDescent="0.2">
      <c r="E54" s="27"/>
      <c r="F54" s="28"/>
      <c r="G54" s="27"/>
      <c r="H54" s="27"/>
    </row>
    <row r="55" spans="5:8" x14ac:dyDescent="0.2">
      <c r="E55" s="27"/>
      <c r="F55" s="28"/>
      <c r="G55" s="27"/>
      <c r="H55" s="27"/>
    </row>
    <row r="56" spans="5:8" x14ac:dyDescent="0.2">
      <c r="E56" s="27"/>
      <c r="F56" s="28"/>
      <c r="G56" s="27"/>
      <c r="H56" s="27"/>
    </row>
    <row r="57" spans="5:8" x14ac:dyDescent="0.2">
      <c r="E57" s="27"/>
      <c r="F57" s="28"/>
      <c r="G57" s="27"/>
      <c r="H57" s="27"/>
    </row>
    <row r="58" spans="5:8" x14ac:dyDescent="0.2">
      <c r="E58" s="27"/>
      <c r="F58" s="28"/>
      <c r="G58" s="27"/>
      <c r="H58" s="27"/>
    </row>
    <row r="59" spans="5:8" x14ac:dyDescent="0.2">
      <c r="E59" s="27"/>
      <c r="F59" s="28"/>
      <c r="G59" s="27"/>
      <c r="H59" s="27"/>
    </row>
    <row r="60" spans="5:8" x14ac:dyDescent="0.2">
      <c r="E60" s="27"/>
      <c r="F60" s="28"/>
      <c r="G60" s="27"/>
      <c r="H60" s="27"/>
    </row>
    <row r="61" spans="5:8" x14ac:dyDescent="0.2">
      <c r="E61" s="27"/>
      <c r="F61" s="28"/>
      <c r="G61" s="27"/>
      <c r="H61" s="27"/>
    </row>
    <row r="62" spans="5:8" x14ac:dyDescent="0.2">
      <c r="E62" s="27"/>
      <c r="F62" s="28"/>
      <c r="G62" s="27"/>
      <c r="H62" s="27"/>
    </row>
    <row r="63" spans="5:8" x14ac:dyDescent="0.2">
      <c r="E63" s="27"/>
      <c r="F63" s="28"/>
      <c r="G63" s="27"/>
      <c r="H63" s="27"/>
    </row>
    <row r="64" spans="5:8" x14ac:dyDescent="0.2">
      <c r="E64" s="27"/>
      <c r="F64" s="28"/>
      <c r="G64" s="27"/>
      <c r="H64" s="27"/>
    </row>
    <row r="65" spans="5:8" x14ac:dyDescent="0.2">
      <c r="E65" s="27"/>
      <c r="F65" s="28"/>
      <c r="G65" s="27"/>
      <c r="H65" s="27"/>
    </row>
    <row r="66" spans="5:8" x14ac:dyDescent="0.2">
      <c r="E66" s="27"/>
      <c r="F66" s="28"/>
      <c r="G66" s="27"/>
      <c r="H66" s="27"/>
    </row>
    <row r="67" spans="5:8" x14ac:dyDescent="0.2">
      <c r="E67" s="27"/>
      <c r="F67" s="28"/>
      <c r="G67" s="27"/>
      <c r="H67" s="27"/>
    </row>
    <row r="68" spans="5:8" x14ac:dyDescent="0.2">
      <c r="E68" s="27"/>
      <c r="F68" s="28"/>
      <c r="G68" s="27"/>
      <c r="H68" s="27"/>
    </row>
    <row r="69" spans="5:8" x14ac:dyDescent="0.2">
      <c r="E69" s="27"/>
      <c r="F69" s="28"/>
      <c r="G69" s="27"/>
      <c r="H69" s="27"/>
    </row>
    <row r="70" spans="5:8" x14ac:dyDescent="0.2">
      <c r="E70" s="27"/>
      <c r="F70" s="28"/>
      <c r="G70" s="27"/>
      <c r="H70" s="27"/>
    </row>
    <row r="71" spans="5:8" x14ac:dyDescent="0.2">
      <c r="E71" s="27"/>
      <c r="F71" s="28"/>
      <c r="G71" s="27"/>
      <c r="H71" s="27"/>
    </row>
    <row r="72" spans="5:8" x14ac:dyDescent="0.2">
      <c r="E72" s="27"/>
      <c r="F72" s="28"/>
      <c r="G72" s="27"/>
      <c r="H72" s="27"/>
    </row>
    <row r="73" spans="5:8" x14ac:dyDescent="0.2">
      <c r="E73" s="27"/>
      <c r="F73" s="28"/>
      <c r="G73" s="27"/>
      <c r="H73" s="27"/>
    </row>
    <row r="74" spans="5:8" x14ac:dyDescent="0.2">
      <c r="E74" s="27"/>
      <c r="F74" s="28"/>
      <c r="G74" s="27"/>
      <c r="H74" s="27"/>
    </row>
    <row r="75" spans="5:8" x14ac:dyDescent="0.2">
      <c r="E75" s="27"/>
      <c r="F75" s="28"/>
      <c r="G75" s="27"/>
      <c r="H75" s="27"/>
    </row>
    <row r="76" spans="5:8" x14ac:dyDescent="0.2">
      <c r="E76" s="27"/>
      <c r="F76" s="28"/>
      <c r="G76" s="27"/>
      <c r="H76" s="27"/>
    </row>
    <row r="77" spans="5:8" x14ac:dyDescent="0.2">
      <c r="E77" s="27"/>
      <c r="F77" s="28"/>
      <c r="G77" s="27"/>
      <c r="H77" s="27"/>
    </row>
    <row r="78" spans="5:8" x14ac:dyDescent="0.2">
      <c r="E78" s="27"/>
      <c r="F78" s="28"/>
      <c r="G78" s="27"/>
      <c r="H78" s="27"/>
    </row>
    <row r="79" spans="5:8" x14ac:dyDescent="0.2">
      <c r="E79" s="27"/>
      <c r="F79" s="28"/>
      <c r="G79" s="27"/>
      <c r="H79" s="27"/>
    </row>
    <row r="80" spans="5:8" x14ac:dyDescent="0.2">
      <c r="E80" s="27"/>
      <c r="F80" s="28"/>
      <c r="G80" s="27"/>
      <c r="H80" s="27"/>
    </row>
    <row r="81" spans="5:8" x14ac:dyDescent="0.2">
      <c r="E81" s="27"/>
      <c r="F81" s="28"/>
      <c r="G81" s="27"/>
      <c r="H81" s="27"/>
    </row>
    <row r="82" spans="5:8" x14ac:dyDescent="0.2">
      <c r="E82" s="27"/>
      <c r="F82" s="27"/>
      <c r="G82" s="27"/>
      <c r="H82" s="27"/>
    </row>
    <row r="83" spans="5:8" x14ac:dyDescent="0.2">
      <c r="E83" s="27"/>
      <c r="F83" s="27"/>
      <c r="G83" s="27"/>
      <c r="H83" s="27"/>
    </row>
    <row r="84" spans="5:8" x14ac:dyDescent="0.2">
      <c r="E84" s="27"/>
      <c r="F84" s="27"/>
      <c r="G84" s="27"/>
      <c r="H8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5" sqref="C35"/>
    </sheetView>
  </sheetViews>
  <sheetFormatPr defaultRowHeight="14.25" x14ac:dyDescent="0.2"/>
  <cols>
    <col min="1" max="1" width="31.25" customWidth="1"/>
    <col min="2" max="2" width="19.25" bestFit="1" customWidth="1"/>
    <col min="3" max="3" width="73.125" bestFit="1" customWidth="1"/>
  </cols>
  <sheetData>
    <row r="1" spans="1:3" x14ac:dyDescent="0.2">
      <c r="A1" s="20" t="s">
        <v>111</v>
      </c>
    </row>
    <row r="2" spans="1:3" x14ac:dyDescent="0.2">
      <c r="A2" t="s">
        <v>140</v>
      </c>
    </row>
    <row r="3" spans="1:3" x14ac:dyDescent="0.2">
      <c r="A3" t="s">
        <v>112</v>
      </c>
    </row>
    <row r="5" spans="1:3" x14ac:dyDescent="0.2">
      <c r="A5" s="20" t="s">
        <v>113</v>
      </c>
    </row>
    <row r="6" spans="1:3" x14ac:dyDescent="0.2">
      <c r="A6" s="23" t="s">
        <v>115</v>
      </c>
      <c r="B6" s="23" t="s">
        <v>120</v>
      </c>
      <c r="C6" s="23" t="s">
        <v>116</v>
      </c>
    </row>
    <row r="7" spans="1:3" x14ac:dyDescent="0.2">
      <c r="A7" s="24" t="s">
        <v>121</v>
      </c>
      <c r="B7" s="24" t="s">
        <v>114</v>
      </c>
      <c r="C7" s="24" t="s">
        <v>117</v>
      </c>
    </row>
    <row r="8" spans="1:3" x14ac:dyDescent="0.2">
      <c r="A8" s="24" t="s">
        <v>122</v>
      </c>
      <c r="B8" s="24" t="s">
        <v>118</v>
      </c>
      <c r="C8" s="24" t="s">
        <v>119</v>
      </c>
    </row>
    <row r="9" spans="1:3" ht="28.5" x14ac:dyDescent="0.2">
      <c r="A9" s="24" t="s">
        <v>124</v>
      </c>
      <c r="B9" s="24" t="s">
        <v>165</v>
      </c>
      <c r="C9" s="25" t="s">
        <v>168</v>
      </c>
    </row>
    <row r="10" spans="1:3" ht="42.75" x14ac:dyDescent="0.2">
      <c r="A10" s="24" t="s">
        <v>125</v>
      </c>
      <c r="B10" s="24" t="s">
        <v>127</v>
      </c>
      <c r="C10" s="25" t="s">
        <v>128</v>
      </c>
    </row>
    <row r="11" spans="1:3" x14ac:dyDescent="0.2">
      <c r="A11" s="21" t="s">
        <v>93</v>
      </c>
      <c r="B11" s="22" t="s">
        <v>86</v>
      </c>
      <c r="C11" s="24" t="s">
        <v>135</v>
      </c>
    </row>
    <row r="12" spans="1:3" x14ac:dyDescent="0.2">
      <c r="A12" s="24" t="s">
        <v>129</v>
      </c>
      <c r="B12" s="24" t="s">
        <v>132</v>
      </c>
      <c r="C12" s="24" t="s">
        <v>136</v>
      </c>
    </row>
    <row r="13" spans="1:3" x14ac:dyDescent="0.2">
      <c r="A13" s="24" t="s">
        <v>131</v>
      </c>
      <c r="B13" s="24" t="s">
        <v>134</v>
      </c>
      <c r="C13" s="24" t="s">
        <v>137</v>
      </c>
    </row>
    <row r="17" spans="1:3" x14ac:dyDescent="0.2">
      <c r="A17" s="20" t="s">
        <v>138</v>
      </c>
    </row>
    <row r="18" spans="1:3" x14ac:dyDescent="0.2">
      <c r="A18" t="s">
        <v>139</v>
      </c>
    </row>
    <row r="19" spans="1:3" x14ac:dyDescent="0.2">
      <c r="A19" t="s">
        <v>141</v>
      </c>
    </row>
    <row r="20" spans="1:3" x14ac:dyDescent="0.2">
      <c r="A20" t="s">
        <v>112</v>
      </c>
    </row>
    <row r="22" spans="1:3" x14ac:dyDescent="0.2">
      <c r="A22" s="20" t="s">
        <v>142</v>
      </c>
    </row>
    <row r="23" spans="1:3" x14ac:dyDescent="0.2">
      <c r="A23" s="23" t="s">
        <v>143</v>
      </c>
      <c r="B23" s="23" t="s">
        <v>120</v>
      </c>
      <c r="C23" s="23" t="s">
        <v>144</v>
      </c>
    </row>
    <row r="24" spans="1:3" x14ac:dyDescent="0.2">
      <c r="A24" s="24" t="s">
        <v>147</v>
      </c>
      <c r="B24" s="24" t="s">
        <v>114</v>
      </c>
      <c r="C24" s="24" t="s">
        <v>117</v>
      </c>
    </row>
    <row r="25" spans="1:3" x14ac:dyDescent="0.2">
      <c r="A25" s="24" t="s">
        <v>122</v>
      </c>
      <c r="B25" s="24" t="s">
        <v>118</v>
      </c>
      <c r="C25" s="24" t="s">
        <v>119</v>
      </c>
    </row>
    <row r="26" spans="1:3" x14ac:dyDescent="0.2">
      <c r="A26" s="26" t="s">
        <v>149</v>
      </c>
      <c r="B26" s="26" t="s">
        <v>152</v>
      </c>
      <c r="C26" s="26" t="s">
        <v>154</v>
      </c>
    </row>
    <row r="27" spans="1:3" x14ac:dyDescent="0.2">
      <c r="A27" s="26" t="s">
        <v>150</v>
      </c>
      <c r="B27" s="26" t="s">
        <v>153</v>
      </c>
      <c r="C27" s="26" t="s">
        <v>155</v>
      </c>
    </row>
    <row r="28" spans="1:3" x14ac:dyDescent="0.2">
      <c r="A28" s="26" t="s">
        <v>156</v>
      </c>
      <c r="B28" s="26" t="s">
        <v>157</v>
      </c>
      <c r="C28" s="26" t="s">
        <v>167</v>
      </c>
    </row>
    <row r="29" spans="1:3" x14ac:dyDescent="0.2">
      <c r="A29" s="26" t="s">
        <v>158</v>
      </c>
      <c r="B29" s="26" t="s">
        <v>166</v>
      </c>
      <c r="C29" s="26" t="s">
        <v>169</v>
      </c>
    </row>
    <row r="30" spans="1:3" x14ac:dyDescent="0.2">
      <c r="A30" s="26" t="s">
        <v>160</v>
      </c>
      <c r="B30" s="24" t="s">
        <v>108</v>
      </c>
      <c r="C30" s="26" t="s">
        <v>169</v>
      </c>
    </row>
    <row r="31" spans="1:3" x14ac:dyDescent="0.2">
      <c r="A31" s="26" t="s">
        <v>162</v>
      </c>
      <c r="B31" s="24" t="s">
        <v>164</v>
      </c>
      <c r="C31" s="26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辅助表 buildingmesh配置表</vt:lpstr>
      <vt:lpstr>辅助表 buildingcurvemesh配置表</vt:lpstr>
      <vt:lpstr>buildingmesh</vt:lpstr>
      <vt:lpstr>buildingcurvemesh</vt:lpstr>
      <vt:lpstr>配置说明</vt:lpstr>
    </vt:vector>
  </TitlesOfParts>
  <Company>snda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李欣妍.Annie</dc:creator>
  <cp:lastModifiedBy>李欣妍.Annie</cp:lastModifiedBy>
  <cp:lastPrinted>2018-10-29T06:57:14Z</cp:lastPrinted>
  <dcterms:created xsi:type="dcterms:W3CDTF">2018-09-12T08:11:12Z</dcterms:created>
  <dcterms:modified xsi:type="dcterms:W3CDTF">2019-02-21T06:45:04Z</dcterms:modified>
</cp:coreProperties>
</file>