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ebird\git_project\rayline_dev\"/>
    </mc:Choice>
  </mc:AlternateContent>
  <bookViews>
    <workbookView xWindow="0" yWindow="0" windowWidth="16170" windowHeight="11115"/>
  </bookViews>
  <sheets>
    <sheet name="policy" sheetId="1" r:id="rId1"/>
    <sheet name="分辨率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8" i="1" l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Q29" i="1"/>
  <c r="Q30" i="1"/>
  <c r="Q31" i="1"/>
  <c r="Q32" i="1"/>
  <c r="Q18" i="1"/>
  <c r="Q19" i="1"/>
  <c r="Q20" i="1"/>
  <c r="Q21" i="1"/>
  <c r="Q22" i="1"/>
  <c r="Q23" i="1"/>
  <c r="Q24" i="1"/>
  <c r="Q25" i="1"/>
  <c r="Q26" i="1"/>
  <c r="Q27" i="1"/>
  <c r="Q28" i="1"/>
  <c r="Q17" i="1" l="1"/>
  <c r="S17" i="1" s="1"/>
  <c r="AD17" i="1" s="1"/>
  <c r="Q16" i="1"/>
  <c r="U16" i="1" s="1"/>
  <c r="AF16" i="1" s="1"/>
  <c r="Q15" i="1"/>
  <c r="S15" i="1" s="1"/>
  <c r="AD15" i="1" s="1"/>
  <c r="Q14" i="1"/>
  <c r="T14" i="1" s="1"/>
  <c r="AE14" i="1" s="1"/>
  <c r="Q13" i="1"/>
  <c r="U13" i="1" s="1"/>
  <c r="AF13" i="1" s="1"/>
  <c r="Q12" i="1"/>
  <c r="S12" i="1" s="1"/>
  <c r="Q11" i="1"/>
  <c r="U11" i="1" s="1"/>
  <c r="AF11" i="1" s="1"/>
  <c r="Q10" i="1"/>
  <c r="S10" i="1" s="1"/>
  <c r="W14" i="1" l="1"/>
  <c r="AH14" i="1" s="1"/>
  <c r="AA14" i="1"/>
  <c r="AL14" i="1" s="1"/>
  <c r="Z17" i="1"/>
  <c r="AK17" i="1" s="1"/>
  <c r="V17" i="1"/>
  <c r="AG17" i="1" s="1"/>
  <c r="Y17" i="1"/>
  <c r="AJ17" i="1" s="1"/>
  <c r="AB17" i="1"/>
  <c r="AM17" i="1" s="1"/>
  <c r="X17" i="1"/>
  <c r="AI17" i="1" s="1"/>
  <c r="T17" i="1"/>
  <c r="AE17" i="1" s="1"/>
  <c r="U17" i="1"/>
  <c r="AF17" i="1" s="1"/>
  <c r="AA17" i="1"/>
  <c r="AL17" i="1" s="1"/>
  <c r="W17" i="1"/>
  <c r="AH17" i="1" s="1"/>
  <c r="T16" i="1"/>
  <c r="AE16" i="1" s="1"/>
  <c r="AA16" i="1"/>
  <c r="AL16" i="1" s="1"/>
  <c r="W16" i="1"/>
  <c r="AH16" i="1" s="1"/>
  <c r="S16" i="1"/>
  <c r="AD16" i="1" s="1"/>
  <c r="AB16" i="1"/>
  <c r="AM16" i="1" s="1"/>
  <c r="Z16" i="1"/>
  <c r="AK16" i="1" s="1"/>
  <c r="V16" i="1"/>
  <c r="AG16" i="1" s="1"/>
  <c r="X16" i="1"/>
  <c r="AI16" i="1" s="1"/>
  <c r="Y16" i="1"/>
  <c r="AJ16" i="1" s="1"/>
  <c r="V15" i="1"/>
  <c r="AG15" i="1" s="1"/>
  <c r="Y15" i="1"/>
  <c r="AJ15" i="1" s="1"/>
  <c r="U15" i="1"/>
  <c r="AF15" i="1" s="1"/>
  <c r="Z15" i="1"/>
  <c r="AK15" i="1" s="1"/>
  <c r="AB15" i="1"/>
  <c r="AM15" i="1" s="1"/>
  <c r="X15" i="1"/>
  <c r="AI15" i="1" s="1"/>
  <c r="T15" i="1"/>
  <c r="AE15" i="1" s="1"/>
  <c r="AA15" i="1"/>
  <c r="AL15" i="1" s="1"/>
  <c r="W15" i="1"/>
  <c r="AH15" i="1" s="1"/>
  <c r="S14" i="1"/>
  <c r="AD14" i="1" s="1"/>
  <c r="V14" i="1"/>
  <c r="AG14" i="1" s="1"/>
  <c r="Y14" i="1"/>
  <c r="AJ14" i="1" s="1"/>
  <c r="U14" i="1"/>
  <c r="AF14" i="1" s="1"/>
  <c r="Z14" i="1"/>
  <c r="AK14" i="1" s="1"/>
  <c r="AB14" i="1"/>
  <c r="AM14" i="1" s="1"/>
  <c r="X14" i="1"/>
  <c r="AI14" i="1" s="1"/>
  <c r="AB13" i="1"/>
  <c r="AM13" i="1" s="1"/>
  <c r="X13" i="1"/>
  <c r="AI13" i="1" s="1"/>
  <c r="AA13" i="1"/>
  <c r="AL13" i="1" s="1"/>
  <c r="W13" i="1"/>
  <c r="AH13" i="1" s="1"/>
  <c r="S13" i="1"/>
  <c r="AD13" i="1" s="1"/>
  <c r="T13" i="1"/>
  <c r="AE13" i="1" s="1"/>
  <c r="Z13" i="1"/>
  <c r="AK13" i="1" s="1"/>
  <c r="V13" i="1"/>
  <c r="AG13" i="1" s="1"/>
  <c r="Y13" i="1"/>
  <c r="AJ13" i="1" s="1"/>
  <c r="Z10" i="1"/>
  <c r="AK10" i="1" s="1"/>
  <c r="AA11" i="1"/>
  <c r="AL11" i="1" s="1"/>
  <c r="V11" i="1"/>
  <c r="AG11" i="1" s="1"/>
  <c r="Y10" i="1"/>
  <c r="AJ10" i="1" s="1"/>
  <c r="AB11" i="1"/>
  <c r="AM11" i="1" s="1"/>
  <c r="Z11" i="1"/>
  <c r="AK11" i="1" s="1"/>
  <c r="T11" i="1"/>
  <c r="V10" i="1"/>
  <c r="AG10" i="1" s="1"/>
  <c r="W11" i="1"/>
  <c r="X11" i="1"/>
  <c r="AI11" i="1" s="1"/>
  <c r="S11" i="1"/>
  <c r="U10" i="1"/>
  <c r="AF10" i="1" s="1"/>
  <c r="Z12" i="1"/>
  <c r="AK12" i="1" s="1"/>
  <c r="V12" i="1"/>
  <c r="AG12" i="1" s="1"/>
  <c r="Y12" i="1"/>
  <c r="AJ12" i="1" s="1"/>
  <c r="U12" i="1"/>
  <c r="AF12" i="1" s="1"/>
  <c r="AB12" i="1"/>
  <c r="AM12" i="1" s="1"/>
  <c r="X12" i="1"/>
  <c r="AI12" i="1" s="1"/>
  <c r="T12" i="1"/>
  <c r="AB10" i="1"/>
  <c r="AM10" i="1" s="1"/>
  <c r="X10" i="1"/>
  <c r="AI10" i="1" s="1"/>
  <c r="T10" i="1"/>
  <c r="AA12" i="1"/>
  <c r="AL12" i="1" s="1"/>
  <c r="W12" i="1"/>
  <c r="Y11" i="1"/>
  <c r="AJ11" i="1" s="1"/>
  <c r="AA10" i="1"/>
  <c r="AL10" i="1" s="1"/>
  <c r="W10" i="1"/>
  <c r="E3" i="2" l="1"/>
  <c r="E4" i="2"/>
  <c r="E5" i="2"/>
  <c r="E6" i="2"/>
  <c r="E7" i="2"/>
  <c r="E8" i="2"/>
  <c r="E9" i="2"/>
  <c r="Q9" i="1" l="1"/>
  <c r="Q8" i="1"/>
  <c r="D4" i="1"/>
  <c r="D5" i="1"/>
  <c r="AE11" i="1" l="1"/>
  <c r="AE10" i="1"/>
  <c r="AE12" i="1"/>
  <c r="AD10" i="1"/>
  <c r="AD12" i="1"/>
  <c r="AD11" i="1"/>
  <c r="V8" i="1"/>
  <c r="AG8" i="1" s="1"/>
  <c r="Y8" i="1"/>
  <c r="AJ8" i="1" s="1"/>
  <c r="AB8" i="1"/>
  <c r="AM8" i="1" s="1"/>
  <c r="AA8" i="1"/>
  <c r="AL8" i="1" s="1"/>
  <c r="Z8" i="1"/>
  <c r="AK8" i="1" s="1"/>
  <c r="S9" i="1"/>
  <c r="AD9" i="1" s="1"/>
  <c r="Y9" i="1"/>
  <c r="AJ9" i="1" s="1"/>
  <c r="AB9" i="1"/>
  <c r="AM9" i="1" s="1"/>
  <c r="Z9" i="1"/>
  <c r="AK9" i="1" s="1"/>
  <c r="AA9" i="1"/>
  <c r="AL9" i="1" s="1"/>
  <c r="U9" i="1"/>
  <c r="AF9" i="1" s="1"/>
  <c r="V9" i="1"/>
  <c r="AG9" i="1" s="1"/>
  <c r="X9" i="1"/>
  <c r="AI9" i="1" s="1"/>
  <c r="T9" i="1"/>
  <c r="AE9" i="1" s="1"/>
  <c r="W9" i="1"/>
  <c r="U8" i="1"/>
  <c r="AF8" i="1" s="1"/>
  <c r="X8" i="1"/>
  <c r="AI8" i="1" s="1"/>
  <c r="T8" i="1"/>
  <c r="AE8" i="1" s="1"/>
  <c r="W8" i="1"/>
  <c r="S8" i="1"/>
  <c r="AD8" i="1" s="1"/>
  <c r="Q4" i="1"/>
  <c r="Q5" i="1"/>
  <c r="Q6" i="1"/>
  <c r="Q7" i="1"/>
  <c r="D8" i="1"/>
  <c r="AH10" i="1" l="1"/>
  <c r="AH11" i="1"/>
  <c r="AH12" i="1"/>
  <c r="Y4" i="1"/>
  <c r="AJ4" i="1" s="1"/>
  <c r="AA4" i="1"/>
  <c r="AL4" i="1" s="1"/>
  <c r="AB4" i="1"/>
  <c r="AM4" i="1" s="1"/>
  <c r="Z4" i="1"/>
  <c r="AK4" i="1" s="1"/>
  <c r="Y7" i="1"/>
  <c r="AJ7" i="1" s="1"/>
  <c r="AB7" i="1"/>
  <c r="AM7" i="1" s="1"/>
  <c r="AA7" i="1"/>
  <c r="AL7" i="1" s="1"/>
  <c r="Z7" i="1"/>
  <c r="AK7" i="1" s="1"/>
  <c r="AB6" i="1"/>
  <c r="AM6" i="1" s="1"/>
  <c r="Y6" i="1"/>
  <c r="AJ6" i="1" s="1"/>
  <c r="AA6" i="1"/>
  <c r="AL6" i="1" s="1"/>
  <c r="Z6" i="1"/>
  <c r="AK6" i="1" s="1"/>
  <c r="Y5" i="1"/>
  <c r="AJ5" i="1" s="1"/>
  <c r="AA5" i="1"/>
  <c r="AL5" i="1" s="1"/>
  <c r="AB5" i="1"/>
  <c r="AM5" i="1" s="1"/>
  <c r="Z5" i="1"/>
  <c r="AK5" i="1" s="1"/>
  <c r="AH9" i="1"/>
  <c r="AH8" i="1"/>
  <c r="T7" i="1"/>
  <c r="AE7" i="1" s="1"/>
  <c r="V7" i="1"/>
  <c r="AG7" i="1" s="1"/>
  <c r="U6" i="1"/>
  <c r="AF6" i="1" s="1"/>
  <c r="V6" i="1"/>
  <c r="AG6" i="1" s="1"/>
  <c r="U5" i="1"/>
  <c r="AF5" i="1" s="1"/>
  <c r="V5" i="1"/>
  <c r="AG5" i="1" s="1"/>
  <c r="X4" i="1"/>
  <c r="AI4" i="1" s="1"/>
  <c r="V4" i="1"/>
  <c r="AG4" i="1" s="1"/>
  <c r="S5" i="1"/>
  <c r="AD5" i="1" s="1"/>
  <c r="T5" i="1"/>
  <c r="AE5" i="1" s="1"/>
  <c r="X6" i="1"/>
  <c r="AI6" i="1" s="1"/>
  <c r="T6" i="1"/>
  <c r="AE6" i="1" s="1"/>
  <c r="X5" i="1"/>
  <c r="AI5" i="1" s="1"/>
  <c r="S4" i="1"/>
  <c r="AD4" i="1" s="1"/>
  <c r="X7" i="1"/>
  <c r="AI7" i="1" s="1"/>
  <c r="S7" i="1"/>
  <c r="AD7" i="1" s="1"/>
  <c r="U4" i="1"/>
  <c r="AF4" i="1" s="1"/>
  <c r="W7" i="1"/>
  <c r="AH7" i="1" s="1"/>
  <c r="W6" i="1"/>
  <c r="AH6" i="1" s="1"/>
  <c r="W5" i="1"/>
  <c r="AH5" i="1" s="1"/>
  <c r="T4" i="1"/>
  <c r="AE4" i="1" s="1"/>
  <c r="S6" i="1"/>
  <c r="AD6" i="1" s="1"/>
  <c r="W4" i="1"/>
  <c r="AH4" i="1" s="1"/>
  <c r="U7" i="1"/>
  <c r="AF7" i="1" s="1"/>
</calcChain>
</file>

<file path=xl/sharedStrings.xml><?xml version="1.0" encoding="utf-8"?>
<sst xmlns="http://schemas.openxmlformats.org/spreadsheetml/2006/main" count="70" uniqueCount="47">
  <si>
    <t>level</t>
    <phoneticPr fontId="3" type="noConversion"/>
  </si>
  <si>
    <t>单体概率</t>
    <phoneticPr fontId="3" type="noConversion"/>
  </si>
  <si>
    <t>总体概率</t>
    <phoneticPr fontId="3" type="noConversion"/>
  </si>
  <si>
    <t>Sum</t>
    <phoneticPr fontId="3" type="noConversion"/>
  </si>
  <si>
    <t>配置</t>
    <phoneticPr fontId="3" type="noConversion"/>
  </si>
  <si>
    <t>20-25</t>
  </si>
  <si>
    <t>1-1</t>
  </si>
  <si>
    <t>2-4</t>
  </si>
  <si>
    <t>类型</t>
    <phoneticPr fontId="3" type="noConversion"/>
  </si>
  <si>
    <t>特点</t>
    <phoneticPr fontId="3" type="noConversion"/>
  </si>
  <si>
    <t>1点</t>
  </si>
  <si>
    <t>4点长条</t>
  </si>
  <si>
    <t>4点U型</t>
  </si>
  <si>
    <t>Block数量</t>
    <phoneticPr fontId="3" type="noConversion"/>
  </si>
  <si>
    <t>Block汇总</t>
    <phoneticPr fontId="3" type="noConversion"/>
  </si>
  <si>
    <t>5-7</t>
    <phoneticPr fontId="3" type="noConversion"/>
  </si>
  <si>
    <t>8-19</t>
    <phoneticPr fontId="3" type="noConversion"/>
  </si>
  <si>
    <t>4点2型</t>
    <phoneticPr fontId="3" type="noConversion"/>
  </si>
  <si>
    <t>4点7型</t>
    <phoneticPr fontId="3" type="noConversion"/>
  </si>
  <si>
    <t>5-7</t>
    <phoneticPr fontId="3" type="noConversion"/>
  </si>
  <si>
    <t>5-7</t>
    <phoneticPr fontId="3" type="noConversion"/>
  </si>
  <si>
    <t>机型</t>
    <phoneticPr fontId="3" type="noConversion"/>
  </si>
  <si>
    <t>宽</t>
    <phoneticPr fontId="3" type="noConversion"/>
  </si>
  <si>
    <t>高</t>
    <phoneticPr fontId="3" type="noConversion"/>
  </si>
  <si>
    <t>比例</t>
    <phoneticPr fontId="3" type="noConversion"/>
  </si>
  <si>
    <t>三星</t>
    <phoneticPr fontId="3" type="noConversion"/>
  </si>
  <si>
    <t>华为</t>
    <phoneticPr fontId="3" type="noConversion"/>
  </si>
  <si>
    <t>三星低端</t>
    <phoneticPr fontId="3" type="noConversion"/>
  </si>
  <si>
    <t>iphone5</t>
    <phoneticPr fontId="3" type="noConversion"/>
  </si>
  <si>
    <t>iphone4</t>
    <phoneticPr fontId="3" type="noConversion"/>
  </si>
  <si>
    <t>iphone6</t>
    <phoneticPr fontId="3" type="noConversion"/>
  </si>
  <si>
    <t>iphone6+</t>
    <phoneticPr fontId="3" type="noConversion"/>
  </si>
  <si>
    <t>26-31</t>
  </si>
  <si>
    <t>26-31</t>
    <phoneticPr fontId="3" type="noConversion"/>
  </si>
  <si>
    <t>5点块状</t>
    <phoneticPr fontId="3" type="noConversion"/>
  </si>
  <si>
    <t>32-34</t>
  </si>
  <si>
    <t>32-34</t>
    <phoneticPr fontId="3" type="noConversion"/>
  </si>
  <si>
    <t>5点梅花</t>
    <phoneticPr fontId="3" type="noConversion"/>
  </si>
  <si>
    <t>35-36</t>
  </si>
  <si>
    <t>35-36</t>
    <phoneticPr fontId="3" type="noConversion"/>
  </si>
  <si>
    <t>4点3页草</t>
    <phoneticPr fontId="3" type="noConversion"/>
  </si>
  <si>
    <t>37-42</t>
  </si>
  <si>
    <t>37-42</t>
    <phoneticPr fontId="3" type="noConversion"/>
  </si>
  <si>
    <t>5点权杖</t>
    <phoneticPr fontId="3" type="noConversion"/>
  </si>
  <si>
    <t>43-48</t>
  </si>
  <si>
    <t>43-48</t>
    <phoneticPr fontId="3" type="noConversion"/>
  </si>
  <si>
    <t>5点U型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</si>
</sst>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9" fontId="4" fillId="0" borderId="0" xfId="1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9" fontId="4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27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font>
        <i/>
        <strike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  <numFmt numFmtId="13" formatCode="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微软雅黑"/>
        <scheme val="none"/>
      </font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357187</xdr:colOff>
      <xdr:row>14</xdr:row>
      <xdr:rowOff>104775</xdr:rowOff>
    </xdr:from>
    <xdr:to>
      <xdr:col>4</xdr:col>
      <xdr:colOff>180974</xdr:colOff>
      <xdr:row>37</xdr:row>
      <xdr:rowOff>71764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7" y="3152775"/>
          <a:ext cx="2628900" cy="43484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F3:Q32" totalsRowShown="0">
  <tableColumns count="12">
    <tableColumn id="1" name="level"/>
    <tableColumn id="2" name="1-1"/>
    <tableColumn id="3" name="2-4"/>
    <tableColumn id="4" name="5-7"/>
    <tableColumn id="8" name="8-19"/>
    <tableColumn id="5" name="20-25"/>
    <tableColumn id="6" name="26-31"/>
    <tableColumn id="12" name="32-34"/>
    <tableColumn id="11" name="35-36"/>
    <tableColumn id="10" name="37-42"/>
    <tableColumn id="9" name="43-48"/>
    <tableColumn id="7" name="Sum" dataDxfId="26">
      <calculatedColumnFormula>SUM(表1[[#This Row],[1-1]:[26-31]])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D3:AM32" totalsRowShown="0" headerRowDxfId="25" dataDxfId="24" dataCellStyle="百分比">
  <tableColumns count="10">
    <tableColumn id="1" name="1-1" dataDxfId="23" dataCellStyle="百分比">
      <calculatedColumnFormula>表3[[#This Row],[1-1]]/D$4</calculatedColumnFormula>
    </tableColumn>
    <tableColumn id="2" name="2-4" dataDxfId="22" dataCellStyle="百分比">
      <calculatedColumnFormula>表3[[#This Row],[2-4]]/D$5</calculatedColumnFormula>
    </tableColumn>
    <tableColumn id="3" name="5-7" dataDxfId="21" dataCellStyle="百分比">
      <calculatedColumnFormula>表3[[#This Row],[5-7]]/D$7</calculatedColumnFormula>
    </tableColumn>
    <tableColumn id="6" name="8-19" dataDxfId="20" dataCellStyle="百分比">
      <calculatedColumnFormula>表3[[#This Row],[8-19]]/D$7</calculatedColumnFormula>
    </tableColumn>
    <tableColumn id="4" name="20-25" dataDxfId="19" dataCellStyle="百分比">
      <calculatedColumnFormula>表3[[#This Row],[20-25]]/D$8</calculatedColumnFormula>
    </tableColumn>
    <tableColumn id="5" name="26-31" dataDxfId="18" dataCellStyle="百分比">
      <calculatedColumnFormula>表3[[#This Row],[26-31]]/D$9</calculatedColumnFormula>
    </tableColumn>
    <tableColumn id="7" name="32-34" dataDxfId="17" dataCellStyle="百分比">
      <calculatedColumnFormula>表3[[#This Row],[32-34]]/D$9</calculatedColumnFormula>
    </tableColumn>
    <tableColumn id="8" name="35-36" dataDxfId="16" dataCellStyle="百分比">
      <calculatedColumnFormula>表3[[#This Row],[35-36]]/D$11</calculatedColumnFormula>
    </tableColumn>
    <tableColumn id="9" name="37-42" dataDxfId="15" dataCellStyle="百分比">
      <calculatedColumnFormula>表3[[#This Row],[37-42]]/D$12</calculatedColumnFormula>
    </tableColumn>
    <tableColumn id="10" name="43-48" dataDxfId="14" dataCellStyle="百分比">
      <calculatedColumnFormula>表3[[#This Row],[43-48]]/D$13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S3:AB32" totalsRowShown="0" headerRowDxfId="13" dataDxfId="12" dataCellStyle="百分比">
  <tableColumns count="10">
    <tableColumn id="1" name="1-1" dataDxfId="11" dataCellStyle="百分比">
      <calculatedColumnFormula>表1[[#This Row],[1-1]]/表1[[#This Row],[Sum]]</calculatedColumnFormula>
    </tableColumn>
    <tableColumn id="2" name="2-4" dataDxfId="10" dataCellStyle="百分比">
      <calculatedColumnFormula>表1[[#This Row],[2-4]]/表1[[#This Row],[Sum]]</calculatedColumnFormula>
    </tableColumn>
    <tableColumn id="3" name="5-7" dataDxfId="9" dataCellStyle="百分比">
      <calculatedColumnFormula>表1[[#This Row],[5-7]]/表1[[#This Row],[Sum]]</calculatedColumnFormula>
    </tableColumn>
    <tableColumn id="6" name="8-19" dataDxfId="8" dataCellStyle="百分比">
      <calculatedColumnFormula>表1[[#This Row],[8-19]]/表1[[#This Row],[Sum]]</calculatedColumnFormula>
    </tableColumn>
    <tableColumn id="4" name="20-25" dataDxfId="7" dataCellStyle="百分比">
      <calculatedColumnFormula>表1[[#This Row],[20-25]]/表1[[#This Row],[Sum]]</calculatedColumnFormula>
    </tableColumn>
    <tableColumn id="5" name="26-31" dataDxfId="6" dataCellStyle="百分比">
      <calculatedColumnFormula>表1[[#This Row],[26-31]]/表1[[#This Row],[Sum]]</calculatedColumnFormula>
    </tableColumn>
    <tableColumn id="7" name="32-34" dataDxfId="5" dataCellStyle="百分比">
      <calculatedColumnFormula>表1[[#This Row],[32-34]]/表1[[#This Row],[Sum]]</calculatedColumnFormula>
    </tableColumn>
    <tableColumn id="8" name="35-36" dataDxfId="4" dataCellStyle="百分比">
      <calculatedColumnFormula>表1[[#This Row],[35-36]]/表1[[#This Row],[Sum]]</calculatedColumnFormula>
    </tableColumn>
    <tableColumn id="9" name="37-42" dataDxfId="3" dataCellStyle="百分比">
      <calculatedColumnFormula>表1[[#This Row],[37-42]]/表1[[#This Row],[Sum]]</calculatedColumnFormula>
    </tableColumn>
    <tableColumn id="10" name="43-48" dataDxfId="2" dataCellStyle="百分比">
      <calculatedColumnFormula>表1[[#This Row],[43-48]]/表1[[#This Row],[Sum]]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B3:D13" totalsRowShown="0">
  <tableColumns count="3">
    <tableColumn id="1" name="类型"/>
    <tableColumn id="2" name="特点"/>
    <tableColumn id="3" name="Block数量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5" displayName="表5" ref="B2:E9" totalsRowShown="0">
  <autoFilter ref="B2:E9"/>
  <tableColumns count="4">
    <tableColumn id="1" name="机型"/>
    <tableColumn id="2" name="宽"/>
    <tableColumn id="3" name="高"/>
    <tableColumn id="4" name="比例" dataDxfId="0">
      <calculatedColumnFormula>表5[[#This Row],[宽]]/表5[[#This Row],[高]]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3"/>
  <sheetViews>
    <sheetView showGridLines="0" tabSelected="1" workbookViewId="0">
      <pane xSplit="5" topLeftCell="F1" activePane="topRight" state="frozen"/>
      <selection pane="topRight" activeCell="K35" sqref="K35"/>
    </sheetView>
  </sheetViews>
  <sheetFormatPr defaultColWidth="8.1171875" defaultRowHeight="15" x14ac:dyDescent="0.5"/>
  <cols>
    <col min="2" max="2" width="9.17578125" bestFit="1" customWidth="1"/>
    <col min="3" max="3" width="8.17578125" bestFit="1" customWidth="1"/>
    <col min="4" max="4" width="9.17578125" bestFit="1" customWidth="1"/>
    <col min="6" max="6" width="5.1171875" bestFit="1" customWidth="1"/>
    <col min="7" max="9" width="3.9375" bestFit="1" customWidth="1"/>
    <col min="10" max="10" width="5" bestFit="1" customWidth="1"/>
    <col min="11" max="12" width="6.05859375" bestFit="1" customWidth="1"/>
    <col min="13" max="16" width="6.05859375" customWidth="1"/>
    <col min="17" max="17" width="4.8203125" bestFit="1" customWidth="1"/>
    <col min="19" max="19" width="7.87890625" bestFit="1" customWidth="1"/>
    <col min="20" max="22" width="5.29296875" bestFit="1" customWidth="1"/>
    <col min="23" max="24" width="6.05859375" bestFit="1" customWidth="1"/>
    <col min="30" max="30" width="7.87890625" bestFit="1" customWidth="1"/>
    <col min="31" max="32" width="4.29296875" bestFit="1" customWidth="1"/>
    <col min="33" max="33" width="5.29296875" bestFit="1" customWidth="1"/>
    <col min="34" max="35" width="6.05859375" bestFit="1" customWidth="1"/>
    <col min="36" max="39" width="6.05859375" customWidth="1"/>
  </cols>
  <sheetData>
    <row r="2" spans="2:39" ht="15.75" x14ac:dyDescent="0.5">
      <c r="B2" s="1" t="s">
        <v>14</v>
      </c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2</v>
      </c>
      <c r="T2" s="1"/>
      <c r="U2" s="1"/>
      <c r="V2" s="1"/>
      <c r="W2" s="1"/>
      <c r="X2" s="1"/>
      <c r="AD2" s="1" t="s">
        <v>1</v>
      </c>
      <c r="AE2" s="1"/>
      <c r="AF2" s="1"/>
      <c r="AG2" s="1"/>
      <c r="AH2" s="1"/>
      <c r="AI2" s="1"/>
      <c r="AJ2" s="1"/>
      <c r="AK2" s="1"/>
      <c r="AL2" s="1"/>
      <c r="AM2" s="1"/>
    </row>
    <row r="3" spans="2:39" x14ac:dyDescent="0.5">
      <c r="B3" t="s">
        <v>8</v>
      </c>
      <c r="C3" t="s">
        <v>9</v>
      </c>
      <c r="D3" t="s">
        <v>13</v>
      </c>
      <c r="F3" t="s">
        <v>0</v>
      </c>
      <c r="G3" t="s">
        <v>6</v>
      </c>
      <c r="H3" t="s">
        <v>7</v>
      </c>
      <c r="I3" s="5" t="s">
        <v>15</v>
      </c>
      <c r="J3" s="5" t="s">
        <v>16</v>
      </c>
      <c r="K3" t="s">
        <v>5</v>
      </c>
      <c r="L3" t="s">
        <v>33</v>
      </c>
      <c r="M3" s="6" t="s">
        <v>36</v>
      </c>
      <c r="N3" t="s">
        <v>39</v>
      </c>
      <c r="O3" t="s">
        <v>42</v>
      </c>
      <c r="P3" s="5" t="s">
        <v>45</v>
      </c>
      <c r="Q3" t="s">
        <v>3</v>
      </c>
      <c r="S3" s="3" t="s">
        <v>6</v>
      </c>
      <c r="T3" s="3" t="s">
        <v>7</v>
      </c>
      <c r="U3" s="3" t="s">
        <v>20</v>
      </c>
      <c r="V3" s="3" t="s">
        <v>16</v>
      </c>
      <c r="W3" s="3" t="s">
        <v>5</v>
      </c>
      <c r="X3" s="3" t="s">
        <v>32</v>
      </c>
      <c r="Y3" s="3" t="s">
        <v>35</v>
      </c>
      <c r="Z3" s="3" t="s">
        <v>38</v>
      </c>
      <c r="AA3" s="3" t="s">
        <v>41</v>
      </c>
      <c r="AB3" s="3" t="s">
        <v>44</v>
      </c>
      <c r="AD3" s="3" t="s">
        <v>6</v>
      </c>
      <c r="AE3" s="3" t="s">
        <v>7</v>
      </c>
      <c r="AF3" s="3" t="s">
        <v>19</v>
      </c>
      <c r="AG3" s="3" t="s">
        <v>16</v>
      </c>
      <c r="AH3" s="3" t="s">
        <v>5</v>
      </c>
      <c r="AI3" s="3" t="s">
        <v>32</v>
      </c>
      <c r="AJ3" s="3" t="s">
        <v>35</v>
      </c>
      <c r="AK3" s="3" t="s">
        <v>38</v>
      </c>
      <c r="AL3" s="3" t="s">
        <v>41</v>
      </c>
      <c r="AM3" s="3" t="s">
        <v>44</v>
      </c>
    </row>
    <row r="4" spans="2:39" x14ac:dyDescent="0.5">
      <c r="B4" t="s">
        <v>6</v>
      </c>
      <c r="C4" t="s">
        <v>10</v>
      </c>
      <c r="D4">
        <f>1-1+1</f>
        <v>1</v>
      </c>
      <c r="F4">
        <v>1</v>
      </c>
      <c r="G4">
        <v>10</v>
      </c>
      <c r="H4">
        <v>5</v>
      </c>
      <c r="I4">
        <v>15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SUM(表1[[#This Row],[1-1]:[26-31]])</f>
        <v>45</v>
      </c>
      <c r="S4" s="2">
        <f>表1[[#This Row],[1-1]]/表1[[#This Row],[Sum]]</f>
        <v>0.22222222222222221</v>
      </c>
      <c r="T4" s="2">
        <f>表1[[#This Row],[2-4]]/表1[[#This Row],[Sum]]</f>
        <v>0.1111111111111111</v>
      </c>
      <c r="U4" s="2">
        <f>表1[[#This Row],[5-7]]/表1[[#This Row],[Sum]]</f>
        <v>0.33333333333333331</v>
      </c>
      <c r="V4" s="2">
        <f>表1[[#This Row],[8-19]]/表1[[#This Row],[Sum]]</f>
        <v>0.33333333333333331</v>
      </c>
      <c r="W4" s="2">
        <f>表1[[#This Row],[20-25]]/表1[[#This Row],[Sum]]</f>
        <v>0</v>
      </c>
      <c r="X4" s="2">
        <f>表1[[#This Row],[26-31]]/表1[[#This Row],[Sum]]</f>
        <v>0</v>
      </c>
      <c r="Y4" s="2">
        <f>表1[[#This Row],[32-34]]/表1[[#This Row],[Sum]]</f>
        <v>0</v>
      </c>
      <c r="Z4" s="2">
        <f>表1[[#This Row],[35-36]]/表1[[#This Row],[Sum]]</f>
        <v>0</v>
      </c>
      <c r="AA4" s="2">
        <f>表1[[#This Row],[37-42]]/表1[[#This Row],[Sum]]</f>
        <v>0</v>
      </c>
      <c r="AB4" s="2">
        <f>表1[[#This Row],[43-48]]/表1[[#This Row],[Sum]]</f>
        <v>0</v>
      </c>
      <c r="AD4" s="2">
        <f>表3[[#This Row],[1-1]]/D$4</f>
        <v>0.22222222222222221</v>
      </c>
      <c r="AE4" s="2">
        <f>表3[[#This Row],[2-4]]/D$5</f>
        <v>3.7037037037037035E-2</v>
      </c>
      <c r="AF4" s="2">
        <f>表3[[#This Row],[5-7]]/D$7</f>
        <v>2.7777777777777776E-2</v>
      </c>
      <c r="AG4" s="2">
        <f>表3[[#This Row],[8-19]]/D$7</f>
        <v>2.7777777777777776E-2</v>
      </c>
      <c r="AH4" s="2">
        <f>表3[[#This Row],[20-25]]/D$8</f>
        <v>0</v>
      </c>
      <c r="AI4" s="2">
        <f>表3[[#This Row],[26-31]]/D$9</f>
        <v>0</v>
      </c>
      <c r="AJ4" s="2">
        <f>表3[[#This Row],[32-34]]/D$9</f>
        <v>0</v>
      </c>
      <c r="AK4" s="2">
        <f>表3[[#This Row],[35-36]]/D$11</f>
        <v>0</v>
      </c>
      <c r="AL4" s="2">
        <f>表3[[#This Row],[37-42]]/D$12</f>
        <v>0</v>
      </c>
      <c r="AM4" s="2">
        <f>表3[[#This Row],[43-48]]/D$13</f>
        <v>0</v>
      </c>
    </row>
    <row r="5" spans="2:39" x14ac:dyDescent="0.5">
      <c r="B5" t="s">
        <v>7</v>
      </c>
      <c r="C5" t="s">
        <v>11</v>
      </c>
      <c r="D5">
        <f>4-2+1</f>
        <v>3</v>
      </c>
      <c r="F5">
        <v>2</v>
      </c>
      <c r="G5">
        <v>10</v>
      </c>
      <c r="H5">
        <v>7</v>
      </c>
      <c r="I5">
        <v>15</v>
      </c>
      <c r="J5">
        <v>35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SUM(表1[[#This Row],[1-1]:[26-31]])</f>
        <v>67</v>
      </c>
      <c r="S5" s="2">
        <f>表1[[#This Row],[1-1]]/表1[[#This Row],[Sum]]</f>
        <v>0.14925373134328357</v>
      </c>
      <c r="T5" s="2">
        <f>表1[[#This Row],[2-4]]/表1[[#This Row],[Sum]]</f>
        <v>0.1044776119402985</v>
      </c>
      <c r="U5" s="2">
        <f>表1[[#This Row],[5-7]]/表1[[#This Row],[Sum]]</f>
        <v>0.22388059701492538</v>
      </c>
      <c r="V5" s="2">
        <f>表1[[#This Row],[8-19]]/表1[[#This Row],[Sum]]</f>
        <v>0.52238805970149249</v>
      </c>
      <c r="W5" s="2">
        <f>表1[[#This Row],[20-25]]/表1[[#This Row],[Sum]]</f>
        <v>0</v>
      </c>
      <c r="X5" s="2">
        <f>表1[[#This Row],[26-31]]/表1[[#This Row],[Sum]]</f>
        <v>0</v>
      </c>
      <c r="Y5" s="2">
        <f>表1[[#This Row],[32-34]]/表1[[#This Row],[Sum]]</f>
        <v>0</v>
      </c>
      <c r="Z5" s="2">
        <f>表1[[#This Row],[35-36]]/表1[[#This Row],[Sum]]</f>
        <v>0</v>
      </c>
      <c r="AA5" s="2">
        <f>表1[[#This Row],[37-42]]/表1[[#This Row],[Sum]]</f>
        <v>0</v>
      </c>
      <c r="AB5" s="2">
        <f>表1[[#This Row],[43-48]]/表1[[#This Row],[Sum]]</f>
        <v>0</v>
      </c>
      <c r="AD5" s="2">
        <f>表3[[#This Row],[1-1]]/D$4</f>
        <v>0.14925373134328357</v>
      </c>
      <c r="AE5" s="2">
        <f>表3[[#This Row],[2-4]]/D$5</f>
        <v>3.482587064676617E-2</v>
      </c>
      <c r="AF5" s="2">
        <f>表3[[#This Row],[5-7]]/D$7</f>
        <v>1.865671641791045E-2</v>
      </c>
      <c r="AG5" s="2">
        <f>表3[[#This Row],[8-19]]/D$7</f>
        <v>4.3532338308457708E-2</v>
      </c>
      <c r="AH5" s="2">
        <f>表3[[#This Row],[20-25]]/D$8</f>
        <v>0</v>
      </c>
      <c r="AI5" s="2">
        <f>表3[[#This Row],[26-31]]/D$9</f>
        <v>0</v>
      </c>
      <c r="AJ5" s="8">
        <f>表3[[#This Row],[32-34]]/D$9</f>
        <v>0</v>
      </c>
      <c r="AK5" s="8">
        <f>表3[[#This Row],[35-36]]/D$11</f>
        <v>0</v>
      </c>
      <c r="AL5" s="8">
        <f>表3[[#This Row],[37-42]]/D$12</f>
        <v>0</v>
      </c>
      <c r="AM5" s="8">
        <f>表3[[#This Row],[43-48]]/D$13</f>
        <v>0</v>
      </c>
    </row>
    <row r="6" spans="2:39" ht="14.25" customHeight="1" x14ac:dyDescent="0.5">
      <c r="B6" s="5" t="s">
        <v>15</v>
      </c>
      <c r="C6" t="s">
        <v>17</v>
      </c>
      <c r="D6" s="4">
        <v>3</v>
      </c>
      <c r="F6">
        <v>3</v>
      </c>
      <c r="G6">
        <v>10</v>
      </c>
      <c r="H6">
        <v>9</v>
      </c>
      <c r="I6">
        <v>15</v>
      </c>
      <c r="J6">
        <v>30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f>SUM(表1[[#This Row],[1-1]:[26-31]])</f>
        <v>74</v>
      </c>
      <c r="S6" s="2">
        <f>表1[[#This Row],[1-1]]/表1[[#This Row],[Sum]]</f>
        <v>0.13513513513513514</v>
      </c>
      <c r="T6" s="2">
        <f>表1[[#This Row],[2-4]]/表1[[#This Row],[Sum]]</f>
        <v>0.12162162162162163</v>
      </c>
      <c r="U6" s="2">
        <f>表1[[#This Row],[5-7]]/表1[[#This Row],[Sum]]</f>
        <v>0.20270270270270271</v>
      </c>
      <c r="V6" s="2">
        <f>表1[[#This Row],[8-19]]/表1[[#This Row],[Sum]]</f>
        <v>0.40540540540540543</v>
      </c>
      <c r="W6" s="2">
        <f>表1[[#This Row],[20-25]]/表1[[#This Row],[Sum]]</f>
        <v>0.13513513513513514</v>
      </c>
      <c r="X6" s="2">
        <f>表1[[#This Row],[26-31]]/表1[[#This Row],[Sum]]</f>
        <v>0</v>
      </c>
      <c r="Y6" s="2">
        <f>表1[[#This Row],[32-34]]/表1[[#This Row],[Sum]]</f>
        <v>0</v>
      </c>
      <c r="Z6" s="2">
        <f>表1[[#This Row],[35-36]]/表1[[#This Row],[Sum]]</f>
        <v>0</v>
      </c>
      <c r="AA6" s="2">
        <f>表1[[#This Row],[37-42]]/表1[[#This Row],[Sum]]</f>
        <v>0</v>
      </c>
      <c r="AB6" s="2">
        <f>表1[[#This Row],[43-48]]/表1[[#This Row],[Sum]]</f>
        <v>0</v>
      </c>
      <c r="AD6" s="2">
        <f>表3[[#This Row],[1-1]]/D$4</f>
        <v>0.13513513513513514</v>
      </c>
      <c r="AE6" s="2">
        <f>表3[[#This Row],[2-4]]/D$5</f>
        <v>4.0540540540540543E-2</v>
      </c>
      <c r="AF6" s="2">
        <f>表3[[#This Row],[5-7]]/D$7</f>
        <v>1.6891891891891893E-2</v>
      </c>
      <c r="AG6" s="2">
        <f>表3[[#This Row],[8-19]]/D$7</f>
        <v>3.3783783783783786E-2</v>
      </c>
      <c r="AH6" s="2">
        <f>表3[[#This Row],[20-25]]/D$8</f>
        <v>2.2522522522522525E-2</v>
      </c>
      <c r="AI6" s="2">
        <f>表3[[#This Row],[26-31]]/D$9</f>
        <v>0</v>
      </c>
      <c r="AJ6" s="8">
        <f>表3[[#This Row],[32-34]]/D$9</f>
        <v>0</v>
      </c>
      <c r="AK6" s="8">
        <f>表3[[#This Row],[35-36]]/D$11</f>
        <v>0</v>
      </c>
      <c r="AL6" s="8">
        <f>表3[[#This Row],[37-42]]/D$12</f>
        <v>0</v>
      </c>
      <c r="AM6" s="8">
        <f>表3[[#This Row],[43-48]]/D$13</f>
        <v>0</v>
      </c>
    </row>
    <row r="7" spans="2:39" ht="14.25" customHeight="1" x14ac:dyDescent="0.5">
      <c r="B7" s="5" t="s">
        <v>16</v>
      </c>
      <c r="C7" t="s">
        <v>18</v>
      </c>
      <c r="D7">
        <v>12</v>
      </c>
      <c r="F7">
        <v>4</v>
      </c>
      <c r="G7">
        <v>10</v>
      </c>
      <c r="H7">
        <v>10</v>
      </c>
      <c r="I7">
        <v>20</v>
      </c>
      <c r="J7">
        <v>40</v>
      </c>
      <c r="K7">
        <v>10</v>
      </c>
      <c r="L7">
        <v>2</v>
      </c>
      <c r="M7">
        <v>0</v>
      </c>
      <c r="N7">
        <v>0</v>
      </c>
      <c r="O7">
        <v>0</v>
      </c>
      <c r="P7">
        <v>0</v>
      </c>
      <c r="Q7">
        <f>SUM(表1[[#This Row],[1-1]:[26-31]])</f>
        <v>92</v>
      </c>
      <c r="S7" s="2">
        <f>表1[[#This Row],[1-1]]/表1[[#This Row],[Sum]]</f>
        <v>0.10869565217391304</v>
      </c>
      <c r="T7" s="2">
        <f>表1[[#This Row],[2-4]]/表1[[#This Row],[Sum]]</f>
        <v>0.10869565217391304</v>
      </c>
      <c r="U7" s="2">
        <f>表1[[#This Row],[5-7]]/表1[[#This Row],[Sum]]</f>
        <v>0.21739130434782608</v>
      </c>
      <c r="V7" s="2">
        <f>表1[[#This Row],[8-19]]/表1[[#This Row],[Sum]]</f>
        <v>0.43478260869565216</v>
      </c>
      <c r="W7" s="2">
        <f>表1[[#This Row],[20-25]]/表1[[#This Row],[Sum]]</f>
        <v>0.10869565217391304</v>
      </c>
      <c r="X7" s="2">
        <f>表1[[#This Row],[26-31]]/表1[[#This Row],[Sum]]</f>
        <v>2.1739130434782608E-2</v>
      </c>
      <c r="Y7" s="2">
        <f>表1[[#This Row],[32-34]]/表1[[#This Row],[Sum]]</f>
        <v>0</v>
      </c>
      <c r="Z7" s="2">
        <f>表1[[#This Row],[35-36]]/表1[[#This Row],[Sum]]</f>
        <v>0</v>
      </c>
      <c r="AA7" s="2">
        <f>表1[[#This Row],[37-42]]/表1[[#This Row],[Sum]]</f>
        <v>0</v>
      </c>
      <c r="AB7" s="2">
        <f>表1[[#This Row],[43-48]]/表1[[#This Row],[Sum]]</f>
        <v>0</v>
      </c>
      <c r="AD7" s="2">
        <f>表3[[#This Row],[1-1]]/D$4</f>
        <v>0.10869565217391304</v>
      </c>
      <c r="AE7" s="2">
        <f>表3[[#This Row],[2-4]]/D$5</f>
        <v>3.6231884057971016E-2</v>
      </c>
      <c r="AF7" s="2">
        <f>表3[[#This Row],[5-7]]/D$7</f>
        <v>1.8115942028985508E-2</v>
      </c>
      <c r="AG7" s="2">
        <f>表3[[#This Row],[8-19]]/D$7</f>
        <v>3.6231884057971016E-2</v>
      </c>
      <c r="AH7" s="2">
        <f>表3[[#This Row],[20-25]]/D$8</f>
        <v>1.8115942028985508E-2</v>
      </c>
      <c r="AI7" s="2">
        <f>表3[[#This Row],[26-31]]/D$9</f>
        <v>3.6231884057971015E-3</v>
      </c>
      <c r="AJ7" s="8">
        <f>表3[[#This Row],[32-34]]/D$9</f>
        <v>0</v>
      </c>
      <c r="AK7" s="8">
        <f>表3[[#This Row],[35-36]]/D$11</f>
        <v>0</v>
      </c>
      <c r="AL7" s="8">
        <f>表3[[#This Row],[37-42]]/D$12</f>
        <v>0</v>
      </c>
      <c r="AM7" s="8">
        <f>表3[[#This Row],[43-48]]/D$13</f>
        <v>0</v>
      </c>
    </row>
    <row r="8" spans="2:39" x14ac:dyDescent="0.5">
      <c r="B8" t="s">
        <v>5</v>
      </c>
      <c r="C8" t="s">
        <v>12</v>
      </c>
      <c r="D8">
        <f>25-20+1</f>
        <v>6</v>
      </c>
      <c r="F8">
        <v>5</v>
      </c>
      <c r="G8">
        <v>10</v>
      </c>
      <c r="H8">
        <v>10</v>
      </c>
      <c r="I8">
        <v>20</v>
      </c>
      <c r="J8">
        <v>40</v>
      </c>
      <c r="K8">
        <v>20</v>
      </c>
      <c r="L8">
        <v>2</v>
      </c>
      <c r="M8">
        <v>0</v>
      </c>
      <c r="N8">
        <v>0</v>
      </c>
      <c r="O8">
        <v>0</v>
      </c>
      <c r="P8">
        <v>0</v>
      </c>
      <c r="Q8" s="4">
        <f>SUM(表1[[#This Row],[1-1]:[26-31]])</f>
        <v>102</v>
      </c>
      <c r="S8" s="2">
        <f>表1[[#This Row],[1-1]]/表1[[#This Row],[Sum]]</f>
        <v>9.8039215686274508E-2</v>
      </c>
      <c r="T8" s="2">
        <f>表1[[#This Row],[2-4]]/表1[[#This Row],[Sum]]</f>
        <v>9.8039215686274508E-2</v>
      </c>
      <c r="U8" s="2">
        <f>表1[[#This Row],[5-7]]/表1[[#This Row],[Sum]]</f>
        <v>0.19607843137254902</v>
      </c>
      <c r="V8" s="2">
        <f>表1[[#This Row],[8-19]]/表1[[#This Row],[Sum]]</f>
        <v>0.39215686274509803</v>
      </c>
      <c r="W8" s="2">
        <f>表1[[#This Row],[20-25]]/表1[[#This Row],[Sum]]</f>
        <v>0.19607843137254902</v>
      </c>
      <c r="X8" s="2">
        <f>表1[[#This Row],[26-31]]/表1[[#This Row],[Sum]]</f>
        <v>1.9607843137254902E-2</v>
      </c>
      <c r="Y8" s="2">
        <f>表1[[#This Row],[32-34]]/表1[[#This Row],[Sum]]</f>
        <v>0</v>
      </c>
      <c r="Z8" s="2">
        <f>表1[[#This Row],[35-36]]/表1[[#This Row],[Sum]]</f>
        <v>0</v>
      </c>
      <c r="AA8" s="2">
        <f>表1[[#This Row],[37-42]]/表1[[#This Row],[Sum]]</f>
        <v>0</v>
      </c>
      <c r="AB8" s="2">
        <f>表1[[#This Row],[43-48]]/表1[[#This Row],[Sum]]</f>
        <v>0</v>
      </c>
      <c r="AD8" s="2">
        <f>表3[[#This Row],[1-1]]/D$4</f>
        <v>9.8039215686274508E-2</v>
      </c>
      <c r="AE8" s="2">
        <f>表3[[#This Row],[2-4]]/D$5</f>
        <v>3.2679738562091505E-2</v>
      </c>
      <c r="AF8" s="2">
        <f>表3[[#This Row],[5-7]]/D$7</f>
        <v>1.6339869281045753E-2</v>
      </c>
      <c r="AG8" s="2">
        <f>表3[[#This Row],[8-19]]/D$7</f>
        <v>3.2679738562091505E-2</v>
      </c>
      <c r="AH8" s="2">
        <f>表3[[#This Row],[20-25]]/D$8</f>
        <v>3.2679738562091505E-2</v>
      </c>
      <c r="AI8" s="2">
        <f>表3[[#This Row],[26-31]]/D$9</f>
        <v>3.2679738562091504E-3</v>
      </c>
      <c r="AJ8" s="8">
        <f>表3[[#This Row],[32-34]]/D$9</f>
        <v>0</v>
      </c>
      <c r="AK8" s="8">
        <f>表3[[#This Row],[35-36]]/D$11</f>
        <v>0</v>
      </c>
      <c r="AL8" s="8">
        <f>表3[[#This Row],[37-42]]/D$12</f>
        <v>0</v>
      </c>
      <c r="AM8" s="8">
        <f>表3[[#This Row],[43-48]]/D$13</f>
        <v>0</v>
      </c>
    </row>
    <row r="9" spans="2:39" s="1" customFormat="1" ht="15.75" x14ac:dyDescent="0.5">
      <c r="B9" t="s">
        <v>33</v>
      </c>
      <c r="C9" t="s">
        <v>34</v>
      </c>
      <c r="D9">
        <v>6</v>
      </c>
      <c r="F9" s="6">
        <v>6</v>
      </c>
      <c r="G9" s="6">
        <v>10</v>
      </c>
      <c r="H9" s="6">
        <v>10</v>
      </c>
      <c r="I9" s="6">
        <v>20</v>
      </c>
      <c r="J9" s="6">
        <v>40</v>
      </c>
      <c r="K9" s="6">
        <v>20</v>
      </c>
      <c r="L9" s="6">
        <v>4</v>
      </c>
      <c r="M9" s="6">
        <v>0</v>
      </c>
      <c r="N9" s="6">
        <v>0</v>
      </c>
      <c r="O9" s="6">
        <v>0</v>
      </c>
      <c r="P9" s="6">
        <v>0</v>
      </c>
      <c r="Q9" s="7">
        <f>SUM(表1[[#This Row],[1-1]:[26-31]])</f>
        <v>104</v>
      </c>
      <c r="S9" s="2">
        <f>表1[[#This Row],[1-1]]/表1[[#This Row],[Sum]]</f>
        <v>9.6153846153846159E-2</v>
      </c>
      <c r="T9" s="2">
        <f>表1[[#This Row],[2-4]]/表1[[#This Row],[Sum]]</f>
        <v>9.6153846153846159E-2</v>
      </c>
      <c r="U9" s="2">
        <f>表1[[#This Row],[5-7]]/表1[[#This Row],[Sum]]</f>
        <v>0.19230769230769232</v>
      </c>
      <c r="V9" s="2">
        <f>表1[[#This Row],[8-19]]/表1[[#This Row],[Sum]]</f>
        <v>0.38461538461538464</v>
      </c>
      <c r="W9" s="2">
        <f>表1[[#This Row],[20-25]]/表1[[#This Row],[Sum]]</f>
        <v>0.19230769230769232</v>
      </c>
      <c r="X9" s="2">
        <f>表1[[#This Row],[26-31]]/表1[[#This Row],[Sum]]</f>
        <v>3.8461538461538464E-2</v>
      </c>
      <c r="Y9" s="2">
        <f>表1[[#This Row],[32-34]]/表1[[#This Row],[Sum]]</f>
        <v>0</v>
      </c>
      <c r="Z9" s="2">
        <f>表1[[#This Row],[35-36]]/表1[[#This Row],[Sum]]</f>
        <v>0</v>
      </c>
      <c r="AA9" s="2">
        <f>表1[[#This Row],[37-42]]/表1[[#This Row],[Sum]]</f>
        <v>0</v>
      </c>
      <c r="AB9" s="2">
        <f>表1[[#This Row],[43-48]]/表1[[#This Row],[Sum]]</f>
        <v>0</v>
      </c>
      <c r="AD9" s="2">
        <f>表3[[#This Row],[1-1]]/D$4</f>
        <v>9.6153846153846159E-2</v>
      </c>
      <c r="AE9" s="2">
        <f>表3[[#This Row],[2-4]]/D$5</f>
        <v>3.2051282051282055E-2</v>
      </c>
      <c r="AF9" s="2">
        <f>表3[[#This Row],[5-7]]/D$7</f>
        <v>1.6025641025641028E-2</v>
      </c>
      <c r="AG9" s="2">
        <f>表3[[#This Row],[8-19]]/D$7</f>
        <v>3.2051282051282055E-2</v>
      </c>
      <c r="AH9" s="2">
        <f>表3[[#This Row],[20-25]]/D$8</f>
        <v>3.2051282051282055E-2</v>
      </c>
      <c r="AI9" s="2">
        <f>表3[[#This Row],[26-31]]/D$9</f>
        <v>6.4102564102564109E-3</v>
      </c>
      <c r="AJ9" s="8">
        <f>表3[[#This Row],[32-34]]/D$9</f>
        <v>0</v>
      </c>
      <c r="AK9" s="8">
        <f>表3[[#This Row],[35-36]]/D$11</f>
        <v>0</v>
      </c>
      <c r="AL9" s="8">
        <f>表3[[#This Row],[37-42]]/D$12</f>
        <v>0</v>
      </c>
      <c r="AM9" s="8">
        <f>表3[[#This Row],[43-48]]/D$13</f>
        <v>0</v>
      </c>
    </row>
    <row r="10" spans="2:39" x14ac:dyDescent="0.5">
      <c r="B10" s="6" t="s">
        <v>36</v>
      </c>
      <c r="C10" s="6" t="s">
        <v>37</v>
      </c>
      <c r="D10" s="7">
        <v>3</v>
      </c>
      <c r="F10">
        <v>7</v>
      </c>
      <c r="G10" s="6">
        <v>10</v>
      </c>
      <c r="H10" s="6">
        <v>10</v>
      </c>
      <c r="I10" s="6">
        <v>20</v>
      </c>
      <c r="J10" s="6">
        <v>40</v>
      </c>
      <c r="K10" s="6">
        <v>20</v>
      </c>
      <c r="L10">
        <v>6</v>
      </c>
      <c r="M10">
        <v>0</v>
      </c>
      <c r="N10">
        <v>0</v>
      </c>
      <c r="O10" s="6">
        <v>0</v>
      </c>
      <c r="P10" s="6">
        <v>0</v>
      </c>
      <c r="Q10" s="4">
        <f>SUM(表1[[#This Row],[1-1]:[26-31]])</f>
        <v>106</v>
      </c>
      <c r="S10" s="2">
        <f>表1[[#This Row],[1-1]]/表1[[#This Row],[Sum]]</f>
        <v>9.4339622641509441E-2</v>
      </c>
      <c r="T10" s="2">
        <f>表1[[#This Row],[2-4]]/表1[[#This Row],[Sum]]</f>
        <v>9.4339622641509441E-2</v>
      </c>
      <c r="U10" s="2">
        <f>表1[[#This Row],[5-7]]/表1[[#This Row],[Sum]]</f>
        <v>0.18867924528301888</v>
      </c>
      <c r="V10" s="2">
        <f>表1[[#This Row],[8-19]]/表1[[#This Row],[Sum]]</f>
        <v>0.37735849056603776</v>
      </c>
      <c r="W10" s="2">
        <f>表1[[#This Row],[20-25]]/表1[[#This Row],[Sum]]</f>
        <v>0.18867924528301888</v>
      </c>
      <c r="X10" s="2">
        <f>表1[[#This Row],[26-31]]/表1[[#This Row],[Sum]]</f>
        <v>5.6603773584905662E-2</v>
      </c>
      <c r="Y10" s="2">
        <f>表1[[#This Row],[32-34]]/表1[[#This Row],[Sum]]</f>
        <v>0</v>
      </c>
      <c r="Z10" s="2">
        <f>表1[[#This Row],[35-36]]/表1[[#This Row],[Sum]]</f>
        <v>0</v>
      </c>
      <c r="AA10" s="2">
        <f>表1[[#This Row],[37-42]]/表1[[#This Row],[Sum]]</f>
        <v>0</v>
      </c>
      <c r="AB10" s="2">
        <f>表1[[#This Row],[43-48]]/表1[[#This Row],[Sum]]</f>
        <v>0</v>
      </c>
      <c r="AD10" s="2">
        <f>表3[[#This Row],[1-1]]/D$4</f>
        <v>9.4339622641509441E-2</v>
      </c>
      <c r="AE10" s="2">
        <f>表3[[#This Row],[2-4]]/D$5</f>
        <v>3.1446540880503145E-2</v>
      </c>
      <c r="AF10" s="2">
        <f>表3[[#This Row],[5-7]]/D$7</f>
        <v>1.5723270440251572E-2</v>
      </c>
      <c r="AG10" s="2">
        <f>表3[[#This Row],[8-19]]/D$7</f>
        <v>3.1446540880503145E-2</v>
      </c>
      <c r="AH10" s="2">
        <f>表3[[#This Row],[20-25]]/D$8</f>
        <v>3.1446540880503145E-2</v>
      </c>
      <c r="AI10" s="2">
        <f>表3[[#This Row],[26-31]]/D$9</f>
        <v>9.433962264150943E-3</v>
      </c>
      <c r="AJ10" s="8">
        <f>表3[[#This Row],[32-34]]/D$9</f>
        <v>0</v>
      </c>
      <c r="AK10" s="8">
        <f>表3[[#This Row],[35-36]]/D$11</f>
        <v>0</v>
      </c>
      <c r="AL10" s="8">
        <f>表3[[#This Row],[37-42]]/D$12</f>
        <v>0</v>
      </c>
      <c r="AM10" s="8">
        <f>表3[[#This Row],[43-48]]/D$13</f>
        <v>0</v>
      </c>
    </row>
    <row r="11" spans="2:39" x14ac:dyDescent="0.5">
      <c r="B11" t="s">
        <v>39</v>
      </c>
      <c r="C11" t="s">
        <v>40</v>
      </c>
      <c r="D11" s="4">
        <v>2</v>
      </c>
      <c r="F11">
        <v>8</v>
      </c>
      <c r="G11" s="6">
        <v>10</v>
      </c>
      <c r="H11" s="6">
        <v>10</v>
      </c>
      <c r="I11" s="6">
        <v>20</v>
      </c>
      <c r="J11" s="6">
        <v>40</v>
      </c>
      <c r="K11" s="6">
        <v>20</v>
      </c>
      <c r="L11">
        <v>8</v>
      </c>
      <c r="M11">
        <v>0</v>
      </c>
      <c r="N11">
        <v>0</v>
      </c>
      <c r="O11">
        <v>0</v>
      </c>
      <c r="P11">
        <v>0</v>
      </c>
      <c r="Q11" s="4">
        <f>SUM(表1[[#This Row],[1-1]:[26-31]])</f>
        <v>108</v>
      </c>
      <c r="S11" s="2">
        <f>表1[[#This Row],[1-1]]/表1[[#This Row],[Sum]]</f>
        <v>9.2592592592592587E-2</v>
      </c>
      <c r="T11" s="2">
        <f>表1[[#This Row],[2-4]]/表1[[#This Row],[Sum]]</f>
        <v>9.2592592592592587E-2</v>
      </c>
      <c r="U11" s="2">
        <f>表1[[#This Row],[5-7]]/表1[[#This Row],[Sum]]</f>
        <v>0.18518518518518517</v>
      </c>
      <c r="V11" s="2">
        <f>表1[[#This Row],[8-19]]/表1[[#This Row],[Sum]]</f>
        <v>0.37037037037037035</v>
      </c>
      <c r="W11" s="2">
        <f>表1[[#This Row],[20-25]]/表1[[#This Row],[Sum]]</f>
        <v>0.18518518518518517</v>
      </c>
      <c r="X11" s="2">
        <f>表1[[#This Row],[26-31]]/表1[[#This Row],[Sum]]</f>
        <v>7.407407407407407E-2</v>
      </c>
      <c r="Y11" s="2">
        <f>表1[[#This Row],[32-34]]/表1[[#This Row],[Sum]]</f>
        <v>0</v>
      </c>
      <c r="Z11" s="2">
        <f>表1[[#This Row],[35-36]]/表1[[#This Row],[Sum]]</f>
        <v>0</v>
      </c>
      <c r="AA11" s="2">
        <f>表1[[#This Row],[37-42]]/表1[[#This Row],[Sum]]</f>
        <v>0</v>
      </c>
      <c r="AB11" s="2">
        <f>表1[[#This Row],[43-48]]/表1[[#This Row],[Sum]]</f>
        <v>0</v>
      </c>
      <c r="AD11" s="2">
        <f>表3[[#This Row],[1-1]]/D$4</f>
        <v>9.2592592592592587E-2</v>
      </c>
      <c r="AE11" s="2">
        <f>表3[[#This Row],[2-4]]/D$5</f>
        <v>3.0864197530864196E-2</v>
      </c>
      <c r="AF11" s="2">
        <f>表3[[#This Row],[5-7]]/D$7</f>
        <v>1.5432098765432098E-2</v>
      </c>
      <c r="AG11" s="2">
        <f>表3[[#This Row],[8-19]]/D$7</f>
        <v>3.0864197530864196E-2</v>
      </c>
      <c r="AH11" s="2">
        <f>表3[[#This Row],[20-25]]/D$8</f>
        <v>3.0864197530864196E-2</v>
      </c>
      <c r="AI11" s="2">
        <f>表3[[#This Row],[26-31]]/D$9</f>
        <v>1.2345679012345678E-2</v>
      </c>
      <c r="AJ11" s="8">
        <f>表3[[#This Row],[32-34]]/D$9</f>
        <v>0</v>
      </c>
      <c r="AK11" s="8">
        <f>表3[[#This Row],[35-36]]/D$11</f>
        <v>0</v>
      </c>
      <c r="AL11" s="8">
        <f>表3[[#This Row],[37-42]]/D$12</f>
        <v>0</v>
      </c>
      <c r="AM11" s="8">
        <f>表3[[#This Row],[43-48]]/D$13</f>
        <v>0</v>
      </c>
    </row>
    <row r="12" spans="2:39" x14ac:dyDescent="0.5">
      <c r="B12" t="s">
        <v>42</v>
      </c>
      <c r="C12" t="s">
        <v>43</v>
      </c>
      <c r="D12" s="4">
        <v>6</v>
      </c>
      <c r="F12">
        <v>9</v>
      </c>
      <c r="G12" s="6">
        <v>10</v>
      </c>
      <c r="H12" s="6">
        <v>10</v>
      </c>
      <c r="I12" s="6">
        <v>20</v>
      </c>
      <c r="J12" s="6">
        <v>40</v>
      </c>
      <c r="K12" s="6">
        <v>20</v>
      </c>
      <c r="L12">
        <v>10</v>
      </c>
      <c r="M12">
        <v>0</v>
      </c>
      <c r="N12">
        <v>0</v>
      </c>
      <c r="O12">
        <v>0</v>
      </c>
      <c r="P12">
        <v>2</v>
      </c>
      <c r="Q12" s="4">
        <f>SUM(表1[[#This Row],[1-1]:[26-31]])</f>
        <v>110</v>
      </c>
      <c r="S12" s="2">
        <f>表1[[#This Row],[1-1]]/表1[[#This Row],[Sum]]</f>
        <v>9.0909090909090912E-2</v>
      </c>
      <c r="T12" s="2">
        <f>表1[[#This Row],[2-4]]/表1[[#This Row],[Sum]]</f>
        <v>9.0909090909090912E-2</v>
      </c>
      <c r="U12" s="2">
        <f>表1[[#This Row],[5-7]]/表1[[#This Row],[Sum]]</f>
        <v>0.18181818181818182</v>
      </c>
      <c r="V12" s="2">
        <f>表1[[#This Row],[8-19]]/表1[[#This Row],[Sum]]</f>
        <v>0.36363636363636365</v>
      </c>
      <c r="W12" s="2">
        <f>表1[[#This Row],[20-25]]/表1[[#This Row],[Sum]]</f>
        <v>0.18181818181818182</v>
      </c>
      <c r="X12" s="2">
        <f>表1[[#This Row],[26-31]]/表1[[#This Row],[Sum]]</f>
        <v>9.0909090909090912E-2</v>
      </c>
      <c r="Y12" s="2">
        <f>表1[[#This Row],[32-34]]/表1[[#This Row],[Sum]]</f>
        <v>0</v>
      </c>
      <c r="Z12" s="2">
        <f>表1[[#This Row],[35-36]]/表1[[#This Row],[Sum]]</f>
        <v>0</v>
      </c>
      <c r="AA12" s="2">
        <f>表1[[#This Row],[37-42]]/表1[[#This Row],[Sum]]</f>
        <v>0</v>
      </c>
      <c r="AB12" s="2">
        <f>表1[[#This Row],[43-48]]/表1[[#This Row],[Sum]]</f>
        <v>1.8181818181818181E-2</v>
      </c>
      <c r="AD12" s="2">
        <f>表3[[#This Row],[1-1]]/D$4</f>
        <v>9.0909090909090912E-2</v>
      </c>
      <c r="AE12" s="2">
        <f>表3[[#This Row],[2-4]]/D$5</f>
        <v>3.0303030303030304E-2</v>
      </c>
      <c r="AF12" s="2">
        <f>表3[[#This Row],[5-7]]/D$7</f>
        <v>1.5151515151515152E-2</v>
      </c>
      <c r="AG12" s="2">
        <f>表3[[#This Row],[8-19]]/D$7</f>
        <v>3.0303030303030304E-2</v>
      </c>
      <c r="AH12" s="2">
        <f>表3[[#This Row],[20-25]]/D$8</f>
        <v>3.0303030303030304E-2</v>
      </c>
      <c r="AI12" s="2">
        <f>表3[[#This Row],[26-31]]/D$9</f>
        <v>1.5151515151515152E-2</v>
      </c>
      <c r="AJ12" s="8">
        <f>表3[[#This Row],[32-34]]/D$9</f>
        <v>0</v>
      </c>
      <c r="AK12" s="8">
        <f>表3[[#This Row],[35-36]]/D$11</f>
        <v>0</v>
      </c>
      <c r="AL12" s="8">
        <f>表3[[#This Row],[37-42]]/D$12</f>
        <v>0</v>
      </c>
      <c r="AM12" s="8">
        <f>表3[[#This Row],[43-48]]/D$13</f>
        <v>3.0303030303030303E-3</v>
      </c>
    </row>
    <row r="13" spans="2:39" x14ac:dyDescent="0.5">
      <c r="B13" s="5" t="s">
        <v>45</v>
      </c>
      <c r="C13" t="s">
        <v>46</v>
      </c>
      <c r="D13" s="4">
        <v>6</v>
      </c>
      <c r="F13">
        <v>10</v>
      </c>
      <c r="G13">
        <v>11</v>
      </c>
      <c r="H13">
        <v>11</v>
      </c>
      <c r="I13">
        <v>20</v>
      </c>
      <c r="J13">
        <v>40</v>
      </c>
      <c r="K13">
        <v>20</v>
      </c>
      <c r="L13">
        <v>10</v>
      </c>
      <c r="M13">
        <v>2</v>
      </c>
      <c r="N13">
        <v>0</v>
      </c>
      <c r="O13">
        <v>0</v>
      </c>
      <c r="P13">
        <v>0</v>
      </c>
      <c r="Q13" s="4">
        <f>SUM(表1[[#This Row],[1-1]:[26-31]])</f>
        <v>112</v>
      </c>
      <c r="S13" s="2">
        <f>表1[[#This Row],[1-1]]/表1[[#This Row],[Sum]]</f>
        <v>9.8214285714285712E-2</v>
      </c>
      <c r="T13" s="2">
        <f>表1[[#This Row],[2-4]]/表1[[#This Row],[Sum]]</f>
        <v>9.8214285714285712E-2</v>
      </c>
      <c r="U13" s="2">
        <f>表1[[#This Row],[5-7]]/表1[[#This Row],[Sum]]</f>
        <v>0.17857142857142858</v>
      </c>
      <c r="V13" s="2">
        <f>表1[[#This Row],[8-19]]/表1[[#This Row],[Sum]]</f>
        <v>0.35714285714285715</v>
      </c>
      <c r="W13" s="2">
        <f>表1[[#This Row],[20-25]]/表1[[#This Row],[Sum]]</f>
        <v>0.17857142857142858</v>
      </c>
      <c r="X13" s="2">
        <f>表1[[#This Row],[26-31]]/表1[[#This Row],[Sum]]</f>
        <v>8.9285714285714288E-2</v>
      </c>
      <c r="Y13" s="2">
        <f>表1[[#This Row],[32-34]]/表1[[#This Row],[Sum]]</f>
        <v>1.7857142857142856E-2</v>
      </c>
      <c r="Z13" s="2">
        <f>表1[[#This Row],[35-36]]/表1[[#This Row],[Sum]]</f>
        <v>0</v>
      </c>
      <c r="AA13" s="2">
        <f>表1[[#This Row],[37-42]]/表1[[#This Row],[Sum]]</f>
        <v>0</v>
      </c>
      <c r="AB13" s="2">
        <f>表1[[#This Row],[43-48]]/表1[[#This Row],[Sum]]</f>
        <v>0</v>
      </c>
      <c r="AD13" s="2">
        <f>表3[[#This Row],[1-1]]/D$4</f>
        <v>9.8214285714285712E-2</v>
      </c>
      <c r="AE13" s="2">
        <f>表3[[#This Row],[2-4]]/D$5</f>
        <v>3.273809523809524E-2</v>
      </c>
      <c r="AF13" s="2">
        <f>表3[[#This Row],[5-7]]/D$7</f>
        <v>1.4880952380952382E-2</v>
      </c>
      <c r="AG13" s="2">
        <f>表3[[#This Row],[8-19]]/D$7</f>
        <v>2.9761904761904764E-2</v>
      </c>
      <c r="AH13" s="2">
        <f>表3[[#This Row],[20-25]]/D$8</f>
        <v>2.9761904761904764E-2</v>
      </c>
      <c r="AI13" s="2">
        <f>表3[[#This Row],[26-31]]/D$9</f>
        <v>1.4880952380952382E-2</v>
      </c>
      <c r="AJ13" s="8">
        <f>表3[[#This Row],[32-34]]/D$9</f>
        <v>2.976190476190476E-3</v>
      </c>
      <c r="AK13" s="8">
        <f>表3[[#This Row],[35-36]]/D$11</f>
        <v>0</v>
      </c>
      <c r="AL13" s="8">
        <f>表3[[#This Row],[37-42]]/D$12</f>
        <v>0</v>
      </c>
      <c r="AM13" s="8">
        <f>表3[[#This Row],[43-48]]/D$13</f>
        <v>0</v>
      </c>
    </row>
    <row r="14" spans="2:39" x14ac:dyDescent="0.5">
      <c r="F14">
        <v>11</v>
      </c>
      <c r="G14" s="6">
        <v>11</v>
      </c>
      <c r="H14" s="6">
        <v>11</v>
      </c>
      <c r="I14" s="6">
        <v>20</v>
      </c>
      <c r="J14" s="6">
        <v>40</v>
      </c>
      <c r="K14" s="6">
        <v>20</v>
      </c>
      <c r="L14">
        <v>10</v>
      </c>
      <c r="M14" s="6">
        <v>4</v>
      </c>
      <c r="N14">
        <v>0</v>
      </c>
      <c r="O14">
        <v>0</v>
      </c>
      <c r="P14">
        <v>0</v>
      </c>
      <c r="Q14" s="4">
        <f>SUM(表1[[#This Row],[1-1]:[26-31]])</f>
        <v>112</v>
      </c>
      <c r="S14" s="2">
        <f>表1[[#This Row],[1-1]]/表1[[#This Row],[Sum]]</f>
        <v>9.8214285714285712E-2</v>
      </c>
      <c r="T14" s="2">
        <f>表1[[#This Row],[2-4]]/表1[[#This Row],[Sum]]</f>
        <v>9.8214285714285712E-2</v>
      </c>
      <c r="U14" s="2">
        <f>表1[[#This Row],[5-7]]/表1[[#This Row],[Sum]]</f>
        <v>0.17857142857142858</v>
      </c>
      <c r="V14" s="2">
        <f>表1[[#This Row],[8-19]]/表1[[#This Row],[Sum]]</f>
        <v>0.35714285714285715</v>
      </c>
      <c r="W14" s="2">
        <f>表1[[#This Row],[20-25]]/表1[[#This Row],[Sum]]</f>
        <v>0.17857142857142858</v>
      </c>
      <c r="X14" s="2">
        <f>表1[[#This Row],[26-31]]/表1[[#This Row],[Sum]]</f>
        <v>8.9285714285714288E-2</v>
      </c>
      <c r="Y14" s="2">
        <f>表1[[#This Row],[32-34]]/表1[[#This Row],[Sum]]</f>
        <v>3.5714285714285712E-2</v>
      </c>
      <c r="Z14" s="2">
        <f>表1[[#This Row],[35-36]]/表1[[#This Row],[Sum]]</f>
        <v>0</v>
      </c>
      <c r="AA14" s="2">
        <f>表1[[#This Row],[37-42]]/表1[[#This Row],[Sum]]</f>
        <v>0</v>
      </c>
      <c r="AB14" s="2">
        <f>表1[[#This Row],[43-48]]/表1[[#This Row],[Sum]]</f>
        <v>0</v>
      </c>
      <c r="AD14" s="2">
        <f>表3[[#This Row],[1-1]]/D$4</f>
        <v>9.8214285714285712E-2</v>
      </c>
      <c r="AE14" s="2">
        <f>表3[[#This Row],[2-4]]/D$5</f>
        <v>3.273809523809524E-2</v>
      </c>
      <c r="AF14" s="2">
        <f>表3[[#This Row],[5-7]]/D$7</f>
        <v>1.4880952380952382E-2</v>
      </c>
      <c r="AG14" s="2">
        <f>表3[[#This Row],[8-19]]/D$7</f>
        <v>2.9761904761904764E-2</v>
      </c>
      <c r="AH14" s="2">
        <f>表3[[#This Row],[20-25]]/D$8</f>
        <v>2.9761904761904764E-2</v>
      </c>
      <c r="AI14" s="2">
        <f>表3[[#This Row],[26-31]]/D$9</f>
        <v>1.4880952380952382E-2</v>
      </c>
      <c r="AJ14" s="8">
        <f>表3[[#This Row],[32-34]]/D$9</f>
        <v>5.9523809523809521E-3</v>
      </c>
      <c r="AK14" s="8">
        <f>表3[[#This Row],[35-36]]/D$11</f>
        <v>0</v>
      </c>
      <c r="AL14" s="8">
        <f>表3[[#This Row],[37-42]]/D$12</f>
        <v>0</v>
      </c>
      <c r="AM14" s="8">
        <f>表3[[#This Row],[43-48]]/D$13</f>
        <v>0</v>
      </c>
    </row>
    <row r="15" spans="2:39" x14ac:dyDescent="0.5">
      <c r="F15">
        <v>12</v>
      </c>
      <c r="G15" s="6">
        <v>11</v>
      </c>
      <c r="H15" s="6">
        <v>11</v>
      </c>
      <c r="I15" s="6">
        <v>20</v>
      </c>
      <c r="J15" s="6">
        <v>40</v>
      </c>
      <c r="K15" s="6">
        <v>20</v>
      </c>
      <c r="L15">
        <v>10</v>
      </c>
      <c r="M15">
        <v>6</v>
      </c>
      <c r="N15">
        <v>0</v>
      </c>
      <c r="O15">
        <v>0</v>
      </c>
      <c r="P15">
        <v>0</v>
      </c>
      <c r="Q15" s="4">
        <f>SUM(表1[[#This Row],[1-1]:[26-31]])</f>
        <v>112</v>
      </c>
      <c r="S15" s="2">
        <f>表1[[#This Row],[1-1]]/表1[[#This Row],[Sum]]</f>
        <v>9.8214285714285712E-2</v>
      </c>
      <c r="T15" s="2">
        <f>表1[[#This Row],[2-4]]/表1[[#This Row],[Sum]]</f>
        <v>9.8214285714285712E-2</v>
      </c>
      <c r="U15" s="2">
        <f>表1[[#This Row],[5-7]]/表1[[#This Row],[Sum]]</f>
        <v>0.17857142857142858</v>
      </c>
      <c r="V15" s="2">
        <f>表1[[#This Row],[8-19]]/表1[[#This Row],[Sum]]</f>
        <v>0.35714285714285715</v>
      </c>
      <c r="W15" s="2">
        <f>表1[[#This Row],[20-25]]/表1[[#This Row],[Sum]]</f>
        <v>0.17857142857142858</v>
      </c>
      <c r="X15" s="2">
        <f>表1[[#This Row],[26-31]]/表1[[#This Row],[Sum]]</f>
        <v>8.9285714285714288E-2</v>
      </c>
      <c r="Y15" s="2">
        <f>表1[[#This Row],[32-34]]/表1[[#This Row],[Sum]]</f>
        <v>5.3571428571428568E-2</v>
      </c>
      <c r="Z15" s="2">
        <f>表1[[#This Row],[35-36]]/表1[[#This Row],[Sum]]</f>
        <v>0</v>
      </c>
      <c r="AA15" s="2">
        <f>表1[[#This Row],[37-42]]/表1[[#This Row],[Sum]]</f>
        <v>0</v>
      </c>
      <c r="AB15" s="2">
        <f>表1[[#This Row],[43-48]]/表1[[#This Row],[Sum]]</f>
        <v>0</v>
      </c>
      <c r="AD15" s="2">
        <f>表3[[#This Row],[1-1]]/D$4</f>
        <v>9.8214285714285712E-2</v>
      </c>
      <c r="AE15" s="2">
        <f>表3[[#This Row],[2-4]]/D$5</f>
        <v>3.273809523809524E-2</v>
      </c>
      <c r="AF15" s="2">
        <f>表3[[#This Row],[5-7]]/D$7</f>
        <v>1.4880952380952382E-2</v>
      </c>
      <c r="AG15" s="2">
        <f>表3[[#This Row],[8-19]]/D$7</f>
        <v>2.9761904761904764E-2</v>
      </c>
      <c r="AH15" s="2">
        <f>表3[[#This Row],[20-25]]/D$8</f>
        <v>2.9761904761904764E-2</v>
      </c>
      <c r="AI15" s="2">
        <f>表3[[#This Row],[26-31]]/D$9</f>
        <v>1.4880952380952382E-2</v>
      </c>
      <c r="AJ15" s="8">
        <f>表3[[#This Row],[32-34]]/D$9</f>
        <v>8.9285714285714281E-3</v>
      </c>
      <c r="AK15" s="8">
        <f>表3[[#This Row],[35-36]]/D$11</f>
        <v>0</v>
      </c>
      <c r="AL15" s="8">
        <f>表3[[#This Row],[37-42]]/D$12</f>
        <v>0</v>
      </c>
      <c r="AM15" s="8">
        <f>表3[[#This Row],[43-48]]/D$13</f>
        <v>0</v>
      </c>
    </row>
    <row r="16" spans="2:39" x14ac:dyDescent="0.5">
      <c r="F16">
        <v>13</v>
      </c>
      <c r="G16" s="6">
        <v>11</v>
      </c>
      <c r="H16" s="6">
        <v>11</v>
      </c>
      <c r="I16" s="6">
        <v>20</v>
      </c>
      <c r="J16" s="6">
        <v>40</v>
      </c>
      <c r="K16" s="6">
        <v>20</v>
      </c>
      <c r="L16">
        <v>10</v>
      </c>
      <c r="M16">
        <v>8</v>
      </c>
      <c r="N16">
        <v>0</v>
      </c>
      <c r="O16">
        <v>0</v>
      </c>
      <c r="P16">
        <v>0</v>
      </c>
      <c r="Q16" s="4">
        <f>SUM(表1[[#This Row],[1-1]:[26-31]])</f>
        <v>112</v>
      </c>
      <c r="S16" s="2">
        <f>表1[[#This Row],[1-1]]/表1[[#This Row],[Sum]]</f>
        <v>9.8214285714285712E-2</v>
      </c>
      <c r="T16" s="2">
        <f>表1[[#This Row],[2-4]]/表1[[#This Row],[Sum]]</f>
        <v>9.8214285714285712E-2</v>
      </c>
      <c r="U16" s="2">
        <f>表1[[#This Row],[5-7]]/表1[[#This Row],[Sum]]</f>
        <v>0.17857142857142858</v>
      </c>
      <c r="V16" s="2">
        <f>表1[[#This Row],[8-19]]/表1[[#This Row],[Sum]]</f>
        <v>0.35714285714285715</v>
      </c>
      <c r="W16" s="2">
        <f>表1[[#This Row],[20-25]]/表1[[#This Row],[Sum]]</f>
        <v>0.17857142857142858</v>
      </c>
      <c r="X16" s="2">
        <f>表1[[#This Row],[26-31]]/表1[[#This Row],[Sum]]</f>
        <v>8.9285714285714288E-2</v>
      </c>
      <c r="Y16" s="2">
        <f>表1[[#This Row],[32-34]]/表1[[#This Row],[Sum]]</f>
        <v>7.1428571428571425E-2</v>
      </c>
      <c r="Z16" s="2">
        <f>表1[[#This Row],[35-36]]/表1[[#This Row],[Sum]]</f>
        <v>0</v>
      </c>
      <c r="AA16" s="2">
        <f>表1[[#This Row],[37-42]]/表1[[#This Row],[Sum]]</f>
        <v>0</v>
      </c>
      <c r="AB16" s="2">
        <f>表1[[#This Row],[43-48]]/表1[[#This Row],[Sum]]</f>
        <v>0</v>
      </c>
      <c r="AD16" s="2">
        <f>表3[[#This Row],[1-1]]/D$4</f>
        <v>9.8214285714285712E-2</v>
      </c>
      <c r="AE16" s="2">
        <f>表3[[#This Row],[2-4]]/D$5</f>
        <v>3.273809523809524E-2</v>
      </c>
      <c r="AF16" s="2">
        <f>表3[[#This Row],[5-7]]/D$7</f>
        <v>1.4880952380952382E-2</v>
      </c>
      <c r="AG16" s="2">
        <f>表3[[#This Row],[8-19]]/D$7</f>
        <v>2.9761904761904764E-2</v>
      </c>
      <c r="AH16" s="2">
        <f>表3[[#This Row],[20-25]]/D$8</f>
        <v>2.9761904761904764E-2</v>
      </c>
      <c r="AI16" s="2">
        <f>表3[[#This Row],[26-31]]/D$9</f>
        <v>1.4880952380952382E-2</v>
      </c>
      <c r="AJ16" s="8">
        <f>表3[[#This Row],[32-34]]/D$9</f>
        <v>1.1904761904761904E-2</v>
      </c>
      <c r="AK16" s="8">
        <f>表3[[#This Row],[35-36]]/D$11</f>
        <v>0</v>
      </c>
      <c r="AL16" s="8">
        <f>表3[[#This Row],[37-42]]/D$12</f>
        <v>0</v>
      </c>
      <c r="AM16" s="8">
        <f>表3[[#This Row],[43-48]]/D$13</f>
        <v>0</v>
      </c>
    </row>
    <row r="17" spans="2:39" x14ac:dyDescent="0.5">
      <c r="F17">
        <v>14</v>
      </c>
      <c r="G17" s="6">
        <v>11</v>
      </c>
      <c r="H17" s="6">
        <v>11</v>
      </c>
      <c r="I17" s="6">
        <v>20</v>
      </c>
      <c r="J17" s="6">
        <v>40</v>
      </c>
      <c r="K17" s="6">
        <v>20</v>
      </c>
      <c r="L17">
        <v>10</v>
      </c>
      <c r="M17">
        <v>10</v>
      </c>
      <c r="N17">
        <v>0</v>
      </c>
      <c r="O17">
        <v>0</v>
      </c>
      <c r="P17">
        <v>0</v>
      </c>
      <c r="Q17" s="4">
        <f>SUM(表1[[#This Row],[1-1]:[26-31]])</f>
        <v>112</v>
      </c>
      <c r="S17" s="2">
        <f>表1[[#This Row],[1-1]]/表1[[#This Row],[Sum]]</f>
        <v>9.8214285714285712E-2</v>
      </c>
      <c r="T17" s="2">
        <f>表1[[#This Row],[2-4]]/表1[[#This Row],[Sum]]</f>
        <v>9.8214285714285712E-2</v>
      </c>
      <c r="U17" s="2">
        <f>表1[[#This Row],[5-7]]/表1[[#This Row],[Sum]]</f>
        <v>0.17857142857142858</v>
      </c>
      <c r="V17" s="2">
        <f>表1[[#This Row],[8-19]]/表1[[#This Row],[Sum]]</f>
        <v>0.35714285714285715</v>
      </c>
      <c r="W17" s="2">
        <f>表1[[#This Row],[20-25]]/表1[[#This Row],[Sum]]</f>
        <v>0.17857142857142858</v>
      </c>
      <c r="X17" s="2">
        <f>表1[[#This Row],[26-31]]/表1[[#This Row],[Sum]]</f>
        <v>8.9285714285714288E-2</v>
      </c>
      <c r="Y17" s="2">
        <f>表1[[#This Row],[32-34]]/表1[[#This Row],[Sum]]</f>
        <v>8.9285714285714288E-2</v>
      </c>
      <c r="Z17" s="2">
        <f>表1[[#This Row],[35-36]]/表1[[#This Row],[Sum]]</f>
        <v>0</v>
      </c>
      <c r="AA17" s="2">
        <f>表1[[#This Row],[37-42]]/表1[[#This Row],[Sum]]</f>
        <v>0</v>
      </c>
      <c r="AB17" s="2">
        <f>表1[[#This Row],[43-48]]/表1[[#This Row],[Sum]]</f>
        <v>0</v>
      </c>
      <c r="AD17" s="2">
        <f>表3[[#This Row],[1-1]]/D$4</f>
        <v>9.8214285714285712E-2</v>
      </c>
      <c r="AE17" s="2">
        <f>表3[[#This Row],[2-4]]/D$5</f>
        <v>3.273809523809524E-2</v>
      </c>
      <c r="AF17" s="2">
        <f>表3[[#This Row],[5-7]]/D$7</f>
        <v>1.4880952380952382E-2</v>
      </c>
      <c r="AG17" s="2">
        <f>表3[[#This Row],[8-19]]/D$7</f>
        <v>2.9761904761904764E-2</v>
      </c>
      <c r="AH17" s="2">
        <f>表3[[#This Row],[20-25]]/D$8</f>
        <v>2.9761904761904764E-2</v>
      </c>
      <c r="AI17" s="2">
        <f>表3[[#This Row],[26-31]]/D$9</f>
        <v>1.4880952380952382E-2</v>
      </c>
      <c r="AJ17" s="8">
        <f>表3[[#This Row],[32-34]]/D$9</f>
        <v>1.4880952380952382E-2</v>
      </c>
      <c r="AK17" s="8">
        <f>表3[[#This Row],[35-36]]/D$11</f>
        <v>0</v>
      </c>
      <c r="AL17" s="8">
        <f>表3[[#This Row],[37-42]]/D$12</f>
        <v>0</v>
      </c>
      <c r="AM17" s="8">
        <f>表3[[#This Row],[43-48]]/D$13</f>
        <v>0</v>
      </c>
    </row>
    <row r="18" spans="2:39" x14ac:dyDescent="0.5">
      <c r="F18">
        <v>15</v>
      </c>
      <c r="G18" s="6">
        <v>11</v>
      </c>
      <c r="H18" s="6">
        <v>11</v>
      </c>
      <c r="I18" s="6">
        <v>20</v>
      </c>
      <c r="J18" s="6">
        <v>40</v>
      </c>
      <c r="K18" s="6">
        <v>20</v>
      </c>
      <c r="L18">
        <v>10</v>
      </c>
      <c r="M18">
        <v>10</v>
      </c>
      <c r="N18">
        <v>2</v>
      </c>
      <c r="O18">
        <v>0</v>
      </c>
      <c r="P18">
        <v>0</v>
      </c>
      <c r="Q18" s="4">
        <f>SUM(表1[[#This Row],[1-1]:[26-31]])</f>
        <v>112</v>
      </c>
      <c r="S18" s="2">
        <f>表1[[#This Row],[1-1]]/表1[[#This Row],[Sum]]</f>
        <v>9.8214285714285712E-2</v>
      </c>
      <c r="T18" s="2">
        <f>表1[[#This Row],[2-4]]/表1[[#This Row],[Sum]]</f>
        <v>9.8214285714285712E-2</v>
      </c>
      <c r="U18" s="2">
        <f>表1[[#This Row],[5-7]]/表1[[#This Row],[Sum]]</f>
        <v>0.17857142857142858</v>
      </c>
      <c r="V18" s="8">
        <f>表1[[#This Row],[8-19]]/表1[[#This Row],[Sum]]</f>
        <v>0.35714285714285715</v>
      </c>
      <c r="W18" s="2">
        <f>表1[[#This Row],[20-25]]/表1[[#This Row],[Sum]]</f>
        <v>0.17857142857142858</v>
      </c>
      <c r="X18" s="2">
        <f>表1[[#This Row],[26-31]]/表1[[#This Row],[Sum]]</f>
        <v>8.9285714285714288E-2</v>
      </c>
      <c r="Y18" s="8">
        <f>表1[[#This Row],[32-34]]/表1[[#This Row],[Sum]]</f>
        <v>8.9285714285714288E-2</v>
      </c>
      <c r="Z18" s="8">
        <f>表1[[#This Row],[35-36]]/表1[[#This Row],[Sum]]</f>
        <v>1.7857142857142856E-2</v>
      </c>
      <c r="AA18" s="8">
        <f>表1[[#This Row],[37-42]]/表1[[#This Row],[Sum]]</f>
        <v>0</v>
      </c>
      <c r="AB18" s="8">
        <f>表1[[#This Row],[43-48]]/表1[[#This Row],[Sum]]</f>
        <v>0</v>
      </c>
      <c r="AD18" s="8">
        <f>表3[[#This Row],[1-1]]/D$4</f>
        <v>9.8214285714285712E-2</v>
      </c>
      <c r="AE18" s="8">
        <f>表3[[#This Row],[2-4]]/D$5</f>
        <v>3.273809523809524E-2</v>
      </c>
      <c r="AF18" s="8">
        <f>表3[[#This Row],[5-7]]/D$7</f>
        <v>1.4880952380952382E-2</v>
      </c>
      <c r="AG18" s="8">
        <f>表3[[#This Row],[8-19]]/D$7</f>
        <v>2.9761904761904764E-2</v>
      </c>
      <c r="AH18" s="8">
        <f>表3[[#This Row],[20-25]]/D$8</f>
        <v>2.9761904761904764E-2</v>
      </c>
      <c r="AI18" s="8">
        <f>表3[[#This Row],[26-31]]/D$9</f>
        <v>1.4880952380952382E-2</v>
      </c>
      <c r="AJ18" s="8">
        <f>表3[[#This Row],[32-34]]/D$9</f>
        <v>1.4880952380952382E-2</v>
      </c>
      <c r="AK18" s="8">
        <f>表3[[#This Row],[35-36]]/D$11</f>
        <v>8.9285714285714281E-3</v>
      </c>
      <c r="AL18" s="8">
        <f>表3[[#This Row],[37-42]]/D$12</f>
        <v>0</v>
      </c>
      <c r="AM18" s="8">
        <f>表3[[#This Row],[43-48]]/D$13</f>
        <v>0</v>
      </c>
    </row>
    <row r="19" spans="2:39" x14ac:dyDescent="0.5">
      <c r="F19">
        <v>16</v>
      </c>
      <c r="G19" s="6">
        <v>11</v>
      </c>
      <c r="H19" s="6">
        <v>11</v>
      </c>
      <c r="I19" s="6">
        <v>20</v>
      </c>
      <c r="J19" s="6">
        <v>40</v>
      </c>
      <c r="K19" s="6">
        <v>20</v>
      </c>
      <c r="L19">
        <v>10</v>
      </c>
      <c r="M19">
        <v>10</v>
      </c>
      <c r="N19" s="6">
        <v>4</v>
      </c>
      <c r="O19">
        <v>0</v>
      </c>
      <c r="P19">
        <v>0</v>
      </c>
      <c r="Q19" s="4">
        <f>SUM(表1[[#This Row],[1-1]:[26-31]])</f>
        <v>112</v>
      </c>
      <c r="S19" s="2">
        <f>表1[[#This Row],[1-1]]/表1[[#This Row],[Sum]]</f>
        <v>9.8214285714285712E-2</v>
      </c>
      <c r="T19" s="2">
        <f>表1[[#This Row],[2-4]]/表1[[#This Row],[Sum]]</f>
        <v>9.8214285714285712E-2</v>
      </c>
      <c r="U19" s="2">
        <f>表1[[#This Row],[5-7]]/表1[[#This Row],[Sum]]</f>
        <v>0.17857142857142858</v>
      </c>
      <c r="V19" s="8">
        <f>表1[[#This Row],[8-19]]/表1[[#This Row],[Sum]]</f>
        <v>0.35714285714285715</v>
      </c>
      <c r="W19" s="2">
        <f>表1[[#This Row],[20-25]]/表1[[#This Row],[Sum]]</f>
        <v>0.17857142857142858</v>
      </c>
      <c r="X19" s="2">
        <f>表1[[#This Row],[26-31]]/表1[[#This Row],[Sum]]</f>
        <v>8.9285714285714288E-2</v>
      </c>
      <c r="Y19" s="8">
        <f>表1[[#This Row],[32-34]]/表1[[#This Row],[Sum]]</f>
        <v>8.9285714285714288E-2</v>
      </c>
      <c r="Z19" s="8">
        <f>表1[[#This Row],[35-36]]/表1[[#This Row],[Sum]]</f>
        <v>3.5714285714285712E-2</v>
      </c>
      <c r="AA19" s="8">
        <f>表1[[#This Row],[37-42]]/表1[[#This Row],[Sum]]</f>
        <v>0</v>
      </c>
      <c r="AB19" s="8">
        <f>表1[[#This Row],[43-48]]/表1[[#This Row],[Sum]]</f>
        <v>0</v>
      </c>
      <c r="AD19" s="8">
        <f>表3[[#This Row],[1-1]]/D$4</f>
        <v>9.8214285714285712E-2</v>
      </c>
      <c r="AE19" s="8">
        <f>表3[[#This Row],[2-4]]/D$5</f>
        <v>3.273809523809524E-2</v>
      </c>
      <c r="AF19" s="8">
        <f>表3[[#This Row],[5-7]]/D$7</f>
        <v>1.4880952380952382E-2</v>
      </c>
      <c r="AG19" s="8">
        <f>表3[[#This Row],[8-19]]/D$7</f>
        <v>2.9761904761904764E-2</v>
      </c>
      <c r="AH19" s="8">
        <f>表3[[#This Row],[20-25]]/D$8</f>
        <v>2.9761904761904764E-2</v>
      </c>
      <c r="AI19" s="8">
        <f>表3[[#This Row],[26-31]]/D$9</f>
        <v>1.4880952380952382E-2</v>
      </c>
      <c r="AJ19" s="8">
        <f>表3[[#This Row],[32-34]]/D$9</f>
        <v>1.4880952380952382E-2</v>
      </c>
      <c r="AK19" s="8">
        <f>表3[[#This Row],[35-36]]/D$11</f>
        <v>1.7857142857142856E-2</v>
      </c>
      <c r="AL19" s="8">
        <f>表3[[#This Row],[37-42]]/D$12</f>
        <v>0</v>
      </c>
      <c r="AM19" s="8">
        <f>表3[[#This Row],[43-48]]/D$13</f>
        <v>0</v>
      </c>
    </row>
    <row r="20" spans="2:39" x14ac:dyDescent="0.5">
      <c r="B20" s="3"/>
      <c r="F20">
        <v>17</v>
      </c>
      <c r="G20" s="6">
        <v>11</v>
      </c>
      <c r="H20" s="6">
        <v>11</v>
      </c>
      <c r="I20" s="6">
        <v>20</v>
      </c>
      <c r="J20" s="6">
        <v>40</v>
      </c>
      <c r="K20" s="6">
        <v>20</v>
      </c>
      <c r="L20">
        <v>10</v>
      </c>
      <c r="M20">
        <v>10</v>
      </c>
      <c r="N20">
        <v>6</v>
      </c>
      <c r="O20">
        <v>0</v>
      </c>
      <c r="P20">
        <v>0</v>
      </c>
      <c r="Q20" s="4">
        <f>SUM(表1[[#This Row],[1-1]:[26-31]])</f>
        <v>112</v>
      </c>
      <c r="S20" s="2">
        <f>表1[[#This Row],[1-1]]/表1[[#This Row],[Sum]]</f>
        <v>9.8214285714285712E-2</v>
      </c>
      <c r="T20" s="2">
        <f>表1[[#This Row],[2-4]]/表1[[#This Row],[Sum]]</f>
        <v>9.8214285714285712E-2</v>
      </c>
      <c r="U20" s="2">
        <f>表1[[#This Row],[5-7]]/表1[[#This Row],[Sum]]</f>
        <v>0.17857142857142858</v>
      </c>
      <c r="V20" s="8">
        <f>表1[[#This Row],[8-19]]/表1[[#This Row],[Sum]]</f>
        <v>0.35714285714285715</v>
      </c>
      <c r="W20" s="2">
        <f>表1[[#This Row],[20-25]]/表1[[#This Row],[Sum]]</f>
        <v>0.17857142857142858</v>
      </c>
      <c r="X20" s="2">
        <f>表1[[#This Row],[26-31]]/表1[[#This Row],[Sum]]</f>
        <v>8.9285714285714288E-2</v>
      </c>
      <c r="Y20" s="8">
        <f>表1[[#This Row],[32-34]]/表1[[#This Row],[Sum]]</f>
        <v>8.9285714285714288E-2</v>
      </c>
      <c r="Z20" s="8">
        <f>表1[[#This Row],[35-36]]/表1[[#This Row],[Sum]]</f>
        <v>5.3571428571428568E-2</v>
      </c>
      <c r="AA20" s="8">
        <f>表1[[#This Row],[37-42]]/表1[[#This Row],[Sum]]</f>
        <v>0</v>
      </c>
      <c r="AB20" s="8">
        <f>表1[[#This Row],[43-48]]/表1[[#This Row],[Sum]]</f>
        <v>0</v>
      </c>
      <c r="AD20" s="8">
        <f>表3[[#This Row],[1-1]]/D$4</f>
        <v>9.8214285714285712E-2</v>
      </c>
      <c r="AE20" s="8">
        <f>表3[[#This Row],[2-4]]/D$5</f>
        <v>3.273809523809524E-2</v>
      </c>
      <c r="AF20" s="8">
        <f>表3[[#This Row],[5-7]]/D$7</f>
        <v>1.4880952380952382E-2</v>
      </c>
      <c r="AG20" s="8">
        <f>表3[[#This Row],[8-19]]/D$7</f>
        <v>2.9761904761904764E-2</v>
      </c>
      <c r="AH20" s="8">
        <f>表3[[#This Row],[20-25]]/D$8</f>
        <v>2.9761904761904764E-2</v>
      </c>
      <c r="AI20" s="8">
        <f>表3[[#This Row],[26-31]]/D$9</f>
        <v>1.4880952380952382E-2</v>
      </c>
      <c r="AJ20" s="8">
        <f>表3[[#This Row],[32-34]]/D$9</f>
        <v>1.4880952380952382E-2</v>
      </c>
      <c r="AK20" s="8">
        <f>表3[[#This Row],[35-36]]/D$11</f>
        <v>2.6785714285714284E-2</v>
      </c>
      <c r="AL20" s="8">
        <f>表3[[#This Row],[37-42]]/D$12</f>
        <v>0</v>
      </c>
      <c r="AM20" s="8">
        <f>表3[[#This Row],[43-48]]/D$13</f>
        <v>0</v>
      </c>
    </row>
    <row r="21" spans="2:39" x14ac:dyDescent="0.5">
      <c r="F21">
        <v>18</v>
      </c>
      <c r="G21" s="6">
        <v>11</v>
      </c>
      <c r="H21" s="6">
        <v>11</v>
      </c>
      <c r="I21" s="6">
        <v>20</v>
      </c>
      <c r="J21" s="6">
        <v>40</v>
      </c>
      <c r="K21" s="6">
        <v>20</v>
      </c>
      <c r="L21">
        <v>10</v>
      </c>
      <c r="M21">
        <v>10</v>
      </c>
      <c r="N21">
        <v>8</v>
      </c>
      <c r="O21">
        <v>0</v>
      </c>
      <c r="P21">
        <v>0</v>
      </c>
      <c r="Q21" s="4">
        <f>SUM(表1[[#This Row],[1-1]:[26-31]])</f>
        <v>112</v>
      </c>
      <c r="S21" s="2">
        <f>表1[[#This Row],[1-1]]/表1[[#This Row],[Sum]]</f>
        <v>9.8214285714285712E-2</v>
      </c>
      <c r="T21" s="2">
        <f>表1[[#This Row],[2-4]]/表1[[#This Row],[Sum]]</f>
        <v>9.8214285714285712E-2</v>
      </c>
      <c r="U21" s="2">
        <f>表1[[#This Row],[5-7]]/表1[[#This Row],[Sum]]</f>
        <v>0.17857142857142858</v>
      </c>
      <c r="V21" s="8">
        <f>表1[[#This Row],[8-19]]/表1[[#This Row],[Sum]]</f>
        <v>0.35714285714285715</v>
      </c>
      <c r="W21" s="2">
        <f>表1[[#This Row],[20-25]]/表1[[#This Row],[Sum]]</f>
        <v>0.17857142857142858</v>
      </c>
      <c r="X21" s="2">
        <f>表1[[#This Row],[26-31]]/表1[[#This Row],[Sum]]</f>
        <v>8.9285714285714288E-2</v>
      </c>
      <c r="Y21" s="8">
        <f>表1[[#This Row],[32-34]]/表1[[#This Row],[Sum]]</f>
        <v>8.9285714285714288E-2</v>
      </c>
      <c r="Z21" s="8">
        <f>表1[[#This Row],[35-36]]/表1[[#This Row],[Sum]]</f>
        <v>7.1428571428571425E-2</v>
      </c>
      <c r="AA21" s="8">
        <f>表1[[#This Row],[37-42]]/表1[[#This Row],[Sum]]</f>
        <v>0</v>
      </c>
      <c r="AB21" s="8">
        <f>表1[[#This Row],[43-48]]/表1[[#This Row],[Sum]]</f>
        <v>0</v>
      </c>
      <c r="AD21" s="8">
        <f>表3[[#This Row],[1-1]]/D$4</f>
        <v>9.8214285714285712E-2</v>
      </c>
      <c r="AE21" s="8">
        <f>表3[[#This Row],[2-4]]/D$5</f>
        <v>3.273809523809524E-2</v>
      </c>
      <c r="AF21" s="8">
        <f>表3[[#This Row],[5-7]]/D$7</f>
        <v>1.4880952380952382E-2</v>
      </c>
      <c r="AG21" s="8">
        <f>表3[[#This Row],[8-19]]/D$7</f>
        <v>2.9761904761904764E-2</v>
      </c>
      <c r="AH21" s="8">
        <f>表3[[#This Row],[20-25]]/D$8</f>
        <v>2.9761904761904764E-2</v>
      </c>
      <c r="AI21" s="8">
        <f>表3[[#This Row],[26-31]]/D$9</f>
        <v>1.4880952380952382E-2</v>
      </c>
      <c r="AJ21" s="8">
        <f>表3[[#This Row],[32-34]]/D$9</f>
        <v>1.4880952380952382E-2</v>
      </c>
      <c r="AK21" s="8">
        <f>表3[[#This Row],[35-36]]/D$11</f>
        <v>3.5714285714285712E-2</v>
      </c>
      <c r="AL21" s="8">
        <f>表3[[#This Row],[37-42]]/D$12</f>
        <v>0</v>
      </c>
      <c r="AM21" s="8">
        <f>表3[[#This Row],[43-48]]/D$13</f>
        <v>0</v>
      </c>
    </row>
    <row r="22" spans="2:39" x14ac:dyDescent="0.5">
      <c r="F22">
        <v>19</v>
      </c>
      <c r="G22" s="6">
        <v>11</v>
      </c>
      <c r="H22" s="6">
        <v>11</v>
      </c>
      <c r="I22" s="6">
        <v>20</v>
      </c>
      <c r="J22" s="6">
        <v>40</v>
      </c>
      <c r="K22" s="6">
        <v>20</v>
      </c>
      <c r="L22">
        <v>10</v>
      </c>
      <c r="M22">
        <v>10</v>
      </c>
      <c r="N22">
        <v>10</v>
      </c>
      <c r="O22">
        <v>0</v>
      </c>
      <c r="P22">
        <v>0</v>
      </c>
      <c r="Q22" s="4">
        <f>SUM(表1[[#This Row],[1-1]:[26-31]])</f>
        <v>112</v>
      </c>
      <c r="S22" s="2">
        <f>表1[[#This Row],[1-1]]/表1[[#This Row],[Sum]]</f>
        <v>9.8214285714285712E-2</v>
      </c>
      <c r="T22" s="2">
        <f>表1[[#This Row],[2-4]]/表1[[#This Row],[Sum]]</f>
        <v>9.8214285714285712E-2</v>
      </c>
      <c r="U22" s="2">
        <f>表1[[#This Row],[5-7]]/表1[[#This Row],[Sum]]</f>
        <v>0.17857142857142858</v>
      </c>
      <c r="V22" s="8">
        <f>表1[[#This Row],[8-19]]/表1[[#This Row],[Sum]]</f>
        <v>0.35714285714285715</v>
      </c>
      <c r="W22" s="2">
        <f>表1[[#This Row],[20-25]]/表1[[#This Row],[Sum]]</f>
        <v>0.17857142857142858</v>
      </c>
      <c r="X22" s="2">
        <f>表1[[#This Row],[26-31]]/表1[[#This Row],[Sum]]</f>
        <v>8.9285714285714288E-2</v>
      </c>
      <c r="Y22" s="8">
        <f>表1[[#This Row],[32-34]]/表1[[#This Row],[Sum]]</f>
        <v>8.9285714285714288E-2</v>
      </c>
      <c r="Z22" s="8">
        <f>表1[[#This Row],[35-36]]/表1[[#This Row],[Sum]]</f>
        <v>8.9285714285714288E-2</v>
      </c>
      <c r="AA22" s="8">
        <f>表1[[#This Row],[37-42]]/表1[[#This Row],[Sum]]</f>
        <v>0</v>
      </c>
      <c r="AB22" s="8">
        <f>表1[[#This Row],[43-48]]/表1[[#This Row],[Sum]]</f>
        <v>0</v>
      </c>
      <c r="AD22" s="8">
        <f>表3[[#This Row],[1-1]]/D$4</f>
        <v>9.8214285714285712E-2</v>
      </c>
      <c r="AE22" s="8">
        <f>表3[[#This Row],[2-4]]/D$5</f>
        <v>3.273809523809524E-2</v>
      </c>
      <c r="AF22" s="8">
        <f>表3[[#This Row],[5-7]]/D$7</f>
        <v>1.4880952380952382E-2</v>
      </c>
      <c r="AG22" s="8">
        <f>表3[[#This Row],[8-19]]/D$7</f>
        <v>2.9761904761904764E-2</v>
      </c>
      <c r="AH22" s="8">
        <f>表3[[#This Row],[20-25]]/D$8</f>
        <v>2.9761904761904764E-2</v>
      </c>
      <c r="AI22" s="8">
        <f>表3[[#This Row],[26-31]]/D$9</f>
        <v>1.4880952380952382E-2</v>
      </c>
      <c r="AJ22" s="8">
        <f>表3[[#This Row],[32-34]]/D$9</f>
        <v>1.4880952380952382E-2</v>
      </c>
      <c r="AK22" s="8">
        <f>表3[[#This Row],[35-36]]/D$11</f>
        <v>4.4642857142857144E-2</v>
      </c>
      <c r="AL22" s="8">
        <f>表3[[#This Row],[37-42]]/D$12</f>
        <v>0</v>
      </c>
      <c r="AM22" s="8">
        <f>表3[[#This Row],[43-48]]/D$13</f>
        <v>0</v>
      </c>
    </row>
    <row r="23" spans="2:39" x14ac:dyDescent="0.5">
      <c r="F23">
        <v>20</v>
      </c>
      <c r="G23" s="6">
        <v>11</v>
      </c>
      <c r="H23" s="6">
        <v>11</v>
      </c>
      <c r="I23" s="6">
        <v>20</v>
      </c>
      <c r="J23" s="6">
        <v>40</v>
      </c>
      <c r="K23" s="6">
        <v>20</v>
      </c>
      <c r="L23">
        <v>10</v>
      </c>
      <c r="M23">
        <v>10</v>
      </c>
      <c r="N23">
        <v>10</v>
      </c>
      <c r="O23">
        <v>2</v>
      </c>
      <c r="P23">
        <v>0</v>
      </c>
      <c r="Q23" s="4">
        <f>SUM(表1[[#This Row],[1-1]:[26-31]])</f>
        <v>112</v>
      </c>
      <c r="S23" s="2">
        <f>表1[[#This Row],[1-1]]/表1[[#This Row],[Sum]]</f>
        <v>9.8214285714285712E-2</v>
      </c>
      <c r="T23" s="2">
        <f>表1[[#This Row],[2-4]]/表1[[#This Row],[Sum]]</f>
        <v>9.8214285714285712E-2</v>
      </c>
      <c r="U23" s="2">
        <f>表1[[#This Row],[5-7]]/表1[[#This Row],[Sum]]</f>
        <v>0.17857142857142858</v>
      </c>
      <c r="V23" s="8">
        <f>表1[[#This Row],[8-19]]/表1[[#This Row],[Sum]]</f>
        <v>0.35714285714285715</v>
      </c>
      <c r="W23" s="2">
        <f>表1[[#This Row],[20-25]]/表1[[#This Row],[Sum]]</f>
        <v>0.17857142857142858</v>
      </c>
      <c r="X23" s="2">
        <f>表1[[#This Row],[26-31]]/表1[[#This Row],[Sum]]</f>
        <v>8.9285714285714288E-2</v>
      </c>
      <c r="Y23" s="8">
        <f>表1[[#This Row],[32-34]]/表1[[#This Row],[Sum]]</f>
        <v>8.9285714285714288E-2</v>
      </c>
      <c r="Z23" s="8">
        <f>表1[[#This Row],[35-36]]/表1[[#This Row],[Sum]]</f>
        <v>8.9285714285714288E-2</v>
      </c>
      <c r="AA23" s="8">
        <f>表1[[#This Row],[37-42]]/表1[[#This Row],[Sum]]</f>
        <v>1.7857142857142856E-2</v>
      </c>
      <c r="AB23" s="8">
        <f>表1[[#This Row],[43-48]]/表1[[#This Row],[Sum]]</f>
        <v>0</v>
      </c>
      <c r="AD23" s="8">
        <f>表3[[#This Row],[1-1]]/D$4</f>
        <v>9.8214285714285712E-2</v>
      </c>
      <c r="AE23" s="8">
        <f>表3[[#This Row],[2-4]]/D$5</f>
        <v>3.273809523809524E-2</v>
      </c>
      <c r="AF23" s="8">
        <f>表3[[#This Row],[5-7]]/D$7</f>
        <v>1.4880952380952382E-2</v>
      </c>
      <c r="AG23" s="8">
        <f>表3[[#This Row],[8-19]]/D$7</f>
        <v>2.9761904761904764E-2</v>
      </c>
      <c r="AH23" s="8">
        <f>表3[[#This Row],[20-25]]/D$8</f>
        <v>2.9761904761904764E-2</v>
      </c>
      <c r="AI23" s="8">
        <f>表3[[#This Row],[26-31]]/D$9</f>
        <v>1.4880952380952382E-2</v>
      </c>
      <c r="AJ23" s="8">
        <f>表3[[#This Row],[32-34]]/D$9</f>
        <v>1.4880952380952382E-2</v>
      </c>
      <c r="AK23" s="8">
        <f>表3[[#This Row],[35-36]]/D$11</f>
        <v>4.4642857142857144E-2</v>
      </c>
      <c r="AL23" s="8">
        <f>表3[[#This Row],[37-42]]/D$12</f>
        <v>2.976190476190476E-3</v>
      </c>
      <c r="AM23" s="8">
        <f>表3[[#This Row],[43-48]]/D$13</f>
        <v>0</v>
      </c>
    </row>
    <row r="24" spans="2:39" x14ac:dyDescent="0.5">
      <c r="F24">
        <v>21</v>
      </c>
      <c r="G24" s="6">
        <v>11</v>
      </c>
      <c r="H24" s="6">
        <v>11</v>
      </c>
      <c r="I24" s="6">
        <v>20</v>
      </c>
      <c r="J24" s="6">
        <v>40</v>
      </c>
      <c r="K24" s="6">
        <v>20</v>
      </c>
      <c r="L24">
        <v>10</v>
      </c>
      <c r="M24">
        <v>10</v>
      </c>
      <c r="N24">
        <v>10</v>
      </c>
      <c r="O24" s="6">
        <v>4</v>
      </c>
      <c r="P24">
        <v>0</v>
      </c>
      <c r="Q24" s="4">
        <f>SUM(表1[[#This Row],[1-1]:[26-31]])</f>
        <v>112</v>
      </c>
      <c r="S24" s="2">
        <f>表1[[#This Row],[1-1]]/表1[[#This Row],[Sum]]</f>
        <v>9.8214285714285712E-2</v>
      </c>
      <c r="T24" s="2">
        <f>表1[[#This Row],[2-4]]/表1[[#This Row],[Sum]]</f>
        <v>9.8214285714285712E-2</v>
      </c>
      <c r="U24" s="2">
        <f>表1[[#This Row],[5-7]]/表1[[#This Row],[Sum]]</f>
        <v>0.17857142857142858</v>
      </c>
      <c r="V24" s="8">
        <f>表1[[#This Row],[8-19]]/表1[[#This Row],[Sum]]</f>
        <v>0.35714285714285715</v>
      </c>
      <c r="W24" s="2">
        <f>表1[[#This Row],[20-25]]/表1[[#This Row],[Sum]]</f>
        <v>0.17857142857142858</v>
      </c>
      <c r="X24" s="2">
        <f>表1[[#This Row],[26-31]]/表1[[#This Row],[Sum]]</f>
        <v>8.9285714285714288E-2</v>
      </c>
      <c r="Y24" s="8">
        <f>表1[[#This Row],[32-34]]/表1[[#This Row],[Sum]]</f>
        <v>8.9285714285714288E-2</v>
      </c>
      <c r="Z24" s="8">
        <f>表1[[#This Row],[35-36]]/表1[[#This Row],[Sum]]</f>
        <v>8.9285714285714288E-2</v>
      </c>
      <c r="AA24" s="8">
        <f>表1[[#This Row],[37-42]]/表1[[#This Row],[Sum]]</f>
        <v>3.5714285714285712E-2</v>
      </c>
      <c r="AB24" s="8">
        <f>表1[[#This Row],[43-48]]/表1[[#This Row],[Sum]]</f>
        <v>0</v>
      </c>
      <c r="AD24" s="8">
        <f>表3[[#This Row],[1-1]]/D$4</f>
        <v>9.8214285714285712E-2</v>
      </c>
      <c r="AE24" s="8">
        <f>表3[[#This Row],[2-4]]/D$5</f>
        <v>3.273809523809524E-2</v>
      </c>
      <c r="AF24" s="8">
        <f>表3[[#This Row],[5-7]]/D$7</f>
        <v>1.4880952380952382E-2</v>
      </c>
      <c r="AG24" s="8">
        <f>表3[[#This Row],[8-19]]/D$7</f>
        <v>2.9761904761904764E-2</v>
      </c>
      <c r="AH24" s="8">
        <f>表3[[#This Row],[20-25]]/D$8</f>
        <v>2.9761904761904764E-2</v>
      </c>
      <c r="AI24" s="8">
        <f>表3[[#This Row],[26-31]]/D$9</f>
        <v>1.4880952380952382E-2</v>
      </c>
      <c r="AJ24" s="8">
        <f>表3[[#This Row],[32-34]]/D$9</f>
        <v>1.4880952380952382E-2</v>
      </c>
      <c r="AK24" s="8">
        <f>表3[[#This Row],[35-36]]/D$11</f>
        <v>4.4642857142857144E-2</v>
      </c>
      <c r="AL24" s="8">
        <f>表3[[#This Row],[37-42]]/D$12</f>
        <v>5.9523809523809521E-3</v>
      </c>
      <c r="AM24" s="8">
        <f>表3[[#This Row],[43-48]]/D$13</f>
        <v>0</v>
      </c>
    </row>
    <row r="25" spans="2:39" x14ac:dyDescent="0.5">
      <c r="F25">
        <v>22</v>
      </c>
      <c r="G25" s="6">
        <v>11</v>
      </c>
      <c r="H25" s="6">
        <v>11</v>
      </c>
      <c r="I25" s="6">
        <v>20</v>
      </c>
      <c r="J25" s="6">
        <v>40</v>
      </c>
      <c r="K25" s="6">
        <v>20</v>
      </c>
      <c r="L25">
        <v>10</v>
      </c>
      <c r="M25">
        <v>10</v>
      </c>
      <c r="N25">
        <v>10</v>
      </c>
      <c r="O25">
        <v>6</v>
      </c>
      <c r="P25">
        <v>0</v>
      </c>
      <c r="Q25" s="4">
        <f>SUM(表1[[#This Row],[1-1]:[26-31]])</f>
        <v>112</v>
      </c>
      <c r="S25" s="2">
        <f>表1[[#This Row],[1-1]]/表1[[#This Row],[Sum]]</f>
        <v>9.8214285714285712E-2</v>
      </c>
      <c r="T25" s="2">
        <f>表1[[#This Row],[2-4]]/表1[[#This Row],[Sum]]</f>
        <v>9.8214285714285712E-2</v>
      </c>
      <c r="U25" s="2">
        <f>表1[[#This Row],[5-7]]/表1[[#This Row],[Sum]]</f>
        <v>0.17857142857142858</v>
      </c>
      <c r="V25" s="8">
        <f>表1[[#This Row],[8-19]]/表1[[#This Row],[Sum]]</f>
        <v>0.35714285714285715</v>
      </c>
      <c r="W25" s="2">
        <f>表1[[#This Row],[20-25]]/表1[[#This Row],[Sum]]</f>
        <v>0.17857142857142858</v>
      </c>
      <c r="X25" s="2">
        <f>表1[[#This Row],[26-31]]/表1[[#This Row],[Sum]]</f>
        <v>8.9285714285714288E-2</v>
      </c>
      <c r="Y25" s="8">
        <f>表1[[#This Row],[32-34]]/表1[[#This Row],[Sum]]</f>
        <v>8.9285714285714288E-2</v>
      </c>
      <c r="Z25" s="8">
        <f>表1[[#This Row],[35-36]]/表1[[#This Row],[Sum]]</f>
        <v>8.9285714285714288E-2</v>
      </c>
      <c r="AA25" s="8">
        <f>表1[[#This Row],[37-42]]/表1[[#This Row],[Sum]]</f>
        <v>5.3571428571428568E-2</v>
      </c>
      <c r="AB25" s="8">
        <f>表1[[#This Row],[43-48]]/表1[[#This Row],[Sum]]</f>
        <v>0</v>
      </c>
      <c r="AD25" s="8">
        <f>表3[[#This Row],[1-1]]/D$4</f>
        <v>9.8214285714285712E-2</v>
      </c>
      <c r="AE25" s="8">
        <f>表3[[#This Row],[2-4]]/D$5</f>
        <v>3.273809523809524E-2</v>
      </c>
      <c r="AF25" s="8">
        <f>表3[[#This Row],[5-7]]/D$7</f>
        <v>1.4880952380952382E-2</v>
      </c>
      <c r="AG25" s="8">
        <f>表3[[#This Row],[8-19]]/D$7</f>
        <v>2.9761904761904764E-2</v>
      </c>
      <c r="AH25" s="8">
        <f>表3[[#This Row],[20-25]]/D$8</f>
        <v>2.9761904761904764E-2</v>
      </c>
      <c r="AI25" s="8">
        <f>表3[[#This Row],[26-31]]/D$9</f>
        <v>1.4880952380952382E-2</v>
      </c>
      <c r="AJ25" s="8">
        <f>表3[[#This Row],[32-34]]/D$9</f>
        <v>1.4880952380952382E-2</v>
      </c>
      <c r="AK25" s="8">
        <f>表3[[#This Row],[35-36]]/D$11</f>
        <v>4.4642857142857144E-2</v>
      </c>
      <c r="AL25" s="8">
        <f>表3[[#This Row],[37-42]]/D$12</f>
        <v>8.9285714285714281E-3</v>
      </c>
      <c r="AM25" s="8">
        <f>表3[[#This Row],[43-48]]/D$13</f>
        <v>0</v>
      </c>
    </row>
    <row r="26" spans="2:39" x14ac:dyDescent="0.5">
      <c r="F26">
        <v>23</v>
      </c>
      <c r="G26" s="6">
        <v>11</v>
      </c>
      <c r="H26" s="6">
        <v>11</v>
      </c>
      <c r="I26" s="6">
        <v>20</v>
      </c>
      <c r="J26" s="6">
        <v>40</v>
      </c>
      <c r="K26" s="6">
        <v>20</v>
      </c>
      <c r="L26">
        <v>10</v>
      </c>
      <c r="M26">
        <v>10</v>
      </c>
      <c r="N26">
        <v>10</v>
      </c>
      <c r="O26">
        <v>8</v>
      </c>
      <c r="P26">
        <v>0</v>
      </c>
      <c r="Q26" s="4">
        <f>SUM(表1[[#This Row],[1-1]:[26-31]])</f>
        <v>112</v>
      </c>
      <c r="S26" s="2">
        <f>表1[[#This Row],[1-1]]/表1[[#This Row],[Sum]]</f>
        <v>9.8214285714285712E-2</v>
      </c>
      <c r="T26" s="2">
        <f>表1[[#This Row],[2-4]]/表1[[#This Row],[Sum]]</f>
        <v>9.8214285714285712E-2</v>
      </c>
      <c r="U26" s="2">
        <f>表1[[#This Row],[5-7]]/表1[[#This Row],[Sum]]</f>
        <v>0.17857142857142858</v>
      </c>
      <c r="V26" s="8">
        <f>表1[[#This Row],[8-19]]/表1[[#This Row],[Sum]]</f>
        <v>0.35714285714285715</v>
      </c>
      <c r="W26" s="2">
        <f>表1[[#This Row],[20-25]]/表1[[#This Row],[Sum]]</f>
        <v>0.17857142857142858</v>
      </c>
      <c r="X26" s="2">
        <f>表1[[#This Row],[26-31]]/表1[[#This Row],[Sum]]</f>
        <v>8.9285714285714288E-2</v>
      </c>
      <c r="Y26" s="8">
        <f>表1[[#This Row],[32-34]]/表1[[#This Row],[Sum]]</f>
        <v>8.9285714285714288E-2</v>
      </c>
      <c r="Z26" s="8">
        <f>表1[[#This Row],[35-36]]/表1[[#This Row],[Sum]]</f>
        <v>8.9285714285714288E-2</v>
      </c>
      <c r="AA26" s="8">
        <f>表1[[#This Row],[37-42]]/表1[[#This Row],[Sum]]</f>
        <v>7.1428571428571425E-2</v>
      </c>
      <c r="AB26" s="8">
        <f>表1[[#This Row],[43-48]]/表1[[#This Row],[Sum]]</f>
        <v>0</v>
      </c>
      <c r="AD26" s="8">
        <f>表3[[#This Row],[1-1]]/D$4</f>
        <v>9.8214285714285712E-2</v>
      </c>
      <c r="AE26" s="8">
        <f>表3[[#This Row],[2-4]]/D$5</f>
        <v>3.273809523809524E-2</v>
      </c>
      <c r="AF26" s="8">
        <f>表3[[#This Row],[5-7]]/D$7</f>
        <v>1.4880952380952382E-2</v>
      </c>
      <c r="AG26" s="8">
        <f>表3[[#This Row],[8-19]]/D$7</f>
        <v>2.9761904761904764E-2</v>
      </c>
      <c r="AH26" s="8">
        <f>表3[[#This Row],[20-25]]/D$8</f>
        <v>2.9761904761904764E-2</v>
      </c>
      <c r="AI26" s="8">
        <f>表3[[#This Row],[26-31]]/D$9</f>
        <v>1.4880952380952382E-2</v>
      </c>
      <c r="AJ26" s="8">
        <f>表3[[#This Row],[32-34]]/D$9</f>
        <v>1.4880952380952382E-2</v>
      </c>
      <c r="AK26" s="8">
        <f>表3[[#This Row],[35-36]]/D$11</f>
        <v>4.4642857142857144E-2</v>
      </c>
      <c r="AL26" s="8">
        <f>表3[[#This Row],[37-42]]/D$12</f>
        <v>1.1904761904761904E-2</v>
      </c>
      <c r="AM26" s="8">
        <f>表3[[#This Row],[43-48]]/D$13</f>
        <v>0</v>
      </c>
    </row>
    <row r="27" spans="2:39" x14ac:dyDescent="0.5">
      <c r="F27">
        <v>24</v>
      </c>
      <c r="G27" s="6">
        <v>11</v>
      </c>
      <c r="H27" s="6">
        <v>11</v>
      </c>
      <c r="I27" s="6">
        <v>20</v>
      </c>
      <c r="J27" s="6">
        <v>40</v>
      </c>
      <c r="K27" s="6">
        <v>20</v>
      </c>
      <c r="L27">
        <v>10</v>
      </c>
      <c r="M27">
        <v>10</v>
      </c>
      <c r="N27">
        <v>10</v>
      </c>
      <c r="O27">
        <v>10</v>
      </c>
      <c r="P27">
        <v>0</v>
      </c>
      <c r="Q27" s="4">
        <f>SUM(表1[[#This Row],[1-1]:[26-31]])</f>
        <v>112</v>
      </c>
      <c r="S27" s="2">
        <f>表1[[#This Row],[1-1]]/表1[[#This Row],[Sum]]</f>
        <v>9.8214285714285712E-2</v>
      </c>
      <c r="T27" s="2">
        <f>表1[[#This Row],[2-4]]/表1[[#This Row],[Sum]]</f>
        <v>9.8214285714285712E-2</v>
      </c>
      <c r="U27" s="2">
        <f>表1[[#This Row],[5-7]]/表1[[#This Row],[Sum]]</f>
        <v>0.17857142857142858</v>
      </c>
      <c r="V27" s="8">
        <f>表1[[#This Row],[8-19]]/表1[[#This Row],[Sum]]</f>
        <v>0.35714285714285715</v>
      </c>
      <c r="W27" s="2">
        <f>表1[[#This Row],[20-25]]/表1[[#This Row],[Sum]]</f>
        <v>0.17857142857142858</v>
      </c>
      <c r="X27" s="2">
        <f>表1[[#This Row],[26-31]]/表1[[#This Row],[Sum]]</f>
        <v>8.9285714285714288E-2</v>
      </c>
      <c r="Y27" s="8">
        <f>表1[[#This Row],[32-34]]/表1[[#This Row],[Sum]]</f>
        <v>8.9285714285714288E-2</v>
      </c>
      <c r="Z27" s="8">
        <f>表1[[#This Row],[35-36]]/表1[[#This Row],[Sum]]</f>
        <v>8.9285714285714288E-2</v>
      </c>
      <c r="AA27" s="8">
        <f>表1[[#This Row],[37-42]]/表1[[#This Row],[Sum]]</f>
        <v>8.9285714285714288E-2</v>
      </c>
      <c r="AB27" s="8">
        <f>表1[[#This Row],[43-48]]/表1[[#This Row],[Sum]]</f>
        <v>0</v>
      </c>
      <c r="AD27" s="8">
        <f>表3[[#This Row],[1-1]]/D$4</f>
        <v>9.8214285714285712E-2</v>
      </c>
      <c r="AE27" s="8">
        <f>表3[[#This Row],[2-4]]/D$5</f>
        <v>3.273809523809524E-2</v>
      </c>
      <c r="AF27" s="8">
        <f>表3[[#This Row],[5-7]]/D$7</f>
        <v>1.4880952380952382E-2</v>
      </c>
      <c r="AG27" s="8">
        <f>表3[[#This Row],[8-19]]/D$7</f>
        <v>2.9761904761904764E-2</v>
      </c>
      <c r="AH27" s="8">
        <f>表3[[#This Row],[20-25]]/D$8</f>
        <v>2.9761904761904764E-2</v>
      </c>
      <c r="AI27" s="8">
        <f>表3[[#This Row],[26-31]]/D$9</f>
        <v>1.4880952380952382E-2</v>
      </c>
      <c r="AJ27" s="8">
        <f>表3[[#This Row],[32-34]]/D$9</f>
        <v>1.4880952380952382E-2</v>
      </c>
      <c r="AK27" s="8">
        <f>表3[[#This Row],[35-36]]/D$11</f>
        <v>4.4642857142857144E-2</v>
      </c>
      <c r="AL27" s="8">
        <f>表3[[#This Row],[37-42]]/D$12</f>
        <v>1.4880952380952382E-2</v>
      </c>
      <c r="AM27" s="8">
        <f>表3[[#This Row],[43-48]]/D$13</f>
        <v>0</v>
      </c>
    </row>
    <row r="28" spans="2:39" x14ac:dyDescent="0.5">
      <c r="B28" s="5"/>
      <c r="F28">
        <v>25</v>
      </c>
      <c r="G28" s="6">
        <v>11</v>
      </c>
      <c r="H28" s="6">
        <v>11</v>
      </c>
      <c r="I28" s="6">
        <v>20</v>
      </c>
      <c r="J28" s="6">
        <v>40</v>
      </c>
      <c r="K28" s="6">
        <v>20</v>
      </c>
      <c r="L28">
        <v>10</v>
      </c>
      <c r="M28">
        <v>10</v>
      </c>
      <c r="N28">
        <v>10</v>
      </c>
      <c r="O28">
        <v>10</v>
      </c>
      <c r="P28">
        <v>2</v>
      </c>
      <c r="Q28" s="4">
        <f>SUM(表1[[#This Row],[1-1]:[26-31]])</f>
        <v>112</v>
      </c>
      <c r="S28" s="2">
        <f>表1[[#This Row],[1-1]]/表1[[#This Row],[Sum]]</f>
        <v>9.8214285714285712E-2</v>
      </c>
      <c r="T28" s="2">
        <f>表1[[#This Row],[2-4]]/表1[[#This Row],[Sum]]</f>
        <v>9.8214285714285712E-2</v>
      </c>
      <c r="U28" s="2">
        <f>表1[[#This Row],[5-7]]/表1[[#This Row],[Sum]]</f>
        <v>0.17857142857142858</v>
      </c>
      <c r="V28" s="8">
        <f>表1[[#This Row],[8-19]]/表1[[#This Row],[Sum]]</f>
        <v>0.35714285714285715</v>
      </c>
      <c r="W28" s="2">
        <f>表1[[#This Row],[20-25]]/表1[[#This Row],[Sum]]</f>
        <v>0.17857142857142858</v>
      </c>
      <c r="X28" s="2">
        <f>表1[[#This Row],[26-31]]/表1[[#This Row],[Sum]]</f>
        <v>8.9285714285714288E-2</v>
      </c>
      <c r="Y28" s="8">
        <f>表1[[#This Row],[32-34]]/表1[[#This Row],[Sum]]</f>
        <v>8.9285714285714288E-2</v>
      </c>
      <c r="Z28" s="8">
        <f>表1[[#This Row],[35-36]]/表1[[#This Row],[Sum]]</f>
        <v>8.9285714285714288E-2</v>
      </c>
      <c r="AA28" s="8">
        <f>表1[[#This Row],[37-42]]/表1[[#This Row],[Sum]]</f>
        <v>8.9285714285714288E-2</v>
      </c>
      <c r="AB28" s="8">
        <f>表1[[#This Row],[43-48]]/表1[[#This Row],[Sum]]</f>
        <v>1.7857142857142856E-2</v>
      </c>
      <c r="AD28" s="8">
        <f>表3[[#This Row],[1-1]]/D$4</f>
        <v>9.8214285714285712E-2</v>
      </c>
      <c r="AE28" s="8">
        <f>表3[[#This Row],[2-4]]/D$5</f>
        <v>3.273809523809524E-2</v>
      </c>
      <c r="AF28" s="8">
        <f>表3[[#This Row],[5-7]]/D$7</f>
        <v>1.4880952380952382E-2</v>
      </c>
      <c r="AG28" s="8">
        <f>表3[[#This Row],[8-19]]/D$7</f>
        <v>2.9761904761904764E-2</v>
      </c>
      <c r="AH28" s="8">
        <f>表3[[#This Row],[20-25]]/D$8</f>
        <v>2.9761904761904764E-2</v>
      </c>
      <c r="AI28" s="8">
        <f>表3[[#This Row],[26-31]]/D$9</f>
        <v>1.4880952380952382E-2</v>
      </c>
      <c r="AJ28" s="8">
        <f>表3[[#This Row],[32-34]]/D$9</f>
        <v>1.4880952380952382E-2</v>
      </c>
      <c r="AK28" s="8">
        <f>表3[[#This Row],[35-36]]/D$11</f>
        <v>4.4642857142857144E-2</v>
      </c>
      <c r="AL28" s="8">
        <f>表3[[#This Row],[37-42]]/D$12</f>
        <v>1.4880952380952382E-2</v>
      </c>
      <c r="AM28" s="8">
        <f>表3[[#This Row],[43-48]]/D$13</f>
        <v>2.976190476190476E-3</v>
      </c>
    </row>
    <row r="29" spans="2:39" x14ac:dyDescent="0.5">
      <c r="F29">
        <v>26</v>
      </c>
      <c r="G29" s="6">
        <v>11</v>
      </c>
      <c r="H29" s="6">
        <v>11</v>
      </c>
      <c r="I29" s="6">
        <v>20</v>
      </c>
      <c r="J29" s="6">
        <v>40</v>
      </c>
      <c r="K29" s="6">
        <v>20</v>
      </c>
      <c r="L29">
        <v>10</v>
      </c>
      <c r="M29">
        <v>10</v>
      </c>
      <c r="N29">
        <v>10</v>
      </c>
      <c r="O29">
        <v>10</v>
      </c>
      <c r="P29" s="6">
        <v>4</v>
      </c>
      <c r="Q29" s="4">
        <f>SUM(表1[[#This Row],[1-1]:[26-31]])</f>
        <v>112</v>
      </c>
      <c r="S29" s="2">
        <f>表1[[#This Row],[1-1]]/表1[[#This Row],[Sum]]</f>
        <v>9.8214285714285712E-2</v>
      </c>
      <c r="T29" s="2">
        <f>表1[[#This Row],[2-4]]/表1[[#This Row],[Sum]]</f>
        <v>9.8214285714285712E-2</v>
      </c>
      <c r="U29" s="2">
        <f>表1[[#This Row],[5-7]]/表1[[#This Row],[Sum]]</f>
        <v>0.17857142857142858</v>
      </c>
      <c r="V29" s="8">
        <f>表1[[#This Row],[8-19]]/表1[[#This Row],[Sum]]</f>
        <v>0.35714285714285715</v>
      </c>
      <c r="W29" s="2">
        <f>表1[[#This Row],[20-25]]/表1[[#This Row],[Sum]]</f>
        <v>0.17857142857142858</v>
      </c>
      <c r="X29" s="2">
        <f>表1[[#This Row],[26-31]]/表1[[#This Row],[Sum]]</f>
        <v>8.9285714285714288E-2</v>
      </c>
      <c r="Y29" s="8">
        <f>表1[[#This Row],[32-34]]/表1[[#This Row],[Sum]]</f>
        <v>8.9285714285714288E-2</v>
      </c>
      <c r="Z29" s="8">
        <f>表1[[#This Row],[35-36]]/表1[[#This Row],[Sum]]</f>
        <v>8.9285714285714288E-2</v>
      </c>
      <c r="AA29" s="8">
        <f>表1[[#This Row],[37-42]]/表1[[#This Row],[Sum]]</f>
        <v>8.9285714285714288E-2</v>
      </c>
      <c r="AB29" s="8">
        <f>表1[[#This Row],[43-48]]/表1[[#This Row],[Sum]]</f>
        <v>3.5714285714285712E-2</v>
      </c>
      <c r="AD29" s="8">
        <f>表3[[#This Row],[1-1]]/D$4</f>
        <v>9.8214285714285712E-2</v>
      </c>
      <c r="AE29" s="8">
        <f>表3[[#This Row],[2-4]]/D$5</f>
        <v>3.273809523809524E-2</v>
      </c>
      <c r="AF29" s="8">
        <f>表3[[#This Row],[5-7]]/D$7</f>
        <v>1.4880952380952382E-2</v>
      </c>
      <c r="AG29" s="8">
        <f>表3[[#This Row],[8-19]]/D$7</f>
        <v>2.9761904761904764E-2</v>
      </c>
      <c r="AH29" s="8">
        <f>表3[[#This Row],[20-25]]/D$8</f>
        <v>2.9761904761904764E-2</v>
      </c>
      <c r="AI29" s="8">
        <f>表3[[#This Row],[26-31]]/D$9</f>
        <v>1.4880952380952382E-2</v>
      </c>
      <c r="AJ29" s="8">
        <f>表3[[#This Row],[32-34]]/D$9</f>
        <v>1.4880952380952382E-2</v>
      </c>
      <c r="AK29" s="8">
        <f>表3[[#This Row],[35-36]]/D$11</f>
        <v>4.4642857142857144E-2</v>
      </c>
      <c r="AL29" s="8">
        <f>表3[[#This Row],[37-42]]/D$12</f>
        <v>1.4880952380952382E-2</v>
      </c>
      <c r="AM29" s="8">
        <f>表3[[#This Row],[43-48]]/D$13</f>
        <v>5.9523809523809521E-3</v>
      </c>
    </row>
    <row r="30" spans="2:39" x14ac:dyDescent="0.5">
      <c r="F30">
        <v>27</v>
      </c>
      <c r="G30" s="6">
        <v>11</v>
      </c>
      <c r="H30" s="6">
        <v>11</v>
      </c>
      <c r="I30" s="6">
        <v>20</v>
      </c>
      <c r="J30" s="6">
        <v>40</v>
      </c>
      <c r="K30" s="6">
        <v>20</v>
      </c>
      <c r="L30">
        <v>10</v>
      </c>
      <c r="M30">
        <v>10</v>
      </c>
      <c r="N30">
        <v>10</v>
      </c>
      <c r="O30">
        <v>10</v>
      </c>
      <c r="P30">
        <v>6</v>
      </c>
      <c r="Q30" s="4">
        <f>SUM(表1[[#This Row],[1-1]:[26-31]])</f>
        <v>112</v>
      </c>
      <c r="S30" s="2">
        <f>表1[[#This Row],[1-1]]/表1[[#This Row],[Sum]]</f>
        <v>9.8214285714285712E-2</v>
      </c>
      <c r="T30" s="2">
        <f>表1[[#This Row],[2-4]]/表1[[#This Row],[Sum]]</f>
        <v>9.8214285714285712E-2</v>
      </c>
      <c r="U30" s="2">
        <f>表1[[#This Row],[5-7]]/表1[[#This Row],[Sum]]</f>
        <v>0.17857142857142858</v>
      </c>
      <c r="V30" s="8">
        <f>表1[[#This Row],[8-19]]/表1[[#This Row],[Sum]]</f>
        <v>0.35714285714285715</v>
      </c>
      <c r="W30" s="2">
        <f>表1[[#This Row],[20-25]]/表1[[#This Row],[Sum]]</f>
        <v>0.17857142857142858</v>
      </c>
      <c r="X30" s="2">
        <f>表1[[#This Row],[26-31]]/表1[[#This Row],[Sum]]</f>
        <v>8.9285714285714288E-2</v>
      </c>
      <c r="Y30" s="8">
        <f>表1[[#This Row],[32-34]]/表1[[#This Row],[Sum]]</f>
        <v>8.9285714285714288E-2</v>
      </c>
      <c r="Z30" s="8">
        <f>表1[[#This Row],[35-36]]/表1[[#This Row],[Sum]]</f>
        <v>8.9285714285714288E-2</v>
      </c>
      <c r="AA30" s="8">
        <f>表1[[#This Row],[37-42]]/表1[[#This Row],[Sum]]</f>
        <v>8.9285714285714288E-2</v>
      </c>
      <c r="AB30" s="8">
        <f>表1[[#This Row],[43-48]]/表1[[#This Row],[Sum]]</f>
        <v>5.3571428571428568E-2</v>
      </c>
      <c r="AD30" s="8">
        <f>表3[[#This Row],[1-1]]/D$4</f>
        <v>9.8214285714285712E-2</v>
      </c>
      <c r="AE30" s="8">
        <f>表3[[#This Row],[2-4]]/D$5</f>
        <v>3.273809523809524E-2</v>
      </c>
      <c r="AF30" s="8">
        <f>表3[[#This Row],[5-7]]/D$7</f>
        <v>1.4880952380952382E-2</v>
      </c>
      <c r="AG30" s="8">
        <f>表3[[#This Row],[8-19]]/D$7</f>
        <v>2.9761904761904764E-2</v>
      </c>
      <c r="AH30" s="8">
        <f>表3[[#This Row],[20-25]]/D$8</f>
        <v>2.9761904761904764E-2</v>
      </c>
      <c r="AI30" s="8">
        <f>表3[[#This Row],[26-31]]/D$9</f>
        <v>1.4880952380952382E-2</v>
      </c>
      <c r="AJ30" s="8">
        <f>表3[[#This Row],[32-34]]/D$9</f>
        <v>1.4880952380952382E-2</v>
      </c>
      <c r="AK30" s="8">
        <f>表3[[#This Row],[35-36]]/D$11</f>
        <v>4.4642857142857144E-2</v>
      </c>
      <c r="AL30" s="8">
        <f>表3[[#This Row],[37-42]]/D$12</f>
        <v>1.4880952380952382E-2</v>
      </c>
      <c r="AM30" s="8">
        <f>表3[[#This Row],[43-48]]/D$13</f>
        <v>8.9285714285714281E-3</v>
      </c>
    </row>
    <row r="31" spans="2:39" x14ac:dyDescent="0.5">
      <c r="F31">
        <v>28</v>
      </c>
      <c r="G31" s="6">
        <v>11</v>
      </c>
      <c r="H31" s="6">
        <v>11</v>
      </c>
      <c r="I31" s="6">
        <v>20</v>
      </c>
      <c r="J31" s="6">
        <v>40</v>
      </c>
      <c r="K31" s="6">
        <v>20</v>
      </c>
      <c r="L31">
        <v>10</v>
      </c>
      <c r="M31">
        <v>10</v>
      </c>
      <c r="N31">
        <v>10</v>
      </c>
      <c r="O31">
        <v>10</v>
      </c>
      <c r="P31">
        <v>8</v>
      </c>
      <c r="Q31" s="4">
        <f>SUM(表1[[#This Row],[1-1]:[26-31]])</f>
        <v>112</v>
      </c>
      <c r="S31" s="2">
        <f>表1[[#This Row],[1-1]]/表1[[#This Row],[Sum]]</f>
        <v>9.8214285714285712E-2</v>
      </c>
      <c r="T31" s="2">
        <f>表1[[#This Row],[2-4]]/表1[[#This Row],[Sum]]</f>
        <v>9.8214285714285712E-2</v>
      </c>
      <c r="U31" s="2">
        <f>表1[[#This Row],[5-7]]/表1[[#This Row],[Sum]]</f>
        <v>0.17857142857142858</v>
      </c>
      <c r="V31" s="8">
        <f>表1[[#This Row],[8-19]]/表1[[#This Row],[Sum]]</f>
        <v>0.35714285714285715</v>
      </c>
      <c r="W31" s="2">
        <f>表1[[#This Row],[20-25]]/表1[[#This Row],[Sum]]</f>
        <v>0.17857142857142858</v>
      </c>
      <c r="X31" s="2">
        <f>表1[[#This Row],[26-31]]/表1[[#This Row],[Sum]]</f>
        <v>8.9285714285714288E-2</v>
      </c>
      <c r="Y31" s="8">
        <f>表1[[#This Row],[32-34]]/表1[[#This Row],[Sum]]</f>
        <v>8.9285714285714288E-2</v>
      </c>
      <c r="Z31" s="8">
        <f>表1[[#This Row],[35-36]]/表1[[#This Row],[Sum]]</f>
        <v>8.9285714285714288E-2</v>
      </c>
      <c r="AA31" s="8">
        <f>表1[[#This Row],[37-42]]/表1[[#This Row],[Sum]]</f>
        <v>8.9285714285714288E-2</v>
      </c>
      <c r="AB31" s="8">
        <f>表1[[#This Row],[43-48]]/表1[[#This Row],[Sum]]</f>
        <v>7.1428571428571425E-2</v>
      </c>
      <c r="AD31" s="8">
        <f>表3[[#This Row],[1-1]]/D$4</f>
        <v>9.8214285714285712E-2</v>
      </c>
      <c r="AE31" s="8">
        <f>表3[[#This Row],[2-4]]/D$5</f>
        <v>3.273809523809524E-2</v>
      </c>
      <c r="AF31" s="8">
        <f>表3[[#This Row],[5-7]]/D$7</f>
        <v>1.4880952380952382E-2</v>
      </c>
      <c r="AG31" s="8">
        <f>表3[[#This Row],[8-19]]/D$7</f>
        <v>2.9761904761904764E-2</v>
      </c>
      <c r="AH31" s="8">
        <f>表3[[#This Row],[20-25]]/D$8</f>
        <v>2.9761904761904764E-2</v>
      </c>
      <c r="AI31" s="8">
        <f>表3[[#This Row],[26-31]]/D$9</f>
        <v>1.4880952380952382E-2</v>
      </c>
      <c r="AJ31" s="8">
        <f>表3[[#This Row],[32-34]]/D$9</f>
        <v>1.4880952380952382E-2</v>
      </c>
      <c r="AK31" s="8">
        <f>表3[[#This Row],[35-36]]/D$11</f>
        <v>4.4642857142857144E-2</v>
      </c>
      <c r="AL31" s="8">
        <f>表3[[#This Row],[37-42]]/D$12</f>
        <v>1.4880952380952382E-2</v>
      </c>
      <c r="AM31" s="8">
        <f>表3[[#This Row],[43-48]]/D$13</f>
        <v>1.1904761904761904E-2</v>
      </c>
    </row>
    <row r="32" spans="2:39" x14ac:dyDescent="0.5">
      <c r="F32">
        <v>29</v>
      </c>
      <c r="G32" s="6">
        <v>11</v>
      </c>
      <c r="H32" s="6">
        <v>11</v>
      </c>
      <c r="I32" s="6">
        <v>20</v>
      </c>
      <c r="J32" s="6">
        <v>40</v>
      </c>
      <c r="K32" s="6">
        <v>20</v>
      </c>
      <c r="L32">
        <v>10</v>
      </c>
      <c r="M32">
        <v>10</v>
      </c>
      <c r="N32">
        <v>10</v>
      </c>
      <c r="O32">
        <v>10</v>
      </c>
      <c r="P32">
        <v>10</v>
      </c>
      <c r="Q32" s="4">
        <f>SUM(表1[[#This Row],[1-1]:[26-31]])</f>
        <v>112</v>
      </c>
      <c r="S32" s="2">
        <f>表1[[#This Row],[1-1]]/表1[[#This Row],[Sum]]</f>
        <v>9.8214285714285712E-2</v>
      </c>
      <c r="T32" s="2">
        <f>表1[[#This Row],[2-4]]/表1[[#This Row],[Sum]]</f>
        <v>9.8214285714285712E-2</v>
      </c>
      <c r="U32" s="2">
        <f>表1[[#This Row],[5-7]]/表1[[#This Row],[Sum]]</f>
        <v>0.17857142857142858</v>
      </c>
      <c r="V32" s="8">
        <f>表1[[#This Row],[8-19]]/表1[[#This Row],[Sum]]</f>
        <v>0.35714285714285715</v>
      </c>
      <c r="W32" s="2">
        <f>表1[[#This Row],[20-25]]/表1[[#This Row],[Sum]]</f>
        <v>0.17857142857142858</v>
      </c>
      <c r="X32" s="2">
        <f>表1[[#This Row],[26-31]]/表1[[#This Row],[Sum]]</f>
        <v>8.9285714285714288E-2</v>
      </c>
      <c r="Y32" s="8">
        <f>表1[[#This Row],[32-34]]/表1[[#This Row],[Sum]]</f>
        <v>8.9285714285714288E-2</v>
      </c>
      <c r="Z32" s="8">
        <f>表1[[#This Row],[35-36]]/表1[[#This Row],[Sum]]</f>
        <v>8.9285714285714288E-2</v>
      </c>
      <c r="AA32" s="8">
        <f>表1[[#This Row],[37-42]]/表1[[#This Row],[Sum]]</f>
        <v>8.9285714285714288E-2</v>
      </c>
      <c r="AB32" s="8">
        <f>表1[[#This Row],[43-48]]/表1[[#This Row],[Sum]]</f>
        <v>8.9285714285714288E-2</v>
      </c>
      <c r="AD32" s="8">
        <f>表3[[#This Row],[1-1]]/D$4</f>
        <v>9.8214285714285712E-2</v>
      </c>
      <c r="AE32" s="8">
        <f>表3[[#This Row],[2-4]]/D$5</f>
        <v>3.273809523809524E-2</v>
      </c>
      <c r="AF32" s="8">
        <f>表3[[#This Row],[5-7]]/D$7</f>
        <v>1.4880952380952382E-2</v>
      </c>
      <c r="AG32" s="8">
        <f>表3[[#This Row],[8-19]]/D$7</f>
        <v>2.9761904761904764E-2</v>
      </c>
      <c r="AH32" s="8">
        <f>表3[[#This Row],[20-25]]/D$8</f>
        <v>2.9761904761904764E-2</v>
      </c>
      <c r="AI32" s="8">
        <f>表3[[#This Row],[26-31]]/D$9</f>
        <v>1.4880952380952382E-2</v>
      </c>
      <c r="AJ32" s="8">
        <f>表3[[#This Row],[32-34]]/D$9</f>
        <v>1.4880952380952382E-2</v>
      </c>
      <c r="AK32" s="8">
        <f>表3[[#This Row],[35-36]]/D$11</f>
        <v>4.4642857142857144E-2</v>
      </c>
      <c r="AL32" s="8">
        <f>表3[[#This Row],[37-42]]/D$12</f>
        <v>1.4880952380952382E-2</v>
      </c>
      <c r="AM32" s="8">
        <f>表3[[#This Row],[43-48]]/D$13</f>
        <v>1.4880952380952382E-2</v>
      </c>
    </row>
    <row r="33" spans="7:17" x14ac:dyDescent="0.5">
      <c r="G33" s="6"/>
      <c r="H33" s="6"/>
      <c r="I33" s="6"/>
      <c r="J33" s="6"/>
      <c r="K33" s="6"/>
      <c r="Q33" s="4"/>
    </row>
  </sheetData>
  <phoneticPr fontId="3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L12" sqref="L12"/>
    </sheetView>
  </sheetViews>
  <sheetFormatPr defaultRowHeight="15" x14ac:dyDescent="0.5"/>
  <sheetData>
    <row r="2" spans="2:5" x14ac:dyDescent="0.5">
      <c r="B2" t="s">
        <v>21</v>
      </c>
      <c r="C2" t="s">
        <v>22</v>
      </c>
      <c r="D2" t="s">
        <v>23</v>
      </c>
      <c r="E2" t="s">
        <v>24</v>
      </c>
    </row>
    <row r="3" spans="2:5" x14ac:dyDescent="0.5">
      <c r="B3" t="s">
        <v>25</v>
      </c>
      <c r="C3">
        <v>2560</v>
      </c>
      <c r="D3">
        <v>1440</v>
      </c>
      <c r="E3">
        <f>表5[[#This Row],[宽]]/表5[[#This Row],[高]]</f>
        <v>1.7777777777777777</v>
      </c>
    </row>
    <row r="4" spans="2:5" x14ac:dyDescent="0.5">
      <c r="B4" t="s">
        <v>26</v>
      </c>
      <c r="C4">
        <v>1920</v>
      </c>
      <c r="D4">
        <v>1080</v>
      </c>
      <c r="E4">
        <f>表5[[#This Row],[宽]]/表5[[#This Row],[高]]</f>
        <v>1.7777777777777777</v>
      </c>
    </row>
    <row r="5" spans="2:5" x14ac:dyDescent="0.5">
      <c r="B5" t="s">
        <v>27</v>
      </c>
      <c r="C5">
        <v>1280</v>
      </c>
      <c r="D5">
        <v>720</v>
      </c>
      <c r="E5">
        <f>表5[[#This Row],[宽]]/表5[[#This Row],[高]]</f>
        <v>1.7777777777777777</v>
      </c>
    </row>
    <row r="6" spans="2:5" x14ac:dyDescent="0.5">
      <c r="B6" t="s">
        <v>29</v>
      </c>
      <c r="C6">
        <v>960</v>
      </c>
      <c r="D6">
        <v>640</v>
      </c>
      <c r="E6">
        <f>表5[[#This Row],[宽]]/表5[[#This Row],[高]]</f>
        <v>1.5</v>
      </c>
    </row>
    <row r="7" spans="2:5" x14ac:dyDescent="0.5">
      <c r="B7" t="s">
        <v>28</v>
      </c>
      <c r="C7">
        <v>1136</v>
      </c>
      <c r="D7">
        <v>640</v>
      </c>
      <c r="E7">
        <f>表5[[#This Row],[宽]]/表5[[#This Row],[高]]</f>
        <v>1.7749999999999999</v>
      </c>
    </row>
    <row r="8" spans="2:5" x14ac:dyDescent="0.5">
      <c r="B8" t="s">
        <v>30</v>
      </c>
      <c r="C8">
        <v>1334</v>
      </c>
      <c r="D8">
        <v>750</v>
      </c>
      <c r="E8">
        <f>表5[[#This Row],[宽]]/表5[[#This Row],[高]]</f>
        <v>1.7786666666666666</v>
      </c>
    </row>
    <row r="9" spans="2:5" x14ac:dyDescent="0.5">
      <c r="B9" t="s">
        <v>31</v>
      </c>
      <c r="C9">
        <v>1920</v>
      </c>
      <c r="D9">
        <v>1080</v>
      </c>
      <c r="E9">
        <f>表5[[#This Row],[宽]]/表5[[#This Row],[高]]</f>
        <v>1.7777777777777777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policy</vt:lpstr>
      <vt:lpstr>分辨率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lovebird</dc:creator>
  <cp:lastModifiedBy>lovebird</cp:lastModifiedBy>
  <dcterms:created xsi:type="dcterms:W3CDTF">2017-06-05T11:16:25Z</dcterms:created>
  <dcterms:modified xsi:type="dcterms:W3CDTF">2017-07-15T17:58:58Z</dcterms:modified>
</cp:coreProperties>
</file>