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25\Documents\GitHub\ColorfulFighter5\ColorfulFighter5\個人製作_冬\"/>
    </mc:Choice>
  </mc:AlternateContent>
  <xr:revisionPtr revIDLastSave="0" documentId="13_ncr:1_{BD71FA50-9197-4790-B6FD-1179BF5F50EB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1125_元データ" sheetId="4" r:id="rId1"/>
    <sheet name="概要" sheetId="5" r:id="rId2"/>
    <sheet name="作業工数見積もり" sheetId="1" r:id="rId3"/>
  </sheets>
  <definedNames>
    <definedName name="_xlnm._FilterDatabase" localSheetId="0" hidden="1">'1125_元データ'!$B$2:$G$106</definedName>
    <definedName name="_xlnm._FilterDatabase" localSheetId="2" hidden="1">作業工数見積もり!$C$2:$H$73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11" i="1"/>
  <c r="K12" i="1" s="1"/>
  <c r="C3" i="5"/>
  <c r="K9" i="1"/>
  <c r="K7" i="1"/>
  <c r="K6" i="1"/>
  <c r="K5" i="1"/>
  <c r="K4" i="1"/>
  <c r="C4" i="5"/>
  <c r="C6" i="5"/>
  <c r="C7" i="5"/>
  <c r="C5" i="5" s="1"/>
  <c r="C10" i="5"/>
  <c r="D10" i="5"/>
  <c r="C11" i="5"/>
  <c r="D11" i="5"/>
  <c r="C12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<sst xmlns="http://schemas.openxmlformats.org/spreadsheetml/2006/main" count="717" uniqueCount="232">
  <si>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</si>
  <si>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</si>
  <si>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</si>
  <si>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</si>
  <si>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</si>
  <si>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</si>
  <si>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</si>
  <si>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</si>
  <si>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</si>
  <si>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</si>
  <si>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</si>
  <si>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</si>
  <si>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</si>
  <si>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</si>
  <si>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</si>
  <si>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</si>
  <si>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</si>
  <si>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</si>
  <si>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</si>
  <si>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</si>
  <si>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</si>
  <si>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</si>
  <si>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</si>
  <si>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</si>
  <si>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</si>
  <si>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</si>
  <si>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</si>
  <si>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</si>
  <si>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</si>
  <si>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</si>
  <si>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</si>
  <si>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</si>
  <si>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</si>
  <si>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</si>
  <si>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</si>
  <si>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</si>
  <si>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</si>
  <si>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</si>
  <si>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</si>
  <si>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</si>
  <si>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</si>
  <si>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</si>
  <si>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</si>
  <si>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</si>
  <si>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</si>
  <si>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</si>
  <si>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</si>
  <si>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</si>
  <si>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</si>
  <si>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</si>
  <si>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</si>
  <si>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</si>
  <si>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</si>
  <si>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</si>
  <si>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</si>
  <si>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</si>
  <si>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</si>
  <si>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</si>
  <si>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</si>
  <si>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</si>
  <si>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</si>
  <si>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</si>
  <si>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</si>
  <si>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</si>
  <si>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</si>
  <si>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</si>
  <si>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</si>
  <si>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</si>
  <si>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</si>
  <si>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</si>
  <si>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</si>
  <si>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</si>
  <si>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</si>
  <si>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</si>
  <si>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</si>
  <si>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</si>
  <si>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</si>
  <si>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</si>
  <si>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</si>
  <si>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</si>
  <si>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</si>
  <si>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</si>
  <si>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</si>
  <si>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</si>
  <si>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</si>
  <si>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</si>
  <si>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</si>
  <si>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</si>
  <si>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</si>
  <si>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</si>
  <si>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</si>
  <si>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</si>
  <si>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</si>
  <si>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</si>
  <si>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</si>
  <si>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</si>
  <si>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</si>
  <si>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</si>
  <si>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</si>
  <si>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</si>
  <si>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</si>
  <si>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</si>
  <si>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</si>
  <si>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</si>
  <si>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</si>
  <si>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</si>
  <si>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</si>
  <si>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</si>
  <si>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</si>
  <si>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</si>
  <si>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</si>
  <si>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</si>
  <si>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</si>
  <si>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</si>
  <si>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</si>
  <si>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</si>
  <si>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</si>
  <si>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</si>
  <si>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</si>
  <si>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</si>
  <si>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</si>
  <si>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</si>
  <si>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</si>
  <si>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</si>
  <si>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</si>
  <si>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</si>
  <si>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</si>
  <si>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</si>
  <si>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</si>
  <si>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</si>
  <si>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</si>
  <si>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</si>
  <si>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</si>
  <si>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アルファ素材集め</t>
    <rPh sb="4" eb="6">
      <t>ソザイ</t>
    </rPh>
    <rPh sb="6" eb="7">
      <t>アツ</t>
    </rPh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</si>
  <si>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</si>
  <si>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</si>
  <si>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</si>
  <si>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</si>
  <si>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</si>
  <si>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完了</t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</si>
  <si>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</si>
  <si>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</si>
  <si>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</si>
  <si>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弾</t>
    <rPh sb="0" eb="1">
      <t>タマ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</si>
  <si>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</si>
  <si>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</si>
  <si>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矩形と矩形の当たり判定</t>
    <rPh sb="6" eb="7">
      <t>ア</t>
    </rPh>
    <rPh sb="9" eb="11">
      <t>ハンテイ</t>
    </rPh>
    <phoneticPr fontId="1"/>
  </si>
  <si>
    <t>キャラクターと床の当たり判定</t>
    <rPh sb="7" eb="8">
      <t>ユカ</t>
    </rPh>
    <rPh sb="9" eb="10">
      <t>ア</t>
    </rPh>
    <rPh sb="12" eb="14">
      <t>ハンテイ</t>
    </rPh>
    <phoneticPr fontId="1"/>
  </si>
  <si>
    <t>全体の作業工数</t>
  </si>
  <si>
    <t>キャラクターと壁の当たり判定</t>
    <rPh sb="7" eb="8">
      <t>カベ</t>
    </rPh>
    <rPh sb="9" eb="10">
      <t>ア</t>
    </rPh>
    <rPh sb="12" eb="14">
      <t>ハンテイ</t>
    </rPh>
    <phoneticPr fontId="1"/>
  </si>
  <si>
    <t>作成にかかる時間</t>
  </si>
  <si>
    <t>攻撃の当たり判定</t>
    <rPh sb="0" eb="2">
      <t>コウゲキ</t>
    </rPh>
    <rPh sb="3" eb="4">
      <t>ア</t>
    </rPh>
    <rPh sb="6" eb="8">
      <t>ハンテイ</t>
    </rPh>
    <phoneticPr fontId="1"/>
  </si>
  <si>
    <t>ガードの当たり判定</t>
    <rPh sb="4" eb="5">
      <t>ア</t>
    </rPh>
    <rPh sb="7" eb="9">
      <t>ハンテイ</t>
    </rPh>
    <phoneticPr fontId="1"/>
  </si>
  <si>
    <t>投げの当たり判定</t>
    <rPh sb="0" eb="1">
      <t>ナ</t>
    </rPh>
    <rPh sb="3" eb="4">
      <t>ア</t>
    </rPh>
    <rPh sb="6" eb="8">
      <t>ハンテイ</t>
    </rPh>
    <phoneticPr fontId="1"/>
  </si>
  <si>
    <t>押し合い判定</t>
    <rPh sb="0" eb="1">
      <t>オ</t>
    </rPh>
    <rPh sb="2" eb="3">
      <t>ア</t>
    </rPh>
    <rPh sb="4" eb="6">
      <t>ハンテイ</t>
    </rPh>
    <phoneticPr fontId="1"/>
  </si>
  <si>
    <t>プレイヤーベース</t>
    <phoneticPr fontId="1"/>
  </si>
  <si>
    <t>体力</t>
    <rPh sb="0" eb="2">
      <t>タイリョク</t>
    </rPh>
    <phoneticPr fontId="1"/>
  </si>
  <si>
    <t>移動</t>
    <phoneticPr fontId="1"/>
  </si>
  <si>
    <t>立ち</t>
    <phoneticPr fontId="1"/>
  </si>
  <si>
    <t>しゃがみ</t>
    <phoneticPr fontId="1"/>
  </si>
  <si>
    <t>ジャンプ</t>
    <phoneticPr fontId="1"/>
  </si>
  <si>
    <t>投げ(つかみ)</t>
    <rPh sb="0" eb="1">
      <t>ナ</t>
    </rPh>
    <phoneticPr fontId="1"/>
  </si>
  <si>
    <t>入力猶予(コマンドの成立フレーム)</t>
    <phoneticPr fontId="1"/>
  </si>
  <si>
    <t>上段ガード</t>
    <rPh sb="0" eb="1">
      <t>ダン</t>
    </rPh>
    <phoneticPr fontId="1"/>
  </si>
  <si>
    <t>下段ガード</t>
    <rPh sb="0" eb="2">
      <t>ゲダン</t>
    </rPh>
    <phoneticPr fontId="1"/>
  </si>
  <si>
    <t>被弾＋のけぞり</t>
    <rPh sb="0" eb="2">
      <t>ヒダン</t>
    </rPh>
    <phoneticPr fontId="1"/>
  </si>
  <si>
    <t>ヒットストップの実装</t>
    <rPh sb="8" eb="10">
      <t>ジッソウ</t>
    </rPh>
    <phoneticPr fontId="1"/>
  </si>
  <si>
    <t>死亡</t>
    <rPh sb="0" eb="2">
      <t>シボウ</t>
    </rPh>
    <phoneticPr fontId="1"/>
  </si>
  <si>
    <t>キャンセル</t>
  </si>
  <si>
    <t>システム</t>
    <phoneticPr fontId="1"/>
  </si>
  <si>
    <t>2本先取</t>
    <rPh sb="1" eb="2">
      <t>ホン</t>
    </rPh>
    <rPh sb="2" eb="4">
      <t>センシュ</t>
    </rPh>
    <phoneticPr fontId="1"/>
  </si>
  <si>
    <t>時間制限</t>
    <rPh sb="0" eb="4">
      <t>ジカンセイゲン</t>
    </rPh>
    <phoneticPr fontId="1"/>
  </si>
  <si>
    <t>常に相手の方向を向く</t>
    <rPh sb="0" eb="1">
      <t>ツネ</t>
    </rPh>
    <rPh sb="2" eb="4">
      <t>アイテ</t>
    </rPh>
    <rPh sb="5" eb="7">
      <t>ホウコウ</t>
    </rPh>
    <rPh sb="8" eb="9">
      <t>ム</t>
    </rPh>
    <phoneticPr fontId="1"/>
  </si>
  <si>
    <t>キャラクターベース</t>
  </si>
  <si>
    <t>弱P攻撃</t>
    <rPh sb="0" eb="1">
      <t>ジャク</t>
    </rPh>
    <rPh sb="2" eb="4">
      <t>コウゲキ</t>
    </rPh>
    <phoneticPr fontId="1"/>
  </si>
  <si>
    <t>強P攻撃</t>
    <rPh sb="0" eb="1">
      <t>キョウ</t>
    </rPh>
    <rPh sb="2" eb="4">
      <t>コウゲキ</t>
    </rPh>
    <phoneticPr fontId="1"/>
  </si>
  <si>
    <t>空中弱P攻撃</t>
    <rPh sb="0" eb="2">
      <t>クウチュウ</t>
    </rPh>
    <rPh sb="2" eb="3">
      <t>ジャク</t>
    </rPh>
    <rPh sb="4" eb="6">
      <t>コウゲキ</t>
    </rPh>
    <phoneticPr fontId="1"/>
  </si>
  <si>
    <t>空中強P攻撃</t>
    <rPh sb="0" eb="2">
      <t>クウチュウ</t>
    </rPh>
    <rPh sb="2" eb="3">
      <t>キョウ</t>
    </rPh>
    <rPh sb="4" eb="6">
      <t>コウゲキ</t>
    </rPh>
    <phoneticPr fontId="1"/>
  </si>
  <si>
    <t>しゃがみ弱P攻撃</t>
    <rPh sb="4" eb="5">
      <t>ジャク</t>
    </rPh>
    <rPh sb="6" eb="8">
      <t>コウゲキ</t>
    </rPh>
    <phoneticPr fontId="1"/>
  </si>
  <si>
    <t>しゃがみ強P攻撃</t>
    <rPh sb="4" eb="5">
      <t>キョウ</t>
    </rPh>
    <rPh sb="6" eb="8">
      <t>コウゲキ</t>
    </rPh>
    <phoneticPr fontId="1"/>
  </si>
  <si>
    <t>弱K攻撃</t>
    <rPh sb="0" eb="1">
      <t>ジャク</t>
    </rPh>
    <rPh sb="2" eb="4">
      <t>コウゲキ</t>
    </rPh>
    <phoneticPr fontId="1"/>
  </si>
  <si>
    <t>強K攻撃</t>
    <rPh sb="0" eb="1">
      <t>キョウ</t>
    </rPh>
    <rPh sb="2" eb="4">
      <t>コウゲキ</t>
    </rPh>
    <phoneticPr fontId="1"/>
  </si>
  <si>
    <t>空中弱K攻撃</t>
    <rPh sb="0" eb="2">
      <t>クウチュウ</t>
    </rPh>
    <rPh sb="2" eb="3">
      <t>ジャク</t>
    </rPh>
    <rPh sb="4" eb="6">
      <t>コウゲキ</t>
    </rPh>
    <phoneticPr fontId="1"/>
  </si>
  <si>
    <t>空中強K攻撃</t>
    <rPh sb="0" eb="2">
      <t>クウチュウ</t>
    </rPh>
    <rPh sb="2" eb="3">
      <t>キョウ</t>
    </rPh>
    <rPh sb="4" eb="6">
      <t>コウゲキ</t>
    </rPh>
    <phoneticPr fontId="1"/>
  </si>
  <si>
    <t>しゃがみ弱K攻撃</t>
    <rPh sb="4" eb="5">
      <t>ジャク</t>
    </rPh>
    <rPh sb="6" eb="8">
      <t>コウゲキ</t>
    </rPh>
    <phoneticPr fontId="1"/>
  </si>
  <si>
    <t>しゃがみ強K攻撃</t>
    <rPh sb="4" eb="5">
      <t>キョウ</t>
    </rPh>
    <rPh sb="6" eb="8">
      <t>コウゲキ</t>
    </rPh>
    <phoneticPr fontId="1"/>
  </si>
  <si>
    <t>カスタムコマンド1</t>
    <phoneticPr fontId="1"/>
  </si>
  <si>
    <t>弾1</t>
    <rPh sb="0" eb="1">
      <t>タマ</t>
    </rPh>
    <phoneticPr fontId="1"/>
  </si>
  <si>
    <t>カスタムコマンド2</t>
  </si>
  <si>
    <t>弾2</t>
    <rPh sb="0" eb="1">
      <t>タマ</t>
    </rPh>
    <phoneticPr fontId="1"/>
  </si>
  <si>
    <t>カスタムコマンド3</t>
  </si>
  <si>
    <t>弾3</t>
    <rPh sb="0" eb="1">
      <t>タマ</t>
    </rPh>
    <phoneticPr fontId="1"/>
  </si>
  <si>
    <t>カスタムコマンド4</t>
  </si>
  <si>
    <t>投げ技1</t>
    <rPh sb="0" eb="1">
      <t>ナ</t>
    </rPh>
    <rPh sb="2" eb="3">
      <t>ワザ</t>
    </rPh>
    <phoneticPr fontId="1"/>
  </si>
  <si>
    <t>カスタムコマンド5</t>
  </si>
  <si>
    <t>投げ技2</t>
    <rPh sb="0" eb="1">
      <t>ナ</t>
    </rPh>
    <rPh sb="2" eb="3">
      <t>ワザ</t>
    </rPh>
    <phoneticPr fontId="1"/>
  </si>
  <si>
    <t>カスタムコマンド6</t>
  </si>
  <si>
    <t>突進技1</t>
  </si>
  <si>
    <t>カスタムコマンド7</t>
  </si>
  <si>
    <t>突進技2</t>
  </si>
  <si>
    <t>カスタムコマンド8</t>
  </si>
  <si>
    <t>対空技1</t>
    <rPh sb="0" eb="2">
      <t>タイクウ</t>
    </rPh>
    <rPh sb="2" eb="3">
      <t>ワザ</t>
    </rPh>
    <phoneticPr fontId="1"/>
  </si>
  <si>
    <t>カスタムコマンド9</t>
  </si>
  <si>
    <t>対空技2</t>
    <rPh sb="0" eb="2">
      <t>タイクウ</t>
    </rPh>
    <rPh sb="2" eb="3">
      <t>ワザ</t>
    </rPh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</si>
  <si>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</si>
  <si>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</si>
  <si>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</si>
  <si>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作業中</t>
  </si>
  <si>
    <t>カメラ</t>
    <phoneticPr fontId="1"/>
  </si>
  <si>
    <t>移動</t>
  </si>
  <si>
    <t>勝利敗北演出</t>
    <rPh sb="0" eb="6">
      <t>ショウリハイボクエンシュツ</t>
    </rPh>
    <phoneticPr fontId="1"/>
  </si>
  <si>
    <t>ステージ</t>
    <phoneticPr fontId="1"/>
  </si>
  <si>
    <t>ステージ設計</t>
  </si>
  <si>
    <t>ステージ実装</t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</si>
  <si>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</si>
  <si>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</si>
  <si>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</si>
  <si>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</si>
  <si>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</si>
  <si>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</si>
  <si>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タイトル画面</t>
  </si>
  <si>
    <t>技セレクト画面</t>
  </si>
  <si>
    <t>バトル画面</t>
    <rPh sb="3" eb="5">
      <t>ガメン</t>
    </rPh>
    <phoneticPr fontId="1"/>
  </si>
  <si>
    <t>リザルト画面</t>
    <rPh sb="4" eb="6">
      <t>ガメン</t>
    </rPh>
    <phoneticPr fontId="1"/>
  </si>
  <si>
    <t>UX</t>
    <phoneticPr fontId="1"/>
  </si>
  <si>
    <t>決定処理</t>
  </si>
  <si>
    <t>画面遷移</t>
  </si>
  <si>
    <t>プレイヤー操作</t>
  </si>
  <si>
    <t>先行入力</t>
  </si>
  <si>
    <t>ヒットエフェクト実装</t>
  </si>
  <si>
    <t>ガードエフェクト実装</t>
  </si>
  <si>
    <t>ビルドテスト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</si>
</sst>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0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color rgb="FF000000"/>
      <name val="Yu Gothic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0" fontId="0" fillId="13" borderId="3" xfId="0" applyFill="1" applyBorder="1"/>
    <xf numFmtId="0" fontId="3" fillId="12" borderId="3" xfId="0" applyFont="1" applyFill="1" applyBorder="1"/>
    <xf numFmtId="0" fontId="5" fillId="14" borderId="3" xfId="0" applyFont="1" applyFill="1" applyBorder="1"/>
    <xf numFmtId="0" fontId="5" fillId="14" borderId="3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5" borderId="3" xfId="0" applyFill="1" applyBorder="1"/>
    <xf numFmtId="0" fontId="0" fillId="16" borderId="3" xfId="0" applyFill="1" applyBorder="1"/>
    <xf numFmtId="0" fontId="0" fillId="8" borderId="3" xfId="0" applyFill="1" applyBorder="1"/>
    <xf numFmtId="0" fontId="0" fillId="17" borderId="3" xfId="0" applyFill="1" applyBorder="1"/>
    <xf numFmtId="0" fontId="0" fillId="18" borderId="3" xfId="0" applyFill="1" applyBorder="1"/>
    <xf numFmtId="0" fontId="0" fillId="19" borderId="3" xfId="0" applyFill="1" applyBorder="1"/>
    <xf numFmtId="0" fontId="0" fillId="20" borderId="3" xfId="0" applyFill="1" applyBorder="1"/>
    <xf numFmtId="0" fontId="0" fillId="21" borderId="3" xfId="0" applyFill="1" applyBorder="1"/>
    <xf numFmtId="0" fontId="0" fillId="22" borderId="3" xfId="0" applyFill="1" applyBorder="1"/>
    <xf numFmtId="0" fontId="0" fillId="23" borderId="3" xfId="0" applyFill="1" applyBorder="1"/>
    <xf numFmtId="0" fontId="0" fillId="24" borderId="3" xfId="0" applyFill="1" applyBorder="1"/>
    <xf numFmtId="56" fontId="0" fillId="0" borderId="3" xfId="0" applyNumberFormat="1" applyBorder="1"/>
    <xf numFmtId="9" fontId="0" fillId="12" borderId="3" xfId="1" applyFont="1" applyFill="1" applyBorder="1" applyAlignment="1"/>
    <xf numFmtId="0" fontId="2" fillId="19" borderId="3" xfId="0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25" borderId="3" xfId="0" applyFont="1" applyFill="1" applyBorder="1"/>
    <xf numFmtId="0" fontId="2" fillId="26" borderId="3" xfId="0" applyFont="1" applyFill="1" applyBorder="1"/>
    <xf numFmtId="0" fontId="2" fillId="18" borderId="3" xfId="0" applyFont="1" applyFill="1" applyBorder="1"/>
    <xf numFmtId="0" fontId="2" fillId="12" borderId="3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 vertical="center"/>
    </xf>
    <xf numFmtId="0" fontId="0" fillId="12" borderId="3" xfId="1" applyNumberFormat="1" applyFont="1" applyFill="1" applyBorder="1" applyAlignment="1"/>
    <xf numFmtId="9" fontId="0" fillId="12" borderId="3" xfId="0" applyNumberFormat="1" applyFill="1" applyBorder="1"/>
    <xf numFmtId="0" fontId="8" fillId="0" borderId="0" xfId="0" applyFont="1"/>
    <xf numFmtId="0" fontId="7" fillId="12" borderId="3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9933FF"/>
      <color rgb="FFFF3300"/>
      <color rgb="FF33CCFF"/>
      <color rgb="FF99FF33"/>
      <color rgb="FFCC9900"/>
      <color rgb="FFFF99CC"/>
      <color rgb="FF0099CC"/>
      <color rgb="FFCC6600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45</v>
      </c>
      <c r="L4" s="3">
        <f ca="1" xml:space="preserve"> K3 / K4</f>
        <v>0.58888888888888891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45665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-14</v>
      </c>
      <c r="M9" s="3">
        <f ca="1">($K$2 - $K$3) / L9</f>
        <v>-6.5714285714285712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8</v>
      </c>
      <c r="M10" s="3">
        <f ca="1">($K$2 - $K$3) / L10</f>
        <v>11.5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19</v>
      </c>
      <c r="M11" s="3">
        <f ca="1">($K$2 - $K$3) / L11</f>
        <v>4.8421052631578947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C25" sqref="C25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SUM(作業工数見積もり!F3:F103)</f>
        <v>35.75</v>
      </c>
    </row>
    <row r="4" spans="2:5">
      <c r="B4" s="7" t="s">
        <v>10</v>
      </c>
      <c r="C4">
        <f>SUMIF(作業工数見積もり!H3:H43,"完了",作業工数見積もり!F3:F43)</f>
        <v>18.75</v>
      </c>
      <c r="D4" t="s">
        <v>11</v>
      </c>
    </row>
    <row r="5" spans="2:5">
      <c r="B5" s="8" t="s">
        <v>13</v>
      </c>
      <c r="C5" s="2">
        <f ca="1">NETWORKDAYS(C6,C7)</f>
        <v>45</v>
      </c>
      <c r="D5" s="3">
        <f ca="1" xml:space="preserve"> C4 / C5</f>
        <v>0.41666666666666669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45665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DATE(2024,12,20)</f>
        <v>45646</v>
      </c>
      <c r="D10" s="2">
        <f ca="1">NETWORKDAYS(TODAY(),C10)</f>
        <v>-14</v>
      </c>
      <c r="E10" s="3">
        <f ca="1">($C$3 - $C$4) / D10</f>
        <v>-1.2142857142857142</v>
      </c>
    </row>
    <row r="11" spans="2:5">
      <c r="B11" s="12" t="s">
        <v>28</v>
      </c>
      <c r="C11" s="1">
        <f>DATE(2025,1,17)</f>
        <v>45674</v>
      </c>
      <c r="D11" s="2">
        <f ca="1">NETWORKDAYS(TODAY(),C11)</f>
        <v>8</v>
      </c>
      <c r="E11" s="3">
        <f ca="1">($C$3 - $C$4) / D11</f>
        <v>2.125</v>
      </c>
    </row>
    <row r="12" spans="2:5">
      <c r="B12" s="8" t="s">
        <v>30</v>
      </c>
      <c r="C12" s="1">
        <f>DATE(2025,2,3)</f>
        <v>45691</v>
      </c>
      <c r="D12" s="2">
        <f ca="1">NETWORKDAYS(TODAY(),C12)</f>
        <v>19</v>
      </c>
      <c r="E12" s="3">
        <f ca="1">($C$3 - $C$4) / D12</f>
        <v>0.89473684210526316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41">
        <v>45631</v>
      </c>
    </row>
    <row r="25" spans="2:4">
      <c r="B25" s="21" t="s">
        <v>1</v>
      </c>
      <c r="C25" s="41">
        <v>45662</v>
      </c>
    </row>
    <row r="26" spans="2:4">
      <c r="B26" s="21" t="s">
        <v>127</v>
      </c>
      <c r="C26" s="41">
        <v>45677</v>
      </c>
    </row>
    <row r="27" spans="2:4">
      <c r="B27" s="21" t="s">
        <v>128</v>
      </c>
      <c r="C27" s="41">
        <v>45682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4"/>
  <sheetViews>
    <sheetView tabSelected="1" zoomScale="85" zoomScaleNormal="85" workbookViewId="0">
      <selection activeCell="K13" sqref="K13"/>
    </sheetView>
  </sheetViews>
  <sheetFormatPr defaultRowHeight="18.75"/>
  <cols>
    <col min="1" max="1" width="32.75" style="21" bestFit="1" customWidth="1"/>
    <col min="2" max="2" width="41.875" style="21" bestFit="1" customWidth="1"/>
    <col min="3" max="3" width="42.125" style="21" customWidth="1"/>
    <col min="4" max="4" width="11.75" style="29" bestFit="1" customWidth="1"/>
    <col min="5" max="5" width="15.25" style="29" bestFit="1" customWidth="1"/>
    <col min="6" max="7" width="13.5" style="29" bestFit="1" customWidth="1"/>
    <col min="8" max="8" width="15.25" style="29" bestFit="1" customWidth="1"/>
    <col min="9" max="9" width="9" style="21"/>
    <col min="10" max="10" width="15.625" style="21" customWidth="1"/>
    <col min="11" max="11" width="33" style="21" bestFit="1" customWidth="1"/>
    <col min="12" max="12" width="17.25" style="21" bestFit="1" customWidth="1"/>
    <col min="13" max="13" width="19" style="21" bestFit="1" customWidth="1"/>
    <col min="14" max="16384" width="9" style="21"/>
  </cols>
  <sheetData>
    <row r="2" spans="2:12">
      <c r="B2" s="27" t="s">
        <v>129</v>
      </c>
      <c r="C2" s="27" t="s">
        <v>130</v>
      </c>
      <c r="D2" s="28" t="s">
        <v>2</v>
      </c>
      <c r="E2" s="28" t="s">
        <v>3</v>
      </c>
      <c r="F2" s="28" t="s">
        <v>131</v>
      </c>
      <c r="G2" s="28" t="s">
        <v>5</v>
      </c>
      <c r="H2" s="28" t="s">
        <v>132</v>
      </c>
    </row>
    <row r="3" spans="2:12">
      <c r="B3" s="30" t="s">
        <v>133</v>
      </c>
      <c r="C3" s="21" t="s">
        <v>134</v>
      </c>
      <c r="D3" s="29" t="s">
        <v>17</v>
      </c>
      <c r="E3" s="29" t="s">
        <v>1</v>
      </c>
      <c r="F3" s="29">
        <v>0.25</v>
      </c>
      <c r="H3" s="29" t="s">
        <v>207</v>
      </c>
      <c r="J3" s="45" t="s">
        <v>136</v>
      </c>
      <c r="K3" s="21">
        <f>SUM(K4,K5,K6)</f>
        <v>70</v>
      </c>
    </row>
    <row r="4" spans="2:12">
      <c r="B4" s="30" t="s">
        <v>133</v>
      </c>
      <c r="C4" s="21" t="s">
        <v>137</v>
      </c>
      <c r="D4" s="29" t="s">
        <v>17</v>
      </c>
      <c r="E4" s="29" t="s">
        <v>18</v>
      </c>
      <c r="F4" s="29">
        <v>0.25</v>
      </c>
      <c r="H4" s="29" t="s">
        <v>207</v>
      </c>
      <c r="J4" s="46" t="s">
        <v>126</v>
      </c>
      <c r="K4" s="51">
        <f>COUNTIF(E3:E72,J4)</f>
        <v>35</v>
      </c>
    </row>
    <row r="5" spans="2:12">
      <c r="B5" s="30" t="s">
        <v>133</v>
      </c>
      <c r="C5" s="21" t="s">
        <v>138</v>
      </c>
      <c r="D5" s="29" t="s">
        <v>17</v>
      </c>
      <c r="E5" s="29" t="s">
        <v>18</v>
      </c>
      <c r="F5" s="29">
        <v>0.25</v>
      </c>
      <c r="H5" s="29" t="s">
        <v>139</v>
      </c>
      <c r="J5" s="47" t="s">
        <v>1</v>
      </c>
      <c r="K5" s="51">
        <f>COUNTIF(E3:E72,J5)</f>
        <v>32</v>
      </c>
    </row>
    <row r="6" spans="2:12">
      <c r="B6" s="30" t="s">
        <v>133</v>
      </c>
      <c r="C6" s="21" t="s">
        <v>140</v>
      </c>
      <c r="D6" s="29" t="s">
        <v>9</v>
      </c>
      <c r="E6" s="29" t="s">
        <v>18</v>
      </c>
      <c r="F6" s="29">
        <v>0.5</v>
      </c>
      <c r="H6" s="29" t="s">
        <v>139</v>
      </c>
      <c r="J6" s="48" t="s">
        <v>127</v>
      </c>
      <c r="K6" s="51">
        <f>COUNTIF(E3:E72,J6)</f>
        <v>3</v>
      </c>
    </row>
    <row r="7" spans="2:12">
      <c r="B7" s="30" t="s">
        <v>133</v>
      </c>
      <c r="C7" s="21" t="s">
        <v>141</v>
      </c>
      <c r="D7" s="29" t="s">
        <v>9</v>
      </c>
      <c r="E7" s="29" t="s">
        <v>18</v>
      </c>
      <c r="F7" s="29">
        <v>1</v>
      </c>
      <c r="H7" s="29" t="s">
        <v>139</v>
      </c>
      <c r="J7" s="43" t="s">
        <v>35</v>
      </c>
      <c r="K7" s="51">
        <f>COUNTIF(H3:H72,J7)</f>
        <v>59</v>
      </c>
      <c r="L7" s="52">
        <f>K7/K3</f>
        <v>0.84285714285714286</v>
      </c>
    </row>
    <row r="8" spans="2:12">
      <c r="B8" s="30" t="s">
        <v>133</v>
      </c>
      <c r="C8" s="21" t="s">
        <v>143</v>
      </c>
      <c r="D8" s="29" t="s">
        <v>9</v>
      </c>
      <c r="E8" s="29" t="s">
        <v>18</v>
      </c>
      <c r="F8" s="29">
        <v>0.5</v>
      </c>
      <c r="H8" s="29" t="s">
        <v>139</v>
      </c>
      <c r="J8" s="44" t="s">
        <v>142</v>
      </c>
      <c r="K8" s="51">
        <f>COUNTIF(H3:H72,J8)</f>
        <v>3</v>
      </c>
      <c r="L8" s="42">
        <f>(K8+K9)/K3</f>
        <v>0.15714285714285714</v>
      </c>
    </row>
    <row r="9" spans="2:12">
      <c r="B9" s="31" t="s">
        <v>145</v>
      </c>
      <c r="C9" s="21" t="s">
        <v>146</v>
      </c>
      <c r="D9" s="29" t="s">
        <v>9</v>
      </c>
      <c r="E9" s="29" t="s">
        <v>34</v>
      </c>
      <c r="F9" s="29">
        <v>0.5</v>
      </c>
      <c r="H9" s="29" t="s">
        <v>35</v>
      </c>
      <c r="J9" s="45" t="s">
        <v>144</v>
      </c>
      <c r="K9" s="21">
        <f>COUNTIF(H3:H72,J9)</f>
        <v>8</v>
      </c>
    </row>
    <row r="10" spans="2:12">
      <c r="B10" s="31" t="s">
        <v>145</v>
      </c>
      <c r="C10" s="21" t="s">
        <v>147</v>
      </c>
      <c r="D10" s="29" t="s">
        <v>9</v>
      </c>
      <c r="E10" s="29" t="s">
        <v>34</v>
      </c>
      <c r="F10" s="29">
        <v>0.5</v>
      </c>
      <c r="H10" s="29" t="s">
        <v>35</v>
      </c>
    </row>
    <row r="11" spans="2:12">
      <c r="B11" s="31" t="s">
        <v>145</v>
      </c>
      <c r="C11" s="21" t="s">
        <v>149</v>
      </c>
      <c r="D11" s="29" t="s">
        <v>9</v>
      </c>
      <c r="E11" s="29" t="s">
        <v>34</v>
      </c>
      <c r="F11" s="29">
        <v>0.5</v>
      </c>
      <c r="H11" s="29" t="s">
        <v>139</v>
      </c>
      <c r="J11" s="54" t="s">
        <v>148</v>
      </c>
      <c r="K11" s="21">
        <f>SUM(F3:F72)</f>
        <v>35.75</v>
      </c>
    </row>
    <row r="12" spans="2:12">
      <c r="B12" s="31" t="s">
        <v>145</v>
      </c>
      <c r="C12" s="21" t="s">
        <v>151</v>
      </c>
      <c r="D12" s="29" t="s">
        <v>9</v>
      </c>
      <c r="E12" s="29" t="s">
        <v>34</v>
      </c>
      <c r="F12" s="29">
        <v>0.5</v>
      </c>
      <c r="H12" s="29" t="s">
        <v>35</v>
      </c>
      <c r="J12" s="49" t="s">
        <v>150</v>
      </c>
      <c r="K12" s="21">
        <f>8*K11</f>
        <v>286</v>
      </c>
    </row>
    <row r="13" spans="2:12">
      <c r="B13" s="31" t="s">
        <v>145</v>
      </c>
      <c r="C13" s="21" t="s">
        <v>152</v>
      </c>
      <c r="D13" s="29" t="s">
        <v>9</v>
      </c>
      <c r="E13" s="29" t="s">
        <v>34</v>
      </c>
      <c r="F13" s="29">
        <v>0.5</v>
      </c>
      <c r="H13" s="29" t="s">
        <v>35</v>
      </c>
      <c r="J13" s="54"/>
    </row>
    <row r="14" spans="2:12">
      <c r="B14" s="31" t="s">
        <v>145</v>
      </c>
      <c r="C14" s="21" t="s">
        <v>153</v>
      </c>
      <c r="D14" s="29" t="s">
        <v>9</v>
      </c>
      <c r="E14" s="29" t="s">
        <v>34</v>
      </c>
      <c r="F14" s="29">
        <v>0.5</v>
      </c>
      <c r="H14" s="29" t="s">
        <v>35</v>
      </c>
    </row>
    <row r="15" spans="2:12">
      <c r="B15" s="31" t="s">
        <v>145</v>
      </c>
      <c r="C15" s="21" t="s">
        <v>154</v>
      </c>
      <c r="D15" s="29" t="s">
        <v>9</v>
      </c>
      <c r="E15" s="29" t="s">
        <v>34</v>
      </c>
      <c r="F15" s="29">
        <v>0.5</v>
      </c>
      <c r="H15" s="29" t="s">
        <v>35</v>
      </c>
    </row>
    <row r="16" spans="2:12">
      <c r="B16" s="32" t="s">
        <v>155</v>
      </c>
      <c r="C16" s="21" t="s">
        <v>156</v>
      </c>
      <c r="D16" s="29" t="s">
        <v>9</v>
      </c>
      <c r="E16" s="29" t="s">
        <v>34</v>
      </c>
      <c r="F16" s="29">
        <v>0.25</v>
      </c>
      <c r="H16" s="29" t="s">
        <v>35</v>
      </c>
    </row>
    <row r="17" spans="2:8">
      <c r="B17" s="32" t="s">
        <v>155</v>
      </c>
      <c r="C17" s="21" t="s">
        <v>157</v>
      </c>
      <c r="D17" s="29" t="s">
        <v>9</v>
      </c>
      <c r="E17" s="29" t="s">
        <v>34</v>
      </c>
      <c r="F17" s="29">
        <v>0.5</v>
      </c>
      <c r="H17" s="29" t="s">
        <v>35</v>
      </c>
    </row>
    <row r="18" spans="2:8">
      <c r="B18" s="32" t="s">
        <v>155</v>
      </c>
      <c r="C18" s="21" t="s">
        <v>158</v>
      </c>
      <c r="D18" s="29" t="s">
        <v>9</v>
      </c>
      <c r="E18" s="29" t="s">
        <v>34</v>
      </c>
      <c r="F18" s="29">
        <v>0.25</v>
      </c>
      <c r="H18" s="29" t="s">
        <v>35</v>
      </c>
    </row>
    <row r="19" spans="2:8">
      <c r="B19" s="32" t="s">
        <v>155</v>
      </c>
      <c r="C19" s="21" t="s">
        <v>159</v>
      </c>
      <c r="D19" s="29" t="s">
        <v>9</v>
      </c>
      <c r="E19" s="29" t="s">
        <v>34</v>
      </c>
      <c r="F19" s="29">
        <v>0.5</v>
      </c>
      <c r="H19" s="29" t="s">
        <v>35</v>
      </c>
    </row>
    <row r="20" spans="2:8">
      <c r="B20" s="32" t="s">
        <v>155</v>
      </c>
      <c r="C20" s="21" t="s">
        <v>160</v>
      </c>
      <c r="D20" s="29" t="s">
        <v>9</v>
      </c>
      <c r="E20" s="29" t="s">
        <v>34</v>
      </c>
      <c r="F20" s="29">
        <v>0.5</v>
      </c>
      <c r="H20" s="29" t="s">
        <v>35</v>
      </c>
    </row>
    <row r="21" spans="2:8">
      <c r="B21" s="32" t="s">
        <v>155</v>
      </c>
      <c r="C21" s="21" t="s">
        <v>161</v>
      </c>
      <c r="D21" s="29" t="s">
        <v>9</v>
      </c>
      <c r="E21" s="29" t="s">
        <v>34</v>
      </c>
      <c r="F21" s="29">
        <v>0.5</v>
      </c>
      <c r="H21" s="29" t="s">
        <v>139</v>
      </c>
    </row>
    <row r="22" spans="2:8">
      <c r="B22" s="32" t="s">
        <v>155</v>
      </c>
      <c r="C22" s="21" t="s">
        <v>162</v>
      </c>
      <c r="D22" s="29" t="s">
        <v>9</v>
      </c>
      <c r="E22" s="29" t="s">
        <v>34</v>
      </c>
      <c r="F22" s="29">
        <v>0.5</v>
      </c>
      <c r="H22" s="29" t="s">
        <v>35</v>
      </c>
    </row>
    <row r="23" spans="2:8">
      <c r="B23" s="32" t="s">
        <v>155</v>
      </c>
      <c r="C23" s="21" t="s">
        <v>163</v>
      </c>
      <c r="D23" s="29" t="s">
        <v>9</v>
      </c>
      <c r="E23" s="29" t="s">
        <v>34</v>
      </c>
      <c r="F23" s="29">
        <v>0.5</v>
      </c>
      <c r="H23" s="29" t="s">
        <v>139</v>
      </c>
    </row>
    <row r="24" spans="2:8">
      <c r="B24" s="32" t="s">
        <v>155</v>
      </c>
      <c r="C24" s="21" t="s">
        <v>164</v>
      </c>
      <c r="D24" s="29" t="s">
        <v>9</v>
      </c>
      <c r="E24" s="29" t="s">
        <v>34</v>
      </c>
      <c r="F24" s="29">
        <v>0.5</v>
      </c>
      <c r="H24" s="29" t="s">
        <v>139</v>
      </c>
    </row>
    <row r="25" spans="2:8">
      <c r="B25" s="32" t="s">
        <v>155</v>
      </c>
      <c r="C25" s="21" t="s">
        <v>165</v>
      </c>
      <c r="D25" s="29" t="s">
        <v>17</v>
      </c>
      <c r="E25" s="29" t="s">
        <v>34</v>
      </c>
      <c r="F25" s="29">
        <v>0.5</v>
      </c>
      <c r="H25" s="29" t="s">
        <v>35</v>
      </c>
    </row>
    <row r="26" spans="2:8">
      <c r="B26" s="32" t="s">
        <v>155</v>
      </c>
      <c r="C26" s="21" t="s">
        <v>166</v>
      </c>
      <c r="D26" s="29" t="s">
        <v>17</v>
      </c>
      <c r="E26" s="29" t="s">
        <v>18</v>
      </c>
      <c r="F26" s="29">
        <v>0.5</v>
      </c>
      <c r="H26" s="29" t="s">
        <v>35</v>
      </c>
    </row>
    <row r="27" spans="2:8">
      <c r="B27" s="32" t="s">
        <v>155</v>
      </c>
      <c r="C27" s="21" t="s">
        <v>167</v>
      </c>
      <c r="D27" s="29" t="s">
        <v>17</v>
      </c>
      <c r="E27" s="29" t="s">
        <v>34</v>
      </c>
      <c r="F27" s="29">
        <v>0.25</v>
      </c>
      <c r="H27" s="29" t="s">
        <v>139</v>
      </c>
    </row>
    <row r="28" spans="2:8">
      <c r="B28" s="32" t="s">
        <v>155</v>
      </c>
      <c r="C28" s="21" t="s">
        <v>168</v>
      </c>
      <c r="D28" s="29" t="s">
        <v>17</v>
      </c>
      <c r="E28" s="29" t="s">
        <v>18</v>
      </c>
      <c r="F28" s="29">
        <v>1</v>
      </c>
      <c r="H28" s="29" t="s">
        <v>139</v>
      </c>
    </row>
    <row r="29" spans="2:8">
      <c r="B29" s="25" t="s">
        <v>169</v>
      </c>
      <c r="C29" s="21" t="s">
        <v>170</v>
      </c>
      <c r="D29" s="29" t="s">
        <v>17</v>
      </c>
      <c r="E29" s="29" t="s">
        <v>34</v>
      </c>
      <c r="F29" s="29">
        <v>0.25</v>
      </c>
      <c r="H29" s="29" t="s">
        <v>139</v>
      </c>
    </row>
    <row r="30" spans="2:8">
      <c r="B30" s="25" t="s">
        <v>169</v>
      </c>
      <c r="C30" s="21" t="s">
        <v>171</v>
      </c>
      <c r="D30" s="29" t="s">
        <v>17</v>
      </c>
      <c r="E30" s="29" t="s">
        <v>34</v>
      </c>
      <c r="F30" s="29">
        <v>0.25</v>
      </c>
      <c r="H30" s="29" t="s">
        <v>139</v>
      </c>
    </row>
    <row r="31" spans="2:8">
      <c r="B31" s="25" t="s">
        <v>169</v>
      </c>
      <c r="C31" s="21" t="s">
        <v>172</v>
      </c>
      <c r="D31" s="29" t="s">
        <v>9</v>
      </c>
      <c r="E31" s="29" t="s">
        <v>34</v>
      </c>
      <c r="F31" s="29">
        <v>0.25</v>
      </c>
      <c r="H31" s="29" t="s">
        <v>35</v>
      </c>
    </row>
    <row r="32" spans="2:8">
      <c r="B32" s="33" t="s">
        <v>173</v>
      </c>
      <c r="C32" s="21" t="s">
        <v>174</v>
      </c>
      <c r="D32" s="29" t="s">
        <v>9</v>
      </c>
      <c r="E32" s="29" t="s">
        <v>34</v>
      </c>
      <c r="F32" s="29">
        <v>0.5</v>
      </c>
      <c r="H32" s="29" t="s">
        <v>35</v>
      </c>
    </row>
    <row r="33" spans="2:10">
      <c r="B33" s="33" t="s">
        <v>173</v>
      </c>
      <c r="C33" s="21" t="s">
        <v>175</v>
      </c>
      <c r="D33" s="29" t="s">
        <v>9</v>
      </c>
      <c r="E33" s="29" t="s">
        <v>34</v>
      </c>
      <c r="F33" s="29">
        <v>0.5</v>
      </c>
      <c r="H33" s="29" t="s">
        <v>35</v>
      </c>
    </row>
    <row r="34" spans="2:10">
      <c r="B34" s="33" t="s">
        <v>173</v>
      </c>
      <c r="C34" s="21" t="s">
        <v>176</v>
      </c>
      <c r="D34" s="29" t="s">
        <v>9</v>
      </c>
      <c r="E34" s="29" t="s">
        <v>34</v>
      </c>
      <c r="F34" s="29">
        <v>0.5</v>
      </c>
      <c r="H34" s="29" t="s">
        <v>139</v>
      </c>
    </row>
    <row r="35" spans="2:10">
      <c r="B35" s="33" t="s">
        <v>173</v>
      </c>
      <c r="C35" s="21" t="s">
        <v>177</v>
      </c>
      <c r="D35" s="29" t="s">
        <v>9</v>
      </c>
      <c r="E35" s="29" t="s">
        <v>34</v>
      </c>
      <c r="F35" s="29">
        <v>0.5</v>
      </c>
      <c r="H35" s="29" t="s">
        <v>139</v>
      </c>
    </row>
    <row r="36" spans="2:10">
      <c r="B36" s="33" t="s">
        <v>173</v>
      </c>
      <c r="C36" s="21" t="s">
        <v>178</v>
      </c>
      <c r="D36" s="29" t="s">
        <v>9</v>
      </c>
      <c r="E36" s="29" t="s">
        <v>34</v>
      </c>
      <c r="F36" s="29">
        <v>0.5</v>
      </c>
      <c r="H36" s="29" t="s">
        <v>35</v>
      </c>
    </row>
    <row r="37" spans="2:10">
      <c r="B37" s="33" t="s">
        <v>173</v>
      </c>
      <c r="C37" s="21" t="s">
        <v>179</v>
      </c>
      <c r="D37" s="29" t="s">
        <v>9</v>
      </c>
      <c r="E37" s="29" t="s">
        <v>34</v>
      </c>
      <c r="F37" s="29">
        <v>0.5</v>
      </c>
      <c r="H37" s="29" t="s">
        <v>35</v>
      </c>
    </row>
    <row r="38" spans="2:10">
      <c r="B38" s="33" t="s">
        <v>173</v>
      </c>
      <c r="C38" s="21" t="s">
        <v>180</v>
      </c>
      <c r="D38" s="29" t="s">
        <v>9</v>
      </c>
      <c r="E38" s="29" t="s">
        <v>34</v>
      </c>
      <c r="F38" s="29">
        <v>0.5</v>
      </c>
      <c r="H38" s="29" t="s">
        <v>35</v>
      </c>
    </row>
    <row r="39" spans="2:10">
      <c r="B39" s="33" t="s">
        <v>173</v>
      </c>
      <c r="C39" s="21" t="s">
        <v>181</v>
      </c>
      <c r="D39" s="29" t="s">
        <v>9</v>
      </c>
      <c r="E39" s="29" t="s">
        <v>34</v>
      </c>
      <c r="F39" s="29">
        <v>0.5</v>
      </c>
      <c r="H39" s="29" t="s">
        <v>35</v>
      </c>
    </row>
    <row r="40" spans="2:10">
      <c r="B40" s="33" t="s">
        <v>173</v>
      </c>
      <c r="C40" s="21" t="s">
        <v>182</v>
      </c>
      <c r="D40" s="29" t="s">
        <v>9</v>
      </c>
      <c r="E40" s="29" t="s">
        <v>34</v>
      </c>
      <c r="F40" s="29">
        <v>0.5</v>
      </c>
      <c r="H40" s="29" t="s">
        <v>139</v>
      </c>
    </row>
    <row r="41" spans="2:10">
      <c r="B41" s="33" t="s">
        <v>173</v>
      </c>
      <c r="C41" s="21" t="s">
        <v>183</v>
      </c>
      <c r="D41" s="29" t="s">
        <v>9</v>
      </c>
      <c r="E41" s="29" t="s">
        <v>34</v>
      </c>
      <c r="F41" s="29">
        <v>0.5</v>
      </c>
      <c r="H41" s="29" t="s">
        <v>139</v>
      </c>
    </row>
    <row r="42" spans="2:10">
      <c r="B42" s="33" t="s">
        <v>173</v>
      </c>
      <c r="C42" s="21" t="s">
        <v>184</v>
      </c>
      <c r="D42" s="29" t="s">
        <v>9</v>
      </c>
      <c r="E42" s="29" t="s">
        <v>34</v>
      </c>
      <c r="F42" s="29">
        <v>0.5</v>
      </c>
      <c r="H42" s="29" t="s">
        <v>35</v>
      </c>
    </row>
    <row r="43" spans="2:10">
      <c r="B43" s="33" t="s">
        <v>173</v>
      </c>
      <c r="C43" s="21" t="s">
        <v>185</v>
      </c>
      <c r="D43" s="29" t="s">
        <v>9</v>
      </c>
      <c r="E43" s="29" t="s">
        <v>34</v>
      </c>
      <c r="F43" s="29">
        <v>0.5</v>
      </c>
      <c r="H43" s="29" t="s">
        <v>35</v>
      </c>
    </row>
    <row r="44" spans="2:10">
      <c r="B44" s="34" t="s">
        <v>186</v>
      </c>
      <c r="C44" s="21" t="s">
        <v>187</v>
      </c>
      <c r="D44" s="29" t="s">
        <v>9</v>
      </c>
      <c r="E44" s="29" t="s">
        <v>18</v>
      </c>
      <c r="F44" s="29">
        <v>0.25</v>
      </c>
      <c r="H44" s="29" t="s">
        <v>139</v>
      </c>
    </row>
    <row r="45" spans="2:10">
      <c r="B45" s="34" t="s">
        <v>188</v>
      </c>
      <c r="C45" s="21" t="s">
        <v>189</v>
      </c>
      <c r="D45" s="29" t="s">
        <v>9</v>
      </c>
      <c r="E45" s="29" t="s">
        <v>18</v>
      </c>
      <c r="F45" s="29">
        <v>0.25</v>
      </c>
      <c r="H45" s="29" t="s">
        <v>139</v>
      </c>
    </row>
    <row r="46" spans="2:10">
      <c r="B46" s="34" t="s">
        <v>190</v>
      </c>
      <c r="C46" s="21" t="s">
        <v>191</v>
      </c>
      <c r="D46" s="29" t="s">
        <v>9</v>
      </c>
      <c r="E46" s="29" t="s">
        <v>18</v>
      </c>
      <c r="F46" s="29">
        <v>0.25</v>
      </c>
      <c r="H46" s="29" t="s">
        <v>139</v>
      </c>
      <c r="J46" s="54"/>
    </row>
    <row r="47" spans="2:10">
      <c r="B47" s="34" t="s">
        <v>192</v>
      </c>
      <c r="C47" s="21" t="s">
        <v>193</v>
      </c>
      <c r="D47" s="29" t="s">
        <v>9</v>
      </c>
      <c r="E47" s="29" t="s">
        <v>18</v>
      </c>
      <c r="F47" s="29">
        <v>0.25</v>
      </c>
      <c r="H47" s="29" t="s">
        <v>139</v>
      </c>
    </row>
    <row r="48" spans="2:10">
      <c r="B48" s="34" t="s">
        <v>194</v>
      </c>
      <c r="C48" s="21" t="s">
        <v>195</v>
      </c>
      <c r="D48" s="29" t="s">
        <v>9</v>
      </c>
      <c r="E48" s="29" t="s">
        <v>18</v>
      </c>
      <c r="F48" s="29">
        <v>0.25</v>
      </c>
      <c r="H48" s="29" t="s">
        <v>139</v>
      </c>
    </row>
    <row r="49" spans="2:8">
      <c r="B49" s="34" t="s">
        <v>196</v>
      </c>
      <c r="C49" s="21" t="s">
        <v>197</v>
      </c>
      <c r="D49" s="29" t="s">
        <v>9</v>
      </c>
      <c r="E49" s="29" t="s">
        <v>18</v>
      </c>
      <c r="F49" s="29">
        <v>0.25</v>
      </c>
      <c r="H49" s="29" t="s">
        <v>139</v>
      </c>
    </row>
    <row r="50" spans="2:8">
      <c r="B50" s="34" t="s">
        <v>198</v>
      </c>
      <c r="C50" s="53" t="s">
        <v>199</v>
      </c>
      <c r="D50" s="29" t="s">
        <v>9</v>
      </c>
      <c r="E50" s="29" t="s">
        <v>18</v>
      </c>
      <c r="F50" s="29">
        <v>0.25</v>
      </c>
      <c r="H50" s="29" t="s">
        <v>139</v>
      </c>
    </row>
    <row r="51" spans="2:8">
      <c r="B51" s="34" t="s">
        <v>200</v>
      </c>
      <c r="C51" s="21" t="s">
        <v>201</v>
      </c>
      <c r="D51" s="29" t="s">
        <v>9</v>
      </c>
      <c r="E51" s="29" t="s">
        <v>18</v>
      </c>
      <c r="F51" s="29">
        <v>0.25</v>
      </c>
      <c r="H51" s="29" t="s">
        <v>139</v>
      </c>
    </row>
    <row r="52" spans="2:8">
      <c r="B52" s="34" t="s">
        <v>202</v>
      </c>
      <c r="C52" s="21" t="s">
        <v>203</v>
      </c>
      <c r="D52" s="29" t="s">
        <v>9</v>
      </c>
      <c r="E52" s="29" t="s">
        <v>18</v>
      </c>
      <c r="F52" s="29">
        <v>0.25</v>
      </c>
      <c r="H52" s="29" t="s">
        <v>139</v>
      </c>
    </row>
    <row r="53" spans="2:8">
      <c r="B53" s="35" t="s">
        <v>204</v>
      </c>
      <c r="C53" s="21" t="s">
        <v>205</v>
      </c>
      <c r="D53" s="29" t="s">
        <v>17</v>
      </c>
      <c r="E53" s="29" t="s">
        <v>18</v>
      </c>
      <c r="F53" s="29">
        <v>1</v>
      </c>
      <c r="H53" s="29" t="s">
        <v>35</v>
      </c>
    </row>
    <row r="54" spans="2:8">
      <c r="B54" s="35" t="s">
        <v>204</v>
      </c>
      <c r="C54" s="21" t="s">
        <v>206</v>
      </c>
      <c r="D54" s="29" t="s">
        <v>17</v>
      </c>
      <c r="E54" s="29" t="s">
        <v>18</v>
      </c>
      <c r="F54" s="29">
        <v>1</v>
      </c>
      <c r="H54" s="29" t="s">
        <v>139</v>
      </c>
    </row>
    <row r="55" spans="2:8">
      <c r="B55" s="36" t="s">
        <v>208</v>
      </c>
      <c r="C55" s="21" t="s">
        <v>209</v>
      </c>
      <c r="D55" s="29" t="s">
        <v>17</v>
      </c>
      <c r="E55" s="29" t="s">
        <v>34</v>
      </c>
      <c r="F55" s="29">
        <v>1</v>
      </c>
      <c r="H55" s="29" t="s">
        <v>139</v>
      </c>
    </row>
    <row r="56" spans="2:8">
      <c r="B56" s="36" t="s">
        <v>208</v>
      </c>
      <c r="C56" s="21" t="s">
        <v>210</v>
      </c>
      <c r="D56" s="29" t="s">
        <v>25</v>
      </c>
      <c r="E56" s="29" t="s">
        <v>18</v>
      </c>
      <c r="F56" s="29">
        <v>0.5</v>
      </c>
      <c r="H56" s="29" t="s">
        <v>139</v>
      </c>
    </row>
    <row r="57" spans="2:8">
      <c r="B57" s="37" t="s">
        <v>211</v>
      </c>
      <c r="C57" s="21" t="s">
        <v>212</v>
      </c>
      <c r="D57" s="29" t="s">
        <v>17</v>
      </c>
      <c r="E57" s="29" t="s">
        <v>18</v>
      </c>
      <c r="F57" s="29">
        <v>0.5</v>
      </c>
      <c r="H57" s="29" t="s">
        <v>207</v>
      </c>
    </row>
    <row r="58" spans="2:8">
      <c r="B58" s="37" t="s">
        <v>211</v>
      </c>
      <c r="C58" s="21" t="s">
        <v>213</v>
      </c>
      <c r="D58" s="29" t="s">
        <v>17</v>
      </c>
      <c r="E58" s="29" t="s">
        <v>18</v>
      </c>
      <c r="F58" s="29">
        <v>0.25</v>
      </c>
      <c r="H58" s="29" t="s">
        <v>135</v>
      </c>
    </row>
    <row r="59" spans="2:8">
      <c r="B59" s="38" t="s">
        <v>214</v>
      </c>
      <c r="C59" s="21" t="s">
        <v>215</v>
      </c>
      <c r="D59" s="29" t="s">
        <v>17</v>
      </c>
      <c r="E59" s="29" t="s">
        <v>18</v>
      </c>
      <c r="F59" s="29">
        <v>0.25</v>
      </c>
      <c r="H59" s="29" t="s">
        <v>139</v>
      </c>
    </row>
    <row r="60" spans="2:8">
      <c r="B60" s="38" t="s">
        <v>214</v>
      </c>
      <c r="C60" s="21" t="s">
        <v>216</v>
      </c>
      <c r="D60" s="29" t="s">
        <v>17</v>
      </c>
      <c r="E60" s="29" t="s">
        <v>18</v>
      </c>
      <c r="F60" s="29">
        <v>0.5</v>
      </c>
      <c r="H60" s="29" t="s">
        <v>139</v>
      </c>
    </row>
    <row r="61" spans="2:8">
      <c r="B61" s="38" t="s">
        <v>214</v>
      </c>
      <c r="C61" s="21" t="s">
        <v>217</v>
      </c>
      <c r="D61" s="29" t="s">
        <v>17</v>
      </c>
      <c r="E61" s="29" t="s">
        <v>62</v>
      </c>
      <c r="F61" s="29">
        <v>0.5</v>
      </c>
      <c r="H61" s="29" t="s">
        <v>135</v>
      </c>
    </row>
    <row r="62" spans="2:8">
      <c r="B62" s="38" t="s">
        <v>214</v>
      </c>
      <c r="C62" s="21" t="s">
        <v>218</v>
      </c>
      <c r="D62" s="29" t="s">
        <v>17</v>
      </c>
      <c r="E62" s="29" t="s">
        <v>18</v>
      </c>
      <c r="F62" s="29">
        <v>1</v>
      </c>
      <c r="H62" s="29" t="s">
        <v>207</v>
      </c>
    </row>
    <row r="63" spans="2:8">
      <c r="B63" s="39" t="s">
        <v>219</v>
      </c>
      <c r="C63" s="21" t="s">
        <v>220</v>
      </c>
      <c r="D63" s="29" t="s">
        <v>9</v>
      </c>
      <c r="E63" s="29" t="s">
        <v>18</v>
      </c>
      <c r="F63" s="29">
        <v>0.25</v>
      </c>
      <c r="H63" s="29" t="s">
        <v>207</v>
      </c>
    </row>
    <row r="64" spans="2:8">
      <c r="B64" s="39" t="s">
        <v>219</v>
      </c>
      <c r="C64" s="21" t="s">
        <v>221</v>
      </c>
      <c r="D64" s="29" t="s">
        <v>9</v>
      </c>
      <c r="E64" s="29" t="s">
        <v>18</v>
      </c>
      <c r="F64" s="29">
        <v>1</v>
      </c>
      <c r="H64" s="29" t="s">
        <v>207</v>
      </c>
    </row>
    <row r="65" spans="2:8">
      <c r="B65" s="39" t="s">
        <v>219</v>
      </c>
      <c r="C65" s="21" t="s">
        <v>222</v>
      </c>
      <c r="D65" s="29" t="s">
        <v>9</v>
      </c>
      <c r="E65" s="29" t="s">
        <v>34</v>
      </c>
      <c r="F65" s="29">
        <v>1</v>
      </c>
      <c r="H65" s="29" t="s">
        <v>139</v>
      </c>
    </row>
    <row r="66" spans="2:8">
      <c r="B66" s="39" t="s">
        <v>219</v>
      </c>
      <c r="C66" s="21" t="s">
        <v>223</v>
      </c>
      <c r="D66" s="29" t="s">
        <v>9</v>
      </c>
      <c r="E66" s="29" t="s">
        <v>18</v>
      </c>
      <c r="F66" s="29">
        <v>0.5</v>
      </c>
      <c r="H66" s="29" t="s">
        <v>207</v>
      </c>
    </row>
    <row r="67" spans="2:8">
      <c r="B67" s="40" t="s">
        <v>224</v>
      </c>
      <c r="C67" s="21" t="s">
        <v>225</v>
      </c>
      <c r="D67" s="29" t="s">
        <v>9</v>
      </c>
      <c r="E67" s="29" t="s">
        <v>62</v>
      </c>
      <c r="F67" s="29">
        <v>0.5</v>
      </c>
      <c r="H67" s="29" t="s">
        <v>207</v>
      </c>
    </row>
    <row r="68" spans="2:8">
      <c r="B68" s="40" t="s">
        <v>224</v>
      </c>
      <c r="C68" s="21" t="s">
        <v>226</v>
      </c>
      <c r="D68" s="29" t="s">
        <v>9</v>
      </c>
      <c r="E68" s="29" t="s">
        <v>18</v>
      </c>
      <c r="F68" s="29">
        <v>1</v>
      </c>
      <c r="H68" s="29" t="s">
        <v>35</v>
      </c>
    </row>
    <row r="69" spans="2:8">
      <c r="B69" s="40" t="s">
        <v>224</v>
      </c>
      <c r="C69" s="26" t="s">
        <v>227</v>
      </c>
      <c r="D69" s="29" t="s">
        <v>9</v>
      </c>
      <c r="E69" s="29" t="s">
        <v>62</v>
      </c>
      <c r="F69" s="29">
        <v>0.5</v>
      </c>
      <c r="H69" s="29" t="s">
        <v>139</v>
      </c>
    </row>
    <row r="70" spans="2:8">
      <c r="B70" s="40" t="s">
        <v>224</v>
      </c>
      <c r="C70" s="21" t="s">
        <v>228</v>
      </c>
      <c r="D70" s="29" t="s">
        <v>17</v>
      </c>
      <c r="E70" s="29" t="s">
        <v>18</v>
      </c>
      <c r="F70" s="29">
        <v>1</v>
      </c>
      <c r="H70" s="29" t="s">
        <v>135</v>
      </c>
    </row>
    <row r="71" spans="2:8">
      <c r="B71" s="32" t="s">
        <v>140</v>
      </c>
      <c r="C71" s="21" t="s">
        <v>229</v>
      </c>
      <c r="D71" s="29" t="s">
        <v>17</v>
      </c>
      <c r="E71" s="29" t="s">
        <v>18</v>
      </c>
      <c r="F71" s="29">
        <v>1</v>
      </c>
      <c r="H71" s="29" t="s">
        <v>139</v>
      </c>
    </row>
    <row r="72" spans="2:8">
      <c r="B72" s="32" t="s">
        <v>140</v>
      </c>
      <c r="C72" s="21" t="s">
        <v>230</v>
      </c>
      <c r="D72" s="29" t="s">
        <v>17</v>
      </c>
      <c r="E72" s="29" t="s">
        <v>18</v>
      </c>
      <c r="F72" s="29">
        <v>1</v>
      </c>
      <c r="H72" s="29" t="s">
        <v>139</v>
      </c>
    </row>
    <row r="73" spans="2:8">
      <c r="B73" s="21" t="s">
        <v>231</v>
      </c>
    </row>
    <row r="74" spans="2:8">
      <c r="H74" s="50"/>
    </row>
  </sheetData>
  <autoFilter ref="C2:H73" xr:uid="{00000000-0001-0000-0000-000000000000}"/>
  <phoneticPr fontId="1"/>
  <dataValidations count="3">
    <dataValidation type="list" allowBlank="1" showInputMessage="1" showErrorMessage="1" sqref="D3:D73" xr:uid="{AF10AFEC-2E3A-4CB7-ABD8-6255C47E78C2}">
      <formula1>"S,A,B,C"</formula1>
    </dataValidation>
    <dataValidation type="list" allowBlank="1" showInputMessage="1" showErrorMessage="1" sqref="E3:E73" xr:uid="{8982FD40-CA4D-4B92-93FE-B37B6B67ACD6}">
      <formula1>"プロト,アルファ,ベータ,マスタ"</formula1>
    </dataValidation>
    <dataValidation type="list" allowBlank="1" showInputMessage="1" showErrorMessage="1" sqref="H3:H73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2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1125_元データ</vt:lpstr>
      <vt:lpstr>概要</vt:lpstr>
      <vt:lpstr>作業工数見積もり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井上　恋</cp:lastModifiedBy>
  <cp:revision/>
  <dcterms:created xsi:type="dcterms:W3CDTF">2015-06-05T18:19:34Z</dcterms:created>
  <dcterms:modified xsi:type="dcterms:W3CDTF">2025-01-08T01:50:16Z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