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ovecap\Documents\GitHub\Summer2\"/>
    </mc:Choice>
  </mc:AlternateContent>
  <xr:revisionPtr revIDLastSave="0" documentId="13_ncr:1_{D2A089D6-5E88-489B-AF9E-526EAEB519DB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1125_元データ" sheetId="4" r:id="rId1"/>
    <sheet name="概要" sheetId="5" r:id="rId2"/>
    <sheet name="作業工数見積もり" sheetId="1" r:id="rId3"/>
  </sheets>
  <definedNames>
    <definedName name="_xlnm._FilterDatabase" localSheetId="0" hidden="1">'1125_元データ'!$B$2:$G$106</definedName>
    <definedName name="_xlnm._FilterDatabase" localSheetId="2" hidden="1">作業工数見積もり!$C$2:$H$89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5" l="1"/>
  <c r="D10" i="5" l="1"/>
  <c r="C12" i="5"/>
  <c r="C11" i="5"/>
  <c r="K8" i="1"/>
  <c r="K11" i="1"/>
  <c r="K12" i="1" s="1"/>
  <c r="C3" i="5"/>
  <c r="K9" i="1"/>
  <c r="K7" i="1"/>
  <c r="K6" i="1"/>
  <c r="K5" i="1"/>
  <c r="K4" i="1"/>
  <c r="C4" i="5"/>
  <c r="C6" i="5"/>
  <c r="C7" i="5"/>
  <c r="C5" i="5" s="1"/>
  <c r="D11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<sst xmlns="http://schemas.openxmlformats.org/spreadsheetml/2006/main" count="797" uniqueCount="247">
  <si>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</si>
  <si>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</si>
  <si>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</si>
  <si>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</si>
  <si>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</si>
  <si>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</si>
  <si>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</si>
  <si>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</si>
  <si>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</si>
  <si>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</si>
  <si>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</si>
  <si>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</si>
  <si>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</si>
  <si>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</si>
  <si>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</si>
  <si>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</si>
  <si>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</si>
  <si>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</si>
  <si>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</si>
  <si>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</si>
  <si>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</si>
  <si>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</si>
  <si>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</si>
  <si>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</si>
  <si>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</si>
  <si>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</si>
  <si>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</si>
  <si>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</si>
  <si>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</si>
  <si>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</si>
  <si>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</si>
  <si>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</si>
  <si>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</si>
  <si>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</si>
  <si>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</si>
  <si>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</si>
  <si>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</si>
  <si>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</si>
  <si>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</si>
  <si>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</si>
  <si>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</si>
  <si>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</si>
  <si>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</si>
  <si>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</si>
  <si>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</si>
  <si>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</si>
  <si>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</si>
  <si>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</si>
  <si>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</si>
  <si>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</si>
  <si>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</si>
  <si>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</si>
  <si>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</si>
  <si>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</si>
  <si>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</si>
  <si>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</si>
  <si>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</si>
  <si>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</si>
  <si>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</si>
  <si>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</si>
  <si>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</si>
  <si>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</si>
  <si>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</si>
  <si>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</si>
  <si>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</si>
  <si>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</si>
  <si>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</si>
  <si>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</si>
  <si>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</si>
  <si>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</si>
  <si>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</si>
  <si>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</si>
  <si>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</si>
  <si>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</si>
  <si>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</si>
  <si>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</si>
  <si>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</si>
  <si>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</si>
  <si>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</si>
  <si>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</si>
  <si>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</si>
  <si>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</si>
  <si>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</si>
  <si>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</si>
  <si>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</si>
  <si>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</si>
  <si>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</si>
  <si>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</si>
  <si>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</si>
  <si>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</si>
  <si>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</si>
  <si>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</si>
  <si>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</si>
  <si>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</si>
  <si>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</si>
  <si>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</si>
  <si>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</si>
  <si>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</si>
  <si>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</si>
  <si>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</si>
  <si>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</si>
  <si>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</si>
  <si>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</si>
  <si>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</si>
  <si>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</si>
  <si>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</si>
  <si>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</si>
  <si>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</si>
  <si>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</si>
  <si>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</si>
  <si>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</si>
  <si>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</si>
  <si>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</si>
  <si>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</si>
  <si>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</si>
  <si>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</si>
  <si>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</si>
  <si>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</si>
  <si>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</si>
  <si>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</si>
  <si>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</si>
  <si>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</si>
  <si>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</si>
  <si>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</si>
  <si>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</si>
  <si>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</si>
  <si>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</si>
  <si>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</si>
  <si>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</si>
  <si>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</si>
  <si>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</si>
  <si>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</si>
  <si>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</si>
  <si>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</si>
  <si>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</si>
  <si>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</si>
  <si>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</si>
  <si>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</si>
  <si>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</si>
  <si>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</si>
  <si>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</si>
  <si>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</si>
  <si>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</si>
  <si>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全体の作業工数</t>
  </si>
  <si>
    <t>作成にかかる時間</t>
  </si>
  <si>
    <t>プレイヤーベース</t>
    <phoneticPr fontId="1"/>
  </si>
  <si>
    <t>体力</t>
    <rPh sb="0" eb="2">
      <t>タイリョク</t>
    </rPh>
    <phoneticPr fontId="1"/>
  </si>
  <si>
    <t>被弾＋のけぞり</t>
    <rPh sb="0" eb="2">
      <t>ヒダン</t>
    </rPh>
    <phoneticPr fontId="1"/>
  </si>
  <si>
    <t>死亡</t>
    <rPh sb="0" eb="2">
      <t>シボウ</t>
    </rPh>
    <phoneticPr fontId="1"/>
  </si>
  <si>
    <t>システム</t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</si>
  <si>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</si>
  <si>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</si>
  <si>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</si>
  <si>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カメラ</t>
    <phoneticPr fontId="1"/>
  </si>
  <si>
    <t>ステージ</t>
    <phoneticPr fontId="1"/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</si>
  <si>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</si>
  <si>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</si>
  <si>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</si>
  <si>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</si>
  <si>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</si>
  <si>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</si>
  <si>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UX</t>
    <phoneticPr fontId="1"/>
  </si>
  <si>
    <t>決定処理</t>
  </si>
  <si>
    <t>画面遷移</t>
  </si>
  <si>
    <t>先行入力</t>
  </si>
  <si>
    <t>ビルドテスト</t>
  </si>
  <si>
    <t>待機</t>
    <rPh sb="0" eb="2">
      <t>タイキ</t>
    </rPh>
    <phoneticPr fontId="1"/>
  </si>
  <si>
    <t>回避</t>
    <rPh sb="0" eb="2">
      <t>カイヒ</t>
    </rPh>
    <phoneticPr fontId="1"/>
  </si>
  <si>
    <t>ジャンプ(2回)</t>
    <rPh sb="6" eb="7">
      <t>カイ</t>
    </rPh>
    <phoneticPr fontId="1"/>
  </si>
  <si>
    <t>移動(スティックの深度に合わせて速度が変わる)</t>
    <rPh sb="9" eb="11">
      <t>シンド</t>
    </rPh>
    <rPh sb="12" eb="13">
      <t>ア</t>
    </rPh>
    <rPh sb="16" eb="18">
      <t>ソクド</t>
    </rPh>
    <rPh sb="19" eb="20">
      <t>カ</t>
    </rPh>
    <phoneticPr fontId="1"/>
  </si>
  <si>
    <t>ダウン</t>
    <phoneticPr fontId="1"/>
  </si>
  <si>
    <t>ものを投げる</t>
    <rPh sb="3" eb="4">
      <t>ナ</t>
    </rPh>
    <phoneticPr fontId="1"/>
  </si>
  <si>
    <t>必殺技ゲージ</t>
    <rPh sb="0" eb="3">
      <t>ヒッサツワザ</t>
    </rPh>
    <phoneticPr fontId="1"/>
  </si>
  <si>
    <t>必殺技</t>
    <rPh sb="0" eb="3">
      <t>ヒッサツワザ</t>
    </rPh>
    <phoneticPr fontId="1"/>
  </si>
  <si>
    <t>弱攻撃(コンビネーション)</t>
    <rPh sb="0" eb="3">
      <t>ジャクコウゲキ</t>
    </rPh>
    <phoneticPr fontId="1"/>
  </si>
  <si>
    <t>強攻撃(溜め技あり)</t>
    <rPh sb="0" eb="1">
      <t>キョウ</t>
    </rPh>
    <rPh sb="1" eb="3">
      <t>コウゲキ</t>
    </rPh>
    <rPh sb="4" eb="5">
      <t>タ</t>
    </rPh>
    <rPh sb="6" eb="7">
      <t>ワザ</t>
    </rPh>
    <phoneticPr fontId="1"/>
  </si>
  <si>
    <t>スコア</t>
    <phoneticPr fontId="1"/>
  </si>
  <si>
    <t>タイマー</t>
    <phoneticPr fontId="1"/>
  </si>
  <si>
    <t>エネミーベース</t>
    <phoneticPr fontId="1"/>
  </si>
  <si>
    <t>攻撃</t>
    <rPh sb="0" eb="2">
      <t>コウゲキ</t>
    </rPh>
    <phoneticPr fontId="1"/>
  </si>
  <si>
    <t>アイテムドロップ</t>
    <phoneticPr fontId="1"/>
  </si>
  <si>
    <t>ジャンプ攻撃</t>
    <rPh sb="4" eb="6">
      <t>コウゲキ</t>
    </rPh>
    <phoneticPr fontId="1"/>
  </si>
  <si>
    <t>自分から一定範囲内にプレイヤー入ってから行動開始</t>
    <rPh sb="0" eb="2">
      <t>ジブン</t>
    </rPh>
    <rPh sb="4" eb="6">
      <t>イッテイ</t>
    </rPh>
    <rPh sb="6" eb="9">
      <t>ハンイナイ</t>
    </rPh>
    <rPh sb="15" eb="16">
      <t>ハイ</t>
    </rPh>
    <rPh sb="20" eb="22">
      <t>コウドウ</t>
    </rPh>
    <rPh sb="22" eb="24">
      <t>カイシ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</si>
  <si>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</si>
  <si>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</si>
  <si>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殴るとひるむし攻撃もあんまりしてこない弱いやつ(近距離)</t>
    <rPh sb="0" eb="1">
      <t>ナグ</t>
    </rPh>
    <rPh sb="7" eb="9">
      <t>コウゲキ</t>
    </rPh>
    <rPh sb="19" eb="20">
      <t>ヨワ</t>
    </rPh>
    <rPh sb="24" eb="27">
      <t>キンキョリ</t>
    </rPh>
    <phoneticPr fontId="1"/>
  </si>
  <si>
    <t>殴るとひるむし攻撃もあんまりしてこない弱いやつ(遠距離)</t>
    <rPh sb="0" eb="1">
      <t>ナグ</t>
    </rPh>
    <rPh sb="7" eb="9">
      <t>コウゲキ</t>
    </rPh>
    <rPh sb="19" eb="20">
      <t>ヨワ</t>
    </rPh>
    <rPh sb="24" eb="27">
      <t>エンキョリ</t>
    </rPh>
    <phoneticPr fontId="1"/>
  </si>
  <si>
    <t>敵からの攻撃を受けずにプレイヤーの攻撃を当て続けると火力が上がっていく</t>
    <rPh sb="0" eb="1">
      <t>テキ</t>
    </rPh>
    <rPh sb="4" eb="6">
      <t>コウゲキ</t>
    </rPh>
    <rPh sb="7" eb="8">
      <t>ウ</t>
    </rPh>
    <rPh sb="17" eb="19">
      <t>コウゲキ</t>
    </rPh>
    <rPh sb="20" eb="21">
      <t>ア</t>
    </rPh>
    <rPh sb="22" eb="23">
      <t>ツヅ</t>
    </rPh>
    <rPh sb="26" eb="28">
      <t>カリョク</t>
    </rPh>
    <rPh sb="29" eb="30">
      <t>ア</t>
    </rPh>
    <phoneticPr fontId="1"/>
  </si>
  <si>
    <t>敵3</t>
    <rPh sb="0" eb="1">
      <t>テキ</t>
    </rPh>
    <phoneticPr fontId="1"/>
  </si>
  <si>
    <t>敵4</t>
    <rPh sb="0" eb="1">
      <t>テキ</t>
    </rPh>
    <phoneticPr fontId="1"/>
  </si>
  <si>
    <t>タフなだけのやつ(近距離)</t>
    <rPh sb="9" eb="12">
      <t>キンキョリ</t>
    </rPh>
    <phoneticPr fontId="1"/>
  </si>
  <si>
    <t>場所に合わせてカメラの角度を変える</t>
    <rPh sb="0" eb="2">
      <t>バショ</t>
    </rPh>
    <rPh sb="3" eb="4">
      <t>ア</t>
    </rPh>
    <rPh sb="11" eb="13">
      <t>カクド</t>
    </rPh>
    <rPh sb="14" eb="15">
      <t>カ</t>
    </rPh>
    <phoneticPr fontId="1"/>
  </si>
  <si>
    <t>場所に合わせてカメラの位置を変える</t>
    <rPh sb="0" eb="2">
      <t>バショ</t>
    </rPh>
    <rPh sb="3" eb="4">
      <t>ア</t>
    </rPh>
    <rPh sb="11" eb="13">
      <t>イチ</t>
    </rPh>
    <rPh sb="14" eb="15">
      <t>カ</t>
    </rPh>
    <phoneticPr fontId="1"/>
  </si>
  <si>
    <t>カメラに影響を与える位置にプレイヤーが来た時に情報を与える</t>
    <rPh sb="4" eb="6">
      <t>エイキョウ</t>
    </rPh>
    <rPh sb="7" eb="8">
      <t>アタ</t>
    </rPh>
    <rPh sb="10" eb="12">
      <t>イチ</t>
    </rPh>
    <rPh sb="19" eb="20">
      <t>キ</t>
    </rPh>
    <rPh sb="21" eb="22">
      <t>トキ</t>
    </rPh>
    <rPh sb="23" eb="25">
      <t>ジョウホウ</t>
    </rPh>
    <rPh sb="26" eb="27">
      <t>アタ</t>
    </rPh>
    <phoneticPr fontId="1"/>
  </si>
  <si>
    <t>シーン</t>
    <phoneticPr fontId="1"/>
  </si>
  <si>
    <t>タイトルシーン実装</t>
    <rPh sb="7" eb="9">
      <t>ジッソウ</t>
    </rPh>
    <phoneticPr fontId="1"/>
  </si>
  <si>
    <t>マルチプレイヤー(2人まで)</t>
    <rPh sb="10" eb="11">
      <t>ヒト</t>
    </rPh>
    <phoneticPr fontId="1"/>
  </si>
  <si>
    <t>メニューシーン実装</t>
    <rPh sb="7" eb="9">
      <t>ジッソウ</t>
    </rPh>
    <phoneticPr fontId="1"/>
  </si>
  <si>
    <t>ヒットエフェクト実装</t>
    <phoneticPr fontId="1"/>
  </si>
  <si>
    <t>斬撃エフェクト実装</t>
    <rPh sb="0" eb="2">
      <t>ザンゲキ</t>
    </rPh>
    <phoneticPr fontId="1"/>
  </si>
  <si>
    <t>撃破エフェクト実装</t>
    <rPh sb="0" eb="2">
      <t>ゲキハ</t>
    </rPh>
    <phoneticPr fontId="1"/>
  </si>
  <si>
    <t>アイテムドロップエフェクト実装</t>
    <phoneticPr fontId="1"/>
  </si>
  <si>
    <t>オプションシーン実装</t>
    <rPh sb="8" eb="10">
      <t>ジッソウ</t>
    </rPh>
    <phoneticPr fontId="1"/>
  </si>
  <si>
    <t>タイトルシーンのUI実装</t>
    <rPh sb="10" eb="12">
      <t>ジッソウ</t>
    </rPh>
    <phoneticPr fontId="1"/>
  </si>
  <si>
    <t>メニューシーンのUI実装</t>
    <rPh sb="10" eb="12">
      <t>ジッソウ</t>
    </rPh>
    <phoneticPr fontId="1"/>
  </si>
  <si>
    <t>オプションシーンのUI実装</t>
    <rPh sb="11" eb="13">
      <t>ジッソウ</t>
    </rPh>
    <phoneticPr fontId="1"/>
  </si>
  <si>
    <t>リザルト画面シーンのUI実装</t>
    <rPh sb="4" eb="6">
      <t>ガメン</t>
    </rPh>
    <rPh sb="12" eb="14">
      <t>ジッソウ</t>
    </rPh>
    <phoneticPr fontId="1"/>
  </si>
  <si>
    <t>攻撃した際の敵への吸い付き</t>
    <rPh sb="0" eb="2">
      <t>コウゲキ</t>
    </rPh>
    <rPh sb="4" eb="5">
      <t>サイ</t>
    </rPh>
    <rPh sb="6" eb="7">
      <t>テキ</t>
    </rPh>
    <rPh sb="9" eb="10">
      <t>ス</t>
    </rPh>
    <rPh sb="11" eb="12">
      <t>ツ</t>
    </rPh>
    <phoneticPr fontId="1"/>
  </si>
  <si>
    <t>プレイヤーへの操作を促すボタンを主張させる</t>
    <rPh sb="7" eb="9">
      <t>ソウサ</t>
    </rPh>
    <rPh sb="10" eb="11">
      <t>ウナガ</t>
    </rPh>
    <rPh sb="16" eb="18">
      <t>シュチョウ</t>
    </rPh>
    <phoneticPr fontId="1"/>
  </si>
  <si>
    <t>BOSS1</t>
    <phoneticPr fontId="1"/>
  </si>
  <si>
    <t>BOSS2</t>
    <phoneticPr fontId="1"/>
  </si>
  <si>
    <t>BOSS3</t>
    <phoneticPr fontId="1"/>
  </si>
  <si>
    <t>3パターンの攻撃を距離に応じて使い分ける。弱い。</t>
    <rPh sb="6" eb="8">
      <t>コウゲキ</t>
    </rPh>
    <rPh sb="9" eb="11">
      <t>キョリ</t>
    </rPh>
    <rPh sb="12" eb="13">
      <t>オウ</t>
    </rPh>
    <rPh sb="15" eb="16">
      <t>ツカ</t>
    </rPh>
    <rPh sb="17" eb="18">
      <t>ワ</t>
    </rPh>
    <rPh sb="21" eb="22">
      <t>ヨワ</t>
    </rPh>
    <phoneticPr fontId="1"/>
  </si>
  <si>
    <t>4パターンの攻撃を距離に応じて使い分ける。そこそこの強さ。</t>
    <rPh sb="6" eb="8">
      <t>コウゲキ</t>
    </rPh>
    <rPh sb="9" eb="11">
      <t>キョリ</t>
    </rPh>
    <rPh sb="12" eb="13">
      <t>オウ</t>
    </rPh>
    <rPh sb="15" eb="16">
      <t>ツカ</t>
    </rPh>
    <rPh sb="17" eb="18">
      <t>ワ</t>
    </rPh>
    <rPh sb="26" eb="27">
      <t>ツヨ</t>
    </rPh>
    <phoneticPr fontId="1"/>
  </si>
  <si>
    <t>4パターンの攻撃を距離に応じて使い分ける。強い。</t>
    <rPh sb="6" eb="8">
      <t>コウゲキ</t>
    </rPh>
    <rPh sb="9" eb="11">
      <t>キョリ</t>
    </rPh>
    <rPh sb="12" eb="13">
      <t>オウ</t>
    </rPh>
    <rPh sb="15" eb="16">
      <t>ツカ</t>
    </rPh>
    <rPh sb="17" eb="18">
      <t>ワ</t>
    </rPh>
    <rPh sb="21" eb="22">
      <t>ツヨ</t>
    </rPh>
    <phoneticPr fontId="1"/>
  </si>
  <si>
    <t>爆弾を投げてくる(ボマー)</t>
    <rPh sb="0" eb="2">
      <t>バクダン</t>
    </rPh>
    <rPh sb="3" eb="4">
      <t>ナ</t>
    </rPh>
    <phoneticPr fontId="1"/>
  </si>
  <si>
    <t>ステージセレクトシーン実装</t>
    <rPh sb="11" eb="13">
      <t>ジッソウ</t>
    </rPh>
    <phoneticPr fontId="1"/>
  </si>
  <si>
    <t>ステージ1シーン実装</t>
    <rPh sb="8" eb="10">
      <t>ジッソウ</t>
    </rPh>
    <phoneticPr fontId="1"/>
  </si>
  <si>
    <t>ステージ2シーン実装</t>
    <rPh sb="8" eb="10">
      <t>ジッソウ</t>
    </rPh>
    <phoneticPr fontId="1"/>
  </si>
  <si>
    <t>ステージ3シーン実装</t>
    <rPh sb="8" eb="10">
      <t>ジッソウ</t>
    </rPh>
    <phoneticPr fontId="1"/>
  </si>
  <si>
    <t>ステージ1はチュートリアルを入れる(看板的なもので)。ゲームの進行は止めない。</t>
    <rPh sb="14" eb="15">
      <t>イ</t>
    </rPh>
    <rPh sb="18" eb="21">
      <t>カンバンテキ</t>
    </rPh>
    <rPh sb="31" eb="33">
      <t>シンコウ</t>
    </rPh>
    <rPh sb="34" eb="35">
      <t>ト</t>
    </rPh>
    <phoneticPr fontId="1"/>
  </si>
  <si>
    <t>ステージ1設計</t>
    <phoneticPr fontId="1"/>
  </si>
  <si>
    <t>ステージ2設計</t>
  </si>
  <si>
    <t>ステージ3設計</t>
  </si>
  <si>
    <t>素材集め</t>
    <rPh sb="0" eb="2">
      <t>ソザイ</t>
    </rPh>
    <rPh sb="2" eb="3">
      <t>アツ</t>
    </rPh>
    <phoneticPr fontId="1"/>
  </si>
  <si>
    <t>カプセルとカプセルの当たり判定と押し戻し</t>
    <rPh sb="10" eb="11">
      <t>ア</t>
    </rPh>
    <rPh sb="13" eb="15">
      <t>ハンテイ</t>
    </rPh>
    <rPh sb="16" eb="17">
      <t>オ</t>
    </rPh>
    <rPh sb="18" eb="19">
      <t>モド</t>
    </rPh>
    <phoneticPr fontId="1"/>
  </si>
  <si>
    <t>カプセルとポリゴンの当たり判定と押し戻し</t>
    <rPh sb="10" eb="11">
      <t>ア</t>
    </rPh>
    <rPh sb="13" eb="15">
      <t>ハンテイ</t>
    </rPh>
    <phoneticPr fontId="1"/>
  </si>
  <si>
    <t>カプセルと球の当たり判定と押し戻し</t>
    <rPh sb="5" eb="6">
      <t>キュウ</t>
    </rPh>
    <rPh sb="7" eb="8">
      <t>ア</t>
    </rPh>
    <rPh sb="10" eb="12">
      <t>ハンテイ</t>
    </rPh>
    <phoneticPr fontId="1"/>
  </si>
  <si>
    <t>球と球の当たり判定と押し戻し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</si>
  <si>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球とポリゴンの当たり判定と押し戻し</t>
    <rPh sb="0" eb="1">
      <t>キュウ</t>
    </rPh>
    <rPh sb="7" eb="8">
      <t>ア</t>
    </rPh>
    <rPh sb="10" eb="12">
      <t>ハンテイ</t>
    </rPh>
    <phoneticPr fontId="1"/>
  </si>
  <si>
    <t>ものをつかむ(調べるも含む)</t>
    <rPh sb="7" eb="8">
      <t>シラ</t>
    </rPh>
    <rPh sb="11" eb="12">
      <t>フク</t>
    </rPh>
    <phoneticPr fontId="1"/>
  </si>
  <si>
    <t>ゲームオーバーシーン実装</t>
    <rPh sb="10" eb="12">
      <t>ジッソウ</t>
    </rPh>
    <phoneticPr fontId="1"/>
  </si>
  <si>
    <t>リザルト画面シーン実装</t>
    <rPh sb="0" eb="2">
      <t>ガメン</t>
    </rPh>
    <rPh sb="5" eb="7">
      <t>ジッソウ</t>
    </rPh>
    <phoneticPr fontId="1"/>
  </si>
  <si>
    <t>ゲームオーバーシーンのUI実装</t>
    <rPh sb="13" eb="15">
      <t>ジッソウ</t>
    </rPh>
    <phoneticPr fontId="1"/>
  </si>
  <si>
    <t>アイテム</t>
    <phoneticPr fontId="1"/>
  </si>
  <si>
    <t>体力回復</t>
    <rPh sb="0" eb="4">
      <t>タイリョクカイフク</t>
    </rPh>
    <phoneticPr fontId="1"/>
  </si>
  <si>
    <t>必殺ゲージアップ</t>
    <rPh sb="0" eb="2">
      <t>ヒッサツ</t>
    </rPh>
    <phoneticPr fontId="1"/>
  </si>
  <si>
    <t>爆弾</t>
    <rPh sb="0" eb="2">
      <t>バクダン</t>
    </rPh>
    <phoneticPr fontId="1"/>
  </si>
  <si>
    <t>武器</t>
    <rPh sb="0" eb="2">
      <t>ブキ</t>
    </rPh>
    <phoneticPr fontId="1"/>
  </si>
  <si>
    <t>CPU(AI)</t>
    <phoneticPr fontId="1"/>
  </si>
  <si>
    <t>アニメーションブレンド</t>
    <phoneticPr fontId="1"/>
  </si>
  <si>
    <t>ゲームシーンUI実装</t>
    <rPh sb="8" eb="10">
      <t>ジッソウ</t>
    </rPh>
    <phoneticPr fontId="1"/>
  </si>
  <si>
    <t>オブジェクト</t>
    <phoneticPr fontId="1"/>
  </si>
  <si>
    <t>体力</t>
    <rPh sb="0" eb="2">
      <t>タイリョク</t>
    </rPh>
    <phoneticPr fontId="1"/>
  </si>
  <si>
    <t>アイテムドロップ</t>
    <phoneticPr fontId="1"/>
  </si>
  <si>
    <t>完了</t>
  </si>
  <si>
    <t>作業中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</si>
</sst>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20"/>
      <color theme="1"/>
      <name val="Yu Gothic"/>
      <family val="3"/>
      <charset val="128"/>
      <scheme val="minor"/>
    </font>
    <font>
      <b/>
      <sz val="20"/>
      <color theme="0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20"/>
      <name val="Yu Gothic"/>
      <family val="3"/>
      <charset val="128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56" fontId="0" fillId="0" borderId="3" xfId="0" applyNumberFormat="1" applyBorder="1"/>
    <xf numFmtId="0" fontId="6" fillId="12" borderId="3" xfId="0" applyFont="1" applyFill="1" applyBorder="1"/>
    <xf numFmtId="0" fontId="6" fillId="12" borderId="3" xfId="0" applyFont="1" applyFill="1" applyBorder="1" applyAlignment="1">
      <alignment horizontal="center" vertic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 vertical="center"/>
    </xf>
    <xf numFmtId="0" fontId="9" fillId="12" borderId="3" xfId="0" applyFont="1" applyFill="1" applyBorder="1"/>
    <xf numFmtId="0" fontId="8" fillId="12" borderId="3" xfId="0" applyFont="1" applyFill="1" applyBorder="1"/>
    <xf numFmtId="0" fontId="6" fillId="12" borderId="7" xfId="0" applyFont="1" applyFill="1" applyBorder="1"/>
    <xf numFmtId="0" fontId="6" fillId="15" borderId="3" xfId="0" applyFont="1" applyFill="1" applyBorder="1"/>
    <xf numFmtId="0" fontId="6" fillId="12" borderId="5" xfId="0" applyFont="1" applyFill="1" applyBorder="1"/>
    <xf numFmtId="0" fontId="8" fillId="29" borderId="9" xfId="0" applyFont="1" applyFill="1" applyBorder="1" applyAlignment="1">
      <alignment horizontal="center" vertical="center"/>
    </xf>
    <xf numFmtId="0" fontId="8" fillId="12" borderId="10" xfId="0" applyFont="1" applyFill="1" applyBorder="1"/>
    <xf numFmtId="0" fontId="8" fillId="12" borderId="11" xfId="0" applyFont="1" applyFill="1" applyBorder="1"/>
    <xf numFmtId="0" fontId="6" fillId="12" borderId="6" xfId="0" applyFont="1" applyFill="1" applyBorder="1"/>
    <xf numFmtId="0" fontId="8" fillId="25" borderId="12" xfId="0" applyFont="1" applyFill="1" applyBorder="1"/>
    <xf numFmtId="0" fontId="8" fillId="12" borderId="3" xfId="1" applyNumberFormat="1" applyFont="1" applyFill="1" applyBorder="1" applyAlignment="1"/>
    <xf numFmtId="0" fontId="8" fillId="12" borderId="13" xfId="0" applyFont="1" applyFill="1" applyBorder="1"/>
    <xf numFmtId="0" fontId="8" fillId="26" borderId="12" xfId="0" applyFont="1" applyFill="1" applyBorder="1"/>
    <xf numFmtId="0" fontId="8" fillId="18" borderId="12" xfId="0" applyFont="1" applyFill="1" applyBorder="1"/>
    <xf numFmtId="0" fontId="8" fillId="19" borderId="12" xfId="0" applyFont="1" applyFill="1" applyBorder="1" applyAlignment="1">
      <alignment horizontal="center" vertical="center"/>
    </xf>
    <xf numFmtId="9" fontId="8" fillId="12" borderId="13" xfId="0" applyNumberFormat="1" applyFont="1" applyFill="1" applyBorder="1"/>
    <xf numFmtId="0" fontId="8" fillId="24" borderId="12" xfId="0" applyFont="1" applyFill="1" applyBorder="1" applyAlignment="1">
      <alignment horizontal="center" vertical="center"/>
    </xf>
    <xf numFmtId="9" fontId="8" fillId="12" borderId="13" xfId="1" applyFont="1" applyFill="1" applyBorder="1" applyAlignment="1"/>
    <xf numFmtId="0" fontId="6" fillId="16" borderId="3" xfId="0" applyFont="1" applyFill="1" applyBorder="1"/>
    <xf numFmtId="0" fontId="8" fillId="2" borderId="12" xfId="0" applyFont="1" applyFill="1" applyBorder="1" applyAlignment="1">
      <alignment horizontal="center" vertical="center"/>
    </xf>
    <xf numFmtId="0" fontId="8" fillId="12" borderId="12" xfId="0" applyFont="1" applyFill="1" applyBorder="1"/>
    <xf numFmtId="0" fontId="8" fillId="30" borderId="12" xfId="0" applyFont="1" applyFill="1" applyBorder="1"/>
    <xf numFmtId="0" fontId="8" fillId="19" borderId="14" xfId="0" applyFont="1" applyFill="1" applyBorder="1" applyAlignment="1">
      <alignment horizontal="center"/>
    </xf>
    <xf numFmtId="0" fontId="8" fillId="12" borderId="15" xfId="0" applyFont="1" applyFill="1" applyBorder="1"/>
    <xf numFmtId="0" fontId="8" fillId="12" borderId="16" xfId="0" applyFont="1" applyFill="1" applyBorder="1"/>
    <xf numFmtId="0" fontId="8" fillId="12" borderId="8" xfId="0" applyFont="1" applyFill="1" applyBorder="1"/>
    <xf numFmtId="0" fontId="6" fillId="12" borderId="8" xfId="0" applyFont="1" applyFill="1" applyBorder="1"/>
    <xf numFmtId="0" fontId="6" fillId="8" borderId="3" xfId="0" applyFont="1" applyFill="1" applyBorder="1"/>
    <xf numFmtId="0" fontId="6" fillId="13" borderId="3" xfId="0" applyFont="1" applyFill="1" applyBorder="1"/>
    <xf numFmtId="0" fontId="6" fillId="17" borderId="3" xfId="0" applyFont="1" applyFill="1" applyBorder="1"/>
    <xf numFmtId="0" fontId="6" fillId="2" borderId="3" xfId="0" applyFont="1" applyFill="1" applyBorder="1"/>
    <xf numFmtId="0" fontId="6" fillId="28" borderId="3" xfId="0" applyFont="1" applyFill="1" applyBorder="1"/>
    <xf numFmtId="0" fontId="6" fillId="19" borderId="3" xfId="0" applyFont="1" applyFill="1" applyBorder="1"/>
    <xf numFmtId="0" fontId="6" fillId="20" borderId="3" xfId="0" applyFont="1" applyFill="1" applyBorder="1"/>
    <xf numFmtId="0" fontId="6" fillId="21" borderId="3" xfId="0" applyFont="1" applyFill="1" applyBorder="1"/>
    <xf numFmtId="0" fontId="6" fillId="22" borderId="3" xfId="0" applyFont="1" applyFill="1" applyBorder="1"/>
    <xf numFmtId="0" fontId="6" fillId="27" borderId="3" xfId="0" applyFont="1" applyFill="1" applyBorder="1"/>
    <xf numFmtId="0" fontId="6" fillId="23" borderId="3" xfId="0" applyFont="1" applyFill="1" applyBorder="1"/>
    <xf numFmtId="0" fontId="6" fillId="24" borderId="3" xfId="0" applyFont="1" applyFill="1" applyBorder="1"/>
    <xf numFmtId="0" fontId="8" fillId="12" borderId="3" xfId="0" applyFont="1" applyFill="1" applyBorder="1" applyAlignment="1">
      <alignment horizontal="center" vertical="center"/>
    </xf>
    <xf numFmtId="0" fontId="6" fillId="7" borderId="3" xfId="0" applyFon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3300"/>
      <color rgb="FF99CCFF"/>
      <color rgb="FF00FFFF"/>
      <color rgb="FFCCFF99"/>
      <color rgb="FF66FFCC"/>
      <color rgb="FFFF7C80"/>
      <color rgb="FFFFFFCC"/>
      <color rgb="FF9933FF"/>
      <color rgb="FF33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129</v>
      </c>
      <c r="L4" s="3">
        <f ca="1" xml:space="preserve"> K3 / K4</f>
        <v>0.20542635658914729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45783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-98</v>
      </c>
      <c r="M9" s="3">
        <f ca="1">($K$2 - $K$3) / L9</f>
        <v>-0.93877551020408168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-78</v>
      </c>
      <c r="M10" s="3">
        <f ca="1">($K$2 - $K$3) / L10</f>
        <v>-1.1794871794871795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-67</v>
      </c>
      <c r="M11" s="3">
        <f ca="1">($K$2 - $K$3) / L11</f>
        <v>-1.3731343283582089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opLeftCell="A9" workbookViewId="0">
      <selection activeCell="F23" sqref="F23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SUM(作業工数見積もり!F3:F119)</f>
        <v>46.75</v>
      </c>
    </row>
    <row r="4" spans="2:5">
      <c r="B4" s="7" t="s">
        <v>10</v>
      </c>
      <c r="C4">
        <f>SUMIF(作業工数見積もり!H3:H44,"完了",作業工数見積もり!F3:F44)</f>
        <v>1.75</v>
      </c>
      <c r="D4" t="s">
        <v>11</v>
      </c>
    </row>
    <row r="5" spans="2:5">
      <c r="B5" s="8" t="s">
        <v>13</v>
      </c>
      <c r="C5" s="2">
        <f ca="1">NETWORKDAYS(C6,C7)</f>
        <v>129</v>
      </c>
      <c r="D5" s="3">
        <f ca="1" xml:space="preserve"> C4 / C5</f>
        <v>1.3565891472868217E-2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45783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DATE(2025,7,30)</f>
        <v>45868</v>
      </c>
      <c r="D10" s="2">
        <f ca="1">NETWORKDAYS(TODAY(),C10)</f>
        <v>62</v>
      </c>
      <c r="E10" s="3">
        <f ca="1">($C$3 - $C$4) / D10</f>
        <v>0.72580645161290325</v>
      </c>
    </row>
    <row r="11" spans="2:5">
      <c r="B11" s="12" t="s">
        <v>28</v>
      </c>
      <c r="C11" s="1">
        <f>DATE(2025,8,1)</f>
        <v>45870</v>
      </c>
      <c r="D11" s="2">
        <f ca="1">NETWORKDAYS(TODAY(),C11)</f>
        <v>64</v>
      </c>
      <c r="E11" s="3">
        <f ca="1">($C$3 - $C$4) / D11</f>
        <v>0.703125</v>
      </c>
    </row>
    <row r="12" spans="2:5">
      <c r="B12" s="8" t="s">
        <v>30</v>
      </c>
      <c r="C12" s="1">
        <f>DATE(2025,8,20)</f>
        <v>45889</v>
      </c>
      <c r="D12" s="2">
        <f ca="1">NETWORKDAYS(TODAY(),C12)</f>
        <v>77</v>
      </c>
      <c r="E12" s="3">
        <f ca="1">($C$3 - $C$4) / D12</f>
        <v>0.58441558441558439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25">
        <v>45807</v>
      </c>
    </row>
    <row r="25" spans="2:4">
      <c r="B25" s="21" t="s">
        <v>1</v>
      </c>
      <c r="C25" s="25">
        <v>45838</v>
      </c>
    </row>
    <row r="26" spans="2:4">
      <c r="B26" s="21" t="s">
        <v>127</v>
      </c>
      <c r="C26" s="25">
        <v>45858</v>
      </c>
    </row>
    <row r="27" spans="2:4">
      <c r="B27" s="21" t="s">
        <v>128</v>
      </c>
      <c r="C27" s="25">
        <v>45868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90"/>
  <sheetViews>
    <sheetView tabSelected="1" topLeftCell="A42" zoomScale="55" zoomScaleNormal="55" workbookViewId="0">
      <selection activeCell="C62" sqref="C62"/>
    </sheetView>
  </sheetViews>
  <sheetFormatPr defaultColWidth="9.75" defaultRowHeight="33"/>
  <cols>
    <col min="1" max="1" width="9.75" style="26"/>
    <col min="2" max="2" width="35.375" style="26" customWidth="1"/>
    <col min="3" max="3" width="142.875" style="26" customWidth="1"/>
    <col min="4" max="4" width="17.375" style="27" bestFit="1" customWidth="1"/>
    <col min="5" max="5" width="29.5" style="27" bestFit="1" customWidth="1"/>
    <col min="6" max="6" width="25.375" style="27" customWidth="1"/>
    <col min="7" max="7" width="25.375" style="27" bestFit="1" customWidth="1"/>
    <col min="8" max="8" width="29.5" style="27" bestFit="1" customWidth="1"/>
    <col min="9" max="9" width="4.125" style="26" customWidth="1"/>
    <col min="10" max="10" width="34.625" style="26" bestFit="1" customWidth="1"/>
    <col min="11" max="11" width="16.25" style="26" customWidth="1"/>
    <col min="12" max="12" width="16" style="26" customWidth="1"/>
    <col min="13" max="16384" width="9.75" style="26"/>
  </cols>
  <sheetData>
    <row r="2" spans="2:13" ht="33.75" thickBot="1">
      <c r="B2" s="28" t="s">
        <v>129</v>
      </c>
      <c r="C2" s="28" t="s">
        <v>130</v>
      </c>
      <c r="D2" s="29" t="s">
        <v>2</v>
      </c>
      <c r="E2" s="29" t="s">
        <v>3</v>
      </c>
      <c r="F2" s="29" t="s">
        <v>131</v>
      </c>
      <c r="G2" s="29" t="s">
        <v>5</v>
      </c>
      <c r="H2" s="29" t="s">
        <v>132</v>
      </c>
      <c r="J2" s="32"/>
      <c r="K2" s="32"/>
      <c r="L2" s="32"/>
    </row>
    <row r="3" spans="2:13">
      <c r="B3" s="33" t="s">
        <v>224</v>
      </c>
      <c r="C3" s="26" t="s">
        <v>133</v>
      </c>
      <c r="D3" s="27" t="s">
        <v>9</v>
      </c>
      <c r="E3" s="27" t="s">
        <v>18</v>
      </c>
      <c r="F3" s="27">
        <v>0.25</v>
      </c>
      <c r="H3" s="27" t="s">
        <v>134</v>
      </c>
      <c r="I3" s="34"/>
      <c r="J3" s="35" t="s">
        <v>135</v>
      </c>
      <c r="K3" s="36">
        <f>SUM(K4,K5,K6)</f>
        <v>85</v>
      </c>
      <c r="L3" s="37"/>
      <c r="M3" s="38"/>
    </row>
    <row r="4" spans="2:13">
      <c r="B4" s="33" t="s">
        <v>224</v>
      </c>
      <c r="C4" s="26" t="s">
        <v>136</v>
      </c>
      <c r="D4" s="27" t="s">
        <v>9</v>
      </c>
      <c r="E4" s="27" t="s">
        <v>18</v>
      </c>
      <c r="F4" s="27">
        <v>0.25</v>
      </c>
      <c r="H4" s="27" t="s">
        <v>134</v>
      </c>
      <c r="I4" s="34"/>
      <c r="J4" s="39" t="s">
        <v>126</v>
      </c>
      <c r="K4" s="40">
        <f>COUNTIF(E3:E87,J4)</f>
        <v>43</v>
      </c>
      <c r="L4" s="41"/>
      <c r="M4" s="38"/>
    </row>
    <row r="5" spans="2:13">
      <c r="B5" s="33" t="s">
        <v>224</v>
      </c>
      <c r="C5" s="26" t="s">
        <v>137</v>
      </c>
      <c r="D5" s="27" t="s">
        <v>9</v>
      </c>
      <c r="E5" s="27" t="s">
        <v>18</v>
      </c>
      <c r="F5" s="27">
        <v>0.25</v>
      </c>
      <c r="H5" s="27" t="s">
        <v>134</v>
      </c>
      <c r="I5" s="34"/>
      <c r="J5" s="42" t="s">
        <v>1</v>
      </c>
      <c r="K5" s="40">
        <f>COUNTIF(E3:E87,J5)</f>
        <v>38</v>
      </c>
      <c r="L5" s="41"/>
      <c r="M5" s="38"/>
    </row>
    <row r="6" spans="2:13">
      <c r="B6" s="33" t="s">
        <v>224</v>
      </c>
      <c r="C6" s="26" t="s">
        <v>138</v>
      </c>
      <c r="D6" s="27" t="s">
        <v>9</v>
      </c>
      <c r="E6" s="27" t="s">
        <v>18</v>
      </c>
      <c r="F6" s="27">
        <v>0.5</v>
      </c>
      <c r="H6" s="27" t="s">
        <v>134</v>
      </c>
      <c r="I6" s="34"/>
      <c r="J6" s="43" t="s">
        <v>127</v>
      </c>
      <c r="K6" s="40">
        <f>COUNTIF(E3:E87,J6)</f>
        <v>4</v>
      </c>
      <c r="L6" s="41"/>
      <c r="M6" s="38"/>
    </row>
    <row r="7" spans="2:13">
      <c r="B7" s="33" t="s">
        <v>224</v>
      </c>
      <c r="C7" s="26" t="s">
        <v>139</v>
      </c>
      <c r="D7" s="27" t="s">
        <v>9</v>
      </c>
      <c r="E7" s="27" t="s">
        <v>34</v>
      </c>
      <c r="F7" s="27">
        <v>1</v>
      </c>
      <c r="H7" s="27" t="s">
        <v>134</v>
      </c>
      <c r="I7" s="34"/>
      <c r="J7" s="44" t="s">
        <v>35</v>
      </c>
      <c r="K7" s="40">
        <f>COUNTIF(H3:H87,J7)</f>
        <v>8</v>
      </c>
      <c r="L7" s="45">
        <f>K7/K3</f>
        <v>9.4117647058823528E-2</v>
      </c>
      <c r="M7" s="38"/>
    </row>
    <row r="8" spans="2:13">
      <c r="B8" s="33" t="s">
        <v>224</v>
      </c>
      <c r="C8" s="26" t="s">
        <v>154</v>
      </c>
      <c r="D8" s="27" t="s">
        <v>9</v>
      </c>
      <c r="E8" s="27" t="s">
        <v>34</v>
      </c>
      <c r="F8" s="27">
        <v>2</v>
      </c>
      <c r="H8" s="27" t="s">
        <v>134</v>
      </c>
      <c r="I8" s="34"/>
      <c r="J8" s="46" t="s">
        <v>140</v>
      </c>
      <c r="K8" s="40">
        <f>COUNTIF(H3:H87,J8)</f>
        <v>75</v>
      </c>
      <c r="L8" s="47">
        <f>(K8+K9)/K3</f>
        <v>0.90588235294117647</v>
      </c>
      <c r="M8" s="38"/>
    </row>
    <row r="9" spans="2:13">
      <c r="B9" s="48" t="s">
        <v>142</v>
      </c>
      <c r="C9" s="26" t="s">
        <v>225</v>
      </c>
      <c r="D9" s="27" t="s">
        <v>9</v>
      </c>
      <c r="E9" s="27" t="s">
        <v>34</v>
      </c>
      <c r="F9" s="27">
        <v>0.25</v>
      </c>
      <c r="G9" s="27">
        <v>0.25</v>
      </c>
      <c r="H9" s="27" t="s">
        <v>245</v>
      </c>
      <c r="I9" s="34"/>
      <c r="J9" s="49" t="s">
        <v>141</v>
      </c>
      <c r="K9" s="31">
        <f>COUNTIF(H3:H87,J9)</f>
        <v>2</v>
      </c>
      <c r="L9" s="41"/>
      <c r="M9" s="38"/>
    </row>
    <row r="10" spans="2:13">
      <c r="B10" s="48" t="s">
        <v>142</v>
      </c>
      <c r="C10" s="26" t="s">
        <v>226</v>
      </c>
      <c r="D10" s="27" t="s">
        <v>9</v>
      </c>
      <c r="E10" s="27" t="s">
        <v>34</v>
      </c>
      <c r="F10" s="27">
        <v>1</v>
      </c>
      <c r="H10" s="27" t="s">
        <v>246</v>
      </c>
      <c r="I10" s="34"/>
      <c r="J10" s="50"/>
      <c r="K10" s="31"/>
      <c r="L10" s="41"/>
      <c r="M10" s="38"/>
    </row>
    <row r="11" spans="2:13">
      <c r="B11" s="48" t="s">
        <v>142</v>
      </c>
      <c r="C11" s="26" t="s">
        <v>227</v>
      </c>
      <c r="D11" s="27" t="s">
        <v>9</v>
      </c>
      <c r="E11" s="27" t="s">
        <v>34</v>
      </c>
      <c r="F11" s="27">
        <v>0.25</v>
      </c>
      <c r="G11" s="27">
        <v>0.25</v>
      </c>
      <c r="H11" s="27" t="s">
        <v>245</v>
      </c>
      <c r="I11" s="34"/>
      <c r="J11" s="51" t="s">
        <v>143</v>
      </c>
      <c r="K11" s="31">
        <f>SUM(F3:F87)</f>
        <v>46.5</v>
      </c>
      <c r="L11" s="41"/>
      <c r="M11" s="38"/>
    </row>
    <row r="12" spans="2:13" ht="33.75" thickBot="1">
      <c r="B12" s="48" t="s">
        <v>142</v>
      </c>
      <c r="C12" s="26" t="s">
        <v>228</v>
      </c>
      <c r="D12" s="27" t="s">
        <v>9</v>
      </c>
      <c r="E12" s="27" t="s">
        <v>34</v>
      </c>
      <c r="F12" s="27">
        <v>0.25</v>
      </c>
      <c r="G12" s="27">
        <v>0.25</v>
      </c>
      <c r="H12" s="27" t="s">
        <v>245</v>
      </c>
      <c r="I12" s="34"/>
      <c r="J12" s="52" t="s">
        <v>144</v>
      </c>
      <c r="K12" s="53">
        <f>8*K11</f>
        <v>372</v>
      </c>
      <c r="L12" s="54"/>
      <c r="M12" s="38"/>
    </row>
    <row r="13" spans="2:13">
      <c r="B13" s="48" t="s">
        <v>142</v>
      </c>
      <c r="C13" s="26" t="s">
        <v>229</v>
      </c>
      <c r="D13" s="27" t="s">
        <v>9</v>
      </c>
      <c r="E13" s="27" t="s">
        <v>34</v>
      </c>
      <c r="F13" s="27">
        <v>1</v>
      </c>
      <c r="H13" s="27" t="s">
        <v>246</v>
      </c>
      <c r="J13" s="55"/>
      <c r="K13" s="56"/>
      <c r="L13" s="56"/>
    </row>
    <row r="14" spans="2:13">
      <c r="B14" s="57" t="s">
        <v>145</v>
      </c>
      <c r="C14" s="26" t="s">
        <v>146</v>
      </c>
      <c r="D14" s="27" t="s">
        <v>9</v>
      </c>
      <c r="E14" s="27" t="s">
        <v>34</v>
      </c>
      <c r="F14" s="27">
        <v>0.25</v>
      </c>
      <c r="H14" s="27" t="s">
        <v>134</v>
      </c>
    </row>
    <row r="15" spans="2:13">
      <c r="B15" s="57" t="s">
        <v>145</v>
      </c>
      <c r="C15" s="26" t="s">
        <v>169</v>
      </c>
      <c r="D15" s="27" t="s">
        <v>9</v>
      </c>
      <c r="E15" s="27" t="s">
        <v>34</v>
      </c>
      <c r="F15" s="27">
        <v>0.25</v>
      </c>
      <c r="H15" s="27" t="s">
        <v>134</v>
      </c>
    </row>
    <row r="16" spans="2:13">
      <c r="B16" s="57" t="s">
        <v>145</v>
      </c>
      <c r="C16" s="26" t="s">
        <v>166</v>
      </c>
      <c r="D16" s="27" t="s">
        <v>9</v>
      </c>
      <c r="E16" s="27" t="s">
        <v>34</v>
      </c>
      <c r="F16" s="27">
        <v>0.25</v>
      </c>
      <c r="G16" s="27">
        <v>0.25</v>
      </c>
      <c r="H16" s="27" t="s">
        <v>245</v>
      </c>
    </row>
    <row r="17" spans="2:8">
      <c r="B17" s="57" t="s">
        <v>145</v>
      </c>
      <c r="C17" s="26" t="s">
        <v>168</v>
      </c>
      <c r="D17" s="27" t="s">
        <v>9</v>
      </c>
      <c r="E17" s="27" t="s">
        <v>34</v>
      </c>
      <c r="F17" s="27">
        <v>0.5</v>
      </c>
      <c r="G17" s="27">
        <v>0.5</v>
      </c>
      <c r="H17" s="27" t="s">
        <v>245</v>
      </c>
    </row>
    <row r="18" spans="2:8">
      <c r="B18" s="57" t="s">
        <v>145</v>
      </c>
      <c r="C18" s="26" t="s">
        <v>174</v>
      </c>
      <c r="D18" s="27" t="s">
        <v>9</v>
      </c>
      <c r="E18" s="27" t="s">
        <v>34</v>
      </c>
      <c r="F18" s="27">
        <v>1</v>
      </c>
      <c r="H18" s="27" t="s">
        <v>134</v>
      </c>
    </row>
    <row r="19" spans="2:8">
      <c r="B19" s="57" t="s">
        <v>145</v>
      </c>
      <c r="C19" s="26" t="s">
        <v>175</v>
      </c>
      <c r="D19" s="27" t="s">
        <v>9</v>
      </c>
      <c r="E19" s="27" t="s">
        <v>34</v>
      </c>
      <c r="F19" s="27">
        <v>1</v>
      </c>
      <c r="H19" s="27" t="s">
        <v>134</v>
      </c>
    </row>
    <row r="20" spans="2:8">
      <c r="B20" s="57" t="s">
        <v>145</v>
      </c>
      <c r="C20" s="26" t="s">
        <v>181</v>
      </c>
      <c r="D20" s="27" t="s">
        <v>9</v>
      </c>
      <c r="E20" s="27" t="s">
        <v>34</v>
      </c>
      <c r="F20" s="27">
        <v>1</v>
      </c>
      <c r="H20" s="27" t="s">
        <v>134</v>
      </c>
    </row>
    <row r="21" spans="2:8">
      <c r="B21" s="57" t="s">
        <v>145</v>
      </c>
      <c r="C21" s="26" t="s">
        <v>167</v>
      </c>
      <c r="D21" s="27" t="s">
        <v>9</v>
      </c>
      <c r="E21" s="27" t="s">
        <v>34</v>
      </c>
      <c r="F21" s="27">
        <v>1</v>
      </c>
      <c r="H21" s="27" t="s">
        <v>134</v>
      </c>
    </row>
    <row r="22" spans="2:8">
      <c r="B22" s="57" t="s">
        <v>145</v>
      </c>
      <c r="C22" s="26" t="s">
        <v>230</v>
      </c>
      <c r="D22" s="27" t="s">
        <v>9</v>
      </c>
      <c r="E22" s="27" t="s">
        <v>34</v>
      </c>
      <c r="F22" s="27">
        <v>0.5</v>
      </c>
      <c r="H22" s="27" t="s">
        <v>134</v>
      </c>
    </row>
    <row r="23" spans="2:8">
      <c r="B23" s="57" t="s">
        <v>145</v>
      </c>
      <c r="C23" s="26" t="s">
        <v>171</v>
      </c>
      <c r="D23" s="27" t="s">
        <v>9</v>
      </c>
      <c r="E23" s="27" t="s">
        <v>34</v>
      </c>
      <c r="F23" s="27">
        <v>0.5</v>
      </c>
      <c r="H23" s="27" t="s">
        <v>134</v>
      </c>
    </row>
    <row r="24" spans="2:8">
      <c r="B24" s="57" t="s">
        <v>145</v>
      </c>
      <c r="C24" s="26" t="s">
        <v>147</v>
      </c>
      <c r="D24" s="27" t="s">
        <v>9</v>
      </c>
      <c r="E24" s="27" t="s">
        <v>34</v>
      </c>
      <c r="F24" s="27">
        <v>0.5</v>
      </c>
      <c r="H24" s="27" t="s">
        <v>134</v>
      </c>
    </row>
    <row r="25" spans="2:8">
      <c r="B25" s="57" t="s">
        <v>145</v>
      </c>
      <c r="C25" s="26" t="s">
        <v>170</v>
      </c>
      <c r="D25" s="27" t="s">
        <v>9</v>
      </c>
      <c r="E25" s="27" t="s">
        <v>34</v>
      </c>
      <c r="F25" s="27">
        <v>0.25</v>
      </c>
      <c r="H25" s="27" t="s">
        <v>134</v>
      </c>
    </row>
    <row r="26" spans="2:8">
      <c r="B26" s="57" t="s">
        <v>145</v>
      </c>
      <c r="C26" s="26" t="s">
        <v>148</v>
      </c>
      <c r="D26" s="27" t="s">
        <v>9</v>
      </c>
      <c r="E26" s="27" t="s">
        <v>34</v>
      </c>
      <c r="F26" s="27">
        <v>0.25</v>
      </c>
      <c r="H26" s="27" t="s">
        <v>134</v>
      </c>
    </row>
    <row r="27" spans="2:8">
      <c r="B27" s="57" t="s">
        <v>145</v>
      </c>
      <c r="C27" s="26" t="s">
        <v>172</v>
      </c>
      <c r="D27" s="27" t="s">
        <v>9</v>
      </c>
      <c r="E27" s="27" t="s">
        <v>34</v>
      </c>
      <c r="F27" s="27">
        <v>0.5</v>
      </c>
      <c r="H27" s="27" t="s">
        <v>134</v>
      </c>
    </row>
    <row r="28" spans="2:8">
      <c r="B28" s="57" t="s">
        <v>145</v>
      </c>
      <c r="C28" s="26" t="s">
        <v>173</v>
      </c>
      <c r="D28" s="27" t="s">
        <v>9</v>
      </c>
      <c r="E28" s="27" t="s">
        <v>34</v>
      </c>
      <c r="F28" s="27">
        <v>1</v>
      </c>
      <c r="H28" s="27" t="s">
        <v>134</v>
      </c>
    </row>
    <row r="29" spans="2:8">
      <c r="B29" s="58" t="s">
        <v>149</v>
      </c>
      <c r="C29" s="26" t="s">
        <v>187</v>
      </c>
      <c r="D29" s="27" t="s">
        <v>49</v>
      </c>
      <c r="E29" s="27" t="s">
        <v>34</v>
      </c>
      <c r="F29" s="27">
        <v>0.5</v>
      </c>
      <c r="H29" s="27" t="s">
        <v>134</v>
      </c>
    </row>
    <row r="30" spans="2:8">
      <c r="B30" s="58" t="s">
        <v>149</v>
      </c>
      <c r="C30" s="26" t="s">
        <v>196</v>
      </c>
      <c r="D30" s="27" t="s">
        <v>9</v>
      </c>
      <c r="E30" s="27" t="s">
        <v>34</v>
      </c>
      <c r="F30" s="27">
        <v>1</v>
      </c>
      <c r="H30" s="27" t="s">
        <v>134</v>
      </c>
    </row>
    <row r="31" spans="2:8">
      <c r="B31" s="58" t="s">
        <v>149</v>
      </c>
      <c r="C31" s="26" t="s">
        <v>176</v>
      </c>
      <c r="D31" s="27" t="s">
        <v>9</v>
      </c>
      <c r="E31" s="27" t="s">
        <v>34</v>
      </c>
      <c r="F31" s="27">
        <v>0.5</v>
      </c>
      <c r="H31" s="27" t="s">
        <v>134</v>
      </c>
    </row>
    <row r="32" spans="2:8">
      <c r="B32" s="58" t="s">
        <v>149</v>
      </c>
      <c r="C32" s="26" t="s">
        <v>177</v>
      </c>
      <c r="D32" s="27" t="s">
        <v>9</v>
      </c>
      <c r="E32" s="27" t="s">
        <v>34</v>
      </c>
      <c r="F32" s="27">
        <v>0.25</v>
      </c>
      <c r="H32" s="27" t="s">
        <v>134</v>
      </c>
    </row>
    <row r="33" spans="2:8">
      <c r="B33" s="59" t="s">
        <v>178</v>
      </c>
      <c r="C33" s="26" t="s">
        <v>146</v>
      </c>
      <c r="D33" s="27" t="s">
        <v>9</v>
      </c>
      <c r="E33" s="27" t="s">
        <v>34</v>
      </c>
      <c r="F33" s="27">
        <v>0.25</v>
      </c>
      <c r="H33" s="27" t="s">
        <v>134</v>
      </c>
    </row>
    <row r="34" spans="2:8">
      <c r="B34" s="59" t="s">
        <v>178</v>
      </c>
      <c r="C34" s="26" t="s">
        <v>179</v>
      </c>
      <c r="D34" s="27" t="s">
        <v>9</v>
      </c>
      <c r="E34" s="27" t="s">
        <v>34</v>
      </c>
      <c r="F34" s="27">
        <v>0.5</v>
      </c>
      <c r="H34" s="27" t="s">
        <v>134</v>
      </c>
    </row>
    <row r="35" spans="2:8">
      <c r="B35" s="59" t="s">
        <v>178</v>
      </c>
      <c r="C35" s="26" t="s">
        <v>180</v>
      </c>
      <c r="D35" s="27" t="s">
        <v>9</v>
      </c>
      <c r="E35" s="27" t="s">
        <v>34</v>
      </c>
      <c r="F35" s="27">
        <v>0.25</v>
      </c>
      <c r="H35" s="27" t="s">
        <v>134</v>
      </c>
    </row>
    <row r="36" spans="2:8">
      <c r="B36" s="59" t="s">
        <v>178</v>
      </c>
      <c r="C36" s="26" t="s">
        <v>182</v>
      </c>
      <c r="D36" s="27" t="s">
        <v>9</v>
      </c>
      <c r="E36" s="27" t="s">
        <v>34</v>
      </c>
      <c r="F36" s="27">
        <v>0.25</v>
      </c>
      <c r="G36" s="27">
        <v>0.25</v>
      </c>
      <c r="H36" s="27" t="s">
        <v>245</v>
      </c>
    </row>
    <row r="37" spans="2:8">
      <c r="B37" s="59" t="s">
        <v>178</v>
      </c>
      <c r="C37" s="26" t="s">
        <v>239</v>
      </c>
      <c r="D37" s="27" t="s">
        <v>9</v>
      </c>
      <c r="E37" s="27" t="s">
        <v>34</v>
      </c>
      <c r="F37" s="27">
        <v>2</v>
      </c>
      <c r="H37" s="27" t="s">
        <v>134</v>
      </c>
    </row>
    <row r="38" spans="2:8">
      <c r="B38" s="60" t="s">
        <v>183</v>
      </c>
      <c r="C38" s="26" t="s">
        <v>185</v>
      </c>
      <c r="D38" s="27" t="s">
        <v>9</v>
      </c>
      <c r="E38" s="27" t="s">
        <v>34</v>
      </c>
      <c r="F38" s="27">
        <v>0.5</v>
      </c>
      <c r="H38" s="27" t="s">
        <v>134</v>
      </c>
    </row>
    <row r="39" spans="2:8">
      <c r="B39" s="60" t="s">
        <v>184</v>
      </c>
      <c r="C39" s="26" t="s">
        <v>186</v>
      </c>
      <c r="D39" s="27" t="s">
        <v>9</v>
      </c>
      <c r="E39" s="27" t="s">
        <v>34</v>
      </c>
      <c r="F39" s="27">
        <v>0.5</v>
      </c>
      <c r="H39" s="27" t="s">
        <v>134</v>
      </c>
    </row>
    <row r="40" spans="2:8">
      <c r="B40" s="60" t="s">
        <v>188</v>
      </c>
      <c r="C40" s="26" t="s">
        <v>190</v>
      </c>
      <c r="D40" s="27" t="s">
        <v>17</v>
      </c>
      <c r="E40" s="27" t="s">
        <v>18</v>
      </c>
      <c r="F40" s="27">
        <v>0.5</v>
      </c>
      <c r="H40" s="27" t="s">
        <v>134</v>
      </c>
    </row>
    <row r="41" spans="2:8">
      <c r="B41" s="60" t="s">
        <v>189</v>
      </c>
      <c r="C41" s="26" t="s">
        <v>215</v>
      </c>
      <c r="D41" s="27" t="s">
        <v>9</v>
      </c>
      <c r="E41" s="27" t="s">
        <v>18</v>
      </c>
      <c r="F41" s="27">
        <v>0.5</v>
      </c>
      <c r="H41" s="27" t="s">
        <v>134</v>
      </c>
    </row>
    <row r="42" spans="2:8">
      <c r="B42" s="60" t="s">
        <v>209</v>
      </c>
      <c r="C42" s="26" t="s">
        <v>212</v>
      </c>
      <c r="D42" s="27" t="s">
        <v>9</v>
      </c>
      <c r="E42" s="27" t="s">
        <v>34</v>
      </c>
      <c r="F42" s="27">
        <v>1</v>
      </c>
      <c r="H42" s="27" t="s">
        <v>134</v>
      </c>
    </row>
    <row r="43" spans="2:8">
      <c r="B43" s="60" t="s">
        <v>210</v>
      </c>
      <c r="C43" s="26" t="s">
        <v>213</v>
      </c>
      <c r="D43" s="27" t="s">
        <v>9</v>
      </c>
      <c r="E43" s="27" t="s">
        <v>18</v>
      </c>
      <c r="F43" s="27">
        <v>1</v>
      </c>
      <c r="H43" s="27" t="s">
        <v>134</v>
      </c>
    </row>
    <row r="44" spans="2:8">
      <c r="B44" s="60" t="s">
        <v>211</v>
      </c>
      <c r="C44" s="26" t="s">
        <v>214</v>
      </c>
      <c r="D44" s="27" t="s">
        <v>9</v>
      </c>
      <c r="E44" s="27" t="s">
        <v>18</v>
      </c>
      <c r="F44" s="27">
        <v>1</v>
      </c>
      <c r="H44" s="27" t="s">
        <v>134</v>
      </c>
    </row>
    <row r="45" spans="2:8">
      <c r="B45" s="61" t="s">
        <v>234</v>
      </c>
      <c r="C45" s="26" t="s">
        <v>235</v>
      </c>
      <c r="D45" s="27" t="s">
        <v>17</v>
      </c>
      <c r="E45" s="27" t="s">
        <v>34</v>
      </c>
      <c r="F45" s="27">
        <v>0.25</v>
      </c>
      <c r="H45" s="27" t="s">
        <v>134</v>
      </c>
    </row>
    <row r="46" spans="2:8">
      <c r="B46" s="61" t="s">
        <v>234</v>
      </c>
      <c r="C46" s="26" t="s">
        <v>236</v>
      </c>
      <c r="D46" s="27" t="s">
        <v>17</v>
      </c>
      <c r="E46" s="27" t="s">
        <v>34</v>
      </c>
      <c r="F46" s="27">
        <v>0.25</v>
      </c>
      <c r="H46" s="27" t="s">
        <v>134</v>
      </c>
    </row>
    <row r="47" spans="2:8">
      <c r="B47" s="61" t="s">
        <v>234</v>
      </c>
      <c r="C47" s="26" t="s">
        <v>237</v>
      </c>
      <c r="D47" s="27" t="s">
        <v>9</v>
      </c>
      <c r="E47" s="27" t="s">
        <v>18</v>
      </c>
      <c r="F47" s="27">
        <v>0.5</v>
      </c>
      <c r="H47" s="27" t="s">
        <v>134</v>
      </c>
    </row>
    <row r="48" spans="2:8">
      <c r="B48" s="61" t="s">
        <v>234</v>
      </c>
      <c r="C48" s="26" t="s">
        <v>238</v>
      </c>
      <c r="D48" s="27" t="s">
        <v>17</v>
      </c>
      <c r="E48" s="27" t="s">
        <v>18</v>
      </c>
      <c r="F48" s="27">
        <v>0.25</v>
      </c>
      <c r="H48" s="27" t="s">
        <v>134</v>
      </c>
    </row>
    <row r="49" spans="2:8">
      <c r="B49" s="70" t="s">
        <v>242</v>
      </c>
      <c r="C49" s="26" t="s">
        <v>243</v>
      </c>
      <c r="D49" s="27" t="s">
        <v>25</v>
      </c>
      <c r="E49" s="27" t="s">
        <v>18</v>
      </c>
      <c r="F49" s="27">
        <v>0.25</v>
      </c>
      <c r="H49" s="27" t="s">
        <v>134</v>
      </c>
    </row>
    <row r="50" spans="2:8">
      <c r="B50" s="70" t="s">
        <v>242</v>
      </c>
      <c r="C50" s="26" t="s">
        <v>244</v>
      </c>
      <c r="D50" s="27" t="s">
        <v>25</v>
      </c>
      <c r="E50" s="27" t="s">
        <v>18</v>
      </c>
      <c r="F50" s="27">
        <v>0.25</v>
      </c>
      <c r="H50" s="27" t="s">
        <v>134</v>
      </c>
    </row>
    <row r="51" spans="2:8">
      <c r="B51" s="62" t="s">
        <v>150</v>
      </c>
      <c r="C51" s="26" t="s">
        <v>151</v>
      </c>
      <c r="D51" s="27" t="s">
        <v>9</v>
      </c>
      <c r="E51" s="27" t="s">
        <v>18</v>
      </c>
      <c r="F51" s="27">
        <v>0.25</v>
      </c>
      <c r="G51" s="27">
        <v>0.25</v>
      </c>
      <c r="H51" s="27" t="s">
        <v>245</v>
      </c>
    </row>
    <row r="52" spans="2:8">
      <c r="B52" s="62" t="s">
        <v>150</v>
      </c>
      <c r="C52" s="26" t="s">
        <v>240</v>
      </c>
      <c r="D52" s="27" t="s">
        <v>9</v>
      </c>
      <c r="E52" s="27" t="s">
        <v>18</v>
      </c>
      <c r="F52" s="27">
        <v>0.5</v>
      </c>
      <c r="G52" s="27">
        <v>0.5</v>
      </c>
      <c r="H52" s="27" t="s">
        <v>245</v>
      </c>
    </row>
    <row r="53" spans="2:8">
      <c r="B53" s="62" t="s">
        <v>150</v>
      </c>
      <c r="C53" s="26" t="s">
        <v>152</v>
      </c>
      <c r="D53" s="27" t="s">
        <v>9</v>
      </c>
      <c r="E53" s="27" t="s">
        <v>62</v>
      </c>
      <c r="F53" s="27">
        <v>0.5</v>
      </c>
      <c r="H53" s="27" t="s">
        <v>134</v>
      </c>
    </row>
    <row r="54" spans="2:8">
      <c r="B54" s="63" t="s">
        <v>153</v>
      </c>
      <c r="C54" s="26" t="s">
        <v>192</v>
      </c>
      <c r="D54" s="27" t="s">
        <v>9</v>
      </c>
      <c r="E54" s="27" t="s">
        <v>34</v>
      </c>
      <c r="F54" s="27">
        <v>1</v>
      </c>
      <c r="H54" s="27" t="s">
        <v>134</v>
      </c>
    </row>
    <row r="55" spans="2:8">
      <c r="B55" s="63" t="s">
        <v>153</v>
      </c>
      <c r="C55" s="26" t="s">
        <v>191</v>
      </c>
      <c r="D55" s="27" t="s">
        <v>9</v>
      </c>
      <c r="E55" s="27" t="s">
        <v>34</v>
      </c>
      <c r="F55" s="27">
        <v>1</v>
      </c>
      <c r="H55" s="27" t="s">
        <v>134</v>
      </c>
    </row>
    <row r="56" spans="2:8">
      <c r="B56" s="64" t="s">
        <v>154</v>
      </c>
      <c r="C56" s="26" t="s">
        <v>221</v>
      </c>
      <c r="D56" s="27" t="s">
        <v>9</v>
      </c>
      <c r="E56" s="27" t="s">
        <v>34</v>
      </c>
      <c r="F56" s="27">
        <v>1</v>
      </c>
      <c r="H56" s="27" t="s">
        <v>134</v>
      </c>
    </row>
    <row r="57" spans="2:8">
      <c r="B57" s="64" t="s">
        <v>154</v>
      </c>
      <c r="C57" s="26" t="s">
        <v>222</v>
      </c>
      <c r="D57" s="27" t="s">
        <v>9</v>
      </c>
      <c r="E57" s="27" t="s">
        <v>18</v>
      </c>
      <c r="F57" s="27">
        <v>1</v>
      </c>
      <c r="H57" s="27" t="s">
        <v>134</v>
      </c>
    </row>
    <row r="58" spans="2:8">
      <c r="B58" s="64" t="s">
        <v>154</v>
      </c>
      <c r="C58" s="26" t="s">
        <v>223</v>
      </c>
      <c r="D58" s="27" t="s">
        <v>9</v>
      </c>
      <c r="E58" s="27" t="s">
        <v>18</v>
      </c>
      <c r="F58" s="27">
        <v>1</v>
      </c>
      <c r="H58" s="27" t="s">
        <v>134</v>
      </c>
    </row>
    <row r="59" spans="2:8">
      <c r="B59" s="64" t="s">
        <v>154</v>
      </c>
      <c r="C59" s="26" t="s">
        <v>193</v>
      </c>
      <c r="D59" s="27" t="s">
        <v>9</v>
      </c>
      <c r="E59" s="27" t="s">
        <v>34</v>
      </c>
      <c r="F59" s="27">
        <v>0.5</v>
      </c>
      <c r="H59" s="27" t="s">
        <v>134</v>
      </c>
    </row>
    <row r="60" spans="2:8">
      <c r="B60" s="65" t="s">
        <v>155</v>
      </c>
      <c r="C60" s="26" t="s">
        <v>156</v>
      </c>
      <c r="D60" s="27" t="s">
        <v>17</v>
      </c>
      <c r="E60" s="27" t="s">
        <v>18</v>
      </c>
      <c r="F60" s="27">
        <v>0.25</v>
      </c>
      <c r="H60" s="27" t="s">
        <v>134</v>
      </c>
    </row>
    <row r="61" spans="2:8">
      <c r="B61" s="65" t="s">
        <v>155</v>
      </c>
      <c r="C61" s="26" t="s">
        <v>157</v>
      </c>
      <c r="D61" s="27" t="s">
        <v>17</v>
      </c>
      <c r="E61" s="27" t="s">
        <v>18</v>
      </c>
      <c r="F61" s="27">
        <v>0.25</v>
      </c>
      <c r="H61" s="27" t="s">
        <v>134</v>
      </c>
    </row>
    <row r="62" spans="2:8">
      <c r="B62" s="65" t="s">
        <v>155</v>
      </c>
      <c r="C62" s="26" t="s">
        <v>158</v>
      </c>
      <c r="D62" s="27" t="s">
        <v>17</v>
      </c>
      <c r="E62" s="27" t="s">
        <v>62</v>
      </c>
      <c r="F62" s="27">
        <v>0.25</v>
      </c>
      <c r="H62" s="27" t="s">
        <v>134</v>
      </c>
    </row>
    <row r="63" spans="2:8">
      <c r="B63" s="65" t="s">
        <v>155</v>
      </c>
      <c r="C63" s="26" t="s">
        <v>159</v>
      </c>
      <c r="D63" s="27" t="s">
        <v>9</v>
      </c>
      <c r="E63" s="27" t="s">
        <v>18</v>
      </c>
      <c r="F63" s="27">
        <v>0.5</v>
      </c>
      <c r="H63" s="27" t="s">
        <v>134</v>
      </c>
    </row>
    <row r="64" spans="2:8">
      <c r="B64" s="66" t="s">
        <v>194</v>
      </c>
      <c r="C64" s="26" t="s">
        <v>195</v>
      </c>
      <c r="D64" s="27" t="s">
        <v>17</v>
      </c>
      <c r="E64" s="27" t="s">
        <v>18</v>
      </c>
      <c r="F64" s="27">
        <v>0.25</v>
      </c>
      <c r="H64" s="27" t="s">
        <v>134</v>
      </c>
    </row>
    <row r="65" spans="2:8">
      <c r="B65" s="66" t="s">
        <v>194</v>
      </c>
      <c r="C65" s="26" t="s">
        <v>197</v>
      </c>
      <c r="D65" s="27" t="s">
        <v>17</v>
      </c>
      <c r="E65" s="27" t="s">
        <v>18</v>
      </c>
      <c r="F65" s="27">
        <v>0.25</v>
      </c>
      <c r="H65" s="27" t="s">
        <v>134</v>
      </c>
    </row>
    <row r="66" spans="2:8">
      <c r="B66" s="66" t="s">
        <v>194</v>
      </c>
      <c r="C66" s="26" t="s">
        <v>202</v>
      </c>
      <c r="D66" s="27" t="s">
        <v>25</v>
      </c>
      <c r="E66" s="27" t="s">
        <v>18</v>
      </c>
      <c r="F66" s="27">
        <v>0.25</v>
      </c>
      <c r="H66" s="27" t="s">
        <v>134</v>
      </c>
    </row>
    <row r="67" spans="2:8">
      <c r="B67" s="66" t="s">
        <v>194</v>
      </c>
      <c r="C67" s="26" t="s">
        <v>216</v>
      </c>
      <c r="D67" s="27" t="s">
        <v>9</v>
      </c>
      <c r="E67" s="27" t="s">
        <v>18</v>
      </c>
      <c r="F67" s="27">
        <v>0.25</v>
      </c>
      <c r="H67" s="27" t="s">
        <v>134</v>
      </c>
    </row>
    <row r="68" spans="2:8">
      <c r="B68" s="66" t="s">
        <v>194</v>
      </c>
      <c r="C68" s="26" t="s">
        <v>217</v>
      </c>
      <c r="D68" s="27" t="s">
        <v>9</v>
      </c>
      <c r="E68" s="27" t="s">
        <v>34</v>
      </c>
      <c r="F68" s="27">
        <v>1</v>
      </c>
      <c r="H68" s="27" t="s">
        <v>134</v>
      </c>
    </row>
    <row r="69" spans="2:8">
      <c r="B69" s="66" t="s">
        <v>194</v>
      </c>
      <c r="C69" s="26" t="s">
        <v>218</v>
      </c>
      <c r="D69" s="27" t="s">
        <v>9</v>
      </c>
      <c r="E69" s="27" t="s">
        <v>18</v>
      </c>
      <c r="F69" s="27">
        <v>1</v>
      </c>
      <c r="H69" s="27" t="s">
        <v>134</v>
      </c>
    </row>
    <row r="70" spans="2:8">
      <c r="B70" s="66" t="s">
        <v>194</v>
      </c>
      <c r="C70" s="26" t="s">
        <v>219</v>
      </c>
      <c r="D70" s="27" t="s">
        <v>9</v>
      </c>
      <c r="E70" s="27" t="s">
        <v>18</v>
      </c>
      <c r="F70" s="27">
        <v>1</v>
      </c>
      <c r="H70" s="27" t="s">
        <v>134</v>
      </c>
    </row>
    <row r="71" spans="2:8">
      <c r="B71" s="66" t="s">
        <v>194</v>
      </c>
      <c r="C71" s="26" t="s">
        <v>231</v>
      </c>
      <c r="D71" s="27" t="s">
        <v>9</v>
      </c>
      <c r="E71" s="27" t="s">
        <v>34</v>
      </c>
      <c r="F71" s="27">
        <v>0.25</v>
      </c>
      <c r="H71" s="27" t="s">
        <v>134</v>
      </c>
    </row>
    <row r="72" spans="2:8">
      <c r="B72" s="66" t="s">
        <v>194</v>
      </c>
      <c r="C72" s="26" t="s">
        <v>232</v>
      </c>
      <c r="D72" s="27" t="s">
        <v>9</v>
      </c>
      <c r="E72" s="27" t="s">
        <v>34</v>
      </c>
      <c r="F72" s="27">
        <v>0.25</v>
      </c>
      <c r="H72" s="27" t="s">
        <v>134</v>
      </c>
    </row>
    <row r="73" spans="2:8">
      <c r="B73" s="67" t="s">
        <v>160</v>
      </c>
      <c r="C73" s="26" t="s">
        <v>203</v>
      </c>
      <c r="D73" s="27" t="s">
        <v>9</v>
      </c>
      <c r="E73" s="27" t="s">
        <v>18</v>
      </c>
      <c r="F73" s="27">
        <v>0.25</v>
      </c>
      <c r="H73" s="27" t="s">
        <v>134</v>
      </c>
    </row>
    <row r="74" spans="2:8">
      <c r="B74" s="67" t="s">
        <v>160</v>
      </c>
      <c r="C74" s="26" t="s">
        <v>204</v>
      </c>
      <c r="D74" s="27" t="s">
        <v>9</v>
      </c>
      <c r="E74" s="27" t="s">
        <v>18</v>
      </c>
      <c r="F74" s="27">
        <v>0.5</v>
      </c>
      <c r="H74" s="27" t="s">
        <v>134</v>
      </c>
    </row>
    <row r="75" spans="2:8">
      <c r="B75" s="67" t="s">
        <v>160</v>
      </c>
      <c r="C75" s="26" t="s">
        <v>205</v>
      </c>
      <c r="D75" s="27" t="s">
        <v>9</v>
      </c>
      <c r="E75" s="27" t="s">
        <v>18</v>
      </c>
      <c r="F75" s="27">
        <v>0.5</v>
      </c>
      <c r="H75" s="27" t="s">
        <v>134</v>
      </c>
    </row>
    <row r="76" spans="2:8">
      <c r="B76" s="67" t="s">
        <v>160</v>
      </c>
      <c r="C76" s="26" t="s">
        <v>241</v>
      </c>
      <c r="D76" s="27" t="s">
        <v>9</v>
      </c>
      <c r="E76" s="27" t="s">
        <v>18</v>
      </c>
      <c r="F76" s="27">
        <v>0.5</v>
      </c>
      <c r="H76" s="27" t="s">
        <v>134</v>
      </c>
    </row>
    <row r="77" spans="2:8">
      <c r="B77" s="67" t="s">
        <v>160</v>
      </c>
      <c r="C77" s="26" t="s">
        <v>233</v>
      </c>
      <c r="D77" s="27" t="s">
        <v>9</v>
      </c>
      <c r="E77" s="27" t="s">
        <v>18</v>
      </c>
      <c r="F77" s="27">
        <v>0.5</v>
      </c>
      <c r="H77" s="27" t="s">
        <v>134</v>
      </c>
    </row>
    <row r="78" spans="2:8">
      <c r="B78" s="67" t="s">
        <v>160</v>
      </c>
      <c r="C78" s="26" t="s">
        <v>206</v>
      </c>
      <c r="D78" s="27" t="s">
        <v>9</v>
      </c>
      <c r="E78" s="27" t="s">
        <v>18</v>
      </c>
      <c r="F78" s="27">
        <v>0.5</v>
      </c>
      <c r="H78" s="27" t="s">
        <v>134</v>
      </c>
    </row>
    <row r="79" spans="2:8">
      <c r="B79" s="68" t="s">
        <v>161</v>
      </c>
      <c r="C79" s="26" t="s">
        <v>162</v>
      </c>
      <c r="D79" s="27" t="s">
        <v>9</v>
      </c>
      <c r="E79" s="27" t="s">
        <v>18</v>
      </c>
      <c r="F79" s="27">
        <v>0.25</v>
      </c>
      <c r="H79" s="27" t="s">
        <v>134</v>
      </c>
    </row>
    <row r="80" spans="2:8">
      <c r="B80" s="68" t="s">
        <v>161</v>
      </c>
      <c r="C80" s="26" t="s">
        <v>163</v>
      </c>
      <c r="D80" s="27" t="s">
        <v>9</v>
      </c>
      <c r="E80" s="27" t="s">
        <v>18</v>
      </c>
      <c r="F80" s="27">
        <v>0.25</v>
      </c>
      <c r="H80" s="27" t="s">
        <v>134</v>
      </c>
    </row>
    <row r="81" spans="2:8">
      <c r="B81" s="68" t="s">
        <v>161</v>
      </c>
      <c r="C81" s="30" t="s">
        <v>207</v>
      </c>
      <c r="D81" s="27" t="s">
        <v>25</v>
      </c>
      <c r="E81" s="27" t="s">
        <v>18</v>
      </c>
      <c r="F81" s="27">
        <v>0.5</v>
      </c>
      <c r="H81" s="27" t="s">
        <v>134</v>
      </c>
    </row>
    <row r="82" spans="2:8">
      <c r="B82" s="68" t="s">
        <v>161</v>
      </c>
      <c r="C82" s="26" t="s">
        <v>164</v>
      </c>
      <c r="D82" s="27" t="s">
        <v>25</v>
      </c>
      <c r="E82" s="27" t="s">
        <v>62</v>
      </c>
      <c r="F82" s="27">
        <v>0.5</v>
      </c>
      <c r="H82" s="27" t="s">
        <v>134</v>
      </c>
    </row>
    <row r="83" spans="2:8">
      <c r="B83" s="68" t="s">
        <v>161</v>
      </c>
      <c r="C83" s="26" t="s">
        <v>220</v>
      </c>
      <c r="D83" s="27" t="s">
        <v>9</v>
      </c>
      <c r="E83" s="27" t="s">
        <v>18</v>
      </c>
      <c r="F83" s="27">
        <v>0.5</v>
      </c>
      <c r="H83" s="27" t="s">
        <v>134</v>
      </c>
    </row>
    <row r="84" spans="2:8">
      <c r="B84" s="68" t="s">
        <v>161</v>
      </c>
      <c r="C84" s="26" t="s">
        <v>208</v>
      </c>
      <c r="D84" s="27" t="s">
        <v>17</v>
      </c>
      <c r="E84" s="27" t="s">
        <v>62</v>
      </c>
      <c r="F84" s="27">
        <v>0.25</v>
      </c>
      <c r="H84" s="27" t="s">
        <v>134</v>
      </c>
    </row>
    <row r="85" spans="2:8">
      <c r="B85" s="57" t="s">
        <v>138</v>
      </c>
      <c r="C85" s="26" t="s">
        <v>198</v>
      </c>
      <c r="D85" s="27" t="s">
        <v>9</v>
      </c>
      <c r="E85" s="27" t="s">
        <v>18</v>
      </c>
      <c r="F85" s="27">
        <v>0.25</v>
      </c>
      <c r="H85" s="27" t="s">
        <v>134</v>
      </c>
    </row>
    <row r="86" spans="2:8">
      <c r="B86" s="57" t="s">
        <v>138</v>
      </c>
      <c r="C86" s="26" t="s">
        <v>199</v>
      </c>
      <c r="D86" s="27" t="s">
        <v>9</v>
      </c>
      <c r="E86" s="27" t="s">
        <v>18</v>
      </c>
      <c r="F86" s="27">
        <v>0.5</v>
      </c>
      <c r="H86" s="27" t="s">
        <v>134</v>
      </c>
    </row>
    <row r="87" spans="2:8">
      <c r="B87" s="57" t="s">
        <v>138</v>
      </c>
      <c r="C87" s="26" t="s">
        <v>200</v>
      </c>
      <c r="D87" s="27" t="s">
        <v>9</v>
      </c>
      <c r="E87" s="27" t="s">
        <v>18</v>
      </c>
      <c r="F87" s="27">
        <v>0.25</v>
      </c>
      <c r="H87" s="27" t="s">
        <v>134</v>
      </c>
    </row>
    <row r="88" spans="2:8">
      <c r="B88" s="57" t="s">
        <v>138</v>
      </c>
      <c r="C88" s="26" t="s">
        <v>201</v>
      </c>
      <c r="D88" s="27" t="s">
        <v>9</v>
      </c>
      <c r="E88" s="27" t="s">
        <v>18</v>
      </c>
      <c r="F88" s="27">
        <v>0.25</v>
      </c>
      <c r="H88" s="27" t="s">
        <v>134</v>
      </c>
    </row>
    <row r="89" spans="2:8">
      <c r="B89" s="26" t="s">
        <v>165</v>
      </c>
    </row>
    <row r="90" spans="2:8">
      <c r="H90" s="69"/>
    </row>
  </sheetData>
  <autoFilter ref="C2:H89" xr:uid="{00000000-0001-0000-0000-000000000000}"/>
  <phoneticPr fontId="1"/>
  <dataValidations count="3">
    <dataValidation type="list" allowBlank="1" showInputMessage="1" showErrorMessage="1" sqref="D3:D89" xr:uid="{AF10AFEC-2E3A-4CB7-ABD8-6255C47E78C2}">
      <formula1>"S,A,B,C"</formula1>
    </dataValidation>
    <dataValidation type="list" allowBlank="1" showInputMessage="1" showErrorMessage="1" sqref="E3:E89" xr:uid="{8982FD40-CA4D-4B92-93FE-B37B6B67ACD6}">
      <formula1>"プロト,アルファ,ベータ,マスタ"</formula1>
    </dataValidation>
    <dataValidation type="list" allowBlank="1" showInputMessage="1" showErrorMessage="1" sqref="H3:H89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1125_元データ</vt:lpstr>
      <vt:lpstr>概要</vt:lpstr>
      <vt:lpstr>作業工数見積もり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恋 井上</cp:lastModifiedBy>
  <cp:revision/>
  <dcterms:created xsi:type="dcterms:W3CDTF">2015-06-05T18:19:34Z</dcterms:created>
  <dcterms:modified xsi:type="dcterms:W3CDTF">2025-05-06T09:48:01Z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