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井上　恋\Documents\GitHub\Summer2\"/>
    </mc:Choice>
  </mc:AlternateContent>
  <xr:revisionPtr revIDLastSave="0" documentId="13_ncr:1_{33757378-45E6-4B3B-AE85-EBD0F0B6A04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125_元データ" sheetId="4" r:id="rId1"/>
    <sheet name="概要" sheetId="5" r:id="rId2"/>
    <sheet name="作業工数見積もり" sheetId="1" r:id="rId3"/>
    <sheet name="クラス設計" sheetId="6" r:id="rId4"/>
  </sheets>
  <definedNames>
    <definedName name="_xlnm._FilterDatabase" localSheetId="0" hidden="1">'1125_元データ'!$B$2:$G$106</definedName>
    <definedName name="_xlnm._FilterDatabase" localSheetId="2" hidden="1">作業工数見積もり!$C$2:$H$88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0" i="5"/>
  <c r="D10" i="5" l="1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<sst xmlns="http://schemas.openxmlformats.org/spreadsheetml/2006/main" count="829" uniqueCount="275">
  <si>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</si>
  <si>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</si>
  <si>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</si>
  <si>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</si>
  <si>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</si>
  <si>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</si>
  <si>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</si>
  <si>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</si>
  <si>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</si>
  <si>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</si>
  <si>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</si>
  <si>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</si>
  <si>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</si>
  <si>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</si>
  <si>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</si>
  <si>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</si>
  <si>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</si>
  <si>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</si>
  <si>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</si>
  <si>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</si>
  <si>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</si>
  <si>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</si>
  <si>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</si>
  <si>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</si>
  <si>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</si>
  <si>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</si>
  <si>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</si>
  <si>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</si>
  <si>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</si>
  <si>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</si>
  <si>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</si>
  <si>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</si>
  <si>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</si>
  <si>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</si>
  <si>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</si>
  <si>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</si>
  <si>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</si>
  <si>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</si>
  <si>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</si>
  <si>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</si>
  <si>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</si>
  <si>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</si>
  <si>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</si>
  <si>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</si>
  <si>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</si>
  <si>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</si>
  <si>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</si>
  <si>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</si>
  <si>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</si>
  <si>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</si>
  <si>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</si>
  <si>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</si>
  <si>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</si>
  <si>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</si>
  <si>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</si>
  <si>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</si>
  <si>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</si>
  <si>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</si>
  <si>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</si>
  <si>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</si>
  <si>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</si>
  <si>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</si>
  <si>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</si>
  <si>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</si>
  <si>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</si>
  <si>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</si>
  <si>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</si>
  <si>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</si>
  <si>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</si>
  <si>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</si>
  <si>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</si>
  <si>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</si>
  <si>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</si>
  <si>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</si>
  <si>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</si>
  <si>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</si>
  <si>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</si>
  <si>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</si>
  <si>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</si>
  <si>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</si>
  <si>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</si>
  <si>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</si>
  <si>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</si>
  <si>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</si>
  <si>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</si>
  <si>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</si>
  <si>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</si>
  <si>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</si>
  <si>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</si>
  <si>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</si>
  <si>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</si>
  <si>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</si>
  <si>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</si>
  <si>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</si>
  <si>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</si>
  <si>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</si>
  <si>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</si>
  <si>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</si>
  <si>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</si>
  <si>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</si>
  <si>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</si>
  <si>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</si>
  <si>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</si>
  <si>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</si>
  <si>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</si>
  <si>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</si>
  <si>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</si>
  <si>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</si>
  <si>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</si>
  <si>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</si>
  <si>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</si>
  <si>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</si>
  <si>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</si>
  <si>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</si>
  <si>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</si>
  <si>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</si>
  <si>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</si>
  <si>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</si>
  <si>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</si>
  <si>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</si>
  <si>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</si>
  <si>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</si>
  <si>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</si>
  <si>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</si>
  <si>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</si>
  <si>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</si>
  <si>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</si>
  <si>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</si>
  <si>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</si>
  <si>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</si>
  <si>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</si>
  <si>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</si>
  <si>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</si>
  <si>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</si>
  <si>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</si>
  <si>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</si>
  <si>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</si>
  <si>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</si>
  <si>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</si>
  <si>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</si>
  <si>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</si>
  <si>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</si>
  <si>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</si>
  <si>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</si>
  <si>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</si>
  <si>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</si>
  <si>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</si>
  <si>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</si>
  <si>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</si>
  <si>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</si>
  <si>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</si>
  <si>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</si>
  <si>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</si>
  <si>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</si>
  <si>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</si>
  <si>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</si>
  <si>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</si>
  <si>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</si>
  <si>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</si>
  <si>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</si>
  <si>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</si>
  <si>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</si>
  <si>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</si>
  <si>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</si>
  <si>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</si>
  <si>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</si>
  <si>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</si>
  <si>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</si>
  <si>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</si>
  <si>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</si>
  <si>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</si>
  <si>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</si>
  <si>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</si>
  <si>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</si>
  <si>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</si>
  <si>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</si>
  <si>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</si>
  <si>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</si>
  <si>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</si>
  <si>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</si>
  <si>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</si>
  <si>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</si>
  <si>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</si>
  <si>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</si>
  <si>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</si>
  <si>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</si>
  <si>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</si>
  <si>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</si>
  <si>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</si>
  <si>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</si>
  <si>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</si>
  <si>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</si>
  <si>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</si>
  <si>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</si>
  <si>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</si>
  <si>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</si>
  <si>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</si>
  <si>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</si>
  <si>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</si>
  <si>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</si>
  <si>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</si>
  <si>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</si>
  <si>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</si>
  <si>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</si>
  <si>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</si>
  <si>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</si>
  <si>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</si>
  <si>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</si>
  <si>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</si>
  <si>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</si>
  <si>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</si>
  <si>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</si>
  <si>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</si>
  <si>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</si>
  <si>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</si>
  <si>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</si>
  <si>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</si>
  <si>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</si>
  <si>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</si>
  <si>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</si>
  <si>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</si>
  <si>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</si>
  <si>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</si>
  <si>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</si>
  <si>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</si>
  <si>
    <t>近づいて殴る(近距離)</t>
    <rPh sb="0" eb="1">
      <t>チカ</t>
    </rPh>
    <rPh sb="4" eb="5">
      <t>ナグ</t>
    </rPh>
    <rPh sb="7" eb="10">
      <t>キンキョリ</t>
    </rPh>
    <phoneticPr fontId="1"/>
  </si>
  <si>
    <t>弾を打ってくる(遠距離)</t>
    <rPh sb="0" eb="1">
      <t>タマ</t>
    </rPh>
    <rPh sb="2" eb="3">
      <t>ウ</t>
    </rPh>
    <rPh sb="8" eb="11">
      <t>エンキョリ</t>
    </rPh>
    <phoneticPr fontId="1"/>
  </si>
  <si>
    <t>爆弾を投げてくる</t>
    <rPh sb="0" eb="2">
      <t>バクダン</t>
    </rPh>
    <rPh sb="3" eb="4">
      <t>ナ</t>
    </rPh>
    <phoneticPr fontId="1"/>
  </si>
  <si>
    <t>死亡</t>
    <rPh sb="0" eb="2">
      <t>シボウ</t>
    </rPh>
    <phoneticPr fontId="1"/>
  </si>
  <si>
    <t>BOSS1</t>
    <phoneticPr fontId="1"/>
  </si>
  <si>
    <t>薙ぎ払い(回転攻撃)</t>
    <rPh sb="0" eb="1">
      <t>ナ</t>
    </rPh>
    <rPh sb="2" eb="3">
      <t>ハラ</t>
    </rPh>
    <rPh sb="5" eb="9">
      <t>カイテンコウゲキ</t>
    </rPh>
    <phoneticPr fontId="1"/>
  </si>
  <si>
    <t>BOSS2(第一形態)</t>
    <rPh sb="6" eb="7">
      <t>ダイ</t>
    </rPh>
    <rPh sb="7" eb="8">
      <t>イチ</t>
    </rPh>
    <rPh sb="8" eb="10">
      <t>ケイタイ</t>
    </rPh>
    <phoneticPr fontId="1"/>
  </si>
  <si>
    <t>速い弾を打ってくる(遠距離)</t>
    <rPh sb="0" eb="1">
      <t>ハヤ</t>
    </rPh>
    <rPh sb="2" eb="3">
      <t>タマ</t>
    </rPh>
    <rPh sb="4" eb="5">
      <t>ウ</t>
    </rPh>
    <rPh sb="10" eb="13">
      <t>エンキョリ</t>
    </rPh>
    <phoneticPr fontId="1"/>
  </si>
  <si>
    <t>BOSS2(第一形態)</t>
    <rPh sb="6" eb="10">
      <t>ダイイチケイタイ</t>
    </rPh>
    <phoneticPr fontId="1"/>
  </si>
  <si>
    <t>体力が半分を下回ったら形態変化</t>
    <rPh sb="0" eb="2">
      <t>タイリョク</t>
    </rPh>
    <rPh sb="3" eb="5">
      <t>ハンブン</t>
    </rPh>
    <rPh sb="6" eb="8">
      <t>シタマワ</t>
    </rPh>
    <rPh sb="11" eb="15">
      <t>ケイタイヘンカ</t>
    </rPh>
    <phoneticPr fontId="1"/>
  </si>
  <si>
    <t>突進攻撃</t>
    <rPh sb="0" eb="2">
      <t>トッシン</t>
    </rPh>
    <rPh sb="2" eb="4">
      <t>コウゲキ</t>
    </rPh>
    <phoneticPr fontId="1"/>
  </si>
  <si>
    <t>BOSS2(第二形態)</t>
    <rPh sb="7" eb="8">
      <t>ニ</t>
    </rPh>
    <phoneticPr fontId="1"/>
  </si>
  <si>
    <t>ビーム</t>
    <phoneticPr fontId="1"/>
  </si>
  <si>
    <t>カプセルと矩形の当たり判定と押し戻し</t>
    <rPh sb="5" eb="7">
      <t>クケイ</t>
    </rPh>
    <rPh sb="8" eb="9">
      <t>ア</t>
    </rPh>
    <rPh sb="11" eb="13">
      <t>ハンテイ</t>
    </rPh>
    <phoneticPr fontId="1"/>
  </si>
  <si>
    <t>球と矩形の当たり判定と押し戻し</t>
    <rPh sb="0" eb="1">
      <t>キュウ</t>
    </rPh>
    <rPh sb="2" eb="4">
      <t>クケイ</t>
    </rPh>
    <rPh sb="5" eb="6">
      <t>ア</t>
    </rPh>
    <rPh sb="8" eb="10">
      <t>ハンテイ</t>
    </rPh>
    <phoneticPr fontId="1"/>
  </si>
  <si>
    <t>ダッシュ</t>
    <phoneticPr fontId="1"/>
  </si>
  <si>
    <t>プレイヤーのX座標に合わせてカメラの位置を変える</t>
    <rPh sb="7" eb="9">
      <t>ザヒョウ</t>
    </rPh>
    <rPh sb="10" eb="11">
      <t>ア</t>
    </rPh>
    <rPh sb="18" eb="20">
      <t>イチ</t>
    </rPh>
    <rPh sb="21" eb="22">
      <t>カ</t>
    </rPh>
    <phoneticPr fontId="1"/>
  </si>
  <si>
    <t>アクター(基底クラス)</t>
    <rPh sb="5" eb="7">
      <t>キテイ</t>
    </rPh>
    <phoneticPr fontId="1"/>
  </si>
  <si>
    <t>持ってるもの</t>
    <rPh sb="0" eb="1">
      <t>モ</t>
    </rPh>
    <phoneticPr fontId="1"/>
  </si>
  <si>
    <t>理由</t>
    <rPh sb="0" eb="2">
      <t>リユウ</t>
    </rPh>
    <phoneticPr fontId="1"/>
  </si>
  <si>
    <t>衝突判定(Collidable)</t>
    <rPh sb="0" eb="4">
      <t>ショウトツハンテイ</t>
    </rPh>
    <phoneticPr fontId="1"/>
  </si>
  <si>
    <t>やられ判定(HurtPoint)</t>
    <rPh sb="3" eb="5">
      <t>ハンテイ</t>
    </rPh>
    <phoneticPr fontId="1"/>
  </si>
  <si>
    <t>消滅フラグ</t>
    <rPh sb="0" eb="2">
      <t>ショウメツ</t>
    </rPh>
    <phoneticPr fontId="1"/>
  </si>
  <si>
    <t>識別番号</t>
    <rPh sb="0" eb="4">
      <t>シキベツバンゴウ</t>
    </rPh>
    <phoneticPr fontId="1"/>
  </si>
  <si>
    <t>キャラクターを動かすため</t>
    <rPh sb="7" eb="8">
      <t>ウゴ</t>
    </rPh>
    <phoneticPr fontId="1"/>
  </si>
  <si>
    <t>ダメージを受けるため</t>
    <rPh sb="5" eb="6">
      <t>ウ</t>
    </rPh>
    <phoneticPr fontId="1"/>
  </si>
  <si>
    <t>体力がなくなったら消したい</t>
    <rPh sb="0" eb="2">
      <t>タイリョク</t>
    </rPh>
    <rPh sb="9" eb="10">
      <t>ケ</t>
    </rPh>
    <phoneticPr fontId="1"/>
  </si>
  <si>
    <t>全体の数や特定のアクターを指定する際に使う</t>
    <rPh sb="0" eb="2">
      <t>ゼンタイ</t>
    </rPh>
    <rPh sb="3" eb="4">
      <t>カズ</t>
    </rPh>
    <rPh sb="5" eb="7">
      <t>トクテイ</t>
    </rPh>
    <rPh sb="13" eb="15">
      <t>シテイ</t>
    </rPh>
    <rPh sb="17" eb="18">
      <t>サイ</t>
    </rPh>
    <rPh sb="19" eb="20">
      <t>ツカ</t>
    </rPh>
    <phoneticPr fontId="1"/>
  </si>
  <si>
    <t>アクターマネージャー</t>
    <phoneticPr fontId="1"/>
  </si>
  <si>
    <t>衝突判定と押し戻しをするクラス</t>
    <rPh sb="0" eb="2">
      <t>ショウトツ</t>
    </rPh>
    <rPh sb="2" eb="4">
      <t>ハンテイ</t>
    </rPh>
    <rPh sb="5" eb="6">
      <t>オ</t>
    </rPh>
    <rPh sb="7" eb="8">
      <t>モド</t>
    </rPh>
    <phoneticPr fontId="1"/>
  </si>
  <si>
    <t>攻撃の処理をするクラス</t>
    <rPh sb="0" eb="2">
      <t>コウゲキ</t>
    </rPh>
    <rPh sb="3" eb="5">
      <t>ショリ</t>
    </rPh>
    <phoneticPr fontId="1"/>
  </si>
  <si>
    <t>アクターの配列</t>
    <rPh sb="5" eb="7">
      <t>ハイレツ</t>
    </rPh>
    <phoneticPr fontId="1"/>
  </si>
  <si>
    <t>アイテム(アクター)生成クラス</t>
    <rPh sb="10" eb="12">
      <t>セイセイ</t>
    </rPh>
    <phoneticPr fontId="1"/>
  </si>
  <si>
    <t>アクターを管理するため</t>
    <rPh sb="5" eb="7">
      <t>カンリ</t>
    </rPh>
    <phoneticPr fontId="1"/>
  </si>
  <si>
    <t>アイテムを生成してそれをこのクラス内で管理したいから</t>
    <rPh sb="5" eb="7">
      <t>セイセイ</t>
    </rPh>
    <rPh sb="17" eb="18">
      <t>ナイ</t>
    </rPh>
    <rPh sb="19" eb="21">
      <t>カンリ</t>
    </rPh>
    <phoneticPr fontId="1"/>
  </si>
  <si>
    <t>衝突処理をするため</t>
    <rPh sb="0" eb="4">
      <t>ショウトツショリ</t>
    </rPh>
    <phoneticPr fontId="1"/>
  </si>
  <si>
    <t>プレイヤーや敵、爆弾から攻撃判定が出るためその処理をしたい</t>
    <rPh sb="6" eb="7">
      <t>テキ</t>
    </rPh>
    <rPh sb="8" eb="10">
      <t>バクダン</t>
    </rPh>
    <rPh sb="12" eb="16">
      <t>コウゲキハンテイ</t>
    </rPh>
    <rPh sb="17" eb="18">
      <t>デ</t>
    </rPh>
    <rPh sb="23" eb="25">
      <t>ショリ</t>
    </rPh>
    <phoneticPr fontId="1"/>
  </si>
  <si>
    <t>管理してもらう</t>
    <rPh sb="0" eb="2">
      <t>カンリ</t>
    </rPh>
    <phoneticPr fontId="1"/>
  </si>
  <si>
    <t>コリジョンマネージャー</t>
    <phoneticPr fontId="1"/>
  </si>
  <si>
    <t>コリジョンチェッカー</t>
    <phoneticPr fontId="1"/>
  </si>
  <si>
    <t>コリジョンプロセス</t>
    <phoneticPr fontId="1"/>
  </si>
  <si>
    <t>Physicsにしてしまってもいいかも</t>
    <phoneticPr fontId="1"/>
  </si>
  <si>
    <t>コライダーデータ</t>
    <phoneticPr fontId="1"/>
  </si>
  <si>
    <t>リジッドボディ</t>
    <phoneticPr fontId="1"/>
  </si>
  <si>
    <t>プレイヤー</t>
    <phoneticPr fontId="1"/>
  </si>
  <si>
    <t>attackManager</t>
    <phoneticPr fontId="1"/>
  </si>
  <si>
    <t>やられ判定(HurtPoint)</t>
  </si>
  <si>
    <t>攻撃（コライダブル）</t>
    <rPh sb="0" eb="2">
      <t>コウゲキ</t>
    </rPh>
    <phoneticPr fontId="1"/>
  </si>
  <si>
    <t>エントリー</t>
    <phoneticPr fontId="1"/>
  </si>
  <si>
    <t>ステージ1はチュートリアルを入れる(看板的なもので)。ゲームの進行は初回のみ止める</t>
    <rPh sb="14" eb="15">
      <t>イ</t>
    </rPh>
    <rPh sb="18" eb="21">
      <t>カンバンテキ</t>
    </rPh>
    <rPh sb="31" eb="33">
      <t>シンコウ</t>
    </rPh>
    <rPh sb="34" eb="36">
      <t>ショカイ</t>
    </rPh>
    <rPh sb="38" eb="39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</si>
</sst>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  <font>
      <b/>
      <sz val="11"/>
      <color rgb="FF000000"/>
      <name val="游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  <xf numFmtId="0" fontId="0" fillId="0" borderId="17" xfId="0" applyBorder="1"/>
    <xf numFmtId="0" fontId="0" fillId="2" borderId="18" xfId="0" applyFill="1" applyBorder="1"/>
    <xf numFmtId="0" fontId="0" fillId="31" borderId="19" xfId="0" applyFill="1" applyBorder="1"/>
    <xf numFmtId="0" fontId="0" fillId="18" borderId="20" xfId="0" applyFill="1" applyBorder="1"/>
    <xf numFmtId="0" fontId="0" fillId="0" borderId="21" xfId="0" applyBorder="1"/>
    <xf numFmtId="0" fontId="0" fillId="18" borderId="22" xfId="0" applyFill="1" applyBorder="1"/>
    <xf numFmtId="0" fontId="0" fillId="0" borderId="23" xfId="0" applyBorder="1"/>
    <xf numFmtId="0" fontId="0" fillId="0" borderId="24" xfId="0" applyBorder="1"/>
    <xf numFmtId="0" fontId="10" fillId="32" borderId="2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33CCFF"/>
      <color rgb="FFFF3300"/>
      <color rgb="FF99CCFF"/>
      <color rgb="FF00FFFF"/>
      <color rgb="FFCCFF99"/>
      <color rgb="FF66FFCC"/>
      <color rgb="FFFF7C80"/>
      <color rgb="FFFFFFCC"/>
      <color rgb="FF9933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1381080</xdr:colOff>
      <xdr:row>6</xdr:row>
      <xdr:rowOff>142680</xdr:rowOff>
    </xdr:from>
    <xdr:to>
      <xdr:col>2</xdr:col>
      <xdr:colOff>1873920</xdr:colOff>
      <xdr:row>9</xdr:row>
      <xdr:rowOff>224265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3BA99456-03FF-82B1-5612-A262D06F657C}"/>
                </a:ext>
              </a:extLst>
            </xdr14:cNvPr>
            <xdr14:cNvContentPartPr/>
          </xdr14:nvContentPartPr>
          <xdr14:nvPr macro=""/>
          <xdr14:xfrm>
            <a:off x="3057480" y="1590480"/>
            <a:ext cx="492840" cy="79596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3BA99456-03FF-82B1-5612-A262D06F65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51360" y="1584409"/>
              <a:ext cx="505080" cy="8081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94905</xdr:colOff>
      <xdr:row>3</xdr:row>
      <xdr:rowOff>94740</xdr:rowOff>
    </xdr:from>
    <xdr:to>
      <xdr:col>5</xdr:col>
      <xdr:colOff>2205225</xdr:colOff>
      <xdr:row>7</xdr:row>
      <xdr:rowOff>94830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FD073B34-868E-FB3B-3668-8D6DF7FE8A8A}"/>
                </a:ext>
              </a:extLst>
            </xdr14:cNvPr>
            <xdr14:cNvContentPartPr/>
          </xdr14:nvContentPartPr>
          <xdr14:nvPr macro=""/>
          <xdr14:xfrm>
            <a:off x="8810280" y="818640"/>
            <a:ext cx="2796120" cy="97164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FD073B34-868E-FB3B-3668-8D6DF7FE8A8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04164" y="812558"/>
              <a:ext cx="2808352" cy="98380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4T00:24:43.39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794 1 24575,'0'63'0,"-2"-21"0,2 1 0,3-1 0,12 74 0,-8-71 0,-2 2 0,-1-1 0,-3 0 0,-5 51 0,1 11 0,3-58 0,-1 7 0,2 1 0,15 97 0,-7-92 0,-4 0 0,-2 1 0,-6 74 0,0-13 0,3 356 0,0-475 0,-1 0 0,1 1 0,-1-1 0,-1 1 0,1-1 0,-5 11 0,6-16 0,-1-1 0,1 1 0,0 0 0,-1 0 0,1 0 0,-1-1 0,1 1 0,-1 0 0,1-1 0,-1 1 0,0 0 0,1-1 0,-1 1 0,0-1 0,1 1 0,-1-1 0,0 1 0,0-1 0,0 0 0,1 1 0,-1-1 0,-1 0 0,0 0 0,1 0 0,0-1 0,-1 1 0,1 0 0,0-1 0,0 0 0,0 1 0,-1-1 0,1 0 0,0 0 0,0 0 0,0 1 0,0-1 0,0 0 0,0 0 0,0-1 0,0 1 0,1 0 0,-2-2 0,-9-17-1365,1 0-5461</inkml:trace>
  <inkml:trace contextRef="#ctx0" brushRef="#br0" timeOffset="915.44">0 1335 24575,'9'0'0,"0"1"0,0 1 0,0 0 0,0 0 0,0 0 0,0 1 0,-1 1 0,1-1 0,-1 1 0,0 1 0,0 0 0,-1 0 0,1 0 0,-1 1 0,11 11 0,8 11 0,-2 0 0,33 51 0,-22-30 0,131 181 0,-105-141 0,77 151 0,-133-231 0,1 1 0,-1-1 0,2 0 0,-1-1 0,13 13 0,-18-19 0,0 0 0,1-1 0,-1 0 0,1 1 0,-1-1 0,1 0 0,-1 0 0,1 0 0,0 0 0,-1 0 0,1 0 0,0 0 0,0 0 0,0-1 0,0 1 0,0-1 0,0 0 0,0 1 0,-1-1 0,1 0 0,0 0 0,0 0 0,0 0 0,0-1 0,0 1 0,0 0 0,0-1 0,0 0 0,0 1 0,0-1 0,-1 0 0,1 0 0,0 0 0,0 0 0,-1 0 0,3-2 0,3-4 0,-1-1 0,1 1 0,-2-1 0,1 0 0,-1-1 0,0 1 0,-1-1 0,4-10 0,20-80 0,-23 77 0,1 1 0,0 0 0,1 0 0,17-32 0,4 1 0,-18 31 0,1 1 0,1 1 0,0 0 0,20-22 0,-10 15 0,36-57 0,-38 53 0,39-47 0,-29 47 0,0 2 0,65-47 0,-89 70-170,0-1-1,-1 1 0,1-2 1,-1 1-1,0-1 0,-1 1 1,5-10-1,-1 1-6655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4T00:34:16.6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3654 2265 24575,'-31'0'0,"-1"1"0,1 2 0,-44 9 0,27-5 0,0-2 0,0-1 0,-90-7 0,32 0 0,-107 17 0,-9-1 0,-473-14-570,663-1 570,0-1 0,0-2 0,-42-11 0,39 7 0,0 2 0,-46-4 0,2 4-296,-124-29-1,100 15 365,24 6-68,0-2 0,-109-41 0,33 1-99,-142-63-168,243 94-776,8 4-1413,-54-34 0,47 23 3124,28 18 685,1 0-1,-40-34 1,58 43-1146,-1-1 0,1 0 0,0 0 0,0-1 0,1 1 0,0-1 0,1 0 0,-1 0-1,1-1 1,1 0 0,0 1 0,-4-18 0,5 14-207,-8-36 0,2 0 0,-2-84 0,10 117 0,0-25 0,9-68 0,-7 94 0,1 0 0,1 0 0,0 1 0,1-1 0,1 1 0,0 0 0,0 1 0,13-18 0,23-32-452,64-83 1134,-88 123-2643,2 2 0,28-24 0,41-35 347,28-23 1558,-19 35 1888,2 4 0,188-87 0,-178 104-2326,2 5 0,1 4 0,131-23 0,-138 33-2142,-63 15 1568,1 2-1,55-6 1,90-1 963,479-21-635,-504 37 1171,239 9-1340,-327-3 2278,0 5 0,-1 2 0,93 29 1,-56-9-509,-49-16 1,0 4 1,75 34-1,-32-2-793,-2 5 0,96 70 0,-123-66 873,89 91 0,-140-126-991,35 33 49,103 128 0,-45-10 0,-106-155 0,0 1 0,-2 0 0,-1 1 0,-1 0 0,0 1 0,-2 0 0,7 47 0,-3-8 0,-6-36 0,0 0 0,0 37 0,-4 7-1213,-4 124-4358,-1-163 5571,-1 0 0,-16 56 0,-39 48-756,53-117 1900,-1-1 1,0-1-1,-1 1 0,-1-1 0,-1-1 0,-18 23 1,-18 16-1615,31-42 470,1 0 0,-2-1 0,0 0 0,0-2 0,-1 0 0,-33 14 0,-138 66 0,165-80 0,-1-2 0,0 0 0,0-2 0,-47 8 0,34-7 0,-42 13 0,11 4 0,20-7 0,-73 18 0,43-12 0,61-17 0,0-1 0,-1 0 0,-29 3 0,-31 4 0,54-8 0,0-1 0,-30 0 0,45-4 0,0 0 0,0-1 0,0-1 0,0 1 0,0-2 0,0 1 0,1-1 0,-1-1 0,-9-5 0,-27-13-109,7 3-310,2-1 1,-65-45-1,86 52-6407</inkml:trace>
  <inkml:trace contextRef="#ctx0" brushRef="#br0" timeOffset="809.61">5190 1439 24575,'8'1'0,"1"0"0,0 1 0,-1 0 0,0 1 0,0 0 0,0 0 0,0 0 0,0 1 0,0 1 0,-1-1 0,0 1 0,12 10 0,42 24 0,10 0 0,-45-24 0,44 19 0,-53-27 0,0 0 0,0-1 0,1-2 0,0 1 0,0-2 0,0-1 0,19 1 0,-2-1 0,-1 2 0,65 16 0,-65-11 0,1-2 0,62 4 0,-94-11 0,64 2 0,0-3 0,126-18 0,-105 3 0,-22 5 0,91-28 0,-129 29 0,-1-2 0,0 0 0,0-1 0,-2-2 0,1-1 0,-2-1 0,29-25 0,-47 35 0,0-1 0,0 1 0,-1-1 0,0 0 0,-1 0 0,0-1 0,0 1 0,0-1 0,1-9 0,-1 5 0,1 1 0,0 0 0,12-20 0,140-199 0,-127 185 0,-21 30 0,0 1 0,23-26 0,-12 15 0,-2-1 0,-1 0 0,0-2 0,-2 0 0,15-43 0,-26 61 0,2-5 0,-1-1 0,-1 0 0,0 0 0,1-28 0,5-24 0,-2 21 0,-3-1 0,-2 0 0,-6-86 0,0 26 0,3 30-1365,0 56-5461</inkml:trace>
  <inkml:trace contextRef="#ctx0" brushRef="#br0" timeOffset="1173.67">7387 54 24575,'-2'1'0,"1"-1"0,-1 0 0,1 1 0,-1 0 0,1-1 0,-1 1 0,1 0 0,-1 0 0,1 0 0,0 0 0,0 0 0,-1 0 0,1 0 0,0 0 0,0 1 0,0-1 0,-1 3 0,-18 29 0,13-22 0,-86 157 0,46-105 25,38-54-199,1 1 1,-1 1-1,2 0 0,0 0 0,0 0 0,1 1 1,-10 24-1,12-17-6652</inkml:trace>
  <inkml:trace contextRef="#ctx0" brushRef="#br0" timeOffset="1552.66">7387 135 24575,'3'1'0,"-1"-1"0,1 2 0,0-1 0,-1 0 0,1 0 0,-1 1 0,0-1 0,1 1 0,-1 0 0,0 0 0,0 0 0,0 0 0,2 3 0,23 31 0,26 70 0,43 76 0,-6-49 0,-86-126-83,4 8-173,0 0-1,2 0 1,0-1-1,21 25 1,-19-28-6570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164</v>
      </c>
      <c r="L4" s="3">
        <f ca="1" xml:space="preserve"> K3 / K4</f>
        <v>0.16158536585365854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45832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-133</v>
      </c>
      <c r="M9" s="3">
        <f ca="1">($K$2 - $K$3) / L9</f>
        <v>-0.69172932330827064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-113</v>
      </c>
      <c r="M10" s="3">
        <f ca="1">($K$2 - $K$3) / L10</f>
        <v>-0.81415929203539827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-102</v>
      </c>
      <c r="M11" s="3">
        <f ca="1">($K$2 - $K$3) / L11</f>
        <v>-0.90196078431372551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C25" sqref="C25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SUM(作業工数見積もり!F3:F118)</f>
        <v>42.5</v>
      </c>
    </row>
    <row r="4" spans="2:5">
      <c r="B4" s="7" t="s">
        <v>10</v>
      </c>
      <c r="C4">
        <f>SUMIF(作業工数見積もり!H3:H43,"完了",作業工数見積もり!F3:F43)</f>
        <v>15</v>
      </c>
      <c r="D4" t="s">
        <v>11</v>
      </c>
    </row>
    <row r="5" spans="2:5">
      <c r="B5" s="8" t="s">
        <v>13</v>
      </c>
      <c r="C5" s="2">
        <f ca="1">NETWORKDAYS(C6,C7)</f>
        <v>164</v>
      </c>
      <c r="D5" s="3">
        <f ca="1" xml:space="preserve"> C4 / C5</f>
        <v>9.1463414634146339E-2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45832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DATE(2025,7,23)</f>
        <v>45861</v>
      </c>
      <c r="D10" s="2">
        <f ca="1">NETWORKDAYS(TODAY(),C10)</f>
        <v>22</v>
      </c>
      <c r="E10" s="3">
        <f ca="1">($C$3 - $C$4) / D10</f>
        <v>1.25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29</v>
      </c>
      <c r="E11" s="3">
        <f ca="1">($C$3 - $C$4) / D11</f>
        <v>0.94827586206896552</v>
      </c>
    </row>
    <row r="12" spans="2:5">
      <c r="B12" s="8" t="s">
        <v>30</v>
      </c>
      <c r="C12" s="1">
        <f>DATE(2025,8,22)</f>
        <v>45891</v>
      </c>
      <c r="D12" s="2">
        <f ca="1">NETWORKDAYS(TODAY(),C12)</f>
        <v>44</v>
      </c>
      <c r="E12" s="3">
        <f ca="1">($C$3 - $C$4) / D12</f>
        <v>0.625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89"/>
  <sheetViews>
    <sheetView tabSelected="1" topLeftCell="A42" zoomScale="40" zoomScaleNormal="40" workbookViewId="0">
      <selection activeCell="J82" sqref="J82"/>
    </sheetView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 ht="33.75" thickBot="1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>
      <c r="B3" s="33" t="s">
        <v>207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84</v>
      </c>
      <c r="L3" s="37"/>
      <c r="M3" s="38"/>
    </row>
    <row r="4" spans="2:13">
      <c r="B4" s="33" t="s">
        <v>207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COUNTIF(E3:E86,J4)</f>
        <v>40</v>
      </c>
      <c r="L4" s="41"/>
      <c r="M4" s="38"/>
    </row>
    <row r="5" spans="2:13">
      <c r="B5" s="33" t="s">
        <v>207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COUNTIF(E3:E86,J5)</f>
        <v>40</v>
      </c>
      <c r="L5" s="41"/>
      <c r="M5" s="38"/>
    </row>
    <row r="6" spans="2:13">
      <c r="B6" s="33" t="s">
        <v>207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COUNTIF(E3:E86,J6)</f>
        <v>4</v>
      </c>
      <c r="L6" s="41"/>
      <c r="M6" s="38"/>
    </row>
    <row r="7" spans="2:13" hidden="1">
      <c r="B7" s="33" t="s">
        <v>207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224</v>
      </c>
      <c r="I7" s="34"/>
      <c r="J7" s="44" t="s">
        <v>35</v>
      </c>
      <c r="K7" s="40">
        <f>COUNTIF(H3:H86,J7)</f>
        <v>35</v>
      </c>
      <c r="L7" s="45">
        <f>K7/K3</f>
        <v>0.41666666666666669</v>
      </c>
      <c r="M7" s="38"/>
    </row>
    <row r="8" spans="2:13">
      <c r="B8" s="33" t="s">
        <v>207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COUNTIF(H3:H86,J8)</f>
        <v>49</v>
      </c>
      <c r="L8" s="47">
        <f>(K8+K9)/K3</f>
        <v>0.58333333333333337</v>
      </c>
      <c r="M8" s="38"/>
    </row>
    <row r="9" spans="2:13" hidden="1">
      <c r="B9" s="48" t="s">
        <v>142</v>
      </c>
      <c r="C9" s="26" t="s">
        <v>208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224</v>
      </c>
      <c r="I9" s="34"/>
      <c r="J9" s="49" t="s">
        <v>141</v>
      </c>
      <c r="K9" s="31">
        <f>COUNTIF(H3:H86,J9)</f>
        <v>0</v>
      </c>
      <c r="L9" s="41"/>
      <c r="M9" s="38"/>
    </row>
    <row r="10" spans="2:13" hidden="1">
      <c r="B10" s="48" t="s">
        <v>142</v>
      </c>
      <c r="C10" s="26" t="s">
        <v>238</v>
      </c>
      <c r="D10" s="27" t="s">
        <v>9</v>
      </c>
      <c r="E10" s="27" t="s">
        <v>34</v>
      </c>
      <c r="F10" s="27">
        <v>1</v>
      </c>
      <c r="H10" s="27" t="s">
        <v>224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209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224</v>
      </c>
      <c r="I11" s="34"/>
      <c r="J11" s="51" t="s">
        <v>143</v>
      </c>
      <c r="K11" s="31">
        <f>SUM(F3:F86)</f>
        <v>42.25</v>
      </c>
      <c r="L11" s="41"/>
      <c r="M11" s="38"/>
    </row>
    <row r="12" spans="2:13" ht="33.75" hidden="1" thickBot="1">
      <c r="B12" s="48" t="s">
        <v>142</v>
      </c>
      <c r="C12" s="26" t="s">
        <v>210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224</v>
      </c>
      <c r="I12" s="34"/>
      <c r="J12" s="52" t="s">
        <v>144</v>
      </c>
      <c r="K12" s="53">
        <f>8*K11</f>
        <v>338</v>
      </c>
      <c r="L12" s="54"/>
      <c r="M12" s="38"/>
    </row>
    <row r="13" spans="2:13" hidden="1">
      <c r="B13" s="48" t="s">
        <v>142</v>
      </c>
      <c r="C13" s="26" t="s">
        <v>239</v>
      </c>
      <c r="D13" s="27" t="s">
        <v>9</v>
      </c>
      <c r="E13" s="27" t="s">
        <v>34</v>
      </c>
      <c r="F13" s="27">
        <v>1</v>
      </c>
      <c r="H13" s="27" t="s">
        <v>224</v>
      </c>
      <c r="J13" s="55"/>
      <c r="K13" s="56"/>
      <c r="L13" s="56"/>
    </row>
    <row r="14" spans="2:13" hidden="1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224</v>
      </c>
    </row>
    <row r="15" spans="2:13" hidden="1">
      <c r="B15" s="57" t="s">
        <v>145</v>
      </c>
      <c r="C15" s="26" t="s">
        <v>240</v>
      </c>
      <c r="D15" s="27" t="s">
        <v>9</v>
      </c>
      <c r="E15" s="27" t="s">
        <v>34</v>
      </c>
      <c r="F15" s="27">
        <v>0.25</v>
      </c>
      <c r="H15" s="27" t="s">
        <v>224</v>
      </c>
    </row>
    <row r="16" spans="2:13" hidden="1">
      <c r="B16" s="57" t="s">
        <v>145</v>
      </c>
      <c r="C16" s="26" t="s">
        <v>169</v>
      </c>
      <c r="D16" s="27" t="s">
        <v>9</v>
      </c>
      <c r="E16" s="27" t="s">
        <v>34</v>
      </c>
      <c r="F16" s="27">
        <v>0.25</v>
      </c>
      <c r="H16" s="27" t="s">
        <v>224</v>
      </c>
    </row>
    <row r="17" spans="2:8" hidden="1">
      <c r="B17" s="57" t="s">
        <v>145</v>
      </c>
      <c r="C17" s="26" t="s">
        <v>166</v>
      </c>
      <c r="D17" s="27" t="s">
        <v>9</v>
      </c>
      <c r="E17" s="27" t="s">
        <v>34</v>
      </c>
      <c r="F17" s="27">
        <v>0.25</v>
      </c>
      <c r="G17" s="27">
        <v>0.25</v>
      </c>
      <c r="H17" s="27" t="s">
        <v>224</v>
      </c>
    </row>
    <row r="18" spans="2:8" hidden="1">
      <c r="B18" s="57" t="s">
        <v>145</v>
      </c>
      <c r="C18" s="26" t="s">
        <v>168</v>
      </c>
      <c r="D18" s="27" t="s">
        <v>9</v>
      </c>
      <c r="E18" s="27" t="s">
        <v>34</v>
      </c>
      <c r="F18" s="27">
        <v>0.5</v>
      </c>
      <c r="G18" s="27">
        <v>0.5</v>
      </c>
      <c r="H18" s="27" t="s">
        <v>224</v>
      </c>
    </row>
    <row r="19" spans="2:8" hidden="1">
      <c r="B19" s="57" t="s">
        <v>145</v>
      </c>
      <c r="C19" s="26" t="s">
        <v>172</v>
      </c>
      <c r="D19" s="27" t="s">
        <v>9</v>
      </c>
      <c r="E19" s="27" t="s">
        <v>34</v>
      </c>
      <c r="F19" s="27">
        <v>1</v>
      </c>
      <c r="H19" s="27" t="s">
        <v>224</v>
      </c>
    </row>
    <row r="20" spans="2:8" hidden="1">
      <c r="B20" s="57" t="s">
        <v>145</v>
      </c>
      <c r="C20" s="26" t="s">
        <v>173</v>
      </c>
      <c r="D20" s="27" t="s">
        <v>9</v>
      </c>
      <c r="E20" s="27" t="s">
        <v>34</v>
      </c>
      <c r="F20" s="27">
        <v>1</v>
      </c>
      <c r="H20" s="27" t="s">
        <v>224</v>
      </c>
    </row>
    <row r="21" spans="2:8" hidden="1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224</v>
      </c>
    </row>
    <row r="22" spans="2:8" hidden="1">
      <c r="B22" s="57" t="s">
        <v>145</v>
      </c>
      <c r="C22" s="26" t="s">
        <v>147</v>
      </c>
      <c r="D22" s="27" t="s">
        <v>9</v>
      </c>
      <c r="E22" s="27" t="s">
        <v>34</v>
      </c>
      <c r="F22" s="27">
        <v>0.5</v>
      </c>
      <c r="H22" s="27" t="s">
        <v>224</v>
      </c>
    </row>
    <row r="23" spans="2:8" hidden="1">
      <c r="B23" s="57" t="s">
        <v>145</v>
      </c>
      <c r="C23" s="26" t="s">
        <v>148</v>
      </c>
      <c r="D23" s="27" t="s">
        <v>9</v>
      </c>
      <c r="E23" s="27" t="s">
        <v>34</v>
      </c>
      <c r="F23" s="27">
        <v>0.25</v>
      </c>
      <c r="H23" s="27" t="s">
        <v>224</v>
      </c>
    </row>
    <row r="24" spans="2:8" hidden="1">
      <c r="B24" s="57" t="s">
        <v>145</v>
      </c>
      <c r="C24" s="26" t="s">
        <v>170</v>
      </c>
      <c r="D24" s="27" t="s">
        <v>9</v>
      </c>
      <c r="E24" s="27" t="s">
        <v>34</v>
      </c>
      <c r="F24" s="27">
        <v>0.5</v>
      </c>
      <c r="H24" s="27" t="s">
        <v>224</v>
      </c>
    </row>
    <row r="25" spans="2:8" hidden="1">
      <c r="B25" s="57" t="s">
        <v>145</v>
      </c>
      <c r="C25" s="26" t="s">
        <v>171</v>
      </c>
      <c r="D25" s="27" t="s">
        <v>9</v>
      </c>
      <c r="E25" s="27" t="s">
        <v>34</v>
      </c>
      <c r="F25" s="27">
        <v>1</v>
      </c>
      <c r="H25" s="27" t="s">
        <v>224</v>
      </c>
    </row>
    <row r="26" spans="2:8">
      <c r="B26" s="58" t="s">
        <v>149</v>
      </c>
      <c r="C26" s="26" t="s">
        <v>174</v>
      </c>
      <c r="D26" s="27" t="s">
        <v>9</v>
      </c>
      <c r="E26" s="27" t="s">
        <v>34</v>
      </c>
      <c r="F26" s="27">
        <v>0.5</v>
      </c>
      <c r="H26" s="27" t="s">
        <v>134</v>
      </c>
    </row>
    <row r="27" spans="2:8">
      <c r="B27" s="58" t="s">
        <v>149</v>
      </c>
      <c r="C27" s="26" t="s">
        <v>175</v>
      </c>
      <c r="D27" s="27" t="s">
        <v>9</v>
      </c>
      <c r="E27" s="27" t="s">
        <v>34</v>
      </c>
      <c r="F27" s="27">
        <v>0.25</v>
      </c>
      <c r="H27" s="27" t="s">
        <v>134</v>
      </c>
    </row>
    <row r="28" spans="2:8" hidden="1">
      <c r="B28" s="59" t="s">
        <v>176</v>
      </c>
      <c r="C28" s="26" t="s">
        <v>146</v>
      </c>
      <c r="D28" s="27" t="s">
        <v>9</v>
      </c>
      <c r="E28" s="27" t="s">
        <v>34</v>
      </c>
      <c r="F28" s="27">
        <v>0.25</v>
      </c>
      <c r="H28" s="27" t="s">
        <v>224</v>
      </c>
    </row>
    <row r="29" spans="2:8" hidden="1">
      <c r="B29" s="59" t="s">
        <v>176</v>
      </c>
      <c r="C29" s="26" t="s">
        <v>177</v>
      </c>
      <c r="D29" s="27" t="s">
        <v>9</v>
      </c>
      <c r="E29" s="27" t="s">
        <v>34</v>
      </c>
      <c r="F29" s="27">
        <v>0.5</v>
      </c>
      <c r="H29" s="27" t="s">
        <v>224</v>
      </c>
    </row>
    <row r="30" spans="2:8" hidden="1">
      <c r="B30" s="59" t="s">
        <v>176</v>
      </c>
      <c r="C30" s="26" t="s">
        <v>228</v>
      </c>
      <c r="D30" s="27" t="s">
        <v>9</v>
      </c>
      <c r="E30" s="27" t="s">
        <v>34</v>
      </c>
      <c r="F30" s="27">
        <v>0.25</v>
      </c>
      <c r="H30" s="27" t="s">
        <v>224</v>
      </c>
    </row>
    <row r="31" spans="2:8" hidden="1">
      <c r="B31" s="59" t="s">
        <v>176</v>
      </c>
      <c r="C31" s="26" t="s">
        <v>178</v>
      </c>
      <c r="D31" s="27" t="s">
        <v>9</v>
      </c>
      <c r="E31" s="27" t="s">
        <v>34</v>
      </c>
      <c r="F31" s="27">
        <v>0.25</v>
      </c>
      <c r="H31" s="27" t="s">
        <v>224</v>
      </c>
    </row>
    <row r="32" spans="2:8" hidden="1">
      <c r="B32" s="59" t="s">
        <v>176</v>
      </c>
      <c r="C32" s="26" t="s">
        <v>179</v>
      </c>
      <c r="D32" s="27" t="s">
        <v>9</v>
      </c>
      <c r="E32" s="27" t="s">
        <v>34</v>
      </c>
      <c r="F32" s="27">
        <v>0.25</v>
      </c>
      <c r="G32" s="27">
        <v>0.25</v>
      </c>
      <c r="H32" s="27" t="s">
        <v>224</v>
      </c>
    </row>
    <row r="33" spans="2:8" hidden="1">
      <c r="B33" s="60" t="s">
        <v>180</v>
      </c>
      <c r="C33" s="26" t="s">
        <v>225</v>
      </c>
      <c r="D33" s="27" t="s">
        <v>9</v>
      </c>
      <c r="E33" s="27" t="s">
        <v>34</v>
      </c>
      <c r="F33" s="27">
        <v>0.5</v>
      </c>
      <c r="H33" s="27" t="s">
        <v>224</v>
      </c>
    </row>
    <row r="34" spans="2:8" hidden="1">
      <c r="B34" s="60" t="s">
        <v>181</v>
      </c>
      <c r="C34" s="26" t="s">
        <v>226</v>
      </c>
      <c r="D34" s="27" t="s">
        <v>9</v>
      </c>
      <c r="E34" s="27" t="s">
        <v>34</v>
      </c>
      <c r="F34" s="27">
        <v>0.5</v>
      </c>
      <c r="H34" s="27" t="s">
        <v>224</v>
      </c>
    </row>
    <row r="35" spans="2:8" hidden="1">
      <c r="B35" s="60" t="s">
        <v>182</v>
      </c>
      <c r="C35" s="26" t="s">
        <v>227</v>
      </c>
      <c r="D35" s="27" t="s">
        <v>9</v>
      </c>
      <c r="E35" s="27" t="s">
        <v>18</v>
      </c>
      <c r="F35" s="27">
        <v>0.5</v>
      </c>
      <c r="H35" s="27" t="s">
        <v>224</v>
      </c>
    </row>
    <row r="36" spans="2:8" hidden="1">
      <c r="B36" s="60" t="s">
        <v>199</v>
      </c>
      <c r="C36" s="26" t="s">
        <v>225</v>
      </c>
      <c r="D36" s="27" t="s">
        <v>9</v>
      </c>
      <c r="E36" s="27" t="s">
        <v>34</v>
      </c>
      <c r="F36" s="27">
        <v>0.5</v>
      </c>
      <c r="H36" s="27" t="s">
        <v>224</v>
      </c>
    </row>
    <row r="37" spans="2:8" hidden="1">
      <c r="B37" s="60" t="s">
        <v>199</v>
      </c>
      <c r="C37" s="26" t="s">
        <v>226</v>
      </c>
      <c r="D37" s="27" t="s">
        <v>9</v>
      </c>
      <c r="E37" s="27" t="s">
        <v>34</v>
      </c>
      <c r="F37" s="27">
        <v>0.5</v>
      </c>
      <c r="H37" s="27" t="s">
        <v>224</v>
      </c>
    </row>
    <row r="38" spans="2:8" hidden="1">
      <c r="B38" s="60" t="s">
        <v>229</v>
      </c>
      <c r="C38" s="26" t="s">
        <v>230</v>
      </c>
      <c r="D38" s="27" t="s">
        <v>9</v>
      </c>
      <c r="E38" s="27" t="s">
        <v>34</v>
      </c>
      <c r="F38" s="27">
        <v>0.5</v>
      </c>
      <c r="H38" s="27" t="s">
        <v>224</v>
      </c>
    </row>
    <row r="39" spans="2:8">
      <c r="B39" s="60" t="s">
        <v>231</v>
      </c>
      <c r="C39" s="26" t="s">
        <v>225</v>
      </c>
      <c r="D39" s="27" t="s">
        <v>9</v>
      </c>
      <c r="E39" s="27" t="s">
        <v>18</v>
      </c>
      <c r="F39" s="27">
        <v>0.5</v>
      </c>
      <c r="H39" s="27" t="s">
        <v>134</v>
      </c>
    </row>
    <row r="40" spans="2:8">
      <c r="B40" s="60" t="s">
        <v>231</v>
      </c>
      <c r="C40" s="26" t="s">
        <v>232</v>
      </c>
      <c r="D40" s="27" t="s">
        <v>9</v>
      </c>
      <c r="E40" s="27" t="s">
        <v>18</v>
      </c>
      <c r="F40" s="27">
        <v>0.5</v>
      </c>
      <c r="H40" s="27" t="s">
        <v>134</v>
      </c>
    </row>
    <row r="41" spans="2:8">
      <c r="B41" s="60" t="s">
        <v>233</v>
      </c>
      <c r="C41" s="26" t="s">
        <v>234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236</v>
      </c>
      <c r="C42" s="26" t="s">
        <v>237</v>
      </c>
      <c r="D42" s="27" t="s">
        <v>9</v>
      </c>
      <c r="E42" s="27" t="s">
        <v>18</v>
      </c>
      <c r="F42" s="27">
        <v>0.5</v>
      </c>
      <c r="H42" s="27" t="s">
        <v>134</v>
      </c>
    </row>
    <row r="43" spans="2:8">
      <c r="B43" s="60" t="s">
        <v>236</v>
      </c>
      <c r="C43" s="26" t="s">
        <v>235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 hidden="1">
      <c r="B44" s="61" t="s">
        <v>214</v>
      </c>
      <c r="C44" s="26" t="s">
        <v>215</v>
      </c>
      <c r="D44" s="27" t="s">
        <v>17</v>
      </c>
      <c r="E44" s="27" t="s">
        <v>34</v>
      </c>
      <c r="F44" s="27">
        <v>0.25</v>
      </c>
      <c r="H44" s="27" t="s">
        <v>224</v>
      </c>
    </row>
    <row r="45" spans="2:8">
      <c r="B45" s="61" t="s">
        <v>214</v>
      </c>
      <c r="C45" s="26" t="s">
        <v>216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 hidden="1">
      <c r="B46" s="61" t="s">
        <v>214</v>
      </c>
      <c r="C46" s="26" t="s">
        <v>217</v>
      </c>
      <c r="D46" s="27" t="s">
        <v>9</v>
      </c>
      <c r="E46" s="27" t="s">
        <v>18</v>
      </c>
      <c r="F46" s="27">
        <v>0.5</v>
      </c>
      <c r="H46" s="27" t="s">
        <v>224</v>
      </c>
    </row>
    <row r="47" spans="2:8">
      <c r="B47" s="61" t="s">
        <v>214</v>
      </c>
      <c r="C47" s="26" t="s">
        <v>218</v>
      </c>
      <c r="D47" s="27" t="s">
        <v>17</v>
      </c>
      <c r="E47" s="27" t="s">
        <v>18</v>
      </c>
      <c r="F47" s="27">
        <v>0.25</v>
      </c>
      <c r="H47" s="27" t="s">
        <v>134</v>
      </c>
    </row>
    <row r="48" spans="2:8">
      <c r="B48" s="70" t="s">
        <v>221</v>
      </c>
      <c r="C48" s="26" t="s">
        <v>222</v>
      </c>
      <c r="D48" s="27" t="s">
        <v>25</v>
      </c>
      <c r="E48" s="27" t="s">
        <v>18</v>
      </c>
      <c r="F48" s="27">
        <v>0.25</v>
      </c>
      <c r="H48" s="27" t="s">
        <v>134</v>
      </c>
    </row>
    <row r="49" spans="2:8">
      <c r="B49" s="70" t="s">
        <v>221</v>
      </c>
      <c r="C49" s="26" t="s">
        <v>223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62" t="s">
        <v>150</v>
      </c>
      <c r="C50" s="26" t="s">
        <v>151</v>
      </c>
      <c r="D50" s="27" t="s">
        <v>9</v>
      </c>
      <c r="E50" s="27" t="s">
        <v>18</v>
      </c>
      <c r="F50" s="27">
        <v>0.25</v>
      </c>
      <c r="G50" s="27">
        <v>0.25</v>
      </c>
      <c r="H50" s="27" t="s">
        <v>224</v>
      </c>
    </row>
    <row r="51" spans="2:8" hidden="1">
      <c r="B51" s="62" t="s">
        <v>150</v>
      </c>
      <c r="C51" s="26" t="s">
        <v>219</v>
      </c>
      <c r="D51" s="27" t="s">
        <v>9</v>
      </c>
      <c r="E51" s="27" t="s">
        <v>18</v>
      </c>
      <c r="F51" s="27">
        <v>0.5</v>
      </c>
      <c r="G51" s="27">
        <v>0.5</v>
      </c>
      <c r="H51" s="27" t="s">
        <v>224</v>
      </c>
    </row>
    <row r="52" spans="2:8" hidden="1">
      <c r="B52" s="62" t="s">
        <v>150</v>
      </c>
      <c r="C52" s="26" t="s">
        <v>152</v>
      </c>
      <c r="D52" s="27" t="s">
        <v>9</v>
      </c>
      <c r="E52" s="27" t="s">
        <v>62</v>
      </c>
      <c r="F52" s="27">
        <v>0.5</v>
      </c>
      <c r="H52" s="27" t="s">
        <v>224</v>
      </c>
    </row>
    <row r="53" spans="2:8" hidden="1">
      <c r="B53" s="63" t="s">
        <v>153</v>
      </c>
      <c r="C53" s="26" t="s">
        <v>241</v>
      </c>
      <c r="D53" s="27" t="s">
        <v>9</v>
      </c>
      <c r="E53" s="27" t="s">
        <v>34</v>
      </c>
      <c r="F53" s="27">
        <v>1</v>
      </c>
      <c r="H53" s="27" t="s">
        <v>224</v>
      </c>
    </row>
    <row r="54" spans="2:8">
      <c r="B54" s="63" t="s">
        <v>153</v>
      </c>
      <c r="C54" s="26" t="s">
        <v>183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4" t="s">
        <v>154</v>
      </c>
      <c r="C55" s="26" t="s">
        <v>204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205</v>
      </c>
      <c r="D56" s="27" t="s">
        <v>9</v>
      </c>
      <c r="E56" s="27" t="s">
        <v>18</v>
      </c>
      <c r="F56" s="27">
        <v>1</v>
      </c>
      <c r="H56" s="27" t="s">
        <v>134</v>
      </c>
    </row>
    <row r="57" spans="2:8">
      <c r="B57" s="64" t="s">
        <v>154</v>
      </c>
      <c r="C57" s="26" t="s">
        <v>206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>
      <c r="B58" s="64" t="s">
        <v>154</v>
      </c>
      <c r="C58" s="26" t="s">
        <v>184</v>
      </c>
      <c r="D58" s="27" t="s">
        <v>9</v>
      </c>
      <c r="E58" s="27" t="s">
        <v>34</v>
      </c>
      <c r="F58" s="27">
        <v>0.5</v>
      </c>
      <c r="H58" s="27" t="s">
        <v>134</v>
      </c>
    </row>
    <row r="59" spans="2:8">
      <c r="B59" s="65" t="s">
        <v>155</v>
      </c>
      <c r="C59" s="26" t="s">
        <v>156</v>
      </c>
      <c r="D59" s="27" t="s">
        <v>17</v>
      </c>
      <c r="E59" s="27" t="s">
        <v>18</v>
      </c>
      <c r="F59" s="27">
        <v>0.25</v>
      </c>
      <c r="H59" s="27" t="s">
        <v>134</v>
      </c>
    </row>
    <row r="60" spans="2:8">
      <c r="B60" s="65" t="s">
        <v>155</v>
      </c>
      <c r="C60" s="26" t="s">
        <v>157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158</v>
      </c>
      <c r="D61" s="27" t="s">
        <v>17</v>
      </c>
      <c r="E61" s="27" t="s">
        <v>62</v>
      </c>
      <c r="F61" s="27">
        <v>0.25</v>
      </c>
      <c r="H61" s="27" t="s">
        <v>134</v>
      </c>
    </row>
    <row r="62" spans="2:8">
      <c r="B62" s="65" t="s">
        <v>155</v>
      </c>
      <c r="C62" s="26" t="s">
        <v>159</v>
      </c>
      <c r="D62" s="27" t="s">
        <v>9</v>
      </c>
      <c r="E62" s="27" t="s">
        <v>18</v>
      </c>
      <c r="F62" s="27">
        <v>0.5</v>
      </c>
      <c r="H62" s="27" t="s">
        <v>134</v>
      </c>
    </row>
    <row r="63" spans="2:8">
      <c r="B63" s="66" t="s">
        <v>185</v>
      </c>
      <c r="C63" s="26" t="s">
        <v>186</v>
      </c>
      <c r="D63" s="27" t="s">
        <v>17</v>
      </c>
      <c r="E63" s="27" t="s">
        <v>18</v>
      </c>
      <c r="F63" s="27">
        <v>0.25</v>
      </c>
      <c r="H63" s="27" t="s">
        <v>134</v>
      </c>
    </row>
    <row r="64" spans="2:8">
      <c r="B64" s="66" t="s">
        <v>185</v>
      </c>
      <c r="C64" s="26" t="s">
        <v>187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>
      <c r="B65" s="66" t="s">
        <v>185</v>
      </c>
      <c r="C65" s="26" t="s">
        <v>192</v>
      </c>
      <c r="D65" s="27" t="s">
        <v>25</v>
      </c>
      <c r="E65" s="27" t="s">
        <v>18</v>
      </c>
      <c r="F65" s="27">
        <v>0.25</v>
      </c>
      <c r="H65" s="27" t="s">
        <v>134</v>
      </c>
    </row>
    <row r="66" spans="2:8">
      <c r="B66" s="66" t="s">
        <v>185</v>
      </c>
      <c r="C66" s="26" t="s">
        <v>200</v>
      </c>
      <c r="D66" s="27" t="s">
        <v>9</v>
      </c>
      <c r="E66" s="27" t="s">
        <v>18</v>
      </c>
      <c r="F66" s="27">
        <v>0.25</v>
      </c>
      <c r="H66" s="27" t="s">
        <v>134</v>
      </c>
    </row>
    <row r="67" spans="2:8">
      <c r="B67" s="66" t="s">
        <v>185</v>
      </c>
      <c r="C67" s="26" t="s">
        <v>201</v>
      </c>
      <c r="D67" s="27" t="s">
        <v>9</v>
      </c>
      <c r="E67" s="27" t="s">
        <v>34</v>
      </c>
      <c r="F67" s="27">
        <v>1</v>
      </c>
      <c r="H67" s="27" t="s">
        <v>134</v>
      </c>
    </row>
    <row r="68" spans="2:8">
      <c r="B68" s="66" t="s">
        <v>185</v>
      </c>
      <c r="C68" s="26" t="s">
        <v>202</v>
      </c>
      <c r="D68" s="27" t="s">
        <v>9</v>
      </c>
      <c r="E68" s="27" t="s">
        <v>18</v>
      </c>
      <c r="F68" s="27">
        <v>1</v>
      </c>
      <c r="H68" s="27" t="s">
        <v>134</v>
      </c>
    </row>
    <row r="69" spans="2:8">
      <c r="B69" s="66" t="s">
        <v>185</v>
      </c>
      <c r="C69" s="26" t="s">
        <v>203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>
      <c r="B70" s="66" t="s">
        <v>185</v>
      </c>
      <c r="C70" s="26" t="s">
        <v>211</v>
      </c>
      <c r="D70" s="27" t="s">
        <v>9</v>
      </c>
      <c r="E70" s="27" t="s">
        <v>34</v>
      </c>
      <c r="F70" s="27">
        <v>0.25</v>
      </c>
      <c r="H70" s="27" t="s">
        <v>134</v>
      </c>
    </row>
    <row r="71" spans="2:8">
      <c r="B71" s="66" t="s">
        <v>185</v>
      </c>
      <c r="C71" s="26" t="s">
        <v>212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7" t="s">
        <v>160</v>
      </c>
      <c r="C72" s="26" t="s">
        <v>193</v>
      </c>
      <c r="D72" s="27" t="s">
        <v>9</v>
      </c>
      <c r="E72" s="27" t="s">
        <v>18</v>
      </c>
      <c r="F72" s="27">
        <v>0.25</v>
      </c>
      <c r="H72" s="27" t="s">
        <v>134</v>
      </c>
    </row>
    <row r="73" spans="2:8">
      <c r="B73" s="67" t="s">
        <v>160</v>
      </c>
      <c r="C73" s="26" t="s">
        <v>194</v>
      </c>
      <c r="D73" s="27" t="s">
        <v>9</v>
      </c>
      <c r="E73" s="27" t="s">
        <v>18</v>
      </c>
      <c r="F73" s="27">
        <v>0.5</v>
      </c>
      <c r="H73" s="27" t="s">
        <v>134</v>
      </c>
    </row>
    <row r="74" spans="2:8">
      <c r="B74" s="67" t="s">
        <v>160</v>
      </c>
      <c r="C74" s="26" t="s">
        <v>195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>
      <c r="B75" s="67" t="s">
        <v>160</v>
      </c>
      <c r="C75" s="26" t="s">
        <v>220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>
      <c r="B76" s="67" t="s">
        <v>160</v>
      </c>
      <c r="C76" s="26" t="s">
        <v>213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>
      <c r="B77" s="67" t="s">
        <v>160</v>
      </c>
      <c r="C77" s="26" t="s">
        <v>196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>
      <c r="B78" s="68" t="s">
        <v>161</v>
      </c>
      <c r="C78" s="26" t="s">
        <v>162</v>
      </c>
      <c r="D78" s="27" t="s">
        <v>9</v>
      </c>
      <c r="E78" s="27" t="s">
        <v>18</v>
      </c>
      <c r="F78" s="27">
        <v>0.25</v>
      </c>
      <c r="H78" s="27" t="s">
        <v>134</v>
      </c>
    </row>
    <row r="79" spans="2:8">
      <c r="B79" s="68" t="s">
        <v>161</v>
      </c>
      <c r="C79" s="26" t="s">
        <v>163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>
      <c r="B80" s="68" t="s">
        <v>161</v>
      </c>
      <c r="C80" s="30" t="s">
        <v>197</v>
      </c>
      <c r="D80" s="27" t="s">
        <v>25</v>
      </c>
      <c r="E80" s="27" t="s">
        <v>18</v>
      </c>
      <c r="F80" s="27">
        <v>0.5</v>
      </c>
      <c r="H80" s="27" t="s">
        <v>134</v>
      </c>
    </row>
    <row r="81" spans="2:8" hidden="1">
      <c r="B81" s="68" t="s">
        <v>161</v>
      </c>
      <c r="C81" s="26" t="s">
        <v>164</v>
      </c>
      <c r="D81" s="27" t="s">
        <v>25</v>
      </c>
      <c r="E81" s="27" t="s">
        <v>62</v>
      </c>
      <c r="F81" s="27">
        <v>0.5</v>
      </c>
      <c r="H81" s="27" t="s">
        <v>134</v>
      </c>
    </row>
    <row r="82" spans="2:8">
      <c r="B82" s="68" t="s">
        <v>161</v>
      </c>
      <c r="C82" s="26" t="s">
        <v>274</v>
      </c>
      <c r="D82" s="27" t="s">
        <v>9</v>
      </c>
      <c r="E82" s="27" t="s">
        <v>18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198</v>
      </c>
      <c r="D83" s="27" t="s">
        <v>17</v>
      </c>
      <c r="E83" s="27" t="s">
        <v>62</v>
      </c>
      <c r="F83" s="27">
        <v>0.25</v>
      </c>
      <c r="H83" s="27" t="s">
        <v>134</v>
      </c>
    </row>
    <row r="84" spans="2:8">
      <c r="B84" s="57" t="s">
        <v>138</v>
      </c>
      <c r="C84" s="26" t="s">
        <v>188</v>
      </c>
      <c r="D84" s="27" t="s">
        <v>9</v>
      </c>
      <c r="E84" s="27" t="s">
        <v>18</v>
      </c>
      <c r="F84" s="27">
        <v>0.25</v>
      </c>
      <c r="H84" s="27" t="s">
        <v>134</v>
      </c>
    </row>
    <row r="85" spans="2:8">
      <c r="B85" s="57" t="s">
        <v>138</v>
      </c>
      <c r="C85" s="26" t="s">
        <v>189</v>
      </c>
      <c r="D85" s="27" t="s">
        <v>9</v>
      </c>
      <c r="E85" s="27" t="s">
        <v>18</v>
      </c>
      <c r="F85" s="27">
        <v>0.5</v>
      </c>
      <c r="H85" s="27" t="s">
        <v>134</v>
      </c>
    </row>
    <row r="86" spans="2:8">
      <c r="B86" s="57" t="s">
        <v>138</v>
      </c>
      <c r="C86" s="26" t="s">
        <v>190</v>
      </c>
      <c r="D86" s="27" t="s">
        <v>9</v>
      </c>
      <c r="E86" s="27" t="s">
        <v>18</v>
      </c>
      <c r="F86" s="27">
        <v>0.25</v>
      </c>
      <c r="H86" s="27" t="s">
        <v>134</v>
      </c>
    </row>
    <row r="87" spans="2:8">
      <c r="B87" s="57" t="s">
        <v>138</v>
      </c>
      <c r="C87" s="26" t="s">
        <v>191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26" t="s">
        <v>165</v>
      </c>
    </row>
    <row r="89" spans="2:8">
      <c r="H89" s="69"/>
    </row>
  </sheetData>
  <autoFilter ref="C2:H88" xr:uid="{00000000-0001-0000-0000-000000000000}">
    <filterColumn colId="2">
      <filters>
        <filter val="アルファ"/>
        <filter val="プロト"/>
      </filters>
    </filterColumn>
    <filterColumn colId="5">
      <filters>
        <filter val="未着手"/>
      </filters>
    </filterColumn>
  </autoFilter>
  <phoneticPr fontId="1"/>
  <dataValidations count="3">
    <dataValidation type="list" allowBlank="1" showInputMessage="1" showErrorMessage="1" sqref="D3:D88" xr:uid="{AF10AFEC-2E3A-4CB7-ABD8-6255C47E78C2}">
      <formula1>"S,A,B,C"</formula1>
    </dataValidation>
    <dataValidation type="list" allowBlank="1" showInputMessage="1" showErrorMessage="1" sqref="E3:E88" xr:uid="{8982FD40-CA4D-4B92-93FE-B37B6B67ACD6}">
      <formula1>"プロト,アルファ,ベータ,マスタ"</formula1>
    </dataValidation>
    <dataValidation type="list" allowBlank="1" showInputMessage="1" showErrorMessage="1" sqref="H3:H88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6D36-0FF7-4DEF-A03E-3AF065CB9BCC}">
  <dimension ref="B1:H16"/>
  <sheetViews>
    <sheetView zoomScaleNormal="100" workbookViewId="0">
      <selection activeCell="G12" sqref="G12"/>
    </sheetView>
  </sheetViews>
  <sheetFormatPr defaultRowHeight="18.75"/>
  <cols>
    <col min="2" max="2" width="13" bestFit="1" customWidth="1"/>
    <col min="3" max="3" width="37.5" bestFit="1" customWidth="1"/>
    <col min="4" max="4" width="60.75" bestFit="1" customWidth="1"/>
    <col min="6" max="6" width="33.125" bestFit="1" customWidth="1"/>
    <col min="7" max="7" width="21.75" bestFit="1" customWidth="1"/>
    <col min="8" max="8" width="44.125" bestFit="1" customWidth="1"/>
  </cols>
  <sheetData>
    <row r="1" spans="2:8" ht="19.5" thickBot="1"/>
    <row r="2" spans="2:8" ht="19.5" thickBot="1">
      <c r="B2" s="71"/>
      <c r="C2" s="72" t="s">
        <v>242</v>
      </c>
      <c r="D2" s="73" t="s">
        <v>244</v>
      </c>
    </row>
    <row r="3" spans="2:8">
      <c r="B3" s="74" t="s">
        <v>243</v>
      </c>
      <c r="C3" t="s">
        <v>245</v>
      </c>
      <c r="D3" s="75" t="s">
        <v>249</v>
      </c>
      <c r="F3" s="80" t="s">
        <v>245</v>
      </c>
      <c r="G3" t="s">
        <v>263</v>
      </c>
      <c r="H3" t="s">
        <v>264</v>
      </c>
    </row>
    <row r="4" spans="2:8">
      <c r="B4" s="74"/>
      <c r="C4" t="s">
        <v>246</v>
      </c>
      <c r="D4" s="75" t="s">
        <v>250</v>
      </c>
      <c r="F4" s="81" t="s">
        <v>267</v>
      </c>
      <c r="H4" t="s">
        <v>265</v>
      </c>
    </row>
    <row r="5" spans="2:8" ht="19.5" thickBot="1">
      <c r="B5" s="74"/>
      <c r="C5" t="s">
        <v>247</v>
      </c>
      <c r="D5" s="75" t="s">
        <v>251</v>
      </c>
      <c r="F5" s="82" t="s">
        <v>268</v>
      </c>
    </row>
    <row r="6" spans="2:8" ht="19.5" thickBot="1">
      <c r="B6" s="76"/>
      <c r="C6" s="77" t="s">
        <v>248</v>
      </c>
      <c r="D6" s="78" t="s">
        <v>252</v>
      </c>
      <c r="F6" s="79" t="s">
        <v>266</v>
      </c>
    </row>
    <row r="8" spans="2:8">
      <c r="D8" t="s">
        <v>269</v>
      </c>
    </row>
    <row r="9" spans="2:8">
      <c r="C9" t="s">
        <v>262</v>
      </c>
      <c r="G9" t="s">
        <v>272</v>
      </c>
    </row>
    <row r="10" spans="2:8">
      <c r="F10" t="s">
        <v>270</v>
      </c>
      <c r="G10" t="s">
        <v>264</v>
      </c>
    </row>
    <row r="11" spans="2:8" ht="19.5" thickBot="1">
      <c r="F11" t="s">
        <v>273</v>
      </c>
    </row>
    <row r="12" spans="2:8">
      <c r="B12" s="71"/>
      <c r="C12" s="72" t="s">
        <v>253</v>
      </c>
      <c r="D12" s="73" t="s">
        <v>244</v>
      </c>
    </row>
    <row r="13" spans="2:8">
      <c r="B13" s="74" t="s">
        <v>243</v>
      </c>
      <c r="C13" t="s">
        <v>256</v>
      </c>
      <c r="D13" s="75" t="s">
        <v>258</v>
      </c>
    </row>
    <row r="14" spans="2:8">
      <c r="B14" s="74"/>
      <c r="C14" t="s">
        <v>257</v>
      </c>
      <c r="D14" s="75" t="s">
        <v>259</v>
      </c>
      <c r="F14" t="s">
        <v>271</v>
      </c>
    </row>
    <row r="15" spans="2:8">
      <c r="B15" s="74"/>
      <c r="C15" t="s">
        <v>254</v>
      </c>
      <c r="D15" s="75" t="s">
        <v>260</v>
      </c>
      <c r="F15" t="s">
        <v>245</v>
      </c>
    </row>
    <row r="16" spans="2:8" ht="19.5" thickBot="1">
      <c r="B16" s="76"/>
      <c r="C16" s="77" t="s">
        <v>255</v>
      </c>
      <c r="D16" s="78" t="s">
        <v>261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2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1125_元データ</vt:lpstr>
      <vt:lpstr>概要</vt:lpstr>
      <vt:lpstr>作業工数見積もり</vt:lpstr>
      <vt:lpstr>クラス設計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井上　恋</cp:lastModifiedBy>
  <cp:revision/>
  <dcterms:created xsi:type="dcterms:W3CDTF">2015-06-05T18:19:34Z</dcterms:created>
  <dcterms:modified xsi:type="dcterms:W3CDTF">2025-06-24T06:59:49Z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