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井上　恋\Documents\GitHub\Summer2\"/>
    </mc:Choice>
  </mc:AlternateContent>
  <xr:revisionPtr revIDLastSave="0" documentId="13_ncr:1_{A9997C22-A95E-4209-9FDB-E61C2346A95F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1125_元データ" sheetId="4" r:id="rId1"/>
    <sheet name="概要" sheetId="5" r:id="rId2"/>
    <sheet name="作業工数見積もり" sheetId="1" r:id="rId3"/>
  </sheets>
  <definedNames>
    <definedName name="_xlnm._FilterDatabase" localSheetId="0" hidden="1">'1125_元データ'!$B$2:$G$106</definedName>
    <definedName name="_xlnm._FilterDatabase" localSheetId="2" hidden="1">作業工数見積もり!$C$2:$H$90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5" l="1"/>
  <c r="D10" i="5" l="1"/>
  <c r="C12" i="5"/>
  <c r="C11" i="5"/>
  <c r="K8" i="1"/>
  <c r="K11" i="1"/>
  <c r="K12" i="1" s="1"/>
  <c r="C3" i="5"/>
  <c r="K9" i="1"/>
  <c r="K7" i="1"/>
  <c r="K6" i="1"/>
  <c r="K5" i="1"/>
  <c r="K4" i="1"/>
  <c r="C4" i="5"/>
  <c r="C6" i="5"/>
  <c r="C7" i="5"/>
  <c r="C5" i="5" s="1"/>
  <c r="D11" i="5"/>
  <c r="D12" i="5"/>
  <c r="K11" i="4"/>
  <c r="L11" i="4" s="1"/>
  <c r="L10" i="4"/>
  <c r="K10" i="4"/>
  <c r="K9" i="4"/>
  <c r="L9" i="4" s="1"/>
  <c r="K6" i="4"/>
  <c r="K5" i="4"/>
  <c r="K3" i="4"/>
  <c r="K2" i="4"/>
  <c r="K3" i="1" l="1"/>
  <c r="L7" i="1" s="1"/>
  <c r="E12" i="5"/>
  <c r="K4" i="4"/>
  <c r="L4" i="4" s="1"/>
  <c r="D5" i="5"/>
  <c r="E10" i="5"/>
  <c r="E11" i="5"/>
  <c r="M10" i="4"/>
  <c r="M9" i="4"/>
  <c r="M11" i="4"/>
  <c r="L8" i="1" l="1"/>
</calcChain>
</file>

<file path=xl/sharedStrings.xml><?xml version="1.0" encoding="utf-8"?>
<sst xmlns="http://schemas.openxmlformats.org/spreadsheetml/2006/main" count="802" uniqueCount="246">
  <si>
    <t>1コスト:3時間 (1日は基本2コスト)</t>
    <phoneticPr fontId="1"/>
  </si>
  <si>
    <t>アルファ</t>
    <phoneticPr fontId="1"/>
  </si>
  <si>
    <t>優先度</t>
    <rPh sb="0" eb="3">
      <t>ユウセンド</t>
    </rPh>
    <phoneticPr fontId="1"/>
  </si>
  <si>
    <t>バージョン</t>
    <phoneticPr fontId="1"/>
  </si>
  <si>
    <t>コスト</t>
    <phoneticPr fontId="1"/>
  </si>
  <si>
    <t>実コスト</t>
    <rPh sb="0" eb="1">
      <t>ジツ</t>
    </rPh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</si>
  <si>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</si>
  <si>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</si>
  <si>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・クラス設計</t>
    <rPh sb="4" eb="6">
      <t>セッケイ</t>
    </rPh>
    <phoneticPr fontId="1"/>
  </si>
  <si>
    <t>S</t>
  </si>
  <si>
    <t>消化コスト</t>
    <rPh sb="0" eb="2">
      <t>ショウカ</t>
    </rPh>
    <phoneticPr fontId="1"/>
  </si>
  <si>
    <t>消費コスト / 日数</t>
    <rPh sb="0" eb="2">
      <t>ショウヒ</t>
    </rPh>
    <rPh sb="8" eb="10">
      <t>ニッスウ</t>
    </rPh>
    <phoneticPr fontId="1"/>
  </si>
  <si>
    <t>・ライブラリ設計</t>
    <rPh sb="6" eb="8">
      <t>セッケイ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</si>
  <si>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</si>
  <si>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・アルファ素材集め</t>
    <rPh sb="5" eb="7">
      <t>ソザイ</t>
    </rPh>
    <rPh sb="7" eb="8">
      <t>アツ</t>
    </rPh>
    <phoneticPr fontId="1"/>
  </si>
  <si>
    <t>開始日</t>
    <rPh sb="0" eb="3">
      <t>カイシビ</t>
    </rPh>
    <phoneticPr fontId="1"/>
  </si>
  <si>
    <t>　ー　UI素材</t>
    <rPh sb="5" eb="7">
      <t>ソザイ</t>
    </rPh>
    <phoneticPr fontId="1"/>
  </si>
  <si>
    <t>A</t>
  </si>
  <si>
    <t>アルファ</t>
  </si>
  <si>
    <t>今日の日付</t>
    <rPh sb="0" eb="2">
      <t>キョウ</t>
    </rPh>
    <rPh sb="3" eb="5">
      <t>ヒヅケ</t>
    </rPh>
    <phoneticPr fontId="1"/>
  </si>
  <si>
    <t>　ー　SE</t>
    <phoneticPr fontId="1"/>
  </si>
  <si>
    <t>　ー　BGM</t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</si>
  <si>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</si>
  <si>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一日の消費コスト</t>
    <rPh sb="0" eb="2">
      <t>イチニチ</t>
    </rPh>
    <rPh sb="3" eb="5">
      <t>ショウヒ</t>
    </rPh>
    <phoneticPr fontId="1"/>
  </si>
  <si>
    <t>　ー　マップ素材</t>
    <rPh sb="6" eb="8">
      <t>ソザイ</t>
    </rPh>
    <phoneticPr fontId="1"/>
  </si>
  <si>
    <t>B</t>
  </si>
  <si>
    <t>理想</t>
    <rPh sb="0" eb="2">
      <t>リソウ</t>
    </rPh>
    <phoneticPr fontId="1"/>
  </si>
  <si>
    <t>　ー　エフェクト</t>
    <phoneticPr fontId="1"/>
  </si>
  <si>
    <t>デッドライン</t>
    <phoneticPr fontId="1"/>
  </si>
  <si>
    <t>　ー　キャラ</t>
    <phoneticPr fontId="1"/>
  </si>
  <si>
    <t>真実のデッドライン</t>
    <rPh sb="0" eb="2">
      <t>シンジツ</t>
    </rPh>
    <phoneticPr fontId="1"/>
  </si>
  <si>
    <t>　ー　弾</t>
    <rPh sb="3" eb="4">
      <t>タマ</t>
    </rPh>
    <phoneticPr fontId="1"/>
  </si>
  <si>
    <t>・当たり判定</t>
    <rPh sb="1" eb="2">
      <t>ア</t>
    </rPh>
    <rPh sb="4" eb="6">
      <t>ハンテイ</t>
    </rPh>
    <phoneticPr fontId="1"/>
  </si>
  <si>
    <t>　ー　矩形と矩形の当たり判定</t>
    <rPh sb="9" eb="10">
      <t>ア</t>
    </rPh>
    <rPh sb="12" eb="14">
      <t>ハンテイ</t>
    </rPh>
    <phoneticPr fontId="1"/>
  </si>
  <si>
    <t>プロト</t>
  </si>
  <si>
    <t>完了</t>
    <rPh sb="0" eb="2">
      <t>カンリョウ</t>
    </rPh>
    <phoneticPr fontId="1"/>
  </si>
  <si>
    <t>　ー　キャラクターと床の当たり判定</t>
    <rPh sb="10" eb="11">
      <t>ユカ</t>
    </rPh>
    <rPh sb="12" eb="13">
      <t>ア</t>
    </rPh>
    <rPh sb="15" eb="17">
      <t>ハンテイ</t>
    </rPh>
    <phoneticPr fontId="1"/>
  </si>
  <si>
    <t>　ー　キャラクターと壁の当たり判定</t>
    <rPh sb="10" eb="11">
      <t>カベ</t>
    </rPh>
    <rPh sb="12" eb="13">
      <t>ア</t>
    </rPh>
    <rPh sb="15" eb="17">
      <t>ハンテイ</t>
    </rPh>
    <phoneticPr fontId="1"/>
  </si>
  <si>
    <t>　ー　攻撃の当たり判定</t>
    <rPh sb="3" eb="5">
      <t>コウゲキ</t>
    </rPh>
    <rPh sb="6" eb="7">
      <t>ア</t>
    </rPh>
    <rPh sb="9" eb="11">
      <t>ハンテイ</t>
    </rPh>
    <phoneticPr fontId="1"/>
  </si>
  <si>
    <t>　ー　ガードの当たり判定</t>
    <rPh sb="7" eb="8">
      <t>ア</t>
    </rPh>
    <rPh sb="10" eb="12">
      <t>ハンテイ</t>
    </rPh>
    <phoneticPr fontId="1"/>
  </si>
  <si>
    <t>S：実装が必須</t>
    <rPh sb="2" eb="4">
      <t>ジッソウ</t>
    </rPh>
    <rPh sb="5" eb="7">
      <t>ヒッス</t>
    </rPh>
    <phoneticPr fontId="1"/>
  </si>
  <si>
    <t>　ー　投げの当たり判定</t>
    <rPh sb="3" eb="4">
      <t>ナ</t>
    </rPh>
    <rPh sb="6" eb="7">
      <t>ア</t>
    </rPh>
    <rPh sb="9" eb="11">
      <t>ハンテイ</t>
    </rPh>
    <phoneticPr fontId="1"/>
  </si>
  <si>
    <t>A：重要な要素</t>
    <rPh sb="2" eb="4">
      <t>ジュウヨウ</t>
    </rPh>
    <rPh sb="5" eb="7">
      <t>ヨウソ</t>
    </rPh>
    <phoneticPr fontId="1"/>
  </si>
  <si>
    <t>　ー　押し合い判定</t>
    <rPh sb="3" eb="4">
      <t>オ</t>
    </rPh>
    <rPh sb="5" eb="6">
      <t>ア</t>
    </rPh>
    <rPh sb="7" eb="9">
      <t>ハンテイ</t>
    </rPh>
    <phoneticPr fontId="1"/>
  </si>
  <si>
    <t>B：なくても問題ないがあるといい</t>
    <rPh sb="6" eb="8">
      <t>モンダイ</t>
    </rPh>
    <phoneticPr fontId="1"/>
  </si>
  <si>
    <t>・プレイヤーベース</t>
    <phoneticPr fontId="1"/>
  </si>
  <si>
    <t>C：なくても問題ない</t>
    <rPh sb="6" eb="8">
      <t>モンダイ</t>
    </rPh>
    <phoneticPr fontId="1"/>
  </si>
  <si>
    <t>　―　体力</t>
    <rPh sb="3" eb="5">
      <t>タイリョク</t>
    </rPh>
    <phoneticPr fontId="1"/>
  </si>
  <si>
    <t>　―　スタン値</t>
    <phoneticPr fontId="1"/>
  </si>
  <si>
    <t>C</t>
  </si>
  <si>
    <t>　―　起き上がり無敵</t>
    <rPh sb="3" eb="4">
      <t>オ</t>
    </rPh>
    <rPh sb="5" eb="6">
      <t>ア</t>
    </rPh>
    <rPh sb="8" eb="10">
      <t>ムテキ</t>
    </rPh>
    <phoneticPr fontId="1"/>
  </si>
  <si>
    <t>　―　移動</t>
    <phoneticPr fontId="1"/>
  </si>
  <si>
    <t>　―　立ち</t>
    <phoneticPr fontId="1"/>
  </si>
  <si>
    <t>　―　しゃがみ</t>
    <phoneticPr fontId="1"/>
  </si>
  <si>
    <t>　―　ジャンプ</t>
    <phoneticPr fontId="1"/>
  </si>
  <si>
    <t>　―　投げ(つかみ)</t>
    <rPh sb="3" eb="4">
      <t>ナ</t>
    </rPh>
    <phoneticPr fontId="1"/>
  </si>
  <si>
    <t>　―　入力猶予(コマンドの成立フレーム)</t>
    <phoneticPr fontId="1"/>
  </si>
  <si>
    <t>　―　上段ガード</t>
    <rPh sb="3" eb="5">
      <t>ジョウダン</t>
    </rPh>
    <phoneticPr fontId="1"/>
  </si>
  <si>
    <t>　―　下段ガード</t>
    <rPh sb="3" eb="5">
      <t>ゲダン</t>
    </rPh>
    <phoneticPr fontId="1"/>
  </si>
  <si>
    <t>　－　被弾＋のけぞり</t>
    <rPh sb="3" eb="5">
      <t>ヒダン</t>
    </rPh>
    <phoneticPr fontId="1"/>
  </si>
  <si>
    <t>　―　ヒットストップの実装</t>
    <rPh sb="11" eb="13">
      <t>ジッソウ</t>
    </rPh>
    <phoneticPr fontId="1"/>
  </si>
  <si>
    <t>　―　ヒットストップの調整</t>
    <rPh sb="11" eb="13">
      <t>チョウセイ</t>
    </rPh>
    <phoneticPr fontId="1"/>
  </si>
  <si>
    <t>ベータ</t>
  </si>
  <si>
    <t>　－　死亡</t>
    <rPh sb="3" eb="5">
      <t>シボウ</t>
    </rPh>
    <phoneticPr fontId="1"/>
  </si>
  <si>
    <t>・システム</t>
    <phoneticPr fontId="1"/>
  </si>
  <si>
    <t>　―　2本先取</t>
    <rPh sb="4" eb="5">
      <t>ホン</t>
    </rPh>
    <rPh sb="5" eb="7">
      <t>センシュ</t>
    </rPh>
    <phoneticPr fontId="1"/>
  </si>
  <si>
    <t>　―　時間制限</t>
    <rPh sb="3" eb="7">
      <t>ジカンセイゲン</t>
    </rPh>
    <phoneticPr fontId="1"/>
  </si>
  <si>
    <t>　―　常に相手の方向を向く</t>
    <rPh sb="3" eb="4">
      <t>ツネ</t>
    </rPh>
    <rPh sb="5" eb="7">
      <t>アイテ</t>
    </rPh>
    <rPh sb="8" eb="10">
      <t>ホウコウ</t>
    </rPh>
    <rPh sb="11" eb="12">
      <t>ム</t>
    </rPh>
    <phoneticPr fontId="1"/>
  </si>
  <si>
    <t>・キャラクター1(スト2のリュウみたいなやつ)</t>
    <phoneticPr fontId="1"/>
  </si>
  <si>
    <t>　－　弱P攻撃</t>
    <rPh sb="3" eb="4">
      <t>ジャク</t>
    </rPh>
    <rPh sb="5" eb="7">
      <t>コウゲキ</t>
    </rPh>
    <phoneticPr fontId="1"/>
  </si>
  <si>
    <t>　－　強P攻撃</t>
    <rPh sb="3" eb="4">
      <t>キョウ</t>
    </rPh>
    <rPh sb="5" eb="7">
      <t>コウゲキ</t>
    </rPh>
    <phoneticPr fontId="1"/>
  </si>
  <si>
    <t>　－　空中弱P攻撃</t>
    <rPh sb="3" eb="5">
      <t>クウチュウ</t>
    </rPh>
    <rPh sb="5" eb="6">
      <t>ジャク</t>
    </rPh>
    <rPh sb="7" eb="9">
      <t>コウゲキ</t>
    </rPh>
    <phoneticPr fontId="1"/>
  </si>
  <si>
    <t>　－　空中強P攻撃</t>
    <rPh sb="3" eb="5">
      <t>クウチュウ</t>
    </rPh>
    <rPh sb="5" eb="6">
      <t>キョウ</t>
    </rPh>
    <rPh sb="7" eb="9">
      <t>コウゲキ</t>
    </rPh>
    <phoneticPr fontId="1"/>
  </si>
  <si>
    <t>　－　しゃがみ弱P攻撃</t>
    <rPh sb="7" eb="8">
      <t>ジャク</t>
    </rPh>
    <rPh sb="9" eb="11">
      <t>コウゲキ</t>
    </rPh>
    <phoneticPr fontId="1"/>
  </si>
  <si>
    <t>　－　しゃがみ強P攻撃</t>
    <rPh sb="7" eb="8">
      <t>キョウ</t>
    </rPh>
    <rPh sb="9" eb="11">
      <t>コウゲキ</t>
    </rPh>
    <phoneticPr fontId="1"/>
  </si>
  <si>
    <t>　－　弱K攻撃</t>
    <rPh sb="3" eb="4">
      <t>ジャク</t>
    </rPh>
    <rPh sb="5" eb="7">
      <t>コウゲキ</t>
    </rPh>
    <phoneticPr fontId="1"/>
  </si>
  <si>
    <t>　－　強K攻撃</t>
    <rPh sb="3" eb="4">
      <t>キョウ</t>
    </rPh>
    <rPh sb="5" eb="7">
      <t>コウゲキ</t>
    </rPh>
    <phoneticPr fontId="1"/>
  </si>
  <si>
    <t>　－　空中弱K攻撃</t>
    <rPh sb="3" eb="5">
      <t>クウチュウ</t>
    </rPh>
    <rPh sb="5" eb="6">
      <t>ジャク</t>
    </rPh>
    <rPh sb="7" eb="9">
      <t>コウゲキ</t>
    </rPh>
    <phoneticPr fontId="1"/>
  </si>
  <si>
    <t>　－　空中強K攻撃</t>
    <rPh sb="3" eb="5">
      <t>クウチュウ</t>
    </rPh>
    <rPh sb="5" eb="6">
      <t>キョウ</t>
    </rPh>
    <rPh sb="7" eb="9">
      <t>コウゲキ</t>
    </rPh>
    <phoneticPr fontId="1"/>
  </si>
  <si>
    <t>　－　しゃがみ弱K攻撃</t>
    <rPh sb="7" eb="8">
      <t>ジャク</t>
    </rPh>
    <rPh sb="9" eb="11">
      <t>コウゲキ</t>
    </rPh>
    <phoneticPr fontId="1"/>
  </si>
  <si>
    <t>　－　しゃがみ強K攻撃</t>
    <rPh sb="7" eb="8">
      <t>キョウ</t>
    </rPh>
    <rPh sb="9" eb="11">
      <t>コウゲキ</t>
    </rPh>
    <phoneticPr fontId="1"/>
  </si>
  <si>
    <t>　－　波動拳</t>
    <rPh sb="3" eb="6">
      <t>ハドウケン</t>
    </rPh>
    <phoneticPr fontId="1"/>
  </si>
  <si>
    <t>　－　昇竜拳</t>
    <rPh sb="3" eb="6">
      <t>ショウリュウケン</t>
    </rPh>
    <phoneticPr fontId="1"/>
  </si>
  <si>
    <t>　－　アニメーション実装</t>
    <rPh sb="10" eb="12">
      <t>ジッソウ</t>
    </rPh>
    <phoneticPr fontId="1"/>
  </si>
  <si>
    <t>・キャラクター2(スト2のケンみたいなやつ)</t>
    <phoneticPr fontId="1"/>
  </si>
  <si>
    <t>　－　キャラクター１ができたら見た目変えるだけ</t>
    <rPh sb="15" eb="16">
      <t>ミ</t>
    </rPh>
    <rPh sb="17" eb="19">
      <t>メカ</t>
    </rPh>
    <phoneticPr fontId="1"/>
  </si>
  <si>
    <t>・キャラクター3(スト2の本田みたいなやつ)</t>
    <rPh sb="13" eb="15">
      <t>ホンダ</t>
    </rPh>
    <phoneticPr fontId="1"/>
  </si>
  <si>
    <t>　－　連打(パンチボタン連打)</t>
    <rPh sb="3" eb="5">
      <t>レンダ</t>
    </rPh>
    <rPh sb="12" eb="14">
      <t>レンダ</t>
    </rPh>
    <phoneticPr fontId="1"/>
  </si>
  <si>
    <t>　－　スーパー頭突き(4ため6)</t>
    <rPh sb="7" eb="9">
      <t>ズツ</t>
    </rPh>
    <phoneticPr fontId="1"/>
  </si>
  <si>
    <t>・キャラクター4(スト2のケンみたいなやつ)</t>
    <phoneticPr fontId="1"/>
  </si>
  <si>
    <t>　－　キャラクター3ができたら見た目変えるだけ</t>
    <rPh sb="15" eb="16">
      <t>ミ</t>
    </rPh>
    <rPh sb="17" eb="19">
      <t>メカ</t>
    </rPh>
    <phoneticPr fontId="1"/>
  </si>
  <si>
    <t>・アニメーション処理</t>
    <rPh sb="8" eb="10">
      <t>ショリ</t>
    </rPh>
    <phoneticPr fontId="1"/>
  </si>
  <si>
    <t>　ー　再生</t>
    <rPh sb="3" eb="5">
      <t>サイセイ</t>
    </rPh>
    <phoneticPr fontId="1"/>
  </si>
  <si>
    <t>　ー　再生速度調整</t>
    <rPh sb="3" eb="5">
      <t>サイセイ</t>
    </rPh>
    <rPh sb="5" eb="7">
      <t>ソクド</t>
    </rPh>
    <rPh sb="7" eb="9">
      <t>チョウセイ</t>
    </rPh>
    <phoneticPr fontId="1"/>
  </si>
  <si>
    <t>・カメラ</t>
    <phoneticPr fontId="1"/>
  </si>
  <si>
    <t>　ー　移動</t>
  </si>
  <si>
    <t>　ー　勝利敗北演出</t>
    <rPh sb="3" eb="9">
      <t>ショウリハイボクエンシュツ</t>
    </rPh>
    <phoneticPr fontId="1"/>
  </si>
  <si>
    <t>・ステージ</t>
    <phoneticPr fontId="1"/>
  </si>
  <si>
    <t>　－　ステージ設計</t>
    <phoneticPr fontId="1"/>
  </si>
  <si>
    <t>　ー　配置データの保存</t>
  </si>
  <si>
    <t>　ー　配置データの読み込み</t>
  </si>
  <si>
    <t>　ー　ステージ実装</t>
    <phoneticPr fontId="1"/>
  </si>
  <si>
    <t>・音処理</t>
    <rPh sb="1" eb="4">
      <t>オトショリ</t>
    </rPh>
    <phoneticPr fontId="1"/>
  </si>
  <si>
    <t>　ー　BGM再生</t>
    <phoneticPr fontId="1"/>
  </si>
  <si>
    <t>　ー　SE再生</t>
  </si>
  <si>
    <t>　ー　音量調整の処理</t>
  </si>
  <si>
    <t>　ー　音実装</t>
  </si>
  <si>
    <t>・UI</t>
    <phoneticPr fontId="1"/>
  </si>
  <si>
    <t>　ー　タイトル画面</t>
    <phoneticPr fontId="1"/>
  </si>
  <si>
    <t>　ー　キャラセレクト画面</t>
    <rPh sb="10" eb="12">
      <t>ガメン</t>
    </rPh>
    <phoneticPr fontId="1"/>
  </si>
  <si>
    <t>　ー　バトル画面</t>
    <rPh sb="6" eb="8">
      <t>ガメン</t>
    </rPh>
    <phoneticPr fontId="1"/>
  </si>
  <si>
    <t>　ー　リザルト画面</t>
    <rPh sb="7" eb="9">
      <t>ガメン</t>
    </rPh>
    <phoneticPr fontId="1"/>
  </si>
  <si>
    <t>・UX</t>
    <phoneticPr fontId="1"/>
  </si>
  <si>
    <t>　ー　決定処理</t>
  </si>
  <si>
    <t>　ー　画面遷移</t>
  </si>
  <si>
    <t>　ー　プレイヤー操作</t>
  </si>
  <si>
    <t>・エフェクト</t>
  </si>
  <si>
    <t>　ー　エフェクト再生</t>
  </si>
  <si>
    <t>　ー　エフェクト停止</t>
  </si>
  <si>
    <t>　ー　エフェクト実装</t>
  </si>
  <si>
    <t>・ビルドテスト</t>
    <phoneticPr fontId="1"/>
  </si>
  <si>
    <t>作業工数について</t>
    <rPh sb="0" eb="4">
      <t>サギョウコウスウ</t>
    </rPh>
    <phoneticPr fontId="1"/>
  </si>
  <si>
    <t>単位は人日</t>
    <rPh sb="0" eb="2">
      <t>タンイ</t>
    </rPh>
    <rPh sb="3" eb="5">
      <t>ニンニチ</t>
    </rPh>
    <phoneticPr fontId="1"/>
  </si>
  <si>
    <t>1人日＝8時間</t>
    <rPh sb="1" eb="3">
      <t>ニンニチ</t>
    </rPh>
    <rPh sb="5" eb="7">
      <t>ジカン</t>
    </rPh>
    <phoneticPr fontId="1"/>
  </si>
  <si>
    <t>最小＝0.25人日(2時間)</t>
    <rPh sb="0" eb="2">
      <t>サイショウ</t>
    </rPh>
    <rPh sb="7" eb="9">
      <t>ニンニチ</t>
    </rPh>
    <rPh sb="11" eb="13">
      <t>ジカン</t>
    </rPh>
    <phoneticPr fontId="1"/>
  </si>
  <si>
    <t>0.25(2時間)→0.5(4時間)→1(8時間)</t>
    <rPh sb="6" eb="8">
      <t>ジカン</t>
    </rPh>
    <phoneticPr fontId="1"/>
  </si>
  <si>
    <t>プロト</t>
    <phoneticPr fontId="1"/>
  </si>
  <si>
    <t>ベータ</t>
    <phoneticPr fontId="1"/>
  </si>
  <si>
    <t>マスター</t>
    <phoneticPr fontId="1"/>
  </si>
  <si>
    <t>概要</t>
    <rPh sb="0" eb="2">
      <t>ガイヨウ</t>
    </rPh>
    <phoneticPr fontId="1"/>
  </si>
  <si>
    <t>詳細</t>
    <rPh sb="0" eb="2">
      <t>ショウサイ</t>
    </rPh>
    <phoneticPr fontId="1"/>
  </si>
  <si>
    <t>作業工数</t>
    <rPh sb="0" eb="4">
      <t>サギョウコウスウ</t>
    </rPh>
    <phoneticPr fontId="1"/>
  </si>
  <si>
    <t>ステータス</t>
    <phoneticPr fontId="1"/>
  </si>
  <si>
    <t>UI素材</t>
    <rPh sb="2" eb="4">
      <t>ソザイ</t>
    </rPh>
    <phoneticPr fontId="1"/>
  </si>
  <si>
    <t>未着手</t>
  </si>
  <si>
    <t>全体の作業項目数</t>
  </si>
  <si>
    <t>SE</t>
    <phoneticPr fontId="1"/>
  </si>
  <si>
    <t>BGM</t>
    <phoneticPr fontId="1"/>
  </si>
  <si>
    <t>エフェクト</t>
    <phoneticPr fontId="1"/>
  </si>
  <si>
    <t>キャラ</t>
    <phoneticPr fontId="1"/>
  </si>
  <si>
    <t>未着手</t>
    <rPh sb="0" eb="3">
      <t>ミチャクシュ</t>
    </rPh>
    <phoneticPr fontId="1"/>
  </si>
  <si>
    <t>作業中</t>
    <rPh sb="0" eb="3">
      <t>サギョウチュウ</t>
    </rPh>
    <phoneticPr fontId="1"/>
  </si>
  <si>
    <t>当たり判定</t>
    <rPh sb="0" eb="1">
      <t>ア</t>
    </rPh>
    <rPh sb="3" eb="5">
      <t>ハンテイ</t>
    </rPh>
    <phoneticPr fontId="1"/>
  </si>
  <si>
    <t>全体の作業工数</t>
  </si>
  <si>
    <t>作成にかかる時間</t>
  </si>
  <si>
    <t>プレイヤーベース</t>
    <phoneticPr fontId="1"/>
  </si>
  <si>
    <t>体力</t>
    <rPh sb="0" eb="2">
      <t>タイリョク</t>
    </rPh>
    <phoneticPr fontId="1"/>
  </si>
  <si>
    <t>被弾＋のけぞり</t>
    <rPh sb="0" eb="2">
      <t>ヒダン</t>
    </rPh>
    <phoneticPr fontId="1"/>
  </si>
  <si>
    <t>死亡</t>
    <rPh sb="0" eb="2">
      <t>シボウ</t>
    </rPh>
    <phoneticPr fontId="1"/>
  </si>
  <si>
    <t>システム</t>
    <phoneticPr fontId="1"/>
  </si>
  <si>
    <t>アニメーション処理</t>
    <rPh sb="7" eb="9">
      <t>ショリ</t>
    </rPh>
    <phoneticPr fontId="1"/>
  </si>
  <si>
    <t>再生</t>
    <rPh sb="0" eb="2">
      <t>サイセイ</t>
    </rPh>
    <phoneticPr fontId="1"/>
  </si>
  <si>
    <t>再生速度調整</t>
    <rPh sb="0" eb="2">
      <t>サイセイ</t>
    </rPh>
    <rPh sb="2" eb="4">
      <t>ソクド</t>
    </rPh>
    <rPh sb="4" eb="6">
      <t>チョウセイ</t>
    </rPh>
    <phoneticPr fontId="1"/>
  </si>
  <si>
    <t>カメラ</t>
    <phoneticPr fontId="1"/>
  </si>
  <si>
    <t>ステージ</t>
    <phoneticPr fontId="1"/>
  </si>
  <si>
    <t>音処理</t>
    <rPh sb="0" eb="3">
      <t>オトショリ</t>
    </rPh>
    <phoneticPr fontId="1"/>
  </si>
  <si>
    <t>BGM再生</t>
  </si>
  <si>
    <t>SE再生</t>
  </si>
  <si>
    <t>音量調整の処理</t>
  </si>
  <si>
    <t>音実装</t>
  </si>
  <si>
    <t>UI</t>
    <phoneticPr fontId="1"/>
  </si>
  <si>
    <t>UX</t>
    <phoneticPr fontId="1"/>
  </si>
  <si>
    <t>決定処理</t>
  </si>
  <si>
    <t>画面遷移</t>
  </si>
  <si>
    <t>先行入力</t>
  </si>
  <si>
    <t>ビルドテスト</t>
  </si>
  <si>
    <t>待機</t>
    <rPh sb="0" eb="2">
      <t>タイキ</t>
    </rPh>
    <phoneticPr fontId="1"/>
  </si>
  <si>
    <t>回避</t>
    <rPh sb="0" eb="2">
      <t>カイヒ</t>
    </rPh>
    <phoneticPr fontId="1"/>
  </si>
  <si>
    <t>ジャンプ(2回)</t>
    <rPh sb="6" eb="7">
      <t>カイ</t>
    </rPh>
    <phoneticPr fontId="1"/>
  </si>
  <si>
    <t>移動(スティックの深度に合わせて速度が変わる)</t>
    <rPh sb="9" eb="11">
      <t>シンド</t>
    </rPh>
    <rPh sb="12" eb="13">
      <t>ア</t>
    </rPh>
    <rPh sb="16" eb="18">
      <t>ソクド</t>
    </rPh>
    <rPh sb="19" eb="20">
      <t>カ</t>
    </rPh>
    <phoneticPr fontId="1"/>
  </si>
  <si>
    <t>ダウン</t>
    <phoneticPr fontId="1"/>
  </si>
  <si>
    <t>必殺技ゲージ</t>
    <rPh sb="0" eb="3">
      <t>ヒッサツワザ</t>
    </rPh>
    <phoneticPr fontId="1"/>
  </si>
  <si>
    <t>必殺技</t>
    <rPh sb="0" eb="3">
      <t>ヒッサツワザ</t>
    </rPh>
    <phoneticPr fontId="1"/>
  </si>
  <si>
    <t>弱攻撃(コンビネーション)</t>
    <rPh sb="0" eb="3">
      <t>ジャクコウゲキ</t>
    </rPh>
    <phoneticPr fontId="1"/>
  </si>
  <si>
    <t>強攻撃(溜め技あり)</t>
    <rPh sb="0" eb="1">
      <t>キョウ</t>
    </rPh>
    <rPh sb="1" eb="3">
      <t>コウゲキ</t>
    </rPh>
    <rPh sb="4" eb="5">
      <t>タ</t>
    </rPh>
    <rPh sb="6" eb="7">
      <t>ワザ</t>
    </rPh>
    <phoneticPr fontId="1"/>
  </si>
  <si>
    <t>スコア</t>
    <phoneticPr fontId="1"/>
  </si>
  <si>
    <t>タイマー</t>
    <phoneticPr fontId="1"/>
  </si>
  <si>
    <t>エネミーベース</t>
    <phoneticPr fontId="1"/>
  </si>
  <si>
    <t>攻撃</t>
    <rPh sb="0" eb="2">
      <t>コウゲキ</t>
    </rPh>
    <phoneticPr fontId="1"/>
  </si>
  <si>
    <t>アイテムドロップ</t>
    <phoneticPr fontId="1"/>
  </si>
  <si>
    <t>自分から一定範囲内にプレイヤー入ってから行動開始</t>
    <rPh sb="0" eb="2">
      <t>ジブン</t>
    </rPh>
    <rPh sb="4" eb="6">
      <t>イッテイ</t>
    </rPh>
    <rPh sb="6" eb="9">
      <t>ハンイナイ</t>
    </rPh>
    <rPh sb="15" eb="16">
      <t>ハイ</t>
    </rPh>
    <rPh sb="20" eb="22">
      <t>コウドウ</t>
    </rPh>
    <rPh sb="22" eb="24">
      <t>カイシ</t>
    </rPh>
    <phoneticPr fontId="1"/>
  </si>
  <si>
    <t>敵1</t>
    <rPh sb="0" eb="1">
      <t>テキ</t>
    </rPh>
    <phoneticPr fontId="1"/>
  </si>
  <si>
    <t>敵2</t>
    <rPh sb="0" eb="1">
      <t>テキ</t>
    </rPh>
    <phoneticPr fontId="1"/>
  </si>
  <si>
    <t>敵3</t>
    <rPh sb="0" eb="1">
      <t>テキ</t>
    </rPh>
    <phoneticPr fontId="1"/>
  </si>
  <si>
    <t>場所に合わせてカメラの角度を変える</t>
    <rPh sb="0" eb="2">
      <t>バショ</t>
    </rPh>
    <rPh sb="3" eb="4">
      <t>ア</t>
    </rPh>
    <rPh sb="11" eb="13">
      <t>カクド</t>
    </rPh>
    <rPh sb="14" eb="15">
      <t>カ</t>
    </rPh>
    <phoneticPr fontId="1"/>
  </si>
  <si>
    <t>場所に合わせてカメラの位置を変える</t>
    <rPh sb="0" eb="2">
      <t>バショ</t>
    </rPh>
    <rPh sb="3" eb="4">
      <t>ア</t>
    </rPh>
    <rPh sb="11" eb="13">
      <t>イチ</t>
    </rPh>
    <rPh sb="14" eb="15">
      <t>カ</t>
    </rPh>
    <phoneticPr fontId="1"/>
  </si>
  <si>
    <t>カメラに影響を与える位置にプレイヤーが来た時に情報を与える</t>
    <rPh sb="4" eb="6">
      <t>エイキョウ</t>
    </rPh>
    <rPh sb="7" eb="8">
      <t>アタ</t>
    </rPh>
    <rPh sb="10" eb="12">
      <t>イチ</t>
    </rPh>
    <rPh sb="19" eb="20">
      <t>キ</t>
    </rPh>
    <rPh sb="21" eb="22">
      <t>トキ</t>
    </rPh>
    <rPh sb="23" eb="25">
      <t>ジョウホウ</t>
    </rPh>
    <rPh sb="26" eb="27">
      <t>アタ</t>
    </rPh>
    <phoneticPr fontId="1"/>
  </si>
  <si>
    <t>シーン</t>
    <phoneticPr fontId="1"/>
  </si>
  <si>
    <t>タイトルシーン実装</t>
    <rPh sb="7" eb="9">
      <t>ジッソウ</t>
    </rPh>
    <phoneticPr fontId="1"/>
  </si>
  <si>
    <t>メニューシーン実装</t>
    <rPh sb="7" eb="9">
      <t>ジッソウ</t>
    </rPh>
    <phoneticPr fontId="1"/>
  </si>
  <si>
    <t>ヒットエフェクト実装</t>
    <phoneticPr fontId="1"/>
  </si>
  <si>
    <t>斬撃エフェクト実装</t>
    <rPh sb="0" eb="2">
      <t>ザンゲキ</t>
    </rPh>
    <phoneticPr fontId="1"/>
  </si>
  <si>
    <t>撃破エフェクト実装</t>
    <rPh sb="0" eb="2">
      <t>ゲキハ</t>
    </rPh>
    <phoneticPr fontId="1"/>
  </si>
  <si>
    <t>アイテムドロップエフェクト実装</t>
    <phoneticPr fontId="1"/>
  </si>
  <si>
    <t>オプションシーン実装</t>
    <rPh sb="8" eb="10">
      <t>ジッソウ</t>
    </rPh>
    <phoneticPr fontId="1"/>
  </si>
  <si>
    <t>タイトルシーンのUI実装</t>
    <rPh sb="10" eb="12">
      <t>ジッソウ</t>
    </rPh>
    <phoneticPr fontId="1"/>
  </si>
  <si>
    <t>メニューシーンのUI実装</t>
    <rPh sb="10" eb="12">
      <t>ジッソウ</t>
    </rPh>
    <phoneticPr fontId="1"/>
  </si>
  <si>
    <t>オプションシーンのUI実装</t>
    <rPh sb="11" eb="13">
      <t>ジッソウ</t>
    </rPh>
    <phoneticPr fontId="1"/>
  </si>
  <si>
    <t>リザルト画面シーンのUI実装</t>
    <rPh sb="4" eb="6">
      <t>ガメン</t>
    </rPh>
    <rPh sb="12" eb="14">
      <t>ジッソウ</t>
    </rPh>
    <phoneticPr fontId="1"/>
  </si>
  <si>
    <t>攻撃した際の敵への吸い付き</t>
    <rPh sb="0" eb="2">
      <t>コウゲキ</t>
    </rPh>
    <rPh sb="4" eb="5">
      <t>サイ</t>
    </rPh>
    <rPh sb="6" eb="7">
      <t>テキ</t>
    </rPh>
    <rPh sb="9" eb="10">
      <t>ス</t>
    </rPh>
    <rPh sb="11" eb="12">
      <t>ツ</t>
    </rPh>
    <phoneticPr fontId="1"/>
  </si>
  <si>
    <t>プレイヤーへの操作を促すボタンを主張させる</t>
    <rPh sb="7" eb="9">
      <t>ソウサ</t>
    </rPh>
    <rPh sb="10" eb="11">
      <t>ウナガ</t>
    </rPh>
    <rPh sb="16" eb="18">
      <t>シュチョウ</t>
    </rPh>
    <phoneticPr fontId="1"/>
  </si>
  <si>
    <t>BOSS1</t>
    <phoneticPr fontId="1"/>
  </si>
  <si>
    <t>ステージセレクトシーン実装</t>
    <rPh sb="11" eb="13">
      <t>ジッソウ</t>
    </rPh>
    <phoneticPr fontId="1"/>
  </si>
  <si>
    <t>ステージ1シーン実装</t>
    <rPh sb="8" eb="10">
      <t>ジッソウ</t>
    </rPh>
    <phoneticPr fontId="1"/>
  </si>
  <si>
    <t>ステージ2シーン実装</t>
    <rPh sb="8" eb="10">
      <t>ジッソウ</t>
    </rPh>
    <phoneticPr fontId="1"/>
  </si>
  <si>
    <t>ステージ3シーン実装</t>
    <rPh sb="8" eb="10">
      <t>ジッソウ</t>
    </rPh>
    <phoneticPr fontId="1"/>
  </si>
  <si>
    <t>ステージ1はチュートリアルを入れる(看板的なもので)。ゲームの進行は止めない。</t>
    <rPh sb="14" eb="15">
      <t>イ</t>
    </rPh>
    <rPh sb="18" eb="21">
      <t>カンバンテキ</t>
    </rPh>
    <rPh sb="31" eb="33">
      <t>シンコウ</t>
    </rPh>
    <rPh sb="34" eb="35">
      <t>ト</t>
    </rPh>
    <phoneticPr fontId="1"/>
  </si>
  <si>
    <t>ステージ1設計</t>
    <phoneticPr fontId="1"/>
  </si>
  <si>
    <t>ステージ2設計</t>
  </si>
  <si>
    <t>ステージ3設計</t>
  </si>
  <si>
    <t>素材集め</t>
    <rPh sb="0" eb="2">
      <t>ソザイ</t>
    </rPh>
    <rPh sb="2" eb="3">
      <t>アツ</t>
    </rPh>
    <phoneticPr fontId="1"/>
  </si>
  <si>
    <t>カプセルとカプセルの当たり判定と押し戻し</t>
    <rPh sb="10" eb="11">
      <t>ア</t>
    </rPh>
    <rPh sb="13" eb="15">
      <t>ハンテイ</t>
    </rPh>
    <rPh sb="16" eb="17">
      <t>オ</t>
    </rPh>
    <rPh sb="18" eb="19">
      <t>モド</t>
    </rPh>
    <phoneticPr fontId="1"/>
  </si>
  <si>
    <t>カプセルと球の当たり判定と押し戻し</t>
    <rPh sb="5" eb="6">
      <t>キュウ</t>
    </rPh>
    <rPh sb="7" eb="8">
      <t>ア</t>
    </rPh>
    <rPh sb="10" eb="12">
      <t>ハンテイ</t>
    </rPh>
    <phoneticPr fontId="1"/>
  </si>
  <si>
    <t>球と球の当たり判定と押し戻し</t>
    <rPh sb="0" eb="1">
      <t>キュウ</t>
    </rPh>
    <rPh sb="2" eb="3">
      <t>キュウ</t>
    </rPh>
    <rPh sb="4" eb="5">
      <t>ア</t>
    </rPh>
    <rPh sb="7" eb="9">
      <t>ハンテイ</t>
    </rPh>
    <phoneticPr fontId="1"/>
  </si>
  <si>
    <t>ゲームオーバーシーン実装</t>
    <rPh sb="10" eb="12">
      <t>ジッソウ</t>
    </rPh>
    <phoneticPr fontId="1"/>
  </si>
  <si>
    <t>リザルト画面シーン実装</t>
    <rPh sb="0" eb="2">
      <t>ガメン</t>
    </rPh>
    <rPh sb="5" eb="7">
      <t>ジッソウ</t>
    </rPh>
    <phoneticPr fontId="1"/>
  </si>
  <si>
    <t>ゲームオーバーシーンのUI実装</t>
    <rPh sb="13" eb="15">
      <t>ジッソウ</t>
    </rPh>
    <phoneticPr fontId="1"/>
  </si>
  <si>
    <t>アイテム</t>
    <phoneticPr fontId="1"/>
  </si>
  <si>
    <t>体力回復</t>
    <rPh sb="0" eb="4">
      <t>タイリョクカイフク</t>
    </rPh>
    <phoneticPr fontId="1"/>
  </si>
  <si>
    <t>必殺ゲージアップ</t>
    <rPh sb="0" eb="2">
      <t>ヒッサツ</t>
    </rPh>
    <phoneticPr fontId="1"/>
  </si>
  <si>
    <t>爆弾</t>
    <rPh sb="0" eb="2">
      <t>バクダン</t>
    </rPh>
    <phoneticPr fontId="1"/>
  </si>
  <si>
    <t>武器</t>
    <rPh sb="0" eb="2">
      <t>ブキ</t>
    </rPh>
    <phoneticPr fontId="1"/>
  </si>
  <si>
    <t>CPU(AI)</t>
    <phoneticPr fontId="1"/>
  </si>
  <si>
    <t>アニメーションブレンド</t>
    <phoneticPr fontId="1"/>
  </si>
  <si>
    <t>ゲームシーンUI実装</t>
    <rPh sb="8" eb="10">
      <t>ジッソウ</t>
    </rPh>
    <phoneticPr fontId="1"/>
  </si>
  <si>
    <t>オブジェクト</t>
    <phoneticPr fontId="1"/>
  </si>
  <si>
    <t>体力</t>
    <rPh sb="0" eb="2">
      <t>タイリョク</t>
    </rPh>
    <phoneticPr fontId="1"/>
  </si>
  <si>
    <t>アイテムドロップ</t>
    <phoneticPr fontId="1"/>
  </si>
  <si>
    <t>完了</t>
  </si>
  <si>
    <t>作業中</t>
  </si>
  <si>
    <t>ダッシュ(回避後にボタン長押しで)</t>
    <rPh sb="5" eb="8">
      <t>カイヒゴ</t>
    </rPh>
    <rPh sb="12" eb="14">
      <t>ナガオ</t>
    </rPh>
    <phoneticPr fontId="1"/>
  </si>
  <si>
    <t>近づいて殴る(近距離)</t>
    <rPh sb="0" eb="1">
      <t>チカ</t>
    </rPh>
    <rPh sb="4" eb="5">
      <t>ナグ</t>
    </rPh>
    <rPh sb="7" eb="10">
      <t>キンキョリ</t>
    </rPh>
    <phoneticPr fontId="1"/>
  </si>
  <si>
    <t>弾を打ってくる(遠距離)</t>
    <rPh sb="0" eb="1">
      <t>タマ</t>
    </rPh>
    <rPh sb="2" eb="3">
      <t>ウ</t>
    </rPh>
    <rPh sb="8" eb="11">
      <t>エンキョリ</t>
    </rPh>
    <phoneticPr fontId="1"/>
  </si>
  <si>
    <t>爆弾を投げてくる</t>
    <rPh sb="0" eb="2">
      <t>バクダン</t>
    </rPh>
    <rPh sb="3" eb="4">
      <t>ナ</t>
    </rPh>
    <phoneticPr fontId="1"/>
  </si>
  <si>
    <t>死亡</t>
    <rPh sb="0" eb="2">
      <t>シボウ</t>
    </rPh>
    <phoneticPr fontId="1"/>
  </si>
  <si>
    <t>BOSS1</t>
    <phoneticPr fontId="1"/>
  </si>
  <si>
    <t>薙ぎ払い(回転攻撃)</t>
    <rPh sb="0" eb="1">
      <t>ナ</t>
    </rPh>
    <rPh sb="2" eb="3">
      <t>ハラ</t>
    </rPh>
    <rPh sb="5" eb="9">
      <t>カイテンコウゲキ</t>
    </rPh>
    <phoneticPr fontId="1"/>
  </si>
  <si>
    <t>BOSS2(第一形態)</t>
    <rPh sb="6" eb="7">
      <t>ダイ</t>
    </rPh>
    <rPh sb="7" eb="8">
      <t>イチ</t>
    </rPh>
    <rPh sb="8" eb="10">
      <t>ケイタイ</t>
    </rPh>
    <phoneticPr fontId="1"/>
  </si>
  <si>
    <t>速い弾を打ってくる(遠距離)</t>
    <rPh sb="0" eb="1">
      <t>ハヤ</t>
    </rPh>
    <rPh sb="2" eb="3">
      <t>タマ</t>
    </rPh>
    <rPh sb="4" eb="5">
      <t>ウ</t>
    </rPh>
    <rPh sb="10" eb="13">
      <t>エンキョリ</t>
    </rPh>
    <phoneticPr fontId="1"/>
  </si>
  <si>
    <t>BOSS2(第一形態)</t>
    <rPh sb="6" eb="10">
      <t>ダイイチケイタイ</t>
    </rPh>
    <phoneticPr fontId="1"/>
  </si>
  <si>
    <t>体力が半分を下回ったら形態変化</t>
    <rPh sb="0" eb="2">
      <t>タイリョク</t>
    </rPh>
    <rPh sb="3" eb="5">
      <t>ハンブン</t>
    </rPh>
    <rPh sb="6" eb="8">
      <t>シタマワ</t>
    </rPh>
    <rPh sb="11" eb="15">
      <t>ケイタイヘンカ</t>
    </rPh>
    <phoneticPr fontId="1"/>
  </si>
  <si>
    <t>突進攻撃</t>
    <rPh sb="0" eb="2">
      <t>トッシン</t>
    </rPh>
    <rPh sb="2" eb="4">
      <t>コウゲキ</t>
    </rPh>
    <phoneticPr fontId="1"/>
  </si>
  <si>
    <t>BOSS2(第二形態)</t>
    <rPh sb="7" eb="8">
      <t>ニ</t>
    </rPh>
    <phoneticPr fontId="1"/>
  </si>
  <si>
    <t>ビーム</t>
    <phoneticPr fontId="1"/>
  </si>
  <si>
    <t>カプセルと矩形の当たり判定と押し戻し</t>
    <rPh sb="5" eb="7">
      <t>クケイ</t>
    </rPh>
    <rPh sb="8" eb="9">
      <t>ア</t>
    </rPh>
    <rPh sb="11" eb="13">
      <t>ハンテイ</t>
    </rPh>
    <phoneticPr fontId="1"/>
  </si>
  <si>
    <t>球と矩形の当たり判定と押し戻し</t>
    <rPh sb="0" eb="1">
      <t>キュウ</t>
    </rPh>
    <rPh sb="2" eb="4">
      <t>クケイ</t>
    </rPh>
    <rPh sb="5" eb="6">
      <t>ア</t>
    </rPh>
    <rPh sb="8" eb="10">
      <t>ハンテイ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</si>
</sst>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10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theme="1"/>
      <name val="Yu Gothic"/>
      <family val="2"/>
      <scheme val="minor"/>
    </font>
    <font>
      <sz val="20"/>
      <color theme="1"/>
      <name val="Yu Gothic"/>
      <family val="3"/>
      <charset val="128"/>
      <scheme val="minor"/>
    </font>
    <font>
      <b/>
      <sz val="20"/>
      <color theme="0"/>
      <name val="Yu Gothic"/>
      <family val="3"/>
      <charset val="128"/>
      <scheme val="minor"/>
    </font>
    <font>
      <b/>
      <sz val="20"/>
      <color theme="1"/>
      <name val="Yu Gothic"/>
      <family val="3"/>
      <charset val="128"/>
      <scheme val="minor"/>
    </font>
    <font>
      <sz val="20"/>
      <name val="Yu Gothic"/>
      <family val="3"/>
      <charset val="128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198E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FFFF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71">
    <xf numFmtId="0" fontId="0" fillId="0" borderId="0" xfId="0"/>
    <xf numFmtId="56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4" borderId="1" xfId="0" applyFill="1" applyBorder="1"/>
    <xf numFmtId="0" fontId="2" fillId="2" borderId="1" xfId="0" applyFont="1" applyFill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2" xfId="0" applyBorder="1"/>
    <xf numFmtId="0" fontId="0" fillId="5" borderId="1" xfId="0" applyFill="1" applyBorder="1"/>
    <xf numFmtId="0" fontId="2" fillId="7" borderId="2" xfId="0" applyFont="1" applyFill="1" applyBorder="1"/>
    <xf numFmtId="0" fontId="2" fillId="3" borderId="2" xfId="0" applyFont="1" applyFill="1" applyBorder="1"/>
    <xf numFmtId="0" fontId="0" fillId="0" borderId="0" xfId="0" applyAlignment="1">
      <alignment horizontal="center"/>
    </xf>
    <xf numFmtId="0" fontId="0" fillId="11" borderId="3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9" borderId="2" xfId="0" applyFill="1" applyBorder="1"/>
    <xf numFmtId="0" fontId="3" fillId="0" borderId="2" xfId="0" applyFont="1" applyBorder="1"/>
    <xf numFmtId="0" fontId="0" fillId="0" borderId="4" xfId="0" applyBorder="1"/>
    <xf numFmtId="0" fontId="0" fillId="12" borderId="3" xfId="0" applyFill="1" applyBorder="1"/>
    <xf numFmtId="0" fontId="0" fillId="0" borderId="3" xfId="0" applyBorder="1"/>
    <xf numFmtId="0" fontId="4" fillId="5" borderId="3" xfId="0" applyFont="1" applyFill="1" applyBorder="1"/>
    <xf numFmtId="0" fontId="0" fillId="11" borderId="0" xfId="0" applyFill="1" applyAlignment="1">
      <alignment horizontal="center"/>
    </xf>
    <xf numFmtId="56" fontId="0" fillId="0" borderId="3" xfId="0" applyNumberFormat="1" applyBorder="1"/>
    <xf numFmtId="0" fontId="6" fillId="12" borderId="3" xfId="0" applyFont="1" applyFill="1" applyBorder="1"/>
    <xf numFmtId="0" fontId="6" fillId="12" borderId="3" xfId="0" applyFont="1" applyFill="1" applyBorder="1" applyAlignment="1">
      <alignment horizontal="center" vertical="center"/>
    </xf>
    <xf numFmtId="0" fontId="7" fillId="14" borderId="3" xfId="0" applyFont="1" applyFill="1" applyBorder="1"/>
    <xf numFmtId="0" fontId="7" fillId="14" borderId="3" xfId="0" applyFont="1" applyFill="1" applyBorder="1" applyAlignment="1">
      <alignment horizontal="center" vertical="center"/>
    </xf>
    <xf numFmtId="0" fontId="9" fillId="12" borderId="3" xfId="0" applyFont="1" applyFill="1" applyBorder="1"/>
    <xf numFmtId="0" fontId="8" fillId="12" borderId="3" xfId="0" applyFont="1" applyFill="1" applyBorder="1"/>
    <xf numFmtId="0" fontId="6" fillId="12" borderId="7" xfId="0" applyFont="1" applyFill="1" applyBorder="1"/>
    <xf numFmtId="0" fontId="6" fillId="15" borderId="3" xfId="0" applyFont="1" applyFill="1" applyBorder="1"/>
    <xf numFmtId="0" fontId="6" fillId="12" borderId="5" xfId="0" applyFont="1" applyFill="1" applyBorder="1"/>
    <xf numFmtId="0" fontId="8" fillId="29" borderId="9" xfId="0" applyFont="1" applyFill="1" applyBorder="1" applyAlignment="1">
      <alignment horizontal="center" vertical="center"/>
    </xf>
    <xf numFmtId="0" fontId="8" fillId="12" borderId="10" xfId="0" applyFont="1" applyFill="1" applyBorder="1"/>
    <xf numFmtId="0" fontId="8" fillId="12" borderId="11" xfId="0" applyFont="1" applyFill="1" applyBorder="1"/>
    <xf numFmtId="0" fontId="6" fillId="12" borderId="6" xfId="0" applyFont="1" applyFill="1" applyBorder="1"/>
    <xf numFmtId="0" fontId="8" fillId="25" borderId="12" xfId="0" applyFont="1" applyFill="1" applyBorder="1"/>
    <xf numFmtId="0" fontId="8" fillId="12" borderId="3" xfId="1" applyNumberFormat="1" applyFont="1" applyFill="1" applyBorder="1" applyAlignment="1"/>
    <xf numFmtId="0" fontId="8" fillId="12" borderId="13" xfId="0" applyFont="1" applyFill="1" applyBorder="1"/>
    <xf numFmtId="0" fontId="8" fillId="26" borderId="12" xfId="0" applyFont="1" applyFill="1" applyBorder="1"/>
    <xf numFmtId="0" fontId="8" fillId="18" borderId="12" xfId="0" applyFont="1" applyFill="1" applyBorder="1"/>
    <xf numFmtId="0" fontId="8" fillId="19" borderId="12" xfId="0" applyFont="1" applyFill="1" applyBorder="1" applyAlignment="1">
      <alignment horizontal="center" vertical="center"/>
    </xf>
    <xf numFmtId="9" fontId="8" fillId="12" borderId="13" xfId="0" applyNumberFormat="1" applyFont="1" applyFill="1" applyBorder="1"/>
    <xf numFmtId="0" fontId="8" fillId="24" borderId="12" xfId="0" applyFont="1" applyFill="1" applyBorder="1" applyAlignment="1">
      <alignment horizontal="center" vertical="center"/>
    </xf>
    <xf numFmtId="9" fontId="8" fillId="12" borderId="13" xfId="1" applyFont="1" applyFill="1" applyBorder="1" applyAlignment="1"/>
    <xf numFmtId="0" fontId="6" fillId="16" borderId="3" xfId="0" applyFont="1" applyFill="1" applyBorder="1"/>
    <xf numFmtId="0" fontId="8" fillId="2" borderId="12" xfId="0" applyFont="1" applyFill="1" applyBorder="1" applyAlignment="1">
      <alignment horizontal="center" vertical="center"/>
    </xf>
    <xf numFmtId="0" fontId="8" fillId="12" borderId="12" xfId="0" applyFont="1" applyFill="1" applyBorder="1"/>
    <xf numFmtId="0" fontId="8" fillId="30" borderId="12" xfId="0" applyFont="1" applyFill="1" applyBorder="1"/>
    <xf numFmtId="0" fontId="8" fillId="19" borderId="14" xfId="0" applyFont="1" applyFill="1" applyBorder="1" applyAlignment="1">
      <alignment horizontal="center"/>
    </xf>
    <xf numFmtId="0" fontId="8" fillId="12" borderId="15" xfId="0" applyFont="1" applyFill="1" applyBorder="1"/>
    <xf numFmtId="0" fontId="8" fillId="12" borderId="16" xfId="0" applyFont="1" applyFill="1" applyBorder="1"/>
    <xf numFmtId="0" fontId="8" fillId="12" borderId="8" xfId="0" applyFont="1" applyFill="1" applyBorder="1"/>
    <xf numFmtId="0" fontId="6" fillId="12" borderId="8" xfId="0" applyFont="1" applyFill="1" applyBorder="1"/>
    <xf numFmtId="0" fontId="6" fillId="8" borderId="3" xfId="0" applyFont="1" applyFill="1" applyBorder="1"/>
    <xf numFmtId="0" fontId="6" fillId="13" borderId="3" xfId="0" applyFont="1" applyFill="1" applyBorder="1"/>
    <xf numFmtId="0" fontId="6" fillId="17" borderId="3" xfId="0" applyFont="1" applyFill="1" applyBorder="1"/>
    <xf numFmtId="0" fontId="6" fillId="2" borderId="3" xfId="0" applyFont="1" applyFill="1" applyBorder="1"/>
    <xf numFmtId="0" fontId="6" fillId="28" borderId="3" xfId="0" applyFont="1" applyFill="1" applyBorder="1"/>
    <xf numFmtId="0" fontId="6" fillId="19" borderId="3" xfId="0" applyFont="1" applyFill="1" applyBorder="1"/>
    <xf numFmtId="0" fontId="6" fillId="20" borderId="3" xfId="0" applyFont="1" applyFill="1" applyBorder="1"/>
    <xf numFmtId="0" fontId="6" fillId="21" borderId="3" xfId="0" applyFont="1" applyFill="1" applyBorder="1"/>
    <xf numFmtId="0" fontId="6" fillId="22" borderId="3" xfId="0" applyFont="1" applyFill="1" applyBorder="1"/>
    <xf numFmtId="0" fontId="6" fillId="27" borderId="3" xfId="0" applyFont="1" applyFill="1" applyBorder="1"/>
    <xf numFmtId="0" fontId="6" fillId="23" borderId="3" xfId="0" applyFont="1" applyFill="1" applyBorder="1"/>
    <xf numFmtId="0" fontId="6" fillId="24" borderId="3" xfId="0" applyFont="1" applyFill="1" applyBorder="1"/>
    <xf numFmtId="0" fontId="8" fillId="12" borderId="3" xfId="0" applyFont="1" applyFill="1" applyBorder="1" applyAlignment="1">
      <alignment horizontal="center" vertical="center"/>
    </xf>
    <xf numFmtId="0" fontId="6" fillId="7" borderId="3" xfId="0" applyFont="1" applyFill="1" applyBorder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FF3300"/>
      <color rgb="FF99CCFF"/>
      <color rgb="FF00FFFF"/>
      <color rgb="FFCCFF99"/>
      <color rgb="FF66FFCC"/>
      <color rgb="FFFF7C80"/>
      <color rgb="FFFFFFCC"/>
      <color rgb="FF9933FF"/>
      <color rgb="FF33CCFF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2411A-9E28-47BA-80A0-FB5B8EEC7CF8}">
  <dimension ref="A1:M106"/>
  <sheetViews>
    <sheetView zoomScale="85" zoomScaleNormal="85" workbookViewId="0">
      <selection activeCell="J13" sqref="J13"/>
    </sheetView>
  </sheetViews>
  <sheetFormatPr defaultRowHeight="18.75"/>
  <cols>
    <col min="1" max="1" width="32.75" bestFit="1" customWidth="1"/>
    <col min="2" max="2" width="46.375" bestFit="1" customWidth="1"/>
    <col min="3" max="3" width="11.75" style="15" bestFit="1" customWidth="1"/>
    <col min="4" max="4" width="15.25" style="15" bestFit="1" customWidth="1"/>
    <col min="5" max="5" width="7.375" bestFit="1" customWidth="1"/>
    <col min="6" max="6" width="9.25" bestFit="1" customWidth="1"/>
    <col min="7" max="7" width="7.625" customWidth="1"/>
    <col min="9" max="9" width="7.125" bestFit="1" customWidth="1"/>
    <col min="10" max="10" width="33" bestFit="1" customWidth="1"/>
    <col min="11" max="11" width="17.25" bestFit="1" customWidth="1"/>
    <col min="12" max="12" width="19" bestFit="1" customWidth="1"/>
  </cols>
  <sheetData>
    <row r="1" spans="1:13">
      <c r="A1" t="s">
        <v>0</v>
      </c>
    </row>
    <row r="2" spans="1:13">
      <c r="B2" s="4" t="s">
        <v>1</v>
      </c>
      <c r="C2" s="16" t="s">
        <v>2</v>
      </c>
      <c r="D2" s="24" t="s">
        <v>3</v>
      </c>
      <c r="E2" s="5" t="s">
        <v>4</v>
      </c>
      <c r="F2" s="13" t="s">
        <v>5</v>
      </c>
      <c r="G2" s="14" t="s">
        <v>6</v>
      </c>
      <c r="J2" s="6" t="s">
        <v>7</v>
      </c>
      <c r="K2">
        <f>SUM(E3:E136)</f>
        <v>118.5</v>
      </c>
    </row>
    <row r="3" spans="1:13">
      <c r="B3" s="18" t="s">
        <v>8</v>
      </c>
      <c r="C3" s="17" t="s">
        <v>9</v>
      </c>
      <c r="D3" s="17"/>
      <c r="E3" s="20">
        <v>4</v>
      </c>
      <c r="F3" s="11"/>
      <c r="G3" s="11"/>
      <c r="J3" s="7" t="s">
        <v>10</v>
      </c>
      <c r="K3">
        <f>SUMIF(G3:G53,"完了",E3:E53)</f>
        <v>26.5</v>
      </c>
      <c r="L3" t="s">
        <v>11</v>
      </c>
    </row>
    <row r="4" spans="1:13">
      <c r="B4" s="18" t="s">
        <v>12</v>
      </c>
      <c r="C4" s="17" t="s">
        <v>9</v>
      </c>
      <c r="D4" s="17"/>
      <c r="E4" s="20">
        <v>8</v>
      </c>
      <c r="F4" s="11"/>
      <c r="G4" s="11"/>
      <c r="J4" s="8" t="s">
        <v>13</v>
      </c>
      <c r="K4" s="2">
        <f ca="1">NETWORKDAYS(K5,K6)</f>
        <v>150</v>
      </c>
      <c r="L4" s="3">
        <f ca="1" xml:space="preserve"> K3 / K4</f>
        <v>0.17666666666666667</v>
      </c>
    </row>
    <row r="5" spans="1:13">
      <c r="B5" s="18" t="s">
        <v>14</v>
      </c>
      <c r="C5" s="17"/>
      <c r="D5" s="17"/>
      <c r="E5" s="20"/>
      <c r="F5" s="11"/>
      <c r="G5" s="11"/>
      <c r="J5" s="9" t="s">
        <v>15</v>
      </c>
      <c r="K5" s="1">
        <f>DATE(2024,11,7)</f>
        <v>45603</v>
      </c>
    </row>
    <row r="6" spans="1:13">
      <c r="B6" s="11" t="s">
        <v>16</v>
      </c>
      <c r="C6" s="17" t="s">
        <v>17</v>
      </c>
      <c r="D6" s="17" t="s">
        <v>18</v>
      </c>
      <c r="E6" s="20">
        <v>1</v>
      </c>
      <c r="F6" s="11"/>
      <c r="G6" s="11"/>
      <c r="J6" s="10" t="s">
        <v>19</v>
      </c>
      <c r="K6" s="1">
        <f ca="1">TODAY()</f>
        <v>45812</v>
      </c>
    </row>
    <row r="7" spans="1:13">
      <c r="B7" s="11" t="s">
        <v>20</v>
      </c>
      <c r="C7" s="17" t="s">
        <v>17</v>
      </c>
      <c r="D7" s="17" t="s">
        <v>18</v>
      </c>
      <c r="E7" s="20">
        <v>1</v>
      </c>
      <c r="F7" s="11"/>
      <c r="G7" s="11"/>
    </row>
    <row r="8" spans="1:13">
      <c r="B8" s="11" t="s">
        <v>21</v>
      </c>
      <c r="C8" s="17" t="s">
        <v>17</v>
      </c>
      <c r="D8" s="17" t="s">
        <v>18</v>
      </c>
      <c r="E8" s="20">
        <v>0.5</v>
      </c>
      <c r="F8" s="11"/>
      <c r="G8" s="11"/>
      <c r="L8" t="s">
        <v>22</v>
      </c>
      <c r="M8" t="s">
        <v>23</v>
      </c>
    </row>
    <row r="9" spans="1:13">
      <c r="B9" s="11" t="s">
        <v>24</v>
      </c>
      <c r="C9" s="17" t="s">
        <v>25</v>
      </c>
      <c r="D9" s="17" t="s">
        <v>18</v>
      </c>
      <c r="E9" s="20">
        <v>1</v>
      </c>
      <c r="F9" s="11"/>
      <c r="G9" s="11"/>
      <c r="J9" s="6" t="s">
        <v>26</v>
      </c>
      <c r="K9" s="1">
        <f>DATE(2024,12,20)</f>
        <v>45646</v>
      </c>
      <c r="L9" s="2">
        <f ca="1">NETWORKDAYS(TODAY(),K9)</f>
        <v>-119</v>
      </c>
      <c r="M9" s="3">
        <f ca="1">($K$2 - $K$3) / L9</f>
        <v>-0.77310924369747902</v>
      </c>
    </row>
    <row r="10" spans="1:13">
      <c r="B10" s="11" t="s">
        <v>27</v>
      </c>
      <c r="C10" s="17" t="s">
        <v>9</v>
      </c>
      <c r="D10" s="17" t="s">
        <v>18</v>
      </c>
      <c r="E10" s="20">
        <v>1</v>
      </c>
      <c r="F10" s="11"/>
      <c r="G10" s="11"/>
      <c r="J10" s="12" t="s">
        <v>28</v>
      </c>
      <c r="K10" s="1">
        <f>DATE(2025,1,17)</f>
        <v>45674</v>
      </c>
      <c r="L10" s="2">
        <f ca="1">NETWORKDAYS(TODAY(),K10)</f>
        <v>-99</v>
      </c>
      <c r="M10" s="3">
        <f ca="1">($K$2 - $K$3) / L10</f>
        <v>-0.92929292929292928</v>
      </c>
    </row>
    <row r="11" spans="1:13">
      <c r="B11" s="11" t="s">
        <v>29</v>
      </c>
      <c r="C11" s="17" t="s">
        <v>9</v>
      </c>
      <c r="D11" s="17" t="s">
        <v>18</v>
      </c>
      <c r="E11" s="20">
        <v>2</v>
      </c>
      <c r="F11" s="11"/>
      <c r="G11" s="11"/>
      <c r="J11" s="8" t="s">
        <v>30</v>
      </c>
      <c r="K11" s="1">
        <f>DATE(2025,2,3)</f>
        <v>45691</v>
      </c>
      <c r="L11" s="2">
        <f ca="1">NETWORKDAYS(TODAY(),K11)</f>
        <v>-88</v>
      </c>
      <c r="M11" s="3">
        <f ca="1">($K$2 - $K$3) / L11</f>
        <v>-1.0454545454545454</v>
      </c>
    </row>
    <row r="12" spans="1:13">
      <c r="B12" s="11" t="s">
        <v>31</v>
      </c>
      <c r="C12" s="17" t="s">
        <v>9</v>
      </c>
      <c r="D12" s="17" t="s">
        <v>18</v>
      </c>
      <c r="E12" s="20">
        <v>1</v>
      </c>
      <c r="F12" s="11"/>
      <c r="G12" s="11"/>
    </row>
    <row r="13" spans="1:13">
      <c r="B13" s="18" t="s">
        <v>32</v>
      </c>
      <c r="C13" s="17"/>
      <c r="D13" s="17"/>
      <c r="E13" s="20"/>
      <c r="F13" s="11"/>
      <c r="G13" s="11"/>
    </row>
    <row r="14" spans="1:13">
      <c r="B14" s="11" t="s">
        <v>33</v>
      </c>
      <c r="C14" s="17" t="s">
        <v>9</v>
      </c>
      <c r="D14" s="17" t="s">
        <v>34</v>
      </c>
      <c r="E14" s="20">
        <v>1</v>
      </c>
      <c r="F14" s="11"/>
      <c r="G14" s="11" t="s">
        <v>35</v>
      </c>
    </row>
    <row r="15" spans="1:13">
      <c r="B15" s="11" t="s">
        <v>36</v>
      </c>
      <c r="C15" s="17" t="s">
        <v>9</v>
      </c>
      <c r="D15" s="17" t="s">
        <v>34</v>
      </c>
      <c r="E15" s="20">
        <v>0.5</v>
      </c>
      <c r="F15" s="11"/>
      <c r="G15" s="11" t="s">
        <v>35</v>
      </c>
    </row>
    <row r="16" spans="1:13">
      <c r="B16" s="11" t="s">
        <v>37</v>
      </c>
      <c r="C16" s="17" t="s">
        <v>9</v>
      </c>
      <c r="D16" s="17" t="s">
        <v>34</v>
      </c>
      <c r="E16" s="20">
        <v>1</v>
      </c>
      <c r="F16" s="11"/>
      <c r="G16" s="11"/>
    </row>
    <row r="17" spans="2:10">
      <c r="B17" s="11" t="s">
        <v>38</v>
      </c>
      <c r="C17" s="17" t="s">
        <v>9</v>
      </c>
      <c r="D17" s="17" t="s">
        <v>34</v>
      </c>
      <c r="E17" s="20">
        <v>1</v>
      </c>
      <c r="F17" s="11"/>
      <c r="G17" s="11" t="s">
        <v>35</v>
      </c>
      <c r="J17" s="23" t="s">
        <v>2</v>
      </c>
    </row>
    <row r="18" spans="2:10">
      <c r="B18" s="11" t="s">
        <v>39</v>
      </c>
      <c r="C18" s="17" t="s">
        <v>9</v>
      </c>
      <c r="D18" s="17" t="s">
        <v>34</v>
      </c>
      <c r="E18" s="20">
        <v>2</v>
      </c>
      <c r="F18" s="11"/>
      <c r="G18" s="11" t="s">
        <v>35</v>
      </c>
      <c r="J18" s="21" t="s">
        <v>40</v>
      </c>
    </row>
    <row r="19" spans="2:10">
      <c r="B19" s="11" t="s">
        <v>41</v>
      </c>
      <c r="C19" s="17" t="s">
        <v>9</v>
      </c>
      <c r="D19" s="17" t="s">
        <v>34</v>
      </c>
      <c r="E19" s="20">
        <v>2</v>
      </c>
      <c r="F19" s="11"/>
      <c r="G19" s="11"/>
      <c r="J19" s="21" t="s">
        <v>42</v>
      </c>
    </row>
    <row r="20" spans="2:10">
      <c r="B20" s="11" t="s">
        <v>43</v>
      </c>
      <c r="C20" s="17" t="s">
        <v>9</v>
      </c>
      <c r="D20" s="17" t="s">
        <v>34</v>
      </c>
      <c r="E20" s="20">
        <v>3</v>
      </c>
      <c r="F20" s="11"/>
      <c r="G20" s="11" t="s">
        <v>35</v>
      </c>
      <c r="J20" s="21" t="s">
        <v>44</v>
      </c>
    </row>
    <row r="21" spans="2:10">
      <c r="B21" s="18" t="s">
        <v>45</v>
      </c>
      <c r="C21" s="17"/>
      <c r="D21" s="17"/>
      <c r="E21" s="20"/>
      <c r="F21" s="11"/>
      <c r="G21" s="11"/>
      <c r="J21" s="22" t="s">
        <v>46</v>
      </c>
    </row>
    <row r="22" spans="2:10">
      <c r="B22" s="11" t="s">
        <v>47</v>
      </c>
      <c r="C22" s="17" t="s">
        <v>9</v>
      </c>
      <c r="D22" s="17" t="s">
        <v>34</v>
      </c>
      <c r="E22" s="20">
        <v>1</v>
      </c>
      <c r="F22" s="11"/>
      <c r="G22" s="11" t="s">
        <v>35</v>
      </c>
    </row>
    <row r="23" spans="2:10">
      <c r="B23" s="11" t="s">
        <v>48</v>
      </c>
      <c r="C23" s="17" t="s">
        <v>49</v>
      </c>
      <c r="D23" s="17" t="s">
        <v>18</v>
      </c>
      <c r="E23" s="20">
        <v>1</v>
      </c>
      <c r="F23" s="11"/>
      <c r="G23" s="11"/>
    </row>
    <row r="24" spans="2:10">
      <c r="B24" s="11" t="s">
        <v>50</v>
      </c>
      <c r="C24" s="17" t="s">
        <v>17</v>
      </c>
      <c r="D24" s="17" t="s">
        <v>34</v>
      </c>
      <c r="E24" s="20">
        <v>1</v>
      </c>
      <c r="F24" s="11"/>
      <c r="G24" s="11"/>
    </row>
    <row r="25" spans="2:10">
      <c r="B25" s="11" t="s">
        <v>51</v>
      </c>
      <c r="C25" s="17" t="s">
        <v>9</v>
      </c>
      <c r="D25" s="17" t="s">
        <v>34</v>
      </c>
      <c r="E25" s="20">
        <v>1</v>
      </c>
      <c r="F25" s="11"/>
      <c r="G25" s="11" t="s">
        <v>35</v>
      </c>
    </row>
    <row r="26" spans="2:10">
      <c r="B26" s="11" t="s">
        <v>52</v>
      </c>
      <c r="C26" s="17" t="s">
        <v>9</v>
      </c>
      <c r="D26" s="17" t="s">
        <v>34</v>
      </c>
      <c r="E26" s="20">
        <v>1</v>
      </c>
      <c r="F26" s="11"/>
      <c r="G26" s="11" t="s">
        <v>35</v>
      </c>
    </row>
    <row r="27" spans="2:10">
      <c r="B27" s="11" t="s">
        <v>53</v>
      </c>
      <c r="C27" s="17" t="s">
        <v>9</v>
      </c>
      <c r="D27" s="17" t="s">
        <v>34</v>
      </c>
      <c r="E27" s="20">
        <v>1</v>
      </c>
      <c r="F27" s="11"/>
      <c r="G27" s="11" t="s">
        <v>35</v>
      </c>
    </row>
    <row r="28" spans="2:10">
      <c r="B28" s="11" t="s">
        <v>54</v>
      </c>
      <c r="C28" s="17" t="s">
        <v>9</v>
      </c>
      <c r="D28" s="17" t="s">
        <v>34</v>
      </c>
      <c r="E28" s="20">
        <v>2</v>
      </c>
      <c r="F28" s="11"/>
      <c r="G28" s="11" t="s">
        <v>35</v>
      </c>
    </row>
    <row r="29" spans="2:10">
      <c r="B29" s="11" t="s">
        <v>55</v>
      </c>
      <c r="C29" s="17" t="s">
        <v>9</v>
      </c>
      <c r="D29" s="17" t="s">
        <v>34</v>
      </c>
      <c r="E29" s="20">
        <v>2</v>
      </c>
      <c r="F29" s="11"/>
      <c r="G29" s="11"/>
    </row>
    <row r="30" spans="2:10">
      <c r="B30" s="11" t="s">
        <v>56</v>
      </c>
      <c r="C30" s="17" t="s">
        <v>9</v>
      </c>
      <c r="D30" s="17" t="s">
        <v>34</v>
      </c>
      <c r="E30" s="20">
        <v>4</v>
      </c>
      <c r="F30" s="11"/>
      <c r="G30" s="11" t="s">
        <v>35</v>
      </c>
    </row>
    <row r="31" spans="2:10">
      <c r="B31" s="11" t="s">
        <v>57</v>
      </c>
      <c r="C31" s="17" t="s">
        <v>9</v>
      </c>
      <c r="D31" s="17" t="s">
        <v>34</v>
      </c>
      <c r="E31" s="20">
        <v>2</v>
      </c>
      <c r="F31" s="11"/>
      <c r="G31" s="11"/>
    </row>
    <row r="32" spans="2:10">
      <c r="B32" s="11" t="s">
        <v>58</v>
      </c>
      <c r="C32" s="17" t="s">
        <v>9</v>
      </c>
      <c r="D32" s="17" t="s">
        <v>34</v>
      </c>
      <c r="E32" s="20">
        <v>2</v>
      </c>
      <c r="F32" s="11"/>
      <c r="G32" s="11"/>
    </row>
    <row r="33" spans="2:7">
      <c r="B33" s="11" t="s">
        <v>59</v>
      </c>
      <c r="C33" s="17" t="s">
        <v>17</v>
      </c>
      <c r="D33" s="17" t="s">
        <v>34</v>
      </c>
      <c r="E33" s="20">
        <v>3</v>
      </c>
      <c r="F33" s="11"/>
      <c r="G33" s="11" t="s">
        <v>35</v>
      </c>
    </row>
    <row r="34" spans="2:7">
      <c r="B34" s="11" t="s">
        <v>60</v>
      </c>
      <c r="C34" s="17" t="s">
        <v>17</v>
      </c>
      <c r="D34" s="17" t="s">
        <v>18</v>
      </c>
      <c r="E34" s="20">
        <v>1</v>
      </c>
      <c r="F34" s="11"/>
      <c r="G34" s="11" t="s">
        <v>35</v>
      </c>
    </row>
    <row r="35" spans="2:7">
      <c r="B35" s="11" t="s">
        <v>61</v>
      </c>
      <c r="C35" s="17" t="s">
        <v>49</v>
      </c>
      <c r="D35" s="17" t="s">
        <v>62</v>
      </c>
      <c r="E35" s="20">
        <v>1</v>
      </c>
      <c r="F35" s="11"/>
      <c r="G35" s="11"/>
    </row>
    <row r="36" spans="2:7">
      <c r="B36" s="11" t="s">
        <v>63</v>
      </c>
      <c r="C36" s="17" t="s">
        <v>17</v>
      </c>
      <c r="D36" s="17" t="s">
        <v>34</v>
      </c>
      <c r="E36" s="20">
        <v>1</v>
      </c>
      <c r="F36" s="11"/>
      <c r="G36" s="11"/>
    </row>
    <row r="37" spans="2:7">
      <c r="B37" s="18" t="s">
        <v>64</v>
      </c>
      <c r="C37" s="17"/>
      <c r="D37" s="17"/>
      <c r="E37" s="20"/>
      <c r="F37" s="11"/>
      <c r="G37" s="11"/>
    </row>
    <row r="38" spans="2:7">
      <c r="B38" s="11" t="s">
        <v>65</v>
      </c>
      <c r="C38" s="17" t="s">
        <v>17</v>
      </c>
      <c r="D38" s="17" t="s">
        <v>34</v>
      </c>
      <c r="E38" s="20">
        <v>1</v>
      </c>
      <c r="F38" s="11"/>
      <c r="G38" s="11"/>
    </row>
    <row r="39" spans="2:7">
      <c r="B39" s="11" t="s">
        <v>66</v>
      </c>
      <c r="C39" s="17" t="s">
        <v>17</v>
      </c>
      <c r="D39" s="17" t="s">
        <v>34</v>
      </c>
      <c r="E39" s="20">
        <v>0.5</v>
      </c>
      <c r="F39" s="11"/>
      <c r="G39" s="11"/>
    </row>
    <row r="40" spans="2:7">
      <c r="B40" s="11" t="s">
        <v>67</v>
      </c>
      <c r="C40" s="17" t="s">
        <v>9</v>
      </c>
      <c r="D40" s="17" t="s">
        <v>34</v>
      </c>
      <c r="E40" s="20">
        <v>1</v>
      </c>
      <c r="F40" s="11"/>
      <c r="G40" s="11" t="s">
        <v>35</v>
      </c>
    </row>
    <row r="41" spans="2:7">
      <c r="B41" s="18" t="s">
        <v>68</v>
      </c>
      <c r="C41" s="17"/>
      <c r="D41" s="17"/>
      <c r="E41" s="20"/>
      <c r="F41" s="11"/>
      <c r="G41" s="11"/>
    </row>
    <row r="42" spans="2:7">
      <c r="B42" s="11" t="s">
        <v>69</v>
      </c>
      <c r="C42" s="17" t="s">
        <v>9</v>
      </c>
      <c r="D42" s="17" t="s">
        <v>34</v>
      </c>
      <c r="E42" s="20">
        <v>0.5</v>
      </c>
      <c r="F42" s="11"/>
      <c r="G42" s="11" t="s">
        <v>35</v>
      </c>
    </row>
    <row r="43" spans="2:7">
      <c r="B43" s="11" t="s">
        <v>70</v>
      </c>
      <c r="C43" s="17" t="s">
        <v>9</v>
      </c>
      <c r="D43" s="17" t="s">
        <v>34</v>
      </c>
      <c r="E43" s="20">
        <v>0.5</v>
      </c>
      <c r="F43" s="11"/>
      <c r="G43" s="11" t="s">
        <v>35</v>
      </c>
    </row>
    <row r="44" spans="2:7">
      <c r="B44" s="11" t="s">
        <v>71</v>
      </c>
      <c r="C44" s="17" t="s">
        <v>9</v>
      </c>
      <c r="D44" s="17" t="s">
        <v>34</v>
      </c>
      <c r="E44" s="20">
        <v>0.5</v>
      </c>
      <c r="F44" s="11"/>
      <c r="G44" s="11"/>
    </row>
    <row r="45" spans="2:7">
      <c r="B45" s="11" t="s">
        <v>72</v>
      </c>
      <c r="C45" s="17" t="s">
        <v>9</v>
      </c>
      <c r="D45" s="17" t="s">
        <v>34</v>
      </c>
      <c r="E45" s="20">
        <v>0.5</v>
      </c>
      <c r="F45" s="11"/>
      <c r="G45" s="11"/>
    </row>
    <row r="46" spans="2:7">
      <c r="B46" s="11" t="s">
        <v>73</v>
      </c>
      <c r="C46" s="17" t="s">
        <v>9</v>
      </c>
      <c r="D46" s="17" t="s">
        <v>34</v>
      </c>
      <c r="E46" s="20">
        <v>0.5</v>
      </c>
      <c r="F46" s="11"/>
      <c r="G46" s="11" t="s">
        <v>35</v>
      </c>
    </row>
    <row r="47" spans="2:7">
      <c r="B47" s="11" t="s">
        <v>74</v>
      </c>
      <c r="C47" s="17" t="s">
        <v>9</v>
      </c>
      <c r="D47" s="17" t="s">
        <v>34</v>
      </c>
      <c r="E47" s="20">
        <v>0.5</v>
      </c>
      <c r="F47" s="11"/>
      <c r="G47" s="11" t="s">
        <v>35</v>
      </c>
    </row>
    <row r="48" spans="2:7">
      <c r="B48" s="11" t="s">
        <v>75</v>
      </c>
      <c r="C48" s="17" t="s">
        <v>9</v>
      </c>
      <c r="D48" s="17" t="s">
        <v>34</v>
      </c>
      <c r="E48" s="20">
        <v>0.5</v>
      </c>
      <c r="F48" s="11"/>
      <c r="G48" s="11" t="s">
        <v>35</v>
      </c>
    </row>
    <row r="49" spans="2:7">
      <c r="B49" s="11" t="s">
        <v>76</v>
      </c>
      <c r="C49" s="17" t="s">
        <v>9</v>
      </c>
      <c r="D49" s="17" t="s">
        <v>34</v>
      </c>
      <c r="E49" s="20">
        <v>0.5</v>
      </c>
      <c r="F49" s="11"/>
      <c r="G49" s="11" t="s">
        <v>35</v>
      </c>
    </row>
    <row r="50" spans="2:7">
      <c r="B50" s="11" t="s">
        <v>77</v>
      </c>
      <c r="C50" s="17" t="s">
        <v>9</v>
      </c>
      <c r="D50" s="17" t="s">
        <v>34</v>
      </c>
      <c r="E50" s="20">
        <v>0.5</v>
      </c>
      <c r="F50" s="11"/>
      <c r="G50" s="11"/>
    </row>
    <row r="51" spans="2:7">
      <c r="B51" s="11" t="s">
        <v>78</v>
      </c>
      <c r="C51" s="17" t="s">
        <v>9</v>
      </c>
      <c r="D51" s="17" t="s">
        <v>34</v>
      </c>
      <c r="E51" s="20">
        <v>0.5</v>
      </c>
      <c r="F51" s="11"/>
      <c r="G51" s="11"/>
    </row>
    <row r="52" spans="2:7">
      <c r="B52" s="11" t="s">
        <v>79</v>
      </c>
      <c r="C52" s="17" t="s">
        <v>9</v>
      </c>
      <c r="D52" s="17" t="s">
        <v>34</v>
      </c>
      <c r="E52" s="20">
        <v>0.5</v>
      </c>
      <c r="F52" s="11"/>
      <c r="G52" s="11" t="s">
        <v>35</v>
      </c>
    </row>
    <row r="53" spans="2:7">
      <c r="B53" s="11" t="s">
        <v>80</v>
      </c>
      <c r="C53" s="17" t="s">
        <v>9</v>
      </c>
      <c r="D53" s="17" t="s">
        <v>34</v>
      </c>
      <c r="E53" s="20">
        <v>0.5</v>
      </c>
      <c r="F53" s="11"/>
      <c r="G53" s="11" t="s">
        <v>35</v>
      </c>
    </row>
    <row r="54" spans="2:7">
      <c r="B54" s="11" t="s">
        <v>81</v>
      </c>
      <c r="C54" s="17" t="s">
        <v>9</v>
      </c>
      <c r="D54" s="17" t="s">
        <v>34</v>
      </c>
      <c r="E54" s="20">
        <v>1</v>
      </c>
      <c r="F54" s="11"/>
      <c r="G54" s="11"/>
    </row>
    <row r="55" spans="2:7">
      <c r="B55" s="11" t="s">
        <v>82</v>
      </c>
      <c r="C55" s="17" t="s">
        <v>9</v>
      </c>
      <c r="D55" s="17" t="s">
        <v>34</v>
      </c>
      <c r="E55" s="20">
        <v>2</v>
      </c>
      <c r="F55" s="11"/>
      <c r="G55" s="11"/>
    </row>
    <row r="56" spans="2:7">
      <c r="B56" s="11" t="s">
        <v>83</v>
      </c>
      <c r="C56" s="17" t="s">
        <v>9</v>
      </c>
      <c r="D56" s="17" t="s">
        <v>18</v>
      </c>
      <c r="E56" s="20">
        <v>2</v>
      </c>
      <c r="F56" s="11"/>
      <c r="G56" s="11"/>
    </row>
    <row r="57" spans="2:7">
      <c r="B57" s="18" t="s">
        <v>84</v>
      </c>
      <c r="C57" s="17"/>
      <c r="D57" s="17"/>
      <c r="E57" s="20"/>
      <c r="F57" s="11"/>
      <c r="G57" s="11"/>
    </row>
    <row r="58" spans="2:7">
      <c r="B58" s="11" t="s">
        <v>85</v>
      </c>
      <c r="C58" s="17" t="s">
        <v>17</v>
      </c>
      <c r="D58" s="17" t="s">
        <v>18</v>
      </c>
      <c r="E58" s="20">
        <v>0.5</v>
      </c>
      <c r="F58" s="11"/>
      <c r="G58" s="11"/>
    </row>
    <row r="59" spans="2:7">
      <c r="B59" s="18" t="s">
        <v>86</v>
      </c>
      <c r="C59" s="17"/>
      <c r="D59" s="17"/>
      <c r="E59" s="20"/>
      <c r="F59" s="11"/>
      <c r="G59" s="11"/>
    </row>
    <row r="60" spans="2:7">
      <c r="B60" s="11" t="s">
        <v>69</v>
      </c>
      <c r="C60" s="17" t="s">
        <v>9</v>
      </c>
      <c r="D60" s="17" t="s">
        <v>18</v>
      </c>
      <c r="E60" s="20">
        <v>0.5</v>
      </c>
      <c r="F60" s="11"/>
      <c r="G60" s="11"/>
    </row>
    <row r="61" spans="2:7">
      <c r="B61" s="11" t="s">
        <v>70</v>
      </c>
      <c r="C61" s="17" t="s">
        <v>9</v>
      </c>
      <c r="D61" s="17" t="s">
        <v>18</v>
      </c>
      <c r="E61" s="20">
        <v>0.5</v>
      </c>
      <c r="F61" s="11"/>
      <c r="G61" s="11"/>
    </row>
    <row r="62" spans="2:7">
      <c r="B62" s="11" t="s">
        <v>71</v>
      </c>
      <c r="C62" s="17" t="s">
        <v>9</v>
      </c>
      <c r="D62" s="17" t="s">
        <v>18</v>
      </c>
      <c r="E62" s="20">
        <v>0.5</v>
      </c>
      <c r="F62" s="11"/>
      <c r="G62" s="11"/>
    </row>
    <row r="63" spans="2:7">
      <c r="B63" s="11" t="s">
        <v>72</v>
      </c>
      <c r="C63" s="17" t="s">
        <v>9</v>
      </c>
      <c r="D63" s="17" t="s">
        <v>18</v>
      </c>
      <c r="E63" s="20">
        <v>0.5</v>
      </c>
      <c r="F63" s="11"/>
      <c r="G63" s="11"/>
    </row>
    <row r="64" spans="2:7">
      <c r="B64" s="11" t="s">
        <v>73</v>
      </c>
      <c r="C64" s="17" t="s">
        <v>9</v>
      </c>
      <c r="D64" s="17" t="s">
        <v>18</v>
      </c>
      <c r="E64" s="20">
        <v>0.5</v>
      </c>
      <c r="F64" s="11"/>
      <c r="G64" s="11"/>
    </row>
    <row r="65" spans="2:7">
      <c r="B65" s="11" t="s">
        <v>74</v>
      </c>
      <c r="C65" s="17" t="s">
        <v>9</v>
      </c>
      <c r="D65" s="17" t="s">
        <v>18</v>
      </c>
      <c r="E65" s="20">
        <v>0.5</v>
      </c>
      <c r="F65" s="11"/>
      <c r="G65" s="11"/>
    </row>
    <row r="66" spans="2:7">
      <c r="B66" s="11" t="s">
        <v>75</v>
      </c>
      <c r="C66" s="17" t="s">
        <v>9</v>
      </c>
      <c r="D66" s="17" t="s">
        <v>18</v>
      </c>
      <c r="E66" s="20">
        <v>0.5</v>
      </c>
      <c r="F66" s="11"/>
      <c r="G66" s="11"/>
    </row>
    <row r="67" spans="2:7">
      <c r="B67" s="11" t="s">
        <v>76</v>
      </c>
      <c r="C67" s="17" t="s">
        <v>9</v>
      </c>
      <c r="D67" s="17" t="s">
        <v>18</v>
      </c>
      <c r="E67" s="20">
        <v>0.5</v>
      </c>
      <c r="F67" s="11"/>
      <c r="G67" s="11"/>
    </row>
    <row r="68" spans="2:7">
      <c r="B68" s="11" t="s">
        <v>77</v>
      </c>
      <c r="C68" s="17" t="s">
        <v>9</v>
      </c>
      <c r="D68" s="17" t="s">
        <v>18</v>
      </c>
      <c r="E68" s="20">
        <v>0.5</v>
      </c>
      <c r="F68" s="11"/>
      <c r="G68" s="11"/>
    </row>
    <row r="69" spans="2:7">
      <c r="B69" s="11" t="s">
        <v>78</v>
      </c>
      <c r="C69" s="17" t="s">
        <v>9</v>
      </c>
      <c r="D69" s="17" t="s">
        <v>18</v>
      </c>
      <c r="E69" s="20">
        <v>0.5</v>
      </c>
      <c r="F69" s="11"/>
      <c r="G69" s="11"/>
    </row>
    <row r="70" spans="2:7">
      <c r="B70" s="11" t="s">
        <v>79</v>
      </c>
      <c r="C70" s="17" t="s">
        <v>9</v>
      </c>
      <c r="D70" s="17" t="s">
        <v>18</v>
      </c>
      <c r="E70" s="20">
        <v>0.5</v>
      </c>
      <c r="F70" s="11"/>
      <c r="G70" s="11"/>
    </row>
    <row r="71" spans="2:7">
      <c r="B71" s="11" t="s">
        <v>80</v>
      </c>
      <c r="C71" s="17" t="s">
        <v>9</v>
      </c>
      <c r="D71" s="17" t="s">
        <v>18</v>
      </c>
      <c r="E71" s="20">
        <v>0.5</v>
      </c>
      <c r="F71" s="11"/>
      <c r="G71" s="11"/>
    </row>
    <row r="72" spans="2:7">
      <c r="B72" s="11" t="s">
        <v>87</v>
      </c>
      <c r="C72" s="17" t="s">
        <v>9</v>
      </c>
      <c r="D72" s="17" t="s">
        <v>18</v>
      </c>
      <c r="E72" s="20">
        <v>1</v>
      </c>
      <c r="F72" s="11"/>
      <c r="G72" s="11"/>
    </row>
    <row r="73" spans="2:7">
      <c r="B73" s="11" t="s">
        <v>88</v>
      </c>
      <c r="C73" s="17" t="s">
        <v>9</v>
      </c>
      <c r="D73" s="17" t="s">
        <v>18</v>
      </c>
      <c r="E73" s="20">
        <v>1</v>
      </c>
      <c r="F73" s="11"/>
      <c r="G73" s="11"/>
    </row>
    <row r="74" spans="2:7">
      <c r="B74" s="11" t="s">
        <v>83</v>
      </c>
      <c r="C74" s="17" t="s">
        <v>9</v>
      </c>
      <c r="D74" s="17" t="s">
        <v>18</v>
      </c>
      <c r="E74" s="20">
        <v>2</v>
      </c>
      <c r="F74" s="11"/>
      <c r="G74" s="11"/>
    </row>
    <row r="75" spans="2:7">
      <c r="B75" s="18" t="s">
        <v>89</v>
      </c>
      <c r="C75" s="17"/>
      <c r="D75" s="17"/>
      <c r="E75" s="20"/>
      <c r="F75" s="11"/>
      <c r="G75" s="11"/>
    </row>
    <row r="76" spans="2:7">
      <c r="B76" s="11" t="s">
        <v>90</v>
      </c>
      <c r="C76" s="17" t="s">
        <v>17</v>
      </c>
      <c r="D76" s="17" t="s">
        <v>18</v>
      </c>
      <c r="E76" s="20">
        <v>0.5</v>
      </c>
      <c r="F76" s="11"/>
      <c r="G76" s="11"/>
    </row>
    <row r="77" spans="2:7">
      <c r="B77" s="18" t="s">
        <v>91</v>
      </c>
      <c r="C77" s="17"/>
      <c r="D77" s="17"/>
      <c r="E77" s="20"/>
      <c r="F77" s="11"/>
      <c r="G77" s="11"/>
    </row>
    <row r="78" spans="2:7">
      <c r="B78" s="11" t="s">
        <v>92</v>
      </c>
      <c r="C78" s="17" t="s">
        <v>17</v>
      </c>
      <c r="D78" s="17" t="s">
        <v>18</v>
      </c>
      <c r="E78" s="20">
        <v>2</v>
      </c>
      <c r="F78" s="11"/>
      <c r="G78" s="11" t="s">
        <v>35</v>
      </c>
    </row>
    <row r="79" spans="2:7">
      <c r="B79" s="11" t="s">
        <v>93</v>
      </c>
      <c r="C79" s="17" t="s">
        <v>17</v>
      </c>
      <c r="D79" s="17" t="s">
        <v>18</v>
      </c>
      <c r="E79" s="20">
        <v>1</v>
      </c>
      <c r="F79" s="11"/>
      <c r="G79" s="11"/>
    </row>
    <row r="80" spans="2:7">
      <c r="B80" s="18" t="s">
        <v>94</v>
      </c>
      <c r="C80" s="17"/>
      <c r="D80" s="17"/>
      <c r="E80" s="20"/>
      <c r="F80" s="11"/>
      <c r="G80" s="11"/>
    </row>
    <row r="81" spans="2:7">
      <c r="B81" s="11" t="s">
        <v>95</v>
      </c>
      <c r="C81" s="17" t="s">
        <v>17</v>
      </c>
      <c r="D81" s="17" t="s">
        <v>34</v>
      </c>
      <c r="E81" s="20">
        <v>1</v>
      </c>
      <c r="F81" s="11"/>
      <c r="G81" s="11"/>
    </row>
    <row r="82" spans="2:7">
      <c r="B82" s="11" t="s">
        <v>96</v>
      </c>
      <c r="C82" s="17" t="s">
        <v>25</v>
      </c>
      <c r="D82" s="17" t="s">
        <v>18</v>
      </c>
      <c r="E82" s="20">
        <v>1</v>
      </c>
      <c r="F82" s="11"/>
      <c r="G82" s="11"/>
    </row>
    <row r="83" spans="2:7">
      <c r="B83" s="18" t="s">
        <v>97</v>
      </c>
      <c r="C83" s="17"/>
      <c r="D83" s="17"/>
      <c r="E83" s="20"/>
      <c r="F83" s="11"/>
      <c r="G83" s="11"/>
    </row>
    <row r="84" spans="2:7">
      <c r="B84" s="11" t="s">
        <v>98</v>
      </c>
      <c r="C84" s="17" t="s">
        <v>17</v>
      </c>
      <c r="D84" s="17" t="s">
        <v>18</v>
      </c>
      <c r="E84" s="20">
        <v>1</v>
      </c>
      <c r="F84" s="11"/>
      <c r="G84" s="11"/>
    </row>
    <row r="85" spans="2:7">
      <c r="B85" s="11" t="s">
        <v>99</v>
      </c>
      <c r="C85" s="17" t="s">
        <v>17</v>
      </c>
      <c r="D85" s="17" t="s">
        <v>18</v>
      </c>
      <c r="E85" s="20">
        <v>3</v>
      </c>
      <c r="F85" s="11"/>
      <c r="G85" s="11"/>
    </row>
    <row r="86" spans="2:7">
      <c r="B86" s="11" t="s">
        <v>100</v>
      </c>
      <c r="C86" s="17" t="s">
        <v>17</v>
      </c>
      <c r="D86" s="17" t="s">
        <v>18</v>
      </c>
      <c r="E86" s="20">
        <v>3</v>
      </c>
      <c r="F86" s="11"/>
      <c r="G86" s="11"/>
    </row>
    <row r="87" spans="2:7">
      <c r="B87" s="11" t="s">
        <v>101</v>
      </c>
      <c r="C87" s="17" t="s">
        <v>17</v>
      </c>
      <c r="D87" s="17" t="s">
        <v>18</v>
      </c>
      <c r="E87" s="20">
        <v>2</v>
      </c>
      <c r="F87" s="11"/>
      <c r="G87" s="11"/>
    </row>
    <row r="88" spans="2:7">
      <c r="B88" s="18" t="s">
        <v>102</v>
      </c>
      <c r="C88" s="17"/>
      <c r="D88" s="17"/>
      <c r="E88" s="20"/>
      <c r="F88" s="11"/>
      <c r="G88" s="11"/>
    </row>
    <row r="89" spans="2:7">
      <c r="B89" s="11" t="s">
        <v>103</v>
      </c>
      <c r="C89" s="17" t="s">
        <v>17</v>
      </c>
      <c r="D89" s="17" t="s">
        <v>18</v>
      </c>
      <c r="E89" s="20">
        <v>1</v>
      </c>
      <c r="F89" s="11"/>
      <c r="G89" s="11"/>
    </row>
    <row r="90" spans="2:7">
      <c r="B90" s="11" t="s">
        <v>104</v>
      </c>
      <c r="C90" s="17" t="s">
        <v>17</v>
      </c>
      <c r="D90" s="17" t="s">
        <v>18</v>
      </c>
      <c r="E90" s="20">
        <v>1</v>
      </c>
      <c r="F90" s="11"/>
      <c r="G90" s="11"/>
    </row>
    <row r="91" spans="2:7">
      <c r="B91" s="11" t="s">
        <v>105</v>
      </c>
      <c r="C91" s="17" t="s">
        <v>17</v>
      </c>
      <c r="D91" s="17" t="s">
        <v>62</v>
      </c>
      <c r="E91" s="20">
        <v>2</v>
      </c>
      <c r="F91" s="11"/>
      <c r="G91" s="11"/>
    </row>
    <row r="92" spans="2:7">
      <c r="B92" s="11" t="s">
        <v>106</v>
      </c>
      <c r="C92" s="17" t="s">
        <v>17</v>
      </c>
      <c r="D92" s="17" t="s">
        <v>18</v>
      </c>
      <c r="E92" s="20">
        <v>2</v>
      </c>
      <c r="F92" s="11"/>
      <c r="G92" s="11"/>
    </row>
    <row r="93" spans="2:7">
      <c r="B93" s="18" t="s">
        <v>107</v>
      </c>
      <c r="C93" s="17"/>
      <c r="D93" s="17"/>
      <c r="E93" s="20"/>
      <c r="F93" s="11"/>
      <c r="G93" s="11"/>
    </row>
    <row r="94" spans="2:7">
      <c r="B94" s="11" t="s">
        <v>108</v>
      </c>
      <c r="C94" s="17" t="s">
        <v>9</v>
      </c>
      <c r="D94" s="17" t="s">
        <v>18</v>
      </c>
      <c r="E94" s="20">
        <v>1</v>
      </c>
      <c r="F94" s="11"/>
      <c r="G94" s="11"/>
    </row>
    <row r="95" spans="2:7">
      <c r="B95" s="11" t="s">
        <v>109</v>
      </c>
      <c r="C95" s="17" t="s">
        <v>9</v>
      </c>
      <c r="D95" s="17" t="s">
        <v>18</v>
      </c>
      <c r="E95" s="20">
        <v>1</v>
      </c>
      <c r="F95" s="11"/>
      <c r="G95" s="11"/>
    </row>
    <row r="96" spans="2:7">
      <c r="B96" s="11" t="s">
        <v>110</v>
      </c>
      <c r="C96" s="17" t="s">
        <v>9</v>
      </c>
      <c r="D96" s="17" t="s">
        <v>34</v>
      </c>
      <c r="E96" s="20">
        <v>3</v>
      </c>
      <c r="F96" s="11"/>
      <c r="G96" s="11"/>
    </row>
    <row r="97" spans="2:7">
      <c r="B97" s="11" t="s">
        <v>111</v>
      </c>
      <c r="C97" s="17" t="s">
        <v>9</v>
      </c>
      <c r="D97" s="17" t="s">
        <v>18</v>
      </c>
      <c r="E97" s="20">
        <v>1</v>
      </c>
      <c r="F97" s="11"/>
      <c r="G97" s="11"/>
    </row>
    <row r="98" spans="2:7">
      <c r="B98" s="18" t="s">
        <v>112</v>
      </c>
      <c r="C98" s="17"/>
      <c r="D98" s="17"/>
      <c r="E98" s="20"/>
      <c r="F98" s="11"/>
      <c r="G98" s="11"/>
    </row>
    <row r="99" spans="2:7">
      <c r="B99" s="11" t="s">
        <v>113</v>
      </c>
      <c r="C99" s="17" t="s">
        <v>9</v>
      </c>
      <c r="D99" s="17" t="s">
        <v>18</v>
      </c>
      <c r="E99" s="20">
        <v>2</v>
      </c>
      <c r="F99" s="11"/>
      <c r="G99" s="11"/>
    </row>
    <row r="100" spans="2:7">
      <c r="B100" s="11" t="s">
        <v>114</v>
      </c>
      <c r="C100" s="17" t="s">
        <v>9</v>
      </c>
      <c r="D100" s="17" t="s">
        <v>18</v>
      </c>
      <c r="E100" s="20">
        <v>2</v>
      </c>
      <c r="F100" s="11"/>
      <c r="G100" s="11" t="s">
        <v>35</v>
      </c>
    </row>
    <row r="101" spans="2:7">
      <c r="B101" s="19" t="s">
        <v>115</v>
      </c>
      <c r="C101" s="17" t="s">
        <v>9</v>
      </c>
      <c r="D101" s="17" t="s">
        <v>18</v>
      </c>
      <c r="E101" s="20">
        <v>3</v>
      </c>
      <c r="F101" s="11"/>
      <c r="G101" s="11"/>
    </row>
    <row r="102" spans="2:7">
      <c r="B102" s="18" t="s">
        <v>116</v>
      </c>
      <c r="C102" s="17"/>
      <c r="D102" s="17"/>
      <c r="E102" s="20"/>
      <c r="F102" s="11"/>
      <c r="G102" s="11"/>
    </row>
    <row r="103" spans="2:7">
      <c r="B103" s="11" t="s">
        <v>117</v>
      </c>
      <c r="C103" s="17" t="s">
        <v>17</v>
      </c>
      <c r="D103" s="17" t="s">
        <v>18</v>
      </c>
      <c r="E103" s="20">
        <v>2</v>
      </c>
      <c r="F103" s="11"/>
      <c r="G103" s="11"/>
    </row>
    <row r="104" spans="2:7">
      <c r="B104" s="11" t="s">
        <v>118</v>
      </c>
      <c r="C104" s="17" t="s">
        <v>17</v>
      </c>
      <c r="D104" s="17" t="s">
        <v>18</v>
      </c>
      <c r="E104" s="20">
        <v>2</v>
      </c>
      <c r="F104" s="11"/>
      <c r="G104" s="11"/>
    </row>
    <row r="105" spans="2:7">
      <c r="B105" s="11" t="s">
        <v>119</v>
      </c>
      <c r="C105" s="17" t="s">
        <v>17</v>
      </c>
      <c r="D105" s="17" t="s">
        <v>18</v>
      </c>
      <c r="E105" s="20">
        <v>3</v>
      </c>
      <c r="F105" s="11"/>
      <c r="G105" s="11"/>
    </row>
    <row r="106" spans="2:7">
      <c r="B106" s="18" t="s">
        <v>120</v>
      </c>
      <c r="C106" s="17"/>
      <c r="D106" s="17"/>
      <c r="E106" s="20"/>
      <c r="F106" s="11"/>
      <c r="G106" s="11"/>
    </row>
  </sheetData>
  <autoFilter ref="B2:G106" xr:uid="{00000000-0001-0000-0000-000000000000}"/>
  <phoneticPr fontId="1"/>
  <dataValidations count="2">
    <dataValidation type="list" allowBlank="1" showInputMessage="1" showErrorMessage="1" sqref="D3:D106" xr:uid="{92BE7282-D991-4287-87A8-B8AEB4FE2B28}">
      <formula1>"プロト,アルファ,ベータ,マスタ"</formula1>
    </dataValidation>
    <dataValidation type="list" allowBlank="1" showInputMessage="1" showErrorMessage="1" sqref="C3:C106" xr:uid="{000E59B4-9C20-45E9-85A1-AE679E653575}">
      <formula1>"S,A,B,C"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174C6-79B8-40DF-BFBC-1FA41083861E}">
  <dimension ref="B3:E27"/>
  <sheetViews>
    <sheetView topLeftCell="A9" workbookViewId="0">
      <selection activeCell="E19" sqref="E19"/>
    </sheetView>
  </sheetViews>
  <sheetFormatPr defaultRowHeight="18.75"/>
  <cols>
    <col min="2" max="2" width="33" bestFit="1" customWidth="1"/>
    <col min="3" max="3" width="15" bestFit="1" customWidth="1"/>
    <col min="4" max="4" width="33.25" bestFit="1" customWidth="1"/>
    <col min="5" max="5" width="17.25" bestFit="1" customWidth="1"/>
  </cols>
  <sheetData>
    <row r="3" spans="2:5">
      <c r="B3" s="6" t="s">
        <v>7</v>
      </c>
      <c r="C3">
        <f>SUM(作業工数見積もり!F3:F120)</f>
        <v>44.75</v>
      </c>
    </row>
    <row r="4" spans="2:5">
      <c r="B4" s="7" t="s">
        <v>10</v>
      </c>
      <c r="C4">
        <f>SUMIF(作業工数見積もり!H3:H45,"完了",作業工数見積もり!F3:F45)</f>
        <v>4.75</v>
      </c>
      <c r="D4" t="s">
        <v>11</v>
      </c>
    </row>
    <row r="5" spans="2:5">
      <c r="B5" s="8" t="s">
        <v>13</v>
      </c>
      <c r="C5" s="2">
        <f ca="1">NETWORKDAYS(C6,C7)</f>
        <v>150</v>
      </c>
      <c r="D5" s="3">
        <f ca="1" xml:space="preserve"> C4 / C5</f>
        <v>3.1666666666666669E-2</v>
      </c>
    </row>
    <row r="6" spans="2:5">
      <c r="B6" s="9" t="s">
        <v>15</v>
      </c>
      <c r="C6" s="1">
        <f>DATE(2024,11,7)</f>
        <v>45603</v>
      </c>
    </row>
    <row r="7" spans="2:5">
      <c r="B7" s="10" t="s">
        <v>19</v>
      </c>
      <c r="C7" s="1">
        <f ca="1">TODAY()</f>
        <v>45812</v>
      </c>
    </row>
    <row r="9" spans="2:5">
      <c r="D9" t="s">
        <v>22</v>
      </c>
      <c r="E9" t="s">
        <v>23</v>
      </c>
    </row>
    <row r="10" spans="2:5">
      <c r="B10" s="6" t="s">
        <v>26</v>
      </c>
      <c r="C10" s="1">
        <f>DATE(2025,7,23)</f>
        <v>45861</v>
      </c>
      <c r="D10" s="2">
        <f ca="1">NETWORKDAYS(TODAY(),C10)</f>
        <v>36</v>
      </c>
      <c r="E10" s="3">
        <f ca="1">($C$3 - $C$4) / D10</f>
        <v>1.1111111111111112</v>
      </c>
    </row>
    <row r="11" spans="2:5">
      <c r="B11" s="12" t="s">
        <v>28</v>
      </c>
      <c r="C11" s="1">
        <f>DATE(2025,8,1)</f>
        <v>45870</v>
      </c>
      <c r="D11" s="2">
        <f ca="1">NETWORKDAYS(TODAY(),C11)</f>
        <v>43</v>
      </c>
      <c r="E11" s="3">
        <f ca="1">($C$3 - $C$4) / D11</f>
        <v>0.93023255813953487</v>
      </c>
    </row>
    <row r="12" spans="2:5">
      <c r="B12" s="8" t="s">
        <v>30</v>
      </c>
      <c r="C12" s="1">
        <f>DATE(2025,8,20)</f>
        <v>45889</v>
      </c>
      <c r="D12" s="2">
        <f ca="1">NETWORKDAYS(TODAY(),C12)</f>
        <v>56</v>
      </c>
      <c r="E12" s="3">
        <f ca="1">($C$3 - $C$4) / D12</f>
        <v>0.7142857142857143</v>
      </c>
    </row>
    <row r="18" spans="2:4">
      <c r="B18" s="23" t="s">
        <v>2</v>
      </c>
      <c r="D18" t="s">
        <v>121</v>
      </c>
    </row>
    <row r="19" spans="2:4">
      <c r="B19" s="21" t="s">
        <v>40</v>
      </c>
      <c r="D19" t="s">
        <v>122</v>
      </c>
    </row>
    <row r="20" spans="2:4">
      <c r="B20" s="21" t="s">
        <v>42</v>
      </c>
      <c r="D20" t="s">
        <v>123</v>
      </c>
    </row>
    <row r="21" spans="2:4">
      <c r="B21" s="21" t="s">
        <v>44</v>
      </c>
      <c r="D21" t="s">
        <v>124</v>
      </c>
    </row>
    <row r="22" spans="2:4">
      <c r="B22" s="22" t="s">
        <v>46</v>
      </c>
      <c r="D22" t="s">
        <v>125</v>
      </c>
    </row>
    <row r="24" spans="2:4">
      <c r="B24" s="21" t="s">
        <v>126</v>
      </c>
      <c r="C24" s="25">
        <v>45807</v>
      </c>
    </row>
    <row r="25" spans="2:4">
      <c r="B25" s="21" t="s">
        <v>1</v>
      </c>
      <c r="C25" s="25">
        <v>45838</v>
      </c>
    </row>
    <row r="26" spans="2:4">
      <c r="B26" s="21" t="s">
        <v>127</v>
      </c>
      <c r="C26" s="25">
        <v>45858</v>
      </c>
    </row>
    <row r="27" spans="2:4">
      <c r="B27" s="21" t="s">
        <v>128</v>
      </c>
      <c r="C27" s="25">
        <v>45868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91"/>
  <sheetViews>
    <sheetView tabSelected="1" zoomScale="55" zoomScaleNormal="55" workbookViewId="0">
      <selection activeCell="J23" sqref="J23"/>
    </sheetView>
  </sheetViews>
  <sheetFormatPr defaultColWidth="9.75" defaultRowHeight="33"/>
  <cols>
    <col min="1" max="1" width="9.75" style="26"/>
    <col min="2" max="2" width="35.375" style="26" customWidth="1"/>
    <col min="3" max="3" width="142.875" style="26" customWidth="1"/>
    <col min="4" max="4" width="17.375" style="27" bestFit="1" customWidth="1"/>
    <col min="5" max="5" width="29.5" style="27" bestFit="1" customWidth="1"/>
    <col min="6" max="6" width="25.375" style="27" customWidth="1"/>
    <col min="7" max="7" width="25.375" style="27" bestFit="1" customWidth="1"/>
    <col min="8" max="8" width="29.5" style="27" bestFit="1" customWidth="1"/>
    <col min="9" max="9" width="4.125" style="26" customWidth="1"/>
    <col min="10" max="10" width="34.625" style="26" bestFit="1" customWidth="1"/>
    <col min="11" max="11" width="16.25" style="26" customWidth="1"/>
    <col min="12" max="12" width="16" style="26" customWidth="1"/>
    <col min="13" max="16384" width="9.75" style="26"/>
  </cols>
  <sheetData>
    <row r="2" spans="2:13" ht="33.75" thickBot="1">
      <c r="B2" s="28" t="s">
        <v>129</v>
      </c>
      <c r="C2" s="28" t="s">
        <v>130</v>
      </c>
      <c r="D2" s="29" t="s">
        <v>2</v>
      </c>
      <c r="E2" s="29" t="s">
        <v>3</v>
      </c>
      <c r="F2" s="29" t="s">
        <v>131</v>
      </c>
      <c r="G2" s="29" t="s">
        <v>5</v>
      </c>
      <c r="H2" s="29" t="s">
        <v>132</v>
      </c>
      <c r="J2" s="32"/>
      <c r="K2" s="32"/>
      <c r="L2" s="32"/>
    </row>
    <row r="3" spans="2:13">
      <c r="B3" s="33" t="s">
        <v>210</v>
      </c>
      <c r="C3" s="26" t="s">
        <v>133</v>
      </c>
      <c r="D3" s="27" t="s">
        <v>9</v>
      </c>
      <c r="E3" s="27" t="s">
        <v>18</v>
      </c>
      <c r="F3" s="27">
        <v>0.25</v>
      </c>
      <c r="H3" s="27" t="s">
        <v>134</v>
      </c>
      <c r="I3" s="34"/>
      <c r="J3" s="35" t="s">
        <v>135</v>
      </c>
      <c r="K3" s="36">
        <f>SUM(K4,K5,K6)</f>
        <v>86</v>
      </c>
      <c r="L3" s="37"/>
      <c r="M3" s="38"/>
    </row>
    <row r="4" spans="2:13">
      <c r="B4" s="33" t="s">
        <v>210</v>
      </c>
      <c r="C4" s="26" t="s">
        <v>136</v>
      </c>
      <c r="D4" s="27" t="s">
        <v>9</v>
      </c>
      <c r="E4" s="27" t="s">
        <v>18</v>
      </c>
      <c r="F4" s="27">
        <v>0.25</v>
      </c>
      <c r="H4" s="27" t="s">
        <v>134</v>
      </c>
      <c r="I4" s="34"/>
      <c r="J4" s="39" t="s">
        <v>126</v>
      </c>
      <c r="K4" s="40">
        <f>COUNTIF(E3:E88,J4)</f>
        <v>42</v>
      </c>
      <c r="L4" s="41"/>
      <c r="M4" s="38"/>
    </row>
    <row r="5" spans="2:13">
      <c r="B5" s="33" t="s">
        <v>210</v>
      </c>
      <c r="C5" s="26" t="s">
        <v>137</v>
      </c>
      <c r="D5" s="27" t="s">
        <v>9</v>
      </c>
      <c r="E5" s="27" t="s">
        <v>18</v>
      </c>
      <c r="F5" s="27">
        <v>0.25</v>
      </c>
      <c r="H5" s="27" t="s">
        <v>134</v>
      </c>
      <c r="I5" s="34"/>
      <c r="J5" s="42" t="s">
        <v>1</v>
      </c>
      <c r="K5" s="40">
        <f>COUNTIF(E3:E88,J5)</f>
        <v>40</v>
      </c>
      <c r="L5" s="41"/>
      <c r="M5" s="38"/>
    </row>
    <row r="6" spans="2:13">
      <c r="B6" s="33" t="s">
        <v>210</v>
      </c>
      <c r="C6" s="26" t="s">
        <v>138</v>
      </c>
      <c r="D6" s="27" t="s">
        <v>9</v>
      </c>
      <c r="E6" s="27" t="s">
        <v>18</v>
      </c>
      <c r="F6" s="27">
        <v>0.5</v>
      </c>
      <c r="H6" s="27" t="s">
        <v>134</v>
      </c>
      <c r="I6" s="34"/>
      <c r="J6" s="43" t="s">
        <v>127</v>
      </c>
      <c r="K6" s="40">
        <f>COUNTIF(E3:E88,J6)</f>
        <v>4</v>
      </c>
      <c r="L6" s="41"/>
      <c r="M6" s="38"/>
    </row>
    <row r="7" spans="2:13">
      <c r="B7" s="33" t="s">
        <v>210</v>
      </c>
      <c r="C7" s="26" t="s">
        <v>139</v>
      </c>
      <c r="D7" s="27" t="s">
        <v>9</v>
      </c>
      <c r="E7" s="27" t="s">
        <v>34</v>
      </c>
      <c r="F7" s="27">
        <v>1</v>
      </c>
      <c r="H7" s="27" t="s">
        <v>134</v>
      </c>
      <c r="I7" s="34"/>
      <c r="J7" s="44" t="s">
        <v>35</v>
      </c>
      <c r="K7" s="40">
        <f>COUNTIF(H3:H88,J7)</f>
        <v>13</v>
      </c>
      <c r="L7" s="45">
        <f>K7/K3</f>
        <v>0.15116279069767441</v>
      </c>
      <c r="M7" s="38"/>
    </row>
    <row r="8" spans="2:13">
      <c r="B8" s="33" t="s">
        <v>210</v>
      </c>
      <c r="C8" s="26" t="s">
        <v>154</v>
      </c>
      <c r="D8" s="27" t="s">
        <v>9</v>
      </c>
      <c r="E8" s="27" t="s">
        <v>34</v>
      </c>
      <c r="F8" s="27">
        <v>2</v>
      </c>
      <c r="H8" s="27" t="s">
        <v>134</v>
      </c>
      <c r="I8" s="34"/>
      <c r="J8" s="46" t="s">
        <v>140</v>
      </c>
      <c r="K8" s="40">
        <f>COUNTIF(H3:H88,J8)</f>
        <v>70</v>
      </c>
      <c r="L8" s="47">
        <f>(K8+K9)/K3</f>
        <v>0.84883720930232553</v>
      </c>
      <c r="M8" s="38"/>
    </row>
    <row r="9" spans="2:13">
      <c r="B9" s="48" t="s">
        <v>142</v>
      </c>
      <c r="C9" s="26" t="s">
        <v>211</v>
      </c>
      <c r="D9" s="27" t="s">
        <v>9</v>
      </c>
      <c r="E9" s="27" t="s">
        <v>34</v>
      </c>
      <c r="F9" s="27">
        <v>0.25</v>
      </c>
      <c r="G9" s="27">
        <v>0.25</v>
      </c>
      <c r="H9" s="27" t="s">
        <v>228</v>
      </c>
      <c r="I9" s="34"/>
      <c r="J9" s="49" t="s">
        <v>141</v>
      </c>
      <c r="K9" s="31">
        <f>COUNTIF(H3:H88,J9)</f>
        <v>3</v>
      </c>
      <c r="L9" s="41"/>
      <c r="M9" s="38"/>
    </row>
    <row r="10" spans="2:13">
      <c r="B10" s="48" t="s">
        <v>142</v>
      </c>
      <c r="C10" s="26" t="s">
        <v>244</v>
      </c>
      <c r="D10" s="27" t="s">
        <v>9</v>
      </c>
      <c r="E10" s="27" t="s">
        <v>34</v>
      </c>
      <c r="F10" s="27">
        <v>1</v>
      </c>
      <c r="H10" s="27" t="s">
        <v>229</v>
      </c>
      <c r="I10" s="34"/>
      <c r="J10" s="50"/>
      <c r="K10" s="31"/>
      <c r="L10" s="41"/>
      <c r="M10" s="38"/>
    </row>
    <row r="11" spans="2:13">
      <c r="B11" s="48" t="s">
        <v>142</v>
      </c>
      <c r="C11" s="26" t="s">
        <v>212</v>
      </c>
      <c r="D11" s="27" t="s">
        <v>9</v>
      </c>
      <c r="E11" s="27" t="s">
        <v>34</v>
      </c>
      <c r="F11" s="27">
        <v>0.25</v>
      </c>
      <c r="G11" s="27">
        <v>0.25</v>
      </c>
      <c r="H11" s="27" t="s">
        <v>228</v>
      </c>
      <c r="I11" s="34"/>
      <c r="J11" s="51" t="s">
        <v>143</v>
      </c>
      <c r="K11" s="31">
        <f>SUM(F3:F88)</f>
        <v>44.5</v>
      </c>
      <c r="L11" s="41"/>
      <c r="M11" s="38"/>
    </row>
    <row r="12" spans="2:13" ht="33.75" thickBot="1">
      <c r="B12" s="48" t="s">
        <v>142</v>
      </c>
      <c r="C12" s="26" t="s">
        <v>213</v>
      </c>
      <c r="D12" s="27" t="s">
        <v>9</v>
      </c>
      <c r="E12" s="27" t="s">
        <v>34</v>
      </c>
      <c r="F12" s="27">
        <v>0.25</v>
      </c>
      <c r="G12" s="27">
        <v>0.25</v>
      </c>
      <c r="H12" s="27" t="s">
        <v>228</v>
      </c>
      <c r="I12" s="34"/>
      <c r="J12" s="52" t="s">
        <v>144</v>
      </c>
      <c r="K12" s="53">
        <f>8*K11</f>
        <v>356</v>
      </c>
      <c r="L12" s="54"/>
      <c r="M12" s="38"/>
    </row>
    <row r="13" spans="2:13">
      <c r="B13" s="48" t="s">
        <v>142</v>
      </c>
      <c r="C13" s="26" t="s">
        <v>245</v>
      </c>
      <c r="D13" s="27" t="s">
        <v>9</v>
      </c>
      <c r="E13" s="27" t="s">
        <v>34</v>
      </c>
      <c r="F13" s="27">
        <v>1</v>
      </c>
      <c r="H13" s="27" t="s">
        <v>229</v>
      </c>
      <c r="J13" s="55"/>
      <c r="K13" s="56"/>
      <c r="L13" s="56"/>
    </row>
    <row r="14" spans="2:13">
      <c r="B14" s="57" t="s">
        <v>145</v>
      </c>
      <c r="C14" s="26" t="s">
        <v>146</v>
      </c>
      <c r="D14" s="27" t="s">
        <v>9</v>
      </c>
      <c r="E14" s="27" t="s">
        <v>34</v>
      </c>
      <c r="F14" s="27">
        <v>0.25</v>
      </c>
      <c r="H14" s="27" t="s">
        <v>134</v>
      </c>
    </row>
    <row r="15" spans="2:13">
      <c r="B15" s="57" t="s">
        <v>145</v>
      </c>
      <c r="C15" s="26" t="s">
        <v>230</v>
      </c>
      <c r="D15" s="27" t="s">
        <v>9</v>
      </c>
      <c r="E15" s="27" t="s">
        <v>34</v>
      </c>
      <c r="F15" s="27">
        <v>0.25</v>
      </c>
      <c r="H15" s="27" t="s">
        <v>134</v>
      </c>
    </row>
    <row r="16" spans="2:13">
      <c r="B16" s="57" t="s">
        <v>145</v>
      </c>
      <c r="C16" s="26" t="s">
        <v>169</v>
      </c>
      <c r="D16" s="27" t="s">
        <v>9</v>
      </c>
      <c r="E16" s="27" t="s">
        <v>34</v>
      </c>
      <c r="F16" s="27">
        <v>0.25</v>
      </c>
      <c r="H16" s="27" t="s">
        <v>228</v>
      </c>
    </row>
    <row r="17" spans="2:8">
      <c r="B17" s="57" t="s">
        <v>145</v>
      </c>
      <c r="C17" s="26" t="s">
        <v>166</v>
      </c>
      <c r="D17" s="27" t="s">
        <v>9</v>
      </c>
      <c r="E17" s="27" t="s">
        <v>34</v>
      </c>
      <c r="F17" s="27">
        <v>0.25</v>
      </c>
      <c r="G17" s="27">
        <v>0.25</v>
      </c>
      <c r="H17" s="27" t="s">
        <v>228</v>
      </c>
    </row>
    <row r="18" spans="2:8">
      <c r="B18" s="57" t="s">
        <v>145</v>
      </c>
      <c r="C18" s="26" t="s">
        <v>168</v>
      </c>
      <c r="D18" s="27" t="s">
        <v>9</v>
      </c>
      <c r="E18" s="27" t="s">
        <v>34</v>
      </c>
      <c r="F18" s="27">
        <v>0.5</v>
      </c>
      <c r="G18" s="27">
        <v>0.5</v>
      </c>
      <c r="H18" s="27" t="s">
        <v>228</v>
      </c>
    </row>
    <row r="19" spans="2:8">
      <c r="B19" s="57" t="s">
        <v>145</v>
      </c>
      <c r="C19" s="26" t="s">
        <v>173</v>
      </c>
      <c r="D19" s="27" t="s">
        <v>9</v>
      </c>
      <c r="E19" s="27" t="s">
        <v>34</v>
      </c>
      <c r="F19" s="27">
        <v>1</v>
      </c>
      <c r="H19" s="27" t="s">
        <v>228</v>
      </c>
    </row>
    <row r="20" spans="2:8">
      <c r="B20" s="57" t="s">
        <v>145</v>
      </c>
      <c r="C20" s="26" t="s">
        <v>174</v>
      </c>
      <c r="D20" s="27" t="s">
        <v>9</v>
      </c>
      <c r="E20" s="27" t="s">
        <v>34</v>
      </c>
      <c r="F20" s="27">
        <v>1</v>
      </c>
      <c r="H20" s="27" t="s">
        <v>228</v>
      </c>
    </row>
    <row r="21" spans="2:8">
      <c r="B21" s="57" t="s">
        <v>145</v>
      </c>
      <c r="C21" s="26" t="s">
        <v>167</v>
      </c>
      <c r="D21" s="27" t="s">
        <v>9</v>
      </c>
      <c r="E21" s="27" t="s">
        <v>34</v>
      </c>
      <c r="F21" s="27">
        <v>1</v>
      </c>
      <c r="H21" s="27" t="s">
        <v>134</v>
      </c>
    </row>
    <row r="22" spans="2:8">
      <c r="B22" s="57" t="s">
        <v>145</v>
      </c>
      <c r="C22" s="26" t="s">
        <v>147</v>
      </c>
      <c r="D22" s="27" t="s">
        <v>9</v>
      </c>
      <c r="E22" s="27" t="s">
        <v>34</v>
      </c>
      <c r="F22" s="27">
        <v>0.5</v>
      </c>
      <c r="H22" s="27" t="s">
        <v>228</v>
      </c>
    </row>
    <row r="23" spans="2:8">
      <c r="B23" s="57" t="s">
        <v>145</v>
      </c>
      <c r="C23" s="26" t="s">
        <v>170</v>
      </c>
      <c r="D23" s="27" t="s">
        <v>9</v>
      </c>
      <c r="E23" s="27" t="s">
        <v>34</v>
      </c>
      <c r="F23" s="27">
        <v>0.25</v>
      </c>
      <c r="H23" s="27" t="s">
        <v>134</v>
      </c>
    </row>
    <row r="24" spans="2:8">
      <c r="B24" s="57" t="s">
        <v>145</v>
      </c>
      <c r="C24" s="26" t="s">
        <v>148</v>
      </c>
      <c r="D24" s="27" t="s">
        <v>9</v>
      </c>
      <c r="E24" s="27" t="s">
        <v>34</v>
      </c>
      <c r="F24" s="27">
        <v>0.25</v>
      </c>
      <c r="H24" s="27" t="s">
        <v>134</v>
      </c>
    </row>
    <row r="25" spans="2:8">
      <c r="B25" s="57" t="s">
        <v>145</v>
      </c>
      <c r="C25" s="26" t="s">
        <v>171</v>
      </c>
      <c r="D25" s="27" t="s">
        <v>9</v>
      </c>
      <c r="E25" s="27" t="s">
        <v>34</v>
      </c>
      <c r="F25" s="27">
        <v>0.5</v>
      </c>
      <c r="H25" s="27" t="s">
        <v>134</v>
      </c>
    </row>
    <row r="26" spans="2:8">
      <c r="B26" s="57" t="s">
        <v>145</v>
      </c>
      <c r="C26" s="26" t="s">
        <v>172</v>
      </c>
      <c r="D26" s="27" t="s">
        <v>9</v>
      </c>
      <c r="E26" s="27" t="s">
        <v>34</v>
      </c>
      <c r="F26" s="27">
        <v>1</v>
      </c>
      <c r="H26" s="27" t="s">
        <v>134</v>
      </c>
    </row>
    <row r="27" spans="2:8">
      <c r="B27" s="58" t="s">
        <v>149</v>
      </c>
      <c r="C27" s="26" t="s">
        <v>175</v>
      </c>
      <c r="D27" s="27" t="s">
        <v>9</v>
      </c>
      <c r="E27" s="27" t="s">
        <v>34</v>
      </c>
      <c r="F27" s="27">
        <v>0.5</v>
      </c>
      <c r="H27" s="27" t="s">
        <v>134</v>
      </c>
    </row>
    <row r="28" spans="2:8">
      <c r="B28" s="58" t="s">
        <v>149</v>
      </c>
      <c r="C28" s="26" t="s">
        <v>176</v>
      </c>
      <c r="D28" s="27" t="s">
        <v>9</v>
      </c>
      <c r="E28" s="27" t="s">
        <v>34</v>
      </c>
      <c r="F28" s="27">
        <v>0.25</v>
      </c>
      <c r="H28" s="27" t="s">
        <v>134</v>
      </c>
    </row>
    <row r="29" spans="2:8">
      <c r="B29" s="59" t="s">
        <v>177</v>
      </c>
      <c r="C29" s="26" t="s">
        <v>146</v>
      </c>
      <c r="D29" s="27" t="s">
        <v>9</v>
      </c>
      <c r="E29" s="27" t="s">
        <v>34</v>
      </c>
      <c r="F29" s="27">
        <v>0.25</v>
      </c>
      <c r="H29" s="27" t="s">
        <v>228</v>
      </c>
    </row>
    <row r="30" spans="2:8">
      <c r="B30" s="59" t="s">
        <v>177</v>
      </c>
      <c r="C30" s="26" t="s">
        <v>178</v>
      </c>
      <c r="D30" s="27" t="s">
        <v>9</v>
      </c>
      <c r="E30" s="27" t="s">
        <v>34</v>
      </c>
      <c r="F30" s="27">
        <v>0.5</v>
      </c>
      <c r="H30" s="27" t="s">
        <v>134</v>
      </c>
    </row>
    <row r="31" spans="2:8">
      <c r="B31" s="59" t="s">
        <v>177</v>
      </c>
      <c r="C31" s="26" t="s">
        <v>234</v>
      </c>
      <c r="D31" s="27" t="s">
        <v>9</v>
      </c>
      <c r="E31" s="27" t="s">
        <v>34</v>
      </c>
      <c r="F31" s="27">
        <v>0.25</v>
      </c>
      <c r="H31" s="27" t="s">
        <v>134</v>
      </c>
    </row>
    <row r="32" spans="2:8">
      <c r="B32" s="59" t="s">
        <v>177</v>
      </c>
      <c r="C32" s="26" t="s">
        <v>179</v>
      </c>
      <c r="D32" s="27" t="s">
        <v>9</v>
      </c>
      <c r="E32" s="27" t="s">
        <v>34</v>
      </c>
      <c r="F32" s="27">
        <v>0.25</v>
      </c>
      <c r="H32" s="27" t="s">
        <v>134</v>
      </c>
    </row>
    <row r="33" spans="2:8">
      <c r="B33" s="59" t="s">
        <v>177</v>
      </c>
      <c r="C33" s="26" t="s">
        <v>180</v>
      </c>
      <c r="D33" s="27" t="s">
        <v>9</v>
      </c>
      <c r="E33" s="27" t="s">
        <v>34</v>
      </c>
      <c r="F33" s="27">
        <v>0.25</v>
      </c>
      <c r="G33" s="27">
        <v>0.25</v>
      </c>
      <c r="H33" s="27" t="s">
        <v>228</v>
      </c>
    </row>
    <row r="34" spans="2:8">
      <c r="B34" s="59" t="s">
        <v>177</v>
      </c>
      <c r="C34" s="26" t="s">
        <v>222</v>
      </c>
      <c r="D34" s="27" t="s">
        <v>9</v>
      </c>
      <c r="E34" s="27" t="s">
        <v>34</v>
      </c>
      <c r="F34" s="27">
        <v>2</v>
      </c>
      <c r="H34" s="27" t="s">
        <v>134</v>
      </c>
    </row>
    <row r="35" spans="2:8">
      <c r="B35" s="60" t="s">
        <v>181</v>
      </c>
      <c r="C35" s="26" t="s">
        <v>231</v>
      </c>
      <c r="D35" s="27" t="s">
        <v>9</v>
      </c>
      <c r="E35" s="27" t="s">
        <v>34</v>
      </c>
      <c r="F35" s="27">
        <v>0.5</v>
      </c>
      <c r="H35" s="27" t="s">
        <v>229</v>
      </c>
    </row>
    <row r="36" spans="2:8">
      <c r="B36" s="60" t="s">
        <v>182</v>
      </c>
      <c r="C36" s="26" t="s">
        <v>232</v>
      </c>
      <c r="D36" s="27" t="s">
        <v>9</v>
      </c>
      <c r="E36" s="27" t="s">
        <v>34</v>
      </c>
      <c r="F36" s="27">
        <v>0.5</v>
      </c>
      <c r="H36" s="27" t="s">
        <v>134</v>
      </c>
    </row>
    <row r="37" spans="2:8">
      <c r="B37" s="60" t="s">
        <v>183</v>
      </c>
      <c r="C37" s="26" t="s">
        <v>233</v>
      </c>
      <c r="D37" s="27" t="s">
        <v>9</v>
      </c>
      <c r="E37" s="27" t="s">
        <v>18</v>
      </c>
      <c r="F37" s="27">
        <v>0.5</v>
      </c>
      <c r="H37" s="27" t="s">
        <v>134</v>
      </c>
    </row>
    <row r="38" spans="2:8">
      <c r="B38" s="60" t="s">
        <v>201</v>
      </c>
      <c r="C38" s="26" t="s">
        <v>231</v>
      </c>
      <c r="D38" s="27" t="s">
        <v>9</v>
      </c>
      <c r="E38" s="27" t="s">
        <v>34</v>
      </c>
      <c r="F38" s="27">
        <v>0.5</v>
      </c>
      <c r="H38" s="27" t="s">
        <v>134</v>
      </c>
    </row>
    <row r="39" spans="2:8">
      <c r="B39" s="60" t="s">
        <v>201</v>
      </c>
      <c r="C39" s="26" t="s">
        <v>232</v>
      </c>
      <c r="D39" s="27" t="s">
        <v>9</v>
      </c>
      <c r="E39" s="27" t="s">
        <v>34</v>
      </c>
      <c r="F39" s="27">
        <v>0.5</v>
      </c>
      <c r="H39" s="27" t="s">
        <v>134</v>
      </c>
    </row>
    <row r="40" spans="2:8">
      <c r="B40" s="60" t="s">
        <v>235</v>
      </c>
      <c r="C40" s="26" t="s">
        <v>236</v>
      </c>
      <c r="D40" s="27" t="s">
        <v>9</v>
      </c>
      <c r="E40" s="27" t="s">
        <v>34</v>
      </c>
      <c r="F40" s="27">
        <v>0.5</v>
      </c>
      <c r="H40" s="27" t="s">
        <v>134</v>
      </c>
    </row>
    <row r="41" spans="2:8">
      <c r="B41" s="60" t="s">
        <v>237</v>
      </c>
      <c r="C41" s="26" t="s">
        <v>231</v>
      </c>
      <c r="D41" s="27" t="s">
        <v>9</v>
      </c>
      <c r="E41" s="27" t="s">
        <v>18</v>
      </c>
      <c r="F41" s="27">
        <v>0.5</v>
      </c>
      <c r="H41" s="27" t="s">
        <v>134</v>
      </c>
    </row>
    <row r="42" spans="2:8">
      <c r="B42" s="60" t="s">
        <v>237</v>
      </c>
      <c r="C42" s="26" t="s">
        <v>238</v>
      </c>
      <c r="D42" s="27" t="s">
        <v>9</v>
      </c>
      <c r="E42" s="27" t="s">
        <v>18</v>
      </c>
      <c r="F42" s="27">
        <v>0.5</v>
      </c>
      <c r="H42" s="27" t="s">
        <v>134</v>
      </c>
    </row>
    <row r="43" spans="2:8">
      <c r="B43" s="60" t="s">
        <v>239</v>
      </c>
      <c r="C43" s="26" t="s">
        <v>240</v>
      </c>
      <c r="D43" s="27" t="s">
        <v>9</v>
      </c>
      <c r="E43" s="27" t="s">
        <v>18</v>
      </c>
      <c r="F43" s="27">
        <v>0.5</v>
      </c>
      <c r="H43" s="27" t="s">
        <v>134</v>
      </c>
    </row>
    <row r="44" spans="2:8">
      <c r="B44" s="60" t="s">
        <v>242</v>
      </c>
      <c r="C44" s="26" t="s">
        <v>243</v>
      </c>
      <c r="D44" s="27" t="s">
        <v>9</v>
      </c>
      <c r="E44" s="27" t="s">
        <v>18</v>
      </c>
      <c r="F44" s="27">
        <v>0.5</v>
      </c>
      <c r="H44" s="27" t="s">
        <v>134</v>
      </c>
    </row>
    <row r="45" spans="2:8">
      <c r="B45" s="60" t="s">
        <v>242</v>
      </c>
      <c r="C45" s="26" t="s">
        <v>241</v>
      </c>
      <c r="D45" s="27" t="s">
        <v>9</v>
      </c>
      <c r="E45" s="27" t="s">
        <v>18</v>
      </c>
      <c r="F45" s="27">
        <v>1</v>
      </c>
      <c r="H45" s="27" t="s">
        <v>134</v>
      </c>
    </row>
    <row r="46" spans="2:8">
      <c r="B46" s="61" t="s">
        <v>217</v>
      </c>
      <c r="C46" s="26" t="s">
        <v>218</v>
      </c>
      <c r="D46" s="27" t="s">
        <v>17</v>
      </c>
      <c r="E46" s="27" t="s">
        <v>34</v>
      </c>
      <c r="F46" s="27">
        <v>0.25</v>
      </c>
      <c r="H46" s="27" t="s">
        <v>134</v>
      </c>
    </row>
    <row r="47" spans="2:8">
      <c r="B47" s="61" t="s">
        <v>217</v>
      </c>
      <c r="C47" s="26" t="s">
        <v>219</v>
      </c>
      <c r="D47" s="27" t="s">
        <v>17</v>
      </c>
      <c r="E47" s="27" t="s">
        <v>34</v>
      </c>
      <c r="F47" s="27">
        <v>0.25</v>
      </c>
      <c r="H47" s="27" t="s">
        <v>134</v>
      </c>
    </row>
    <row r="48" spans="2:8">
      <c r="B48" s="61" t="s">
        <v>217</v>
      </c>
      <c r="C48" s="26" t="s">
        <v>220</v>
      </c>
      <c r="D48" s="27" t="s">
        <v>9</v>
      </c>
      <c r="E48" s="27" t="s">
        <v>18</v>
      </c>
      <c r="F48" s="27">
        <v>0.5</v>
      </c>
      <c r="H48" s="27" t="s">
        <v>134</v>
      </c>
    </row>
    <row r="49" spans="2:8">
      <c r="B49" s="61" t="s">
        <v>217</v>
      </c>
      <c r="C49" s="26" t="s">
        <v>221</v>
      </c>
      <c r="D49" s="27" t="s">
        <v>17</v>
      </c>
      <c r="E49" s="27" t="s">
        <v>18</v>
      </c>
      <c r="F49" s="27">
        <v>0.25</v>
      </c>
      <c r="H49" s="27" t="s">
        <v>134</v>
      </c>
    </row>
    <row r="50" spans="2:8">
      <c r="B50" s="70" t="s">
        <v>225</v>
      </c>
      <c r="C50" s="26" t="s">
        <v>226</v>
      </c>
      <c r="D50" s="27" t="s">
        <v>25</v>
      </c>
      <c r="E50" s="27" t="s">
        <v>18</v>
      </c>
      <c r="F50" s="27">
        <v>0.25</v>
      </c>
      <c r="H50" s="27" t="s">
        <v>134</v>
      </c>
    </row>
    <row r="51" spans="2:8">
      <c r="B51" s="70" t="s">
        <v>225</v>
      </c>
      <c r="C51" s="26" t="s">
        <v>227</v>
      </c>
      <c r="D51" s="27" t="s">
        <v>25</v>
      </c>
      <c r="E51" s="27" t="s">
        <v>18</v>
      </c>
      <c r="F51" s="27">
        <v>0.25</v>
      </c>
      <c r="H51" s="27" t="s">
        <v>134</v>
      </c>
    </row>
    <row r="52" spans="2:8">
      <c r="B52" s="62" t="s">
        <v>150</v>
      </c>
      <c r="C52" s="26" t="s">
        <v>151</v>
      </c>
      <c r="D52" s="27" t="s">
        <v>9</v>
      </c>
      <c r="E52" s="27" t="s">
        <v>18</v>
      </c>
      <c r="F52" s="27">
        <v>0.25</v>
      </c>
      <c r="G52" s="27">
        <v>0.25</v>
      </c>
      <c r="H52" s="27" t="s">
        <v>228</v>
      </c>
    </row>
    <row r="53" spans="2:8">
      <c r="B53" s="62" t="s">
        <v>150</v>
      </c>
      <c r="C53" s="26" t="s">
        <v>223</v>
      </c>
      <c r="D53" s="27" t="s">
        <v>9</v>
      </c>
      <c r="E53" s="27" t="s">
        <v>18</v>
      </c>
      <c r="F53" s="27">
        <v>0.5</v>
      </c>
      <c r="G53" s="27">
        <v>0.5</v>
      </c>
      <c r="H53" s="27" t="s">
        <v>228</v>
      </c>
    </row>
    <row r="54" spans="2:8">
      <c r="B54" s="62" t="s">
        <v>150</v>
      </c>
      <c r="C54" s="26" t="s">
        <v>152</v>
      </c>
      <c r="D54" s="27" t="s">
        <v>9</v>
      </c>
      <c r="E54" s="27" t="s">
        <v>62</v>
      </c>
      <c r="F54" s="27">
        <v>0.5</v>
      </c>
      <c r="H54" s="27" t="s">
        <v>134</v>
      </c>
    </row>
    <row r="55" spans="2:8">
      <c r="B55" s="63" t="s">
        <v>153</v>
      </c>
      <c r="C55" s="26" t="s">
        <v>185</v>
      </c>
      <c r="D55" s="27" t="s">
        <v>9</v>
      </c>
      <c r="E55" s="27" t="s">
        <v>34</v>
      </c>
      <c r="F55" s="27">
        <v>1</v>
      </c>
      <c r="H55" s="27" t="s">
        <v>134</v>
      </c>
    </row>
    <row r="56" spans="2:8">
      <c r="B56" s="63" t="s">
        <v>153</v>
      </c>
      <c r="C56" s="26" t="s">
        <v>184</v>
      </c>
      <c r="D56" s="27" t="s">
        <v>9</v>
      </c>
      <c r="E56" s="27" t="s">
        <v>34</v>
      </c>
      <c r="F56" s="27">
        <v>1</v>
      </c>
      <c r="H56" s="27" t="s">
        <v>134</v>
      </c>
    </row>
    <row r="57" spans="2:8">
      <c r="B57" s="64" t="s">
        <v>154</v>
      </c>
      <c r="C57" s="26" t="s">
        <v>207</v>
      </c>
      <c r="D57" s="27" t="s">
        <v>9</v>
      </c>
      <c r="E57" s="27" t="s">
        <v>34</v>
      </c>
      <c r="F57" s="27">
        <v>1</v>
      </c>
      <c r="H57" s="27" t="s">
        <v>134</v>
      </c>
    </row>
    <row r="58" spans="2:8">
      <c r="B58" s="64" t="s">
        <v>154</v>
      </c>
      <c r="C58" s="26" t="s">
        <v>208</v>
      </c>
      <c r="D58" s="27" t="s">
        <v>9</v>
      </c>
      <c r="E58" s="27" t="s">
        <v>18</v>
      </c>
      <c r="F58" s="27">
        <v>1</v>
      </c>
      <c r="H58" s="27" t="s">
        <v>134</v>
      </c>
    </row>
    <row r="59" spans="2:8">
      <c r="B59" s="64" t="s">
        <v>154</v>
      </c>
      <c r="C59" s="26" t="s">
        <v>209</v>
      </c>
      <c r="D59" s="27" t="s">
        <v>9</v>
      </c>
      <c r="E59" s="27" t="s">
        <v>18</v>
      </c>
      <c r="F59" s="27">
        <v>1</v>
      </c>
      <c r="H59" s="27" t="s">
        <v>134</v>
      </c>
    </row>
    <row r="60" spans="2:8">
      <c r="B60" s="64" t="s">
        <v>154</v>
      </c>
      <c r="C60" s="26" t="s">
        <v>186</v>
      </c>
      <c r="D60" s="27" t="s">
        <v>9</v>
      </c>
      <c r="E60" s="27" t="s">
        <v>34</v>
      </c>
      <c r="F60" s="27">
        <v>0.5</v>
      </c>
      <c r="H60" s="27" t="s">
        <v>134</v>
      </c>
    </row>
    <row r="61" spans="2:8">
      <c r="B61" s="65" t="s">
        <v>155</v>
      </c>
      <c r="C61" s="26" t="s">
        <v>156</v>
      </c>
      <c r="D61" s="27" t="s">
        <v>17</v>
      </c>
      <c r="E61" s="27" t="s">
        <v>18</v>
      </c>
      <c r="F61" s="27">
        <v>0.25</v>
      </c>
      <c r="H61" s="27" t="s">
        <v>134</v>
      </c>
    </row>
    <row r="62" spans="2:8">
      <c r="B62" s="65" t="s">
        <v>155</v>
      </c>
      <c r="C62" s="26" t="s">
        <v>157</v>
      </c>
      <c r="D62" s="27" t="s">
        <v>17</v>
      </c>
      <c r="E62" s="27" t="s">
        <v>18</v>
      </c>
      <c r="F62" s="27">
        <v>0.25</v>
      </c>
      <c r="H62" s="27" t="s">
        <v>134</v>
      </c>
    </row>
    <row r="63" spans="2:8">
      <c r="B63" s="65" t="s">
        <v>155</v>
      </c>
      <c r="C63" s="26" t="s">
        <v>158</v>
      </c>
      <c r="D63" s="27" t="s">
        <v>17</v>
      </c>
      <c r="E63" s="27" t="s">
        <v>62</v>
      </c>
      <c r="F63" s="27">
        <v>0.25</v>
      </c>
      <c r="H63" s="27" t="s">
        <v>134</v>
      </c>
    </row>
    <row r="64" spans="2:8">
      <c r="B64" s="65" t="s">
        <v>155</v>
      </c>
      <c r="C64" s="26" t="s">
        <v>159</v>
      </c>
      <c r="D64" s="27" t="s">
        <v>9</v>
      </c>
      <c r="E64" s="27" t="s">
        <v>18</v>
      </c>
      <c r="F64" s="27">
        <v>0.5</v>
      </c>
      <c r="H64" s="27" t="s">
        <v>134</v>
      </c>
    </row>
    <row r="65" spans="2:8">
      <c r="B65" s="66" t="s">
        <v>187</v>
      </c>
      <c r="C65" s="26" t="s">
        <v>188</v>
      </c>
      <c r="D65" s="27" t="s">
        <v>17</v>
      </c>
      <c r="E65" s="27" t="s">
        <v>18</v>
      </c>
      <c r="F65" s="27">
        <v>0.25</v>
      </c>
      <c r="H65" s="27" t="s">
        <v>134</v>
      </c>
    </row>
    <row r="66" spans="2:8">
      <c r="B66" s="66" t="s">
        <v>187</v>
      </c>
      <c r="C66" s="26" t="s">
        <v>189</v>
      </c>
      <c r="D66" s="27" t="s">
        <v>17</v>
      </c>
      <c r="E66" s="27" t="s">
        <v>18</v>
      </c>
      <c r="F66" s="27">
        <v>0.25</v>
      </c>
      <c r="H66" s="27" t="s">
        <v>134</v>
      </c>
    </row>
    <row r="67" spans="2:8">
      <c r="B67" s="66" t="s">
        <v>187</v>
      </c>
      <c r="C67" s="26" t="s">
        <v>194</v>
      </c>
      <c r="D67" s="27" t="s">
        <v>25</v>
      </c>
      <c r="E67" s="27" t="s">
        <v>18</v>
      </c>
      <c r="F67" s="27">
        <v>0.25</v>
      </c>
      <c r="H67" s="27" t="s">
        <v>134</v>
      </c>
    </row>
    <row r="68" spans="2:8">
      <c r="B68" s="66" t="s">
        <v>187</v>
      </c>
      <c r="C68" s="26" t="s">
        <v>202</v>
      </c>
      <c r="D68" s="27" t="s">
        <v>9</v>
      </c>
      <c r="E68" s="27" t="s">
        <v>18</v>
      </c>
      <c r="F68" s="27">
        <v>0.25</v>
      </c>
      <c r="H68" s="27" t="s">
        <v>134</v>
      </c>
    </row>
    <row r="69" spans="2:8">
      <c r="B69" s="66" t="s">
        <v>187</v>
      </c>
      <c r="C69" s="26" t="s">
        <v>203</v>
      </c>
      <c r="D69" s="27" t="s">
        <v>9</v>
      </c>
      <c r="E69" s="27" t="s">
        <v>34</v>
      </c>
      <c r="F69" s="27">
        <v>1</v>
      </c>
      <c r="H69" s="27" t="s">
        <v>134</v>
      </c>
    </row>
    <row r="70" spans="2:8">
      <c r="B70" s="66" t="s">
        <v>187</v>
      </c>
      <c r="C70" s="26" t="s">
        <v>204</v>
      </c>
      <c r="D70" s="27" t="s">
        <v>9</v>
      </c>
      <c r="E70" s="27" t="s">
        <v>18</v>
      </c>
      <c r="F70" s="27">
        <v>1</v>
      </c>
      <c r="H70" s="27" t="s">
        <v>134</v>
      </c>
    </row>
    <row r="71" spans="2:8">
      <c r="B71" s="66" t="s">
        <v>187</v>
      </c>
      <c r="C71" s="26" t="s">
        <v>205</v>
      </c>
      <c r="D71" s="27" t="s">
        <v>9</v>
      </c>
      <c r="E71" s="27" t="s">
        <v>18</v>
      </c>
      <c r="F71" s="27">
        <v>1</v>
      </c>
      <c r="H71" s="27" t="s">
        <v>134</v>
      </c>
    </row>
    <row r="72" spans="2:8">
      <c r="B72" s="66" t="s">
        <v>187</v>
      </c>
      <c r="C72" s="26" t="s">
        <v>214</v>
      </c>
      <c r="D72" s="27" t="s">
        <v>9</v>
      </c>
      <c r="E72" s="27" t="s">
        <v>34</v>
      </c>
      <c r="F72" s="27">
        <v>0.25</v>
      </c>
      <c r="H72" s="27" t="s">
        <v>134</v>
      </c>
    </row>
    <row r="73" spans="2:8">
      <c r="B73" s="66" t="s">
        <v>187</v>
      </c>
      <c r="C73" s="26" t="s">
        <v>215</v>
      </c>
      <c r="D73" s="27" t="s">
        <v>9</v>
      </c>
      <c r="E73" s="27" t="s">
        <v>34</v>
      </c>
      <c r="F73" s="27">
        <v>0.25</v>
      </c>
      <c r="H73" s="27" t="s">
        <v>134</v>
      </c>
    </row>
    <row r="74" spans="2:8">
      <c r="B74" s="67" t="s">
        <v>160</v>
      </c>
      <c r="C74" s="26" t="s">
        <v>195</v>
      </c>
      <c r="D74" s="27" t="s">
        <v>9</v>
      </c>
      <c r="E74" s="27" t="s">
        <v>18</v>
      </c>
      <c r="F74" s="27">
        <v>0.25</v>
      </c>
      <c r="H74" s="27" t="s">
        <v>134</v>
      </c>
    </row>
    <row r="75" spans="2:8">
      <c r="B75" s="67" t="s">
        <v>160</v>
      </c>
      <c r="C75" s="26" t="s">
        <v>196</v>
      </c>
      <c r="D75" s="27" t="s">
        <v>9</v>
      </c>
      <c r="E75" s="27" t="s">
        <v>18</v>
      </c>
      <c r="F75" s="27">
        <v>0.5</v>
      </c>
      <c r="H75" s="27" t="s">
        <v>134</v>
      </c>
    </row>
    <row r="76" spans="2:8">
      <c r="B76" s="67" t="s">
        <v>160</v>
      </c>
      <c r="C76" s="26" t="s">
        <v>197</v>
      </c>
      <c r="D76" s="27" t="s">
        <v>9</v>
      </c>
      <c r="E76" s="27" t="s">
        <v>18</v>
      </c>
      <c r="F76" s="27">
        <v>0.5</v>
      </c>
      <c r="H76" s="27" t="s">
        <v>134</v>
      </c>
    </row>
    <row r="77" spans="2:8">
      <c r="B77" s="67" t="s">
        <v>160</v>
      </c>
      <c r="C77" s="26" t="s">
        <v>224</v>
      </c>
      <c r="D77" s="27" t="s">
        <v>9</v>
      </c>
      <c r="E77" s="27" t="s">
        <v>18</v>
      </c>
      <c r="F77" s="27">
        <v>0.5</v>
      </c>
      <c r="H77" s="27" t="s">
        <v>134</v>
      </c>
    </row>
    <row r="78" spans="2:8">
      <c r="B78" s="67" t="s">
        <v>160</v>
      </c>
      <c r="C78" s="26" t="s">
        <v>216</v>
      </c>
      <c r="D78" s="27" t="s">
        <v>9</v>
      </c>
      <c r="E78" s="27" t="s">
        <v>18</v>
      </c>
      <c r="F78" s="27">
        <v>0.5</v>
      </c>
      <c r="H78" s="27" t="s">
        <v>134</v>
      </c>
    </row>
    <row r="79" spans="2:8">
      <c r="B79" s="67" t="s">
        <v>160</v>
      </c>
      <c r="C79" s="26" t="s">
        <v>198</v>
      </c>
      <c r="D79" s="27" t="s">
        <v>9</v>
      </c>
      <c r="E79" s="27" t="s">
        <v>18</v>
      </c>
      <c r="F79" s="27">
        <v>0.5</v>
      </c>
      <c r="H79" s="27" t="s">
        <v>134</v>
      </c>
    </row>
    <row r="80" spans="2:8">
      <c r="B80" s="68" t="s">
        <v>161</v>
      </c>
      <c r="C80" s="26" t="s">
        <v>162</v>
      </c>
      <c r="D80" s="27" t="s">
        <v>9</v>
      </c>
      <c r="E80" s="27" t="s">
        <v>18</v>
      </c>
      <c r="F80" s="27">
        <v>0.25</v>
      </c>
      <c r="H80" s="27" t="s">
        <v>134</v>
      </c>
    </row>
    <row r="81" spans="2:8">
      <c r="B81" s="68" t="s">
        <v>161</v>
      </c>
      <c r="C81" s="26" t="s">
        <v>163</v>
      </c>
      <c r="D81" s="27" t="s">
        <v>9</v>
      </c>
      <c r="E81" s="27" t="s">
        <v>18</v>
      </c>
      <c r="F81" s="27">
        <v>0.25</v>
      </c>
      <c r="H81" s="27" t="s">
        <v>134</v>
      </c>
    </row>
    <row r="82" spans="2:8">
      <c r="B82" s="68" t="s">
        <v>161</v>
      </c>
      <c r="C82" s="30" t="s">
        <v>199</v>
      </c>
      <c r="D82" s="27" t="s">
        <v>25</v>
      </c>
      <c r="E82" s="27" t="s">
        <v>18</v>
      </c>
      <c r="F82" s="27">
        <v>0.5</v>
      </c>
      <c r="H82" s="27" t="s">
        <v>134</v>
      </c>
    </row>
    <row r="83" spans="2:8">
      <c r="B83" s="68" t="s">
        <v>161</v>
      </c>
      <c r="C83" s="26" t="s">
        <v>164</v>
      </c>
      <c r="D83" s="27" t="s">
        <v>25</v>
      </c>
      <c r="E83" s="27" t="s">
        <v>62</v>
      </c>
      <c r="F83" s="27">
        <v>0.5</v>
      </c>
      <c r="H83" s="27" t="s">
        <v>134</v>
      </c>
    </row>
    <row r="84" spans="2:8">
      <c r="B84" s="68" t="s">
        <v>161</v>
      </c>
      <c r="C84" s="26" t="s">
        <v>206</v>
      </c>
      <c r="D84" s="27" t="s">
        <v>9</v>
      </c>
      <c r="E84" s="27" t="s">
        <v>18</v>
      </c>
      <c r="F84" s="27">
        <v>0.5</v>
      </c>
      <c r="H84" s="27" t="s">
        <v>134</v>
      </c>
    </row>
    <row r="85" spans="2:8">
      <c r="B85" s="68" t="s">
        <v>161</v>
      </c>
      <c r="C85" s="26" t="s">
        <v>200</v>
      </c>
      <c r="D85" s="27" t="s">
        <v>17</v>
      </c>
      <c r="E85" s="27" t="s">
        <v>62</v>
      </c>
      <c r="F85" s="27">
        <v>0.25</v>
      </c>
      <c r="H85" s="27" t="s">
        <v>134</v>
      </c>
    </row>
    <row r="86" spans="2:8">
      <c r="B86" s="57" t="s">
        <v>138</v>
      </c>
      <c r="C86" s="26" t="s">
        <v>190</v>
      </c>
      <c r="D86" s="27" t="s">
        <v>9</v>
      </c>
      <c r="E86" s="27" t="s">
        <v>18</v>
      </c>
      <c r="F86" s="27">
        <v>0.25</v>
      </c>
      <c r="H86" s="27" t="s">
        <v>134</v>
      </c>
    </row>
    <row r="87" spans="2:8">
      <c r="B87" s="57" t="s">
        <v>138</v>
      </c>
      <c r="C87" s="26" t="s">
        <v>191</v>
      </c>
      <c r="D87" s="27" t="s">
        <v>9</v>
      </c>
      <c r="E87" s="27" t="s">
        <v>18</v>
      </c>
      <c r="F87" s="27">
        <v>0.5</v>
      </c>
      <c r="H87" s="27" t="s">
        <v>134</v>
      </c>
    </row>
    <row r="88" spans="2:8">
      <c r="B88" s="57" t="s">
        <v>138</v>
      </c>
      <c r="C88" s="26" t="s">
        <v>192</v>
      </c>
      <c r="D88" s="27" t="s">
        <v>9</v>
      </c>
      <c r="E88" s="27" t="s">
        <v>18</v>
      </c>
      <c r="F88" s="27">
        <v>0.25</v>
      </c>
      <c r="H88" s="27" t="s">
        <v>134</v>
      </c>
    </row>
    <row r="89" spans="2:8">
      <c r="B89" s="57" t="s">
        <v>138</v>
      </c>
      <c r="C89" s="26" t="s">
        <v>193</v>
      </c>
      <c r="D89" s="27" t="s">
        <v>9</v>
      </c>
      <c r="E89" s="27" t="s">
        <v>18</v>
      </c>
      <c r="F89" s="27">
        <v>0.25</v>
      </c>
      <c r="H89" s="27" t="s">
        <v>134</v>
      </c>
    </row>
    <row r="90" spans="2:8">
      <c r="B90" s="26" t="s">
        <v>165</v>
      </c>
    </row>
    <row r="91" spans="2:8">
      <c r="H91" s="69"/>
    </row>
  </sheetData>
  <autoFilter ref="C2:H90" xr:uid="{00000000-0001-0000-0000-000000000000}"/>
  <phoneticPr fontId="1"/>
  <dataValidations count="3">
    <dataValidation type="list" allowBlank="1" showInputMessage="1" showErrorMessage="1" sqref="D3:D90" xr:uid="{AF10AFEC-2E3A-4CB7-ABD8-6255C47E78C2}">
      <formula1>"S,A,B,C"</formula1>
    </dataValidation>
    <dataValidation type="list" allowBlank="1" showInputMessage="1" showErrorMessage="1" sqref="E3:E90" xr:uid="{8982FD40-CA4D-4B92-93FE-B37B6B67ACD6}">
      <formula1>"プロト,アルファ,ベータ,マスタ"</formula1>
    </dataValidation>
    <dataValidation type="list" allowBlank="1" showInputMessage="1" showErrorMessage="1" sqref="H3:H90" xr:uid="{E1CFE88F-4F87-4696-BE21-1133C2AEB8C1}">
      <formula1>"未着手,作業中,完了"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4574505-c322-4981-8ebb-5d25af8d4de8" xsi:nil="true"/>
    <_x8a73__x7d30_ xmlns="098a3c11-7ac2-46ba-89ce-8b2d5c9f76f8" xsi:nil="true"/>
    <lcf76f155ced4ddcb4097134ff3c332f xmlns="098a3c11-7ac2-46ba-89ce-8b2d5c9f76f8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7952A5A25B2543AB99BC9B879A46ED" ma:contentTypeVersion="16" ma:contentTypeDescription="新しいドキュメントを作成します。" ma:contentTypeScope="" ma:versionID="18ce886227b4f7d0c1a56646945dc47e">
  <xsd:schema xmlns:xsd="http://www.w3.org/2001/XMLSchema" xmlns:xs="http://www.w3.org/2001/XMLSchema" xmlns:p="http://schemas.microsoft.com/office/2006/metadata/properties" xmlns:ns2="098a3c11-7ac2-46ba-89ce-8b2d5c9f76f8" xmlns:ns3="04574505-c322-4981-8ebb-5d25af8d4de8" targetNamespace="http://schemas.microsoft.com/office/2006/metadata/properties" ma:root="true" ma:fieldsID="e5be0a050d98fc17aa9c3986a154fc28" ns2:_="" ns3:_="">
    <xsd:import namespace="098a3c11-7ac2-46ba-89ce-8b2d5c9f76f8"/>
    <xsd:import namespace="04574505-c322-4981-8ebb-5d25af8d4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_x8a73__x7d30_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a3c11-7ac2-46ba-89ce-8b2d5c9f7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x8a73__x7d30_" ma:index="22" nillable="true" ma:displayName="詳細" ma:format="Dropdown" ma:internalName="_x8a73__x7d30_">
      <xsd:simpleType>
        <xsd:restriction base="dms:Text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74505-c322-4981-8ebb-5d25af8d4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91ae2ab-cca2-4bde-8a9d-64dd23fd4099}" ma:internalName="TaxCatchAll" ma:showField="CatchAllData" ma:web="04574505-c322-4981-8ebb-5d25af8d4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F17534-2B47-4857-AC25-7C99424F8A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2E9DAB-F6A4-45C4-BAF5-BF43C147BB10}">
  <ds:schemaRefs>
    <ds:schemaRef ds:uri="http://schemas.microsoft.com/office/2006/metadata/properties"/>
    <ds:schemaRef ds:uri="http://schemas.microsoft.com/office/infopath/2007/PartnerControls"/>
    <ds:schemaRef ds:uri="04574505-c322-4981-8ebb-5d25af8d4de8"/>
    <ds:schemaRef ds:uri="098a3c11-7ac2-46ba-89ce-8b2d5c9f76f8"/>
  </ds:schemaRefs>
</ds:datastoreItem>
</file>

<file path=customXml/itemProps3.xml><?xml version="1.0" encoding="utf-8"?>
<ds:datastoreItem xmlns:ds="http://schemas.openxmlformats.org/officeDocument/2006/customXml" ds:itemID="{F472F951-64CD-40D8-896F-068DA14071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a3c11-7ac2-46ba-89ce-8b2d5c9f76f8"/>
    <ds:schemaRef ds:uri="04574505-c322-4981-8ebb-5d25af8d4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1125_元データ</vt:lpstr>
      <vt:lpstr>概要</vt:lpstr>
      <vt:lpstr>作業工数見積もり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井上　恋</cp:lastModifiedBy>
  <cp:revision/>
  <dcterms:created xsi:type="dcterms:W3CDTF">2015-06-05T18:19:34Z</dcterms:created>
  <dcterms:modified xsi:type="dcterms:W3CDTF">2025-06-04T00:21:22Z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0x0101009C7952A5A25B2543AB99BC9B879A46ED</vt:lpwstr>
  </property>
</Properties>
</file>