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57F753D1-9710-432D-9AF5-5CAF698AE085}" xr6:coauthVersionLast="47" xr6:coauthVersionMax="47" xr10:uidLastSave="{00000000-0000-0000-0000-000000000000}"/>
  <bookViews>
    <workbookView minimized="1" xWindow="2730" yWindow="2730" windowWidth="21600" windowHeight="11295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<sst xmlns="http://schemas.openxmlformats.org/spreadsheetml/2006/main" count="792" uniqueCount="244">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</sst>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153</v>
      </c>
      <c r="L4" s="3">
        <f ca="1" xml:space="preserve"> K3 / K4</f>
        <v>0.17320261437908496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45817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-122</v>
      </c>
      <c r="M9" s="3">
        <f ca="1">($K$2 - $K$3) / L9</f>
        <v>-0.75409836065573765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-102</v>
      </c>
      <c r="M10" s="3">
        <f ca="1">($K$2 - $K$3) / L10</f>
        <v>-0.90196078431372551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-91</v>
      </c>
      <c r="M11" s="3">
        <f ca="1">($K$2 - $K$3) / L11</f>
        <v>-1.0109890109890109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9.25</v>
      </c>
      <c r="D4" t="s">
        <v>11</v>
      </c>
    </row>
    <row r="5" spans="2:5">
      <c r="B5" s="8" t="s">
        <v>13</v>
      </c>
      <c r="C5" s="2">
        <f ca="1">NETWORKDAYS(C6,C7)</f>
        <v>153</v>
      </c>
      <c r="D5" s="3">
        <f ca="1" xml:space="preserve"> C4 / C5</f>
        <v>6.0457516339869281E-2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45817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33</v>
      </c>
      <c r="E10" s="3">
        <f ca="1">($C$3 - $C$4) / D10</f>
        <v>1.0075757575757576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40</v>
      </c>
      <c r="E11" s="3">
        <f ca="1">($C$3 - $C$4) / D11</f>
        <v>0.83125000000000004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55</v>
      </c>
      <c r="E12" s="3">
        <f ca="1">($C$3 - $C$4) / D12</f>
        <v>0.6045454545454545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1" zoomScale="55" zoomScaleNormal="55" workbookViewId="0">
      <selection activeCell="J55" sqref="J55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hidden="1">
      <c r="B3" s="33" t="s">
        <v>209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 hidden="1">
      <c r="B4" s="33" t="s">
        <v>209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 hidden="1">
      <c r="B5" s="33" t="s">
        <v>209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 hidden="1">
      <c r="B6" s="33" t="s">
        <v>209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209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COUNTIF(H3:H86,J7)</f>
        <v>23</v>
      </c>
      <c r="L7" s="45">
        <f>K7/K3</f>
        <v>0.27380952380952384</v>
      </c>
      <c r="M7" s="38"/>
    </row>
    <row r="8" spans="2:13">
      <c r="B8" s="33" t="s">
        <v>209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60</v>
      </c>
      <c r="L8" s="47">
        <f>(K8+K9)/K3</f>
        <v>0.72619047619047616</v>
      </c>
      <c r="M8" s="38"/>
    </row>
    <row r="9" spans="2:13" hidden="1">
      <c r="B9" s="48" t="s">
        <v>142</v>
      </c>
      <c r="C9" s="26" t="s">
        <v>210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226</v>
      </c>
      <c r="I9" s="34"/>
      <c r="J9" s="49" t="s">
        <v>141</v>
      </c>
      <c r="K9" s="31">
        <f>COUNTIF(H3:H86,J9)</f>
        <v>1</v>
      </c>
      <c r="L9" s="41"/>
      <c r="M9" s="38"/>
    </row>
    <row r="10" spans="2:13">
      <c r="B10" s="48" t="s">
        <v>142</v>
      </c>
      <c r="C10" s="26" t="s">
        <v>241</v>
      </c>
      <c r="D10" s="27" t="s">
        <v>9</v>
      </c>
      <c r="E10" s="27" t="s">
        <v>34</v>
      </c>
      <c r="F10" s="27">
        <v>1</v>
      </c>
      <c r="H10" s="27" t="s">
        <v>227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211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226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212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226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242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226</v>
      </c>
    </row>
    <row r="15" spans="2:13" hidden="1">
      <c r="B15" s="57" t="s">
        <v>145</v>
      </c>
      <c r="C15" s="26" t="s">
        <v>243</v>
      </c>
      <c r="D15" s="27" t="s">
        <v>9</v>
      </c>
      <c r="E15" s="27" t="s">
        <v>34</v>
      </c>
      <c r="F15" s="27">
        <v>0.25</v>
      </c>
      <c r="H15" s="27" t="s">
        <v>226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226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226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226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226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226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226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226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226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226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226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226</v>
      </c>
    </row>
    <row r="30" spans="2:8" hidden="1">
      <c r="B30" s="59" t="s">
        <v>176</v>
      </c>
      <c r="C30" s="26" t="s">
        <v>231</v>
      </c>
      <c r="D30" s="27" t="s">
        <v>9</v>
      </c>
      <c r="E30" s="27" t="s">
        <v>34</v>
      </c>
      <c r="F30" s="27">
        <v>0.25</v>
      </c>
      <c r="H30" s="27" t="s">
        <v>226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226</v>
      </c>
    </row>
    <row r="33" spans="2:8" hidden="1">
      <c r="B33" s="60" t="s">
        <v>180</v>
      </c>
      <c r="C33" s="26" t="s">
        <v>228</v>
      </c>
      <c r="D33" s="27" t="s">
        <v>9</v>
      </c>
      <c r="E33" s="27" t="s">
        <v>34</v>
      </c>
      <c r="F33" s="27">
        <v>0.5</v>
      </c>
      <c r="H33" s="27" t="s">
        <v>226</v>
      </c>
    </row>
    <row r="34" spans="2:8" hidden="1">
      <c r="B34" s="60" t="s">
        <v>181</v>
      </c>
      <c r="C34" s="26" t="s">
        <v>229</v>
      </c>
      <c r="D34" s="27" t="s">
        <v>9</v>
      </c>
      <c r="E34" s="27" t="s">
        <v>34</v>
      </c>
      <c r="F34" s="27">
        <v>0.5</v>
      </c>
      <c r="H34" s="27" t="s">
        <v>226</v>
      </c>
    </row>
    <row r="35" spans="2:8" hidden="1">
      <c r="B35" s="60" t="s">
        <v>182</v>
      </c>
      <c r="C35" s="26" t="s">
        <v>230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>
      <c r="B36" s="60" t="s">
        <v>200</v>
      </c>
      <c r="C36" s="26" t="s">
        <v>228</v>
      </c>
      <c r="D36" s="27" t="s">
        <v>9</v>
      </c>
      <c r="E36" s="27" t="s">
        <v>34</v>
      </c>
      <c r="F36" s="27">
        <v>0.5</v>
      </c>
      <c r="H36" s="27" t="s">
        <v>134</v>
      </c>
    </row>
    <row r="37" spans="2:8">
      <c r="B37" s="60" t="s">
        <v>200</v>
      </c>
      <c r="C37" s="26" t="s">
        <v>229</v>
      </c>
      <c r="D37" s="27" t="s">
        <v>9</v>
      </c>
      <c r="E37" s="27" t="s">
        <v>34</v>
      </c>
      <c r="F37" s="27">
        <v>0.5</v>
      </c>
      <c r="H37" s="27" t="s">
        <v>134</v>
      </c>
    </row>
    <row r="38" spans="2:8">
      <c r="B38" s="60" t="s">
        <v>232</v>
      </c>
      <c r="C38" s="26" t="s">
        <v>233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 hidden="1">
      <c r="B39" s="60" t="s">
        <v>234</v>
      </c>
      <c r="C39" s="26" t="s">
        <v>228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 hidden="1">
      <c r="B40" s="60" t="s">
        <v>234</v>
      </c>
      <c r="C40" s="26" t="s">
        <v>235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 hidden="1">
      <c r="B41" s="60" t="s">
        <v>236</v>
      </c>
      <c r="C41" s="26" t="s">
        <v>237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 hidden="1">
      <c r="B42" s="60" t="s">
        <v>239</v>
      </c>
      <c r="C42" s="26" t="s">
        <v>240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 hidden="1">
      <c r="B43" s="60" t="s">
        <v>239</v>
      </c>
      <c r="C43" s="26" t="s">
        <v>238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216</v>
      </c>
      <c r="C44" s="26" t="s">
        <v>217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216</v>
      </c>
      <c r="C45" s="26" t="s">
        <v>218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216</v>
      </c>
      <c r="C46" s="26" t="s">
        <v>219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 hidden="1">
      <c r="B47" s="61" t="s">
        <v>216</v>
      </c>
      <c r="C47" s="26" t="s">
        <v>220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 hidden="1">
      <c r="B48" s="70" t="s">
        <v>223</v>
      </c>
      <c r="C48" s="26" t="s">
        <v>224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 hidden="1">
      <c r="B49" s="70" t="s">
        <v>223</v>
      </c>
      <c r="C49" s="26" t="s">
        <v>225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226</v>
      </c>
    </row>
    <row r="51" spans="2:8" hidden="1">
      <c r="B51" s="62" t="s">
        <v>150</v>
      </c>
      <c r="C51" s="26" t="s">
        <v>221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226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226</v>
      </c>
    </row>
    <row r="53" spans="2:8">
      <c r="B53" s="63" t="s">
        <v>153</v>
      </c>
      <c r="C53" s="26" t="s">
        <v>184</v>
      </c>
      <c r="D53" s="27" t="s">
        <v>9</v>
      </c>
      <c r="E53" s="27" t="s">
        <v>34</v>
      </c>
      <c r="F53" s="27">
        <v>1</v>
      </c>
      <c r="H53" s="27" t="s">
        <v>134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206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 hidden="1">
      <c r="B56" s="64" t="s">
        <v>154</v>
      </c>
      <c r="C56" s="26" t="s">
        <v>207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 hidden="1">
      <c r="B57" s="64" t="s">
        <v>154</v>
      </c>
      <c r="C57" s="26" t="s">
        <v>208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185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 hidden="1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 hidden="1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 hidden="1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 hidden="1">
      <c r="B63" s="66" t="s">
        <v>186</v>
      </c>
      <c r="C63" s="26" t="s">
        <v>187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 hidden="1">
      <c r="B64" s="66" t="s">
        <v>186</v>
      </c>
      <c r="C64" s="26" t="s">
        <v>188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 hidden="1">
      <c r="B65" s="66" t="s">
        <v>186</v>
      </c>
      <c r="C65" s="26" t="s">
        <v>193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 hidden="1">
      <c r="B66" s="66" t="s">
        <v>186</v>
      </c>
      <c r="C66" s="26" t="s">
        <v>201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186</v>
      </c>
      <c r="C67" s="26" t="s">
        <v>202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 hidden="1">
      <c r="B68" s="66" t="s">
        <v>186</v>
      </c>
      <c r="C68" s="26" t="s">
        <v>203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 hidden="1">
      <c r="B69" s="66" t="s">
        <v>186</v>
      </c>
      <c r="C69" s="26" t="s">
        <v>204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186</v>
      </c>
      <c r="C70" s="26" t="s">
        <v>213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186</v>
      </c>
      <c r="C71" s="26" t="s">
        <v>214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 hidden="1">
      <c r="B72" s="67" t="s">
        <v>160</v>
      </c>
      <c r="C72" s="26" t="s">
        <v>194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 hidden="1">
      <c r="B73" s="67" t="s">
        <v>160</v>
      </c>
      <c r="C73" s="26" t="s">
        <v>195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 hidden="1">
      <c r="B74" s="67" t="s">
        <v>160</v>
      </c>
      <c r="C74" s="26" t="s">
        <v>196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 hidden="1">
      <c r="B75" s="67" t="s">
        <v>160</v>
      </c>
      <c r="C75" s="26" t="s">
        <v>222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 hidden="1">
      <c r="B76" s="67" t="s">
        <v>160</v>
      </c>
      <c r="C76" s="26" t="s">
        <v>215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 hidden="1">
      <c r="B77" s="67" t="s">
        <v>160</v>
      </c>
      <c r="C77" s="26" t="s">
        <v>197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 hidden="1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 hidden="1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 hidden="1">
      <c r="B80" s="68" t="s">
        <v>161</v>
      </c>
      <c r="C80" s="30" t="s">
        <v>198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 hidden="1">
      <c r="B82" s="68" t="s">
        <v>161</v>
      </c>
      <c r="C82" s="26" t="s">
        <v>205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199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 hidden="1">
      <c r="B84" s="57" t="s">
        <v>138</v>
      </c>
      <c r="C84" s="26" t="s">
        <v>189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 hidden="1">
      <c r="B85" s="57" t="s">
        <v>138</v>
      </c>
      <c r="C85" s="26" t="s">
        <v>190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 hidden="1">
      <c r="B86" s="57" t="s">
        <v>138</v>
      </c>
      <c r="C86" s="26" t="s">
        <v>191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 hidden="1">
      <c r="B87" s="57" t="s">
        <v>138</v>
      </c>
      <c r="C87" s="26" t="s">
        <v>192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プロト"/>
      </filters>
    </filterColumn>
    <filterColumn colId="5">
      <filters>
        <filter val="作業中"/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2025-06-09T07:51:24Z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