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40" windowWidth="19440" windowHeight="3240"/>
  </bookViews>
  <sheets>
    <sheet name="北京" sheetId="1" r:id="rId1"/>
    <sheet name="データ" sheetId="2" state="hidden" r:id="rId2"/>
    <sheet name="Sheet1" sheetId="3" r:id="rId3"/>
  </sheets>
  <definedNames>
    <definedName name="_xlnm.Print_Area" localSheetId="0">北京!$A$1:$CT$49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34" i="1"/>
  <c r="CI48" i="1" s="1"/>
  <c r="CG46" i="1"/>
  <c r="CG34" i="1"/>
  <c r="CG48" i="1" s="1"/>
  <c r="CE46" i="1"/>
  <c r="CE34" i="1"/>
  <c r="CE48" i="1" s="1"/>
  <c r="BO7" i="1" l="1"/>
  <c r="CR7" i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34" i="1" l="1"/>
  <c r="CR48" i="1" s="1"/>
  <c r="CR46" i="1"/>
  <c r="BN48" i="1" l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CD20" i="1" l="1"/>
  <c r="CD16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D34" i="1"/>
  <c r="CL46" i="1" l="1"/>
  <c r="CL34" i="1"/>
  <c r="CL48" i="1" s="1"/>
  <c r="BM48" i="1"/>
  <c r="BO48" i="1" s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34" i="1" l="1"/>
  <c r="BZ46" i="1"/>
  <c r="CD48" i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44" i="1" l="1"/>
  <c r="CT44" i="1" s="1"/>
  <c r="CS9" i="1"/>
  <c r="CT9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T36" i="1" s="1"/>
  <c r="CS40" i="1"/>
  <c r="CT40" i="1" s="1"/>
  <c r="CS7" i="1"/>
  <c r="CS11" i="1"/>
  <c r="CT11" i="1" s="1"/>
  <c r="CS16" i="1"/>
  <c r="CT16" i="1" s="1"/>
  <c r="CS20" i="1"/>
  <c r="CT20" i="1" s="1"/>
  <c r="CS24" i="1"/>
  <c r="CT24" i="1" s="1"/>
  <c r="CS28" i="1"/>
  <c r="CT28" i="1" s="1"/>
  <c r="CS32" i="1"/>
  <c r="CT32" i="1" s="1"/>
  <c r="CS38" i="1"/>
  <c r="CT38" i="1" s="1"/>
  <c r="CS42" i="1"/>
  <c r="CT42" i="1" s="1"/>
  <c r="CH46" i="1"/>
  <c r="CA46" i="1"/>
  <c r="CH34" i="1"/>
  <c r="CA34" i="1"/>
  <c r="CJ34" i="1"/>
  <c r="CJ46" i="1"/>
  <c r="BZ48" i="1"/>
  <c r="CF46" i="1"/>
  <c r="CB34" i="1"/>
  <c r="CF34" i="1"/>
  <c r="CB46" i="1"/>
  <c r="CT46" i="1" l="1"/>
  <c r="CT7" i="1"/>
  <c r="CS34" i="1"/>
  <c r="CJ48" i="1"/>
  <c r="CH48" i="1"/>
  <c r="CT34" i="1"/>
  <c r="CS46" i="1"/>
  <c r="CF48" i="1"/>
  <c r="CA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K36" i="1"/>
  <c r="I36" i="1"/>
  <c r="BK35" i="1"/>
  <c r="P34" i="1"/>
  <c r="N34" i="1"/>
  <c r="N48" i="1" s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CN34" i="1" l="1"/>
  <c r="Q18" i="1"/>
  <c r="AD20" i="1"/>
  <c r="R34" i="1"/>
  <c r="Q36" i="1"/>
  <c r="Q11" i="1"/>
  <c r="CM11" i="1"/>
  <c r="CO11" i="1" s="1"/>
  <c r="AC46" i="1"/>
  <c r="AD46" i="1" s="1"/>
  <c r="CK46" i="1"/>
  <c r="CM53" i="1"/>
  <c r="CO53" i="1" s="1"/>
  <c r="CC20" i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O48" i="1" s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AI18" i="1" s="1"/>
  <c r="W30" i="1"/>
  <c r="AH30" i="1"/>
  <c r="AI30" i="1" s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AI9" i="1" s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AI38" i="1" s="1"/>
  <c r="W42" i="1"/>
  <c r="AH42" i="1"/>
  <c r="AI42" i="1" s="1"/>
  <c r="L48" i="1"/>
  <c r="AH36" i="1"/>
  <c r="AI36" i="1" s="1"/>
  <c r="BK36" i="1"/>
  <c r="N52" i="1"/>
  <c r="Q46" i="1" l="1"/>
  <c r="AI46" i="1" s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CM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4-5月房租及违约金</t>
        </r>
      </text>
    </comment>
    <comment ref="CN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4-5月房租及违约金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<sst xmlns="http://schemas.openxmlformats.org/spreadsheetml/2006/main" count="391" uniqueCount="175">
  <si>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</si>
  <si>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</si>
  <si>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</si>
  <si>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</si>
  <si>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</si>
  <si>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</si>
  <si>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</si>
  <si>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</si>
  <si>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</si>
  <si>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</si>
  <si>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</si>
  <si>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</si>
  <si>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</si>
  <si>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</si>
  <si>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</si>
  <si>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</si>
  <si>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</si>
  <si>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</si>
  <si>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</si>
  <si>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</si>
  <si>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</si>
  <si>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</si>
  <si>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</si>
  <si>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</si>
  <si>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</si>
  <si>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</si>
  <si>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</si>
  <si>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</si>
  <si>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</si>
  <si>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</si>
  <si>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</si>
  <si>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</si>
  <si>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</si>
  <si>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</si>
  <si>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</si>
  <si>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</si>
  <si>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</si>
  <si>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</si>
  <si>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</si>
  <si>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</si>
  <si>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</si>
  <si>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</si>
  <si>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</si>
  <si>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</si>
  <si>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</si>
  <si>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</si>
  <si>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</si>
  <si>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</si>
  <si>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</si>
  <si>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</si>
  <si>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</si>
  <si>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</si>
  <si>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</si>
  <si>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</si>
  <si>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</si>
  <si>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</si>
  <si>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</si>
  <si>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</si>
  <si>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</si>
  <si>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</si>
  <si>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</si>
  <si>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</si>
  <si>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</si>
  <si>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</si>
  <si>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</si>
  <si>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</si>
  <si>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</si>
  <si>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</si>
  <si>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</si>
  <si>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</si>
  <si>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</si>
  <si>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</si>
  <si>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</si>
  <si>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</si>
  <si>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</si>
  <si>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</si>
  <si>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</si>
  <si>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</si>
  <si>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</si>
  <si>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</si>
  <si>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</si>
  <si>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</si>
  <si>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</si>
  <si>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</si>
  <si>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</si>
  <si>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</si>
  <si>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</si>
  <si>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</si>
  <si>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</si>
  <si>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</si>
  <si>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</si>
  <si>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</si>
  <si>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</si>
  <si>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</si>
  <si>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</si>
  <si>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</si>
  <si>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</si>
  <si>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</si>
  <si>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</si>
  <si>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</si>
  <si>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</si>
  <si>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</si>
  <si>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</si>
  <si>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</si>
  <si>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</si>
  <si>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</si>
  <si>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</si>
  <si>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</si>
  <si>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</si>
  <si>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</si>
  <si>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</si>
  <si>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</si>
  <si>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</si>
  <si>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</si>
  <si>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</si>
  <si>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</si>
  <si>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</si>
  <si>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</si>
  <si>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</si>
  <si>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</si>
  <si>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</si>
  <si>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</si>
  <si>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</si>
  <si>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</si>
  <si>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</si>
  <si>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</si>
  <si>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</si>
  <si>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</si>
  <si>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</si>
  <si>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</si>
  <si>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</si>
  <si>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</si>
  <si>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</si>
  <si>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</si>
  <si>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</si>
  <si>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</si>
  <si>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実績</t>
    <phoneticPr fontId="3" type="noConversion"/>
  </si>
  <si>
    <t>15/上</t>
    <phoneticPr fontId="3" type="noConversion"/>
  </si>
  <si>
    <t>15/下</t>
    <phoneticPr fontId="3" type="noConversion"/>
  </si>
  <si>
    <t>15年度</t>
    <phoneticPr fontId="3" type="noConversion"/>
  </si>
  <si>
    <t>16/8</t>
  </si>
  <si>
    <t>16/上</t>
    <phoneticPr fontId="3" type="noConversion"/>
  </si>
  <si>
    <t>16/上</t>
  </si>
  <si>
    <t>単位：千元/月</t>
    <phoneticPr fontId="3" type="noConversion"/>
  </si>
  <si>
    <t>累積</t>
    <phoneticPr fontId="3" type="noConversion"/>
  </si>
  <si>
    <t>修正予算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</si>
  <si>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</si>
  <si>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</si>
  <si>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</si>
  <si>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</si>
  <si>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</si>
  <si>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</si>
  <si>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17/9</t>
  </si>
  <si>
    <t>２０１７下期予算　（北京）間接費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</si>
  <si>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</si>
  <si>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</si>
  <si>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</si>
  <si>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</si>
  <si>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</si>
  <si>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</si>
  <si>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</si>
  <si>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</si>
  <si>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</si>
  <si>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</si>
  <si>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</si>
  <si>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</si>
  <si>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</si>
  <si>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</si>
  <si>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18/2</t>
    <phoneticPr fontId="3" type="noConversion"/>
  </si>
  <si>
    <t>見通し</t>
    <phoneticPr fontId="3" type="noConversion"/>
  </si>
  <si>
    <t>計画</t>
    <phoneticPr fontId="3" type="noConversion"/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</si>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</sst>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sz val="11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quotePrefix="1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/>
    </xf>
    <xf numFmtId="179" fontId="7" fillId="2" borderId="65" xfId="0" applyNumberFormat="1" applyFont="1" applyFill="1" applyBorder="1">
      <alignment vertical="center"/>
    </xf>
    <xf numFmtId="178" fontId="4" fillId="2" borderId="66" xfId="0" applyNumberFormat="1" applyFont="1" applyFill="1" applyBorder="1">
      <alignment vertical="center"/>
    </xf>
    <xf numFmtId="0" fontId="4" fillId="2" borderId="67" xfId="0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180" fontId="4" fillId="2" borderId="66" xfId="0" applyNumberFormat="1" applyFont="1" applyFill="1" applyBorder="1">
      <alignment vertical="center"/>
    </xf>
    <xf numFmtId="0" fontId="4" fillId="2" borderId="65" xfId="0" applyFont="1" applyFill="1" applyBorder="1">
      <alignment vertical="center"/>
    </xf>
    <xf numFmtId="177" fontId="6" fillId="2" borderId="65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7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72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4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5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7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5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3" borderId="83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4" fillId="0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3" borderId="78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7" fillId="3" borderId="82" xfId="0" applyNumberFormat="1" applyFont="1" applyFill="1" applyBorder="1">
      <alignment vertical="center"/>
    </xf>
    <xf numFmtId="178" fontId="4" fillId="4" borderId="82" xfId="0" applyNumberFormat="1" applyFont="1" applyFill="1" applyBorder="1">
      <alignment vertical="center"/>
    </xf>
    <xf numFmtId="178" fontId="4" fillId="4" borderId="84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3" borderId="92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0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2" borderId="95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3" borderId="72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178" fontId="4" fillId="0" borderId="72" xfId="0" applyNumberFormat="1" applyFont="1" applyFill="1" applyBorder="1">
      <alignment vertical="center"/>
    </xf>
    <xf numFmtId="178" fontId="4" fillId="0" borderId="100" xfId="0" applyNumberFormat="1" applyFont="1" applyFill="1" applyBorder="1">
      <alignment vertical="center"/>
    </xf>
    <xf numFmtId="0" fontId="4" fillId="0" borderId="99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2" borderId="83" xfId="0" applyNumberFormat="1" applyFont="1" applyFill="1" applyBorder="1">
      <alignment vertical="center"/>
    </xf>
    <xf numFmtId="179" fontId="4" fillId="3" borderId="83" xfId="0" applyNumberFormat="1" applyFont="1" applyFill="1" applyBorder="1">
      <alignment vertical="center"/>
    </xf>
    <xf numFmtId="179" fontId="6" fillId="2" borderId="82" xfId="2" applyNumberFormat="1" applyFont="1" applyFill="1" applyBorder="1" applyAlignment="1">
      <alignment horizontal="left" vertical="center"/>
    </xf>
    <xf numFmtId="179" fontId="4" fillId="0" borderId="82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80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4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2" xfId="0" applyNumberFormat="1" applyFont="1" applyFill="1" applyBorder="1">
      <alignment vertical="center"/>
    </xf>
    <xf numFmtId="181" fontId="4" fillId="3" borderId="82" xfId="0" applyNumberFormat="1" applyFont="1" applyFill="1" applyBorder="1">
      <alignment vertical="center"/>
    </xf>
    <xf numFmtId="179" fontId="4" fillId="3" borderId="101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1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81" fontId="4" fillId="0" borderId="82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2" borderId="92" xfId="0" applyNumberFormat="1" applyFont="1" applyFill="1" applyBorder="1">
      <alignment vertical="center"/>
    </xf>
    <xf numFmtId="179" fontId="4" fillId="3" borderId="92" xfId="0" applyNumberFormat="1" applyFont="1" applyFill="1" applyBorder="1">
      <alignment vertical="center"/>
    </xf>
    <xf numFmtId="179" fontId="6" fillId="2" borderId="91" xfId="2" applyNumberFormat="1" applyFont="1" applyFill="1" applyBorder="1" applyAlignment="1">
      <alignment horizontal="left" vertical="center"/>
    </xf>
    <xf numFmtId="179" fontId="4" fillId="0" borderId="91" xfId="0" applyNumberFormat="1" applyFont="1" applyFill="1" applyBorder="1">
      <alignment vertical="center"/>
    </xf>
    <xf numFmtId="179" fontId="6" fillId="2" borderId="89" xfId="2" applyNumberFormat="1" applyFont="1" applyFill="1" applyBorder="1" applyAlignment="1">
      <alignment horizontal="left" vertical="center"/>
    </xf>
    <xf numFmtId="179" fontId="6" fillId="2" borderId="93" xfId="2" applyNumberFormat="1" applyFont="1" applyFill="1" applyBorder="1" applyAlignment="1">
      <alignment horizontal="left" vertical="center"/>
    </xf>
    <xf numFmtId="179" fontId="4" fillId="3" borderId="91" xfId="0" applyNumberFormat="1" applyFont="1" applyFill="1" applyBorder="1">
      <alignment vertical="center"/>
    </xf>
    <xf numFmtId="181" fontId="4" fillId="3" borderId="91" xfId="0" applyNumberFormat="1" applyFont="1" applyFill="1" applyBorder="1">
      <alignment vertical="center"/>
    </xf>
    <xf numFmtId="179" fontId="4" fillId="3" borderId="90" xfId="0" applyNumberFormat="1" applyFont="1" applyFill="1" applyBorder="1">
      <alignment vertical="center"/>
    </xf>
    <xf numFmtId="179" fontId="4" fillId="2" borderId="95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5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7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5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0" borderId="85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0" fontId="4" fillId="0" borderId="82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6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6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7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7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3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107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4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6" xfId="0" applyFont="1" applyFill="1" applyBorder="1" applyAlignment="1">
      <alignment horizontal="center" vertical="center"/>
    </xf>
    <xf numFmtId="179" fontId="7" fillId="2" borderId="108" xfId="0" applyNumberFormat="1" applyFont="1" applyFill="1" applyBorder="1">
      <alignment vertical="center"/>
    </xf>
    <xf numFmtId="178" fontId="4" fillId="2" borderId="109" xfId="0" applyNumberFormat="1" applyFont="1" applyFill="1" applyBorder="1">
      <alignment vertical="center"/>
    </xf>
    <xf numFmtId="0" fontId="13" fillId="6" borderId="110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4" fillId="6" borderId="30" xfId="0" applyNumberFormat="1" applyFont="1" applyFill="1" applyBorder="1">
      <alignment vertical="center"/>
    </xf>
    <xf numFmtId="178" fontId="13" fillId="6" borderId="111" xfId="0" applyNumberFormat="1" applyFont="1" applyFill="1" applyBorder="1">
      <alignment vertical="center"/>
    </xf>
    <xf numFmtId="0" fontId="4" fillId="2" borderId="110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70" xfId="0" quotePrefix="1" applyFont="1" applyFill="1" applyBorder="1" applyAlignment="1">
      <alignment horizontal="center" vertical="center"/>
    </xf>
    <xf numFmtId="0" fontId="13" fillId="7" borderId="74" xfId="0" applyFont="1" applyFill="1" applyBorder="1" applyAlignment="1">
      <alignment horizontal="center" vertical="center"/>
    </xf>
    <xf numFmtId="10" fontId="13" fillId="7" borderId="75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3" fillId="7" borderId="77" xfId="2" applyNumberFormat="1" applyFont="1" applyFill="1" applyBorder="1" applyAlignment="1">
      <alignment horizontal="left" vertical="center"/>
    </xf>
    <xf numFmtId="178" fontId="13" fillId="7" borderId="77" xfId="0" applyNumberFormat="1" applyFont="1" applyFill="1" applyBorder="1">
      <alignment vertical="center"/>
    </xf>
    <xf numFmtId="10" fontId="15" fillId="7" borderId="75" xfId="2" applyNumberFormat="1" applyFont="1" applyFill="1" applyBorder="1" applyAlignment="1">
      <alignment horizontal="left" vertical="center"/>
    </xf>
    <xf numFmtId="178" fontId="13" fillId="7" borderId="86" xfId="0" applyNumberFormat="1" applyFont="1" applyFill="1" applyBorder="1">
      <alignment vertical="center"/>
    </xf>
    <xf numFmtId="178" fontId="13" fillId="7" borderId="95" xfId="0" applyNumberFormat="1" applyFont="1" applyFill="1" applyBorder="1">
      <alignment vertical="center"/>
    </xf>
    <xf numFmtId="179" fontId="13" fillId="7" borderId="86" xfId="0" applyNumberFormat="1" applyFont="1" applyFill="1" applyBorder="1">
      <alignment vertical="center"/>
    </xf>
    <xf numFmtId="179" fontId="13" fillId="7" borderId="95" xfId="0" applyNumberFormat="1" applyFont="1" applyFill="1" applyBorder="1">
      <alignment vertical="center"/>
    </xf>
    <xf numFmtId="0" fontId="13" fillId="7" borderId="75" xfId="0" applyFont="1" applyFill="1" applyBorder="1">
      <alignment vertical="center"/>
    </xf>
    <xf numFmtId="179" fontId="14" fillId="7" borderId="77" xfId="0" applyNumberFormat="1" applyFont="1" applyFill="1" applyBorder="1">
      <alignment vertical="center"/>
    </xf>
    <xf numFmtId="0" fontId="13" fillId="7" borderId="77" xfId="0" applyFont="1" applyFill="1" applyBorder="1">
      <alignment vertical="center"/>
    </xf>
    <xf numFmtId="177" fontId="15" fillId="7" borderId="77" xfId="2" applyNumberFormat="1" applyFont="1" applyFill="1" applyBorder="1" applyAlignment="1">
      <alignment horizontal="left" vertical="center"/>
    </xf>
    <xf numFmtId="0" fontId="0" fillId="7" borderId="77" xfId="0" applyFill="1" applyBorder="1">
      <alignment vertical="center"/>
    </xf>
    <xf numFmtId="0" fontId="0" fillId="7" borderId="76" xfId="0" applyFill="1" applyBorder="1">
      <alignment vertical="center"/>
    </xf>
    <xf numFmtId="178" fontId="13" fillId="7" borderId="74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16" xfId="0" quotePrefix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Z25" sqref="CZ25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375" style="2" hidden="1" customWidth="1"/>
    <col min="69" max="71" width="9" style="2" customWidth="1"/>
    <col min="72" max="72" width="2.375" style="528" customWidth="1"/>
    <col min="73" max="73" width="9" style="2" customWidth="1"/>
    <col min="74" max="75" width="9" style="530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2.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153</v>
      </c>
      <c r="C1" s="1"/>
      <c r="D1" s="1"/>
      <c r="BR1" s="83"/>
      <c r="BS1" s="83"/>
      <c r="BV1" s="529"/>
      <c r="BW1" s="529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8"/>
      <c r="BM3" s="218"/>
      <c r="BN3" s="218"/>
      <c r="BO3" s="218"/>
      <c r="BQ3" s="218"/>
      <c r="BR3" s="218"/>
      <c r="BS3" s="218"/>
      <c r="BU3" s="218"/>
      <c r="BV3" s="531"/>
      <c r="BW3" s="531"/>
      <c r="BX3" s="218"/>
      <c r="BY3" s="218"/>
      <c r="BZ3" s="203"/>
      <c r="CA3" s="203"/>
      <c r="CB3" s="203"/>
      <c r="CC3" s="203"/>
      <c r="CD3" s="218"/>
      <c r="CE3" s="523"/>
      <c r="CF3" s="203"/>
      <c r="CG3" s="203"/>
      <c r="CH3" s="203"/>
      <c r="CI3" s="203"/>
      <c r="CJ3" s="203"/>
      <c r="CK3" s="205"/>
      <c r="CL3" s="218"/>
      <c r="CM3" s="205"/>
      <c r="CN3" s="203">
        <f>CN52</f>
        <v>107380</v>
      </c>
      <c r="CO3" s="205"/>
      <c r="CR3" s="203"/>
      <c r="CS3" s="203"/>
      <c r="CT3" s="490" t="s">
        <v>143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137</v>
      </c>
      <c r="BN4" s="22" t="s">
        <v>138</v>
      </c>
      <c r="BO4" s="22" t="s">
        <v>139</v>
      </c>
      <c r="BQ4" s="22" t="s">
        <v>142</v>
      </c>
      <c r="BR4" s="22" t="s">
        <v>149</v>
      </c>
      <c r="BS4" s="22" t="s">
        <v>150</v>
      </c>
      <c r="BU4" s="22" t="s">
        <v>154</v>
      </c>
      <c r="BV4" s="532" t="s">
        <v>155</v>
      </c>
      <c r="BW4" s="532" t="s">
        <v>156</v>
      </c>
      <c r="BX4" s="19" t="s">
        <v>155</v>
      </c>
      <c r="BY4" s="19" t="s">
        <v>148</v>
      </c>
      <c r="BZ4" s="17" t="s">
        <v>160</v>
      </c>
      <c r="CA4" s="17" t="s">
        <v>161</v>
      </c>
      <c r="CB4" s="17" t="s">
        <v>162</v>
      </c>
      <c r="CC4" s="208" t="s">
        <v>20</v>
      </c>
      <c r="CD4" s="19" t="s">
        <v>163</v>
      </c>
      <c r="CE4" s="524" t="s">
        <v>164</v>
      </c>
      <c r="CF4" s="17" t="s">
        <v>165</v>
      </c>
      <c r="CG4" s="17" t="s">
        <v>166</v>
      </c>
      <c r="CH4" s="17" t="s">
        <v>167</v>
      </c>
      <c r="CI4" s="22" t="s">
        <v>140</v>
      </c>
      <c r="CJ4" s="17" t="s">
        <v>168</v>
      </c>
      <c r="CK4" s="217" t="s">
        <v>21</v>
      </c>
      <c r="CL4" s="19" t="s">
        <v>141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5" t="s">
        <v>144</v>
      </c>
      <c r="CS4" s="545"/>
      <c r="CT4" s="546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136</v>
      </c>
      <c r="BN5" s="38" t="s">
        <v>28</v>
      </c>
      <c r="BO5" s="38" t="s">
        <v>28</v>
      </c>
      <c r="BQ5" s="38" t="s">
        <v>28</v>
      </c>
      <c r="BR5" s="38" t="s">
        <v>151</v>
      </c>
      <c r="BS5" s="38" t="s">
        <v>151</v>
      </c>
      <c r="BU5" s="38" t="s">
        <v>157</v>
      </c>
      <c r="BV5" s="533" t="s">
        <v>28</v>
      </c>
      <c r="BW5" s="533" t="s">
        <v>158</v>
      </c>
      <c r="BX5" s="41" t="s">
        <v>159</v>
      </c>
      <c r="BY5" s="41" t="s">
        <v>33</v>
      </c>
      <c r="BZ5" s="37" t="s">
        <v>28</v>
      </c>
      <c r="CA5" s="38" t="s">
        <v>28</v>
      </c>
      <c r="CB5" s="38" t="s">
        <v>28</v>
      </c>
      <c r="CC5" s="209" t="s">
        <v>28</v>
      </c>
      <c r="CD5" s="41" t="s">
        <v>33</v>
      </c>
      <c r="CE5" s="525" t="s">
        <v>169</v>
      </c>
      <c r="CF5" s="37" t="s">
        <v>28</v>
      </c>
      <c r="CG5" s="38" t="s">
        <v>28</v>
      </c>
      <c r="CH5" s="38" t="s">
        <v>28</v>
      </c>
      <c r="CI5" s="38" t="s">
        <v>170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491" t="s">
        <v>145</v>
      </c>
      <c r="CS5" s="38" t="s">
        <v>146</v>
      </c>
      <c r="CT5" s="43" t="s">
        <v>147</v>
      </c>
    </row>
    <row r="6" spans="2:98" s="113" customFormat="1" ht="17.25" customHeight="1" x14ac:dyDescent="0.15">
      <c r="B6" s="110"/>
      <c r="C6" s="116"/>
      <c r="D6" s="50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8"/>
      <c r="BU6" s="111"/>
      <c r="BV6" s="534"/>
      <c r="BW6" s="534"/>
      <c r="BX6" s="118"/>
      <c r="BY6" s="118"/>
      <c r="BZ6" s="115"/>
      <c r="CA6" s="111"/>
      <c r="CB6" s="111"/>
      <c r="CC6" s="210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492"/>
      <c r="CS6" s="111"/>
      <c r="CT6" s="408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1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3</v>
      </c>
      <c r="BF7" s="78"/>
      <c r="BG7" s="79"/>
      <c r="BH7" s="68">
        <v>2</v>
      </c>
      <c r="BJ7" s="75">
        <v>2</v>
      </c>
      <c r="BK7" s="73">
        <f t="shared" si="1"/>
        <v>-2</v>
      </c>
      <c r="BL7" s="68">
        <v>1.8915000000000002</v>
      </c>
      <c r="BM7" s="68">
        <v>1.7872833333333333</v>
      </c>
      <c r="BN7" s="489">
        <v>1.9215016666666667</v>
      </c>
      <c r="BO7" s="489">
        <f>(BM7+BN7)/2</f>
        <v>1.8543924999999999</v>
      </c>
      <c r="BQ7" s="489">
        <v>1.4144450000000002</v>
      </c>
      <c r="BR7" s="68">
        <v>1.0892949999999999</v>
      </c>
      <c r="BS7" s="68">
        <f>(BQ7+BR7)/2</f>
        <v>1.25187</v>
      </c>
      <c r="BT7" s="528"/>
      <c r="BU7" s="489">
        <v>2.8858833333333336</v>
      </c>
      <c r="BV7" s="535"/>
      <c r="BW7" s="535">
        <f>(BU7+BV7)/2</f>
        <v>1.4429416666666668</v>
      </c>
      <c r="BX7" s="71">
        <v>1</v>
      </c>
      <c r="BY7" s="71">
        <v>2</v>
      </c>
      <c r="BZ7" s="67">
        <f>データ!CL25</f>
        <v>3.3125</v>
      </c>
      <c r="CA7" s="68">
        <f>データ!CM25</f>
        <v>2.2883</v>
      </c>
      <c r="CB7" s="68">
        <f>データ!CN25</f>
        <v>1.5106900000000001</v>
      </c>
      <c r="CC7" s="211">
        <f>(BZ7+CA7+CB7)/3</f>
        <v>2.3704966666666665</v>
      </c>
      <c r="CD7" s="71">
        <v>2</v>
      </c>
      <c r="CE7" s="526"/>
      <c r="CF7" s="67">
        <f>データ!CP25</f>
        <v>0</v>
      </c>
      <c r="CG7" s="526"/>
      <c r="CH7" s="68">
        <f>データ!CQ25</f>
        <v>1</v>
      </c>
      <c r="CI7" s="526"/>
      <c r="CJ7" s="68">
        <f>データ!CR25</f>
        <v>1</v>
      </c>
      <c r="CK7" s="65">
        <f>(CF7+CH7+CJ7)/3</f>
        <v>0.66666666666666663</v>
      </c>
      <c r="CL7" s="71">
        <f>(BY7+CD7)/2</f>
        <v>2</v>
      </c>
      <c r="CM7" s="67">
        <f>(CC7+CK7)/2</f>
        <v>1.5185816666666665</v>
      </c>
      <c r="CN7" s="69">
        <v>1</v>
      </c>
      <c r="CO7" s="68">
        <f>(CM7+CN7)/2</f>
        <v>1.2592908333333332</v>
      </c>
      <c r="CP7" s="81">
        <f>CO7-BH7</f>
        <v>-0.74070916666666675</v>
      </c>
      <c r="CR7" s="493">
        <f>BX7*6</f>
        <v>6</v>
      </c>
      <c r="CS7" s="68">
        <f>BZ7+CA7+CB7+CF7+CH7+CJ7</f>
        <v>9.1114899999999999</v>
      </c>
      <c r="CT7" s="72">
        <f>CR7-CS7</f>
        <v>-3.1114899999999999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8"/>
      <c r="BU8" s="56"/>
      <c r="BV8" s="536"/>
      <c r="BW8" s="536"/>
      <c r="BX8" s="101"/>
      <c r="BY8" s="101"/>
      <c r="BZ8" s="55"/>
      <c r="CA8" s="56"/>
      <c r="CB8" s="56"/>
      <c r="CC8" s="212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494"/>
      <c r="CS8" s="56"/>
      <c r="CT8" s="49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0.37050000000000005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</v>
      </c>
      <c r="BF9" s="94"/>
      <c r="BG9" s="95"/>
      <c r="BH9" s="64">
        <v>0.18525000000000003</v>
      </c>
      <c r="BJ9" s="92">
        <v>5</v>
      </c>
      <c r="BK9" s="73">
        <f t="shared" si="1"/>
        <v>-5</v>
      </c>
      <c r="BL9" s="64">
        <v>6.1214133333333329</v>
      </c>
      <c r="BM9" s="64">
        <v>1.0833333333333334E-2</v>
      </c>
      <c r="BN9" s="64">
        <v>0.93100000000000005</v>
      </c>
      <c r="BO9" s="489">
        <f>(BM9+BN9)/2</f>
        <v>0.47091666666666671</v>
      </c>
      <c r="BQ9" s="489">
        <v>0</v>
      </c>
      <c r="BR9" s="64">
        <v>0</v>
      </c>
      <c r="BS9" s="68">
        <f>(BQ9+BR9)/2</f>
        <v>0</v>
      </c>
      <c r="BT9" s="528"/>
      <c r="BU9" s="489">
        <v>0.121</v>
      </c>
      <c r="BV9" s="537"/>
      <c r="BW9" s="535">
        <f>(BU9+BV9)/2</f>
        <v>6.0499999999999998E-2</v>
      </c>
      <c r="BX9" s="90">
        <v>1</v>
      </c>
      <c r="BY9" s="90">
        <v>0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3">
        <f>(BZ9+CA9+CB9)/3</f>
        <v>0</v>
      </c>
      <c r="CD9" s="90">
        <v>0</v>
      </c>
      <c r="CE9" s="526"/>
      <c r="CF9" s="86">
        <f>データ!CP41</f>
        <v>0</v>
      </c>
      <c r="CG9" s="526"/>
      <c r="CH9" s="86">
        <f>データ!CQ41</f>
        <v>0</v>
      </c>
      <c r="CI9" s="526"/>
      <c r="CJ9" s="64">
        <f>データ!CR41</f>
        <v>0</v>
      </c>
      <c r="CK9" s="84">
        <f>(CF9+CH9+CJ9)/3</f>
        <v>0</v>
      </c>
      <c r="CL9" s="90">
        <f>(BY9+CD9)/2</f>
        <v>0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4.4441548441666674</v>
      </c>
      <c r="CR9" s="496">
        <f>BX9*6</f>
        <v>6</v>
      </c>
      <c r="CS9" s="68">
        <f>BZ9+CA9+CB9+CF9+CH9+CJ9</f>
        <v>0</v>
      </c>
      <c r="CT9" s="72">
        <f>CR9-CS9</f>
        <v>6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8"/>
      <c r="BU10" s="56"/>
      <c r="BV10" s="536"/>
      <c r="BW10" s="536"/>
      <c r="BX10" s="101"/>
      <c r="BY10" s="101"/>
      <c r="BZ10" s="55"/>
      <c r="CA10" s="56"/>
      <c r="CB10" s="56"/>
      <c r="CC10" s="212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494"/>
      <c r="CS10" s="56"/>
      <c r="CT10" s="49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1.8299799999999999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1.5498816666666666</v>
      </c>
      <c r="BF11" s="94"/>
      <c r="BG11" s="95"/>
      <c r="BH11" s="64">
        <v>1.6899308333333334</v>
      </c>
      <c r="BJ11" s="92"/>
      <c r="BK11" s="73">
        <f t="shared" si="1"/>
        <v>0</v>
      </c>
      <c r="BL11" s="64">
        <v>9.9048333333333335E-2</v>
      </c>
      <c r="BM11" s="64">
        <v>2.7669166666666669</v>
      </c>
      <c r="BN11" s="64">
        <v>1.2749533333333332</v>
      </c>
      <c r="BO11" s="489">
        <f>(BM11+BN11)/2</f>
        <v>2.0209350000000001</v>
      </c>
      <c r="BQ11" s="489">
        <v>1.1227</v>
      </c>
      <c r="BR11" s="64">
        <v>1.3183849999999999</v>
      </c>
      <c r="BS11" s="68">
        <f>(BQ11+BR11)/2</f>
        <v>1.2205425000000001</v>
      </c>
      <c r="BT11" s="528"/>
      <c r="BU11" s="489">
        <v>1.0328633333333335</v>
      </c>
      <c r="BV11" s="537"/>
      <c r="BW11" s="535">
        <f>(BU11+BV11)/2</f>
        <v>0.51643166666666673</v>
      </c>
      <c r="BX11" s="90">
        <v>1</v>
      </c>
      <c r="BY11" s="90">
        <v>2</v>
      </c>
      <c r="BZ11" s="86">
        <f>データ!CL43</f>
        <v>0.31267</v>
      </c>
      <c r="CA11" s="64">
        <f>データ!CM43</f>
        <v>3.17977</v>
      </c>
      <c r="CB11" s="64">
        <f>データ!CN43</f>
        <v>4.9640000000000004E-2</v>
      </c>
      <c r="CC11" s="213">
        <f>(BZ11+CA11+CB11)/3</f>
        <v>1.1806933333333334</v>
      </c>
      <c r="CD11" s="90">
        <v>3</v>
      </c>
      <c r="CE11" s="526"/>
      <c r="CF11" s="86">
        <f>データ!CP43</f>
        <v>0</v>
      </c>
      <c r="CG11" s="526"/>
      <c r="CH11" s="64">
        <f>データ!CQ43</f>
        <v>1</v>
      </c>
      <c r="CI11" s="526"/>
      <c r="CJ11" s="64">
        <f>データ!CR43</f>
        <v>1</v>
      </c>
      <c r="CK11" s="84">
        <f>(CF11+CH11+CJ11)/3</f>
        <v>0.66666666666666663</v>
      </c>
      <c r="CL11" s="90">
        <f>(BY11+CD11)/2</f>
        <v>2.5</v>
      </c>
      <c r="CM11" s="86">
        <f>(CC11+CK11)/2</f>
        <v>0.92368000000000006</v>
      </c>
      <c r="CN11" s="64">
        <v>5.8504746666666677E-2</v>
      </c>
      <c r="CO11" s="64">
        <f>(CM11+CN11)/2</f>
        <v>0.49109237333333339</v>
      </c>
      <c r="CP11" s="97">
        <f t="shared" si="2"/>
        <v>-1.1988384599999999</v>
      </c>
      <c r="CR11" s="496">
        <f>BX11*6</f>
        <v>6</v>
      </c>
      <c r="CS11" s="68">
        <f>BZ11+CA11+CB11+CF11+CH11+CJ11</f>
        <v>5.5420800000000003</v>
      </c>
      <c r="CT11" s="72">
        <f>CR11-CS11</f>
        <v>0.45791999999999966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8"/>
      <c r="BU12" s="56"/>
      <c r="BV12" s="536"/>
      <c r="BW12" s="536"/>
      <c r="BX12" s="101"/>
      <c r="BY12" s="101"/>
      <c r="BZ12" s="55"/>
      <c r="CA12" s="56"/>
      <c r="CB12" s="56"/>
      <c r="CC12" s="212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494"/>
      <c r="CS12" s="56"/>
      <c r="CT12" s="49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1.66126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1.3141266666666667</v>
      </c>
      <c r="BF13" s="78"/>
      <c r="BG13" s="79"/>
      <c r="BH13" s="68">
        <v>1.4876933333333333</v>
      </c>
      <c r="BJ13" s="92"/>
      <c r="BK13" s="73">
        <f t="shared" si="1"/>
        <v>0</v>
      </c>
      <c r="BL13" s="64">
        <v>0</v>
      </c>
      <c r="BM13" s="68">
        <v>1.6013966666666666</v>
      </c>
      <c r="BN13" s="68">
        <v>0.90137333333333347</v>
      </c>
      <c r="BO13" s="489">
        <f>(BM13+BN13)/2</f>
        <v>1.251385</v>
      </c>
      <c r="BQ13" s="489">
        <v>0.87865333333333329</v>
      </c>
      <c r="BR13" s="64">
        <v>1.1204466666666666</v>
      </c>
      <c r="BS13" s="68">
        <f>(BQ13+BR13)/2</f>
        <v>0.99954999999999994</v>
      </c>
      <c r="BT13" s="528"/>
      <c r="BU13" s="489">
        <v>1.147</v>
      </c>
      <c r="BV13" s="537"/>
      <c r="BW13" s="535">
        <f>(BU13+BV13)/2</f>
        <v>0.57350000000000001</v>
      </c>
      <c r="BX13" s="71">
        <v>1</v>
      </c>
      <c r="BY13" s="71">
        <v>2</v>
      </c>
      <c r="BZ13" s="67">
        <f>データ!CL45</f>
        <v>1.40008</v>
      </c>
      <c r="CA13" s="68">
        <f>データ!CM45</f>
        <v>1.4134</v>
      </c>
      <c r="CB13" s="68">
        <f>データ!CN45</f>
        <v>1.33348</v>
      </c>
      <c r="CC13" s="211">
        <f>(BZ13+CA13+CB13)/3</f>
        <v>1.38232</v>
      </c>
      <c r="CD13" s="71">
        <v>2</v>
      </c>
      <c r="CE13" s="526"/>
      <c r="CF13" s="67">
        <f>データ!CP45</f>
        <v>0</v>
      </c>
      <c r="CG13" s="526"/>
      <c r="CH13" s="68">
        <f>データ!CQ45</f>
        <v>1</v>
      </c>
      <c r="CI13" s="526"/>
      <c r="CJ13" s="68">
        <f>データ!CR45</f>
        <v>1</v>
      </c>
      <c r="CK13" s="65">
        <f>(CF13+CH13+CJ13)/3</f>
        <v>0.66666666666666663</v>
      </c>
      <c r="CL13" s="71">
        <f>(BY13+CD13)/2</f>
        <v>2</v>
      </c>
      <c r="CM13" s="86">
        <f>(CC13+CK13)/2</f>
        <v>1.0244933333333333</v>
      </c>
      <c r="CN13" s="64">
        <v>0</v>
      </c>
      <c r="CO13" s="64">
        <f>(CM13+CN13)/2</f>
        <v>0.51224666666666663</v>
      </c>
      <c r="CP13" s="97">
        <f t="shared" si="2"/>
        <v>-0.97544666666666668</v>
      </c>
      <c r="CR13" s="496">
        <f>BX13*6</f>
        <v>6</v>
      </c>
      <c r="CS13" s="68">
        <f>BZ13+CA13+CB13+CF13+CH13+CJ13</f>
        <v>6.14696</v>
      </c>
      <c r="CT13" s="72">
        <f>CR13-CS13</f>
        <v>-0.14695999999999998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7"/>
      <c r="BS14" s="527"/>
      <c r="BT14" s="528"/>
      <c r="BU14" s="527"/>
      <c r="BV14" s="543"/>
      <c r="BW14" s="543"/>
      <c r="BX14" s="544"/>
      <c r="BY14" s="90"/>
      <c r="BZ14" s="86"/>
      <c r="CA14" s="64"/>
      <c r="CB14" s="64"/>
      <c r="CC14" s="213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494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8"/>
      <c r="BU15" s="111"/>
      <c r="BV15" s="534"/>
      <c r="BW15" s="534"/>
      <c r="BX15" s="118"/>
      <c r="BY15" s="118"/>
      <c r="BZ15" s="115"/>
      <c r="CA15" s="111"/>
      <c r="CB15" s="111"/>
      <c r="CC15" s="210"/>
      <c r="CD15" s="118"/>
      <c r="CE15" s="526"/>
      <c r="CF15" s="115"/>
      <c r="CG15" s="526"/>
      <c r="CH15" s="111"/>
      <c r="CI15" s="526"/>
      <c r="CJ15" s="111"/>
      <c r="CL15" s="118">
        <v>0</v>
      </c>
      <c r="CM15" s="115"/>
      <c r="CN15" s="111"/>
      <c r="CO15" s="111"/>
      <c r="CP15" s="134"/>
      <c r="CR15" s="497"/>
      <c r="CS15" s="111"/>
      <c r="CT15" s="408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57.253336666666669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54.230464999999995</v>
      </c>
      <c r="BF16" s="78"/>
      <c r="BG16" s="79"/>
      <c r="BH16" s="68">
        <v>55.741900833333332</v>
      </c>
      <c r="BJ16" s="75">
        <v>63</v>
      </c>
      <c r="BK16" s="73">
        <f t="shared" si="1"/>
        <v>-63</v>
      </c>
      <c r="BL16" s="68">
        <v>88.466466666666662</v>
      </c>
      <c r="BM16" s="68">
        <v>49.654355000000002</v>
      </c>
      <c r="BN16" s="68">
        <v>42.871403333333333</v>
      </c>
      <c r="BO16" s="489">
        <f>(BM16+BN16)/2</f>
        <v>46.262879166666664</v>
      </c>
      <c r="BQ16" s="489">
        <v>33.194508333333332</v>
      </c>
      <c r="BR16" s="68">
        <v>36.586555000000004</v>
      </c>
      <c r="BS16" s="68">
        <f>(BQ16+BR16)/2</f>
        <v>34.890531666666668</v>
      </c>
      <c r="BT16" s="528"/>
      <c r="BU16" s="489">
        <v>34.770773333333338</v>
      </c>
      <c r="BV16" s="535"/>
      <c r="BW16" s="535">
        <f>(BU16+BV16)/2</f>
        <v>17.385386666666669</v>
      </c>
      <c r="BX16" s="71">
        <v>35</v>
      </c>
      <c r="BY16" s="71">
        <v>48</v>
      </c>
      <c r="BZ16" s="67">
        <f>データ!CL48</f>
        <v>45.07573</v>
      </c>
      <c r="CA16" s="68">
        <f>データ!CM48</f>
        <v>22.103759999999998</v>
      </c>
      <c r="CB16" s="68">
        <f>データ!CN48</f>
        <v>25.35425</v>
      </c>
      <c r="CC16" s="211">
        <f>(BZ16+CA16+CB16)/3</f>
        <v>30.844579999999997</v>
      </c>
      <c r="CD16" s="71">
        <f>50*0.8</f>
        <v>40</v>
      </c>
      <c r="CE16" s="526"/>
      <c r="CF16" s="67">
        <f>データ!CP48</f>
        <v>0</v>
      </c>
      <c r="CG16" s="526"/>
      <c r="CH16" s="67">
        <f>データ!CQ48</f>
        <v>35</v>
      </c>
      <c r="CI16" s="526"/>
      <c r="CJ16" s="68">
        <f>データ!CR48</f>
        <v>28</v>
      </c>
      <c r="CK16" s="65">
        <f>(CF16+CH16+CJ16)/3</f>
        <v>21</v>
      </c>
      <c r="CL16" s="71">
        <f>(BY16+CD16)/2</f>
        <v>44</v>
      </c>
      <c r="CM16" s="67">
        <f>(CC16+CK16)/2</f>
        <v>25.922289999999997</v>
      </c>
      <c r="CN16" s="67">
        <f>101.425012883333-24</f>
        <v>77.425012883332997</v>
      </c>
      <c r="CO16" s="68">
        <f>(CM16+CN16)/2</f>
        <v>51.673651441666493</v>
      </c>
      <c r="CP16" s="81">
        <f t="shared" ref="CP16:CP48" si="3">CO16-BH16</f>
        <v>-4.0682493916668392</v>
      </c>
      <c r="CR16" s="496">
        <f>BX16*6</f>
        <v>210</v>
      </c>
      <c r="CS16" s="68">
        <f>BZ16+CA16+CB16+CF16+CH16+CJ16</f>
        <v>155.53373999999999</v>
      </c>
      <c r="CT16" s="72">
        <f>CR16-CS16</f>
        <v>54.466260000000005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8"/>
      <c r="BU17" s="56"/>
      <c r="BV17" s="536"/>
      <c r="BW17" s="536"/>
      <c r="BX17" s="101"/>
      <c r="BY17" s="101"/>
      <c r="BZ17" s="55"/>
      <c r="CA17" s="56"/>
      <c r="CB17" s="56"/>
      <c r="CC17" s="212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494"/>
      <c r="CS17" s="56"/>
      <c r="CT17" s="49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7.6931233333333315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7.0547516666666663</v>
      </c>
      <c r="BF18" s="78"/>
      <c r="BG18" s="79"/>
      <c r="BH18" s="68">
        <v>7.3739374999999985</v>
      </c>
      <c r="BJ18" s="75">
        <v>5</v>
      </c>
      <c r="BK18" s="73">
        <f t="shared" si="1"/>
        <v>-5</v>
      </c>
      <c r="BL18" s="68">
        <v>4.7843333333333327</v>
      </c>
      <c r="BM18" s="68">
        <v>6.6241599999999998</v>
      </c>
      <c r="BN18" s="68">
        <v>4.1222166666666666</v>
      </c>
      <c r="BO18" s="489">
        <f>(BM18+BN18)/2</f>
        <v>5.3731883333333332</v>
      </c>
      <c r="BQ18" s="489">
        <v>7.2460716666666674</v>
      </c>
      <c r="BR18" s="68">
        <v>7.1048850000000003</v>
      </c>
      <c r="BS18" s="68">
        <f>(BQ18+BR18)/2</f>
        <v>7.1754783333333343</v>
      </c>
      <c r="BT18" s="528"/>
      <c r="BU18" s="489">
        <v>6.9180666666666664</v>
      </c>
      <c r="BV18" s="535"/>
      <c r="BW18" s="535">
        <f>(BU18+BV18)/2</f>
        <v>3.4590333333333332</v>
      </c>
      <c r="BX18" s="71">
        <v>7</v>
      </c>
      <c r="BY18" s="71">
        <v>6</v>
      </c>
      <c r="BZ18" s="67">
        <f>データ!CL50</f>
        <v>6.9113199999999999</v>
      </c>
      <c r="CA18" s="68">
        <f>データ!CM50</f>
        <v>7.0207700000000006</v>
      </c>
      <c r="CB18" s="68">
        <f>データ!CN50</f>
        <v>6.8138900000000007</v>
      </c>
      <c r="CC18" s="211">
        <f>(BZ18+CA18+CB18)/3</f>
        <v>6.915326666666668</v>
      </c>
      <c r="CD18" s="71">
        <v>8</v>
      </c>
      <c r="CE18" s="526"/>
      <c r="CF18" s="67">
        <f>データ!CP50</f>
        <v>0</v>
      </c>
      <c r="CG18" s="526"/>
      <c r="CH18" s="67">
        <f>データ!CQ50</f>
        <v>7</v>
      </c>
      <c r="CI18" s="526"/>
      <c r="CJ18" s="68">
        <f>データ!CR50</f>
        <v>7</v>
      </c>
      <c r="CK18" s="65">
        <f>(CF18+CH18+CJ18)/3</f>
        <v>4.666666666666667</v>
      </c>
      <c r="CL18" s="71">
        <f t="shared" ref="CL18" si="4">(BY18+CD18)/2</f>
        <v>7</v>
      </c>
      <c r="CM18" s="67">
        <f>(CC18+CK18)/2</f>
        <v>5.7909966666666675</v>
      </c>
      <c r="CN18" s="67">
        <v>5.2307841666666688</v>
      </c>
      <c r="CO18" s="68">
        <f>(CM18+CN18)/2</f>
        <v>5.5108904166666681</v>
      </c>
      <c r="CP18" s="81">
        <f t="shared" si="3"/>
        <v>-1.8630470833333304</v>
      </c>
      <c r="CR18" s="496">
        <f>BX18*6</f>
        <v>42</v>
      </c>
      <c r="CS18" s="68">
        <f>BZ18+CA18+CB18+CF18+CH18+CJ18</f>
        <v>34.745980000000003</v>
      </c>
      <c r="CT18" s="72">
        <f>CR18-CS18</f>
        <v>7.254019999999997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8"/>
      <c r="BU19" s="64"/>
      <c r="BV19" s="537"/>
      <c r="BW19" s="537"/>
      <c r="BX19" s="90"/>
      <c r="BY19" s="90"/>
      <c r="BZ19" s="86"/>
      <c r="CA19" s="64"/>
      <c r="CB19" s="64"/>
      <c r="CC19" s="213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49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5.7538333333333327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2.7976666666666667</v>
      </c>
      <c r="BF20" s="78"/>
      <c r="BG20" s="79"/>
      <c r="BH20" s="68">
        <v>4.2757499999999995</v>
      </c>
      <c r="BJ20" s="75">
        <v>30</v>
      </c>
      <c r="BK20" s="73">
        <f t="shared" si="1"/>
        <v>-30</v>
      </c>
      <c r="BL20" s="68">
        <v>28.337833333333336</v>
      </c>
      <c r="BM20" s="68">
        <v>2.0405500000000001</v>
      </c>
      <c r="BN20" s="68">
        <v>1.8680383333333335</v>
      </c>
      <c r="BO20" s="489">
        <f>(BM20+BN20)/2</f>
        <v>1.9542941666666667</v>
      </c>
      <c r="BQ20" s="489">
        <v>0.65533333333333332</v>
      </c>
      <c r="BR20" s="68">
        <v>1.3595333333333333</v>
      </c>
      <c r="BS20" s="68">
        <f>(BQ20+BR20)/2</f>
        <v>1.0074333333333332</v>
      </c>
      <c r="BT20" s="528"/>
      <c r="BU20" s="489">
        <v>2.2752166666666667</v>
      </c>
      <c r="BV20" s="535"/>
      <c r="BW20" s="535">
        <f>(BU20+BV20)/2</f>
        <v>1.1376083333333333</v>
      </c>
      <c r="BX20" s="71">
        <v>2</v>
      </c>
      <c r="BY20" s="71">
        <v>2</v>
      </c>
      <c r="BZ20" s="67">
        <f>データ!CL52</f>
        <v>3.1320000000000001</v>
      </c>
      <c r="CA20" s="68">
        <f>データ!CM52</f>
        <v>0.95599999999999996</v>
      </c>
      <c r="CB20" s="68">
        <f>データ!CN52</f>
        <v>0.90400000000000003</v>
      </c>
      <c r="CC20" s="211">
        <f>(BZ20+CA20+CB20)/3</f>
        <v>1.6639999999999999</v>
      </c>
      <c r="CD20" s="71">
        <f>3*0.8</f>
        <v>2.4000000000000004</v>
      </c>
      <c r="CE20" s="526"/>
      <c r="CF20" s="67">
        <f>データ!CP52</f>
        <v>0</v>
      </c>
      <c r="CG20" s="526"/>
      <c r="CH20" s="68">
        <f>データ!CQ52</f>
        <v>2</v>
      </c>
      <c r="CI20" s="526"/>
      <c r="CJ20" s="68">
        <f>データ!CR52</f>
        <v>2</v>
      </c>
      <c r="CK20" s="65">
        <f>(CF20+CH20+CJ20)/3</f>
        <v>1.3333333333333333</v>
      </c>
      <c r="CL20" s="71">
        <f t="shared" ref="CL20" si="5">(BY20+CD20)/2</f>
        <v>2.2000000000000002</v>
      </c>
      <c r="CM20" s="67">
        <f>(CC20+CK20)/2</f>
        <v>1.4986666666666666</v>
      </c>
      <c r="CN20" s="67">
        <f>41.8-16</f>
        <v>25.799999999999997</v>
      </c>
      <c r="CO20" s="68">
        <f>(CM20+CN20)/2</f>
        <v>13.649333333333331</v>
      </c>
      <c r="CP20" s="81">
        <f t="shared" si="3"/>
        <v>9.3735833333333325</v>
      </c>
      <c r="CR20" s="496">
        <f>BX20*6</f>
        <v>12</v>
      </c>
      <c r="CS20" s="68">
        <f>BZ20+CA20+CB20+CF20+CH20+CJ20</f>
        <v>8.9920000000000009</v>
      </c>
      <c r="CT20" s="72">
        <f>CR20-CS20</f>
        <v>3.0079999999999991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8"/>
      <c r="BU21" s="64"/>
      <c r="BV21" s="537"/>
      <c r="BW21" s="537"/>
      <c r="BX21" s="90"/>
      <c r="BY21" s="90"/>
      <c r="BZ21" s="86"/>
      <c r="CA21" s="64"/>
      <c r="CB21" s="64"/>
      <c r="CC21" s="213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49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1.1500000000000001</v>
      </c>
      <c r="BN22" s="68">
        <v>0</v>
      </c>
      <c r="BO22" s="489">
        <f>(BM22+BN22)/2</f>
        <v>0.57500000000000007</v>
      </c>
      <c r="BQ22" s="489">
        <v>0</v>
      </c>
      <c r="BR22" s="68">
        <v>0</v>
      </c>
      <c r="BS22" s="68">
        <f>(BQ22+BR22)/2</f>
        <v>0</v>
      </c>
      <c r="BT22" s="528"/>
      <c r="BU22" s="489">
        <v>0</v>
      </c>
      <c r="BV22" s="535"/>
      <c r="BW22" s="535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1">
        <f>(BZ22+CA22+CB22)/3</f>
        <v>0</v>
      </c>
      <c r="CD22" s="71">
        <v>1</v>
      </c>
      <c r="CE22" s="526"/>
      <c r="CF22" s="67">
        <f>データ!CP54</f>
        <v>0</v>
      </c>
      <c r="CG22" s="526"/>
      <c r="CH22" s="67">
        <f>データ!CQ54</f>
        <v>0</v>
      </c>
      <c r="CI22" s="526"/>
      <c r="CJ22" s="68">
        <f>データ!CR54</f>
        <v>0</v>
      </c>
      <c r="CK22" s="65">
        <f>(CF22+CH22+CJ22)/3</f>
        <v>0</v>
      </c>
      <c r="CL22" s="71">
        <f t="shared" ref="CL22" si="6">(BY22+CD22)/2</f>
        <v>0.5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496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8"/>
      <c r="BU23" s="64"/>
      <c r="BV23" s="537"/>
      <c r="BW23" s="537"/>
      <c r="BX23" s="90"/>
      <c r="BY23" s="90"/>
      <c r="BZ23" s="86"/>
      <c r="CA23" s="64"/>
      <c r="CB23" s="64"/>
      <c r="CC23" s="213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49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0.33058333333333334</v>
      </c>
      <c r="BO24" s="489">
        <f>(BM24+BN24)/2</f>
        <v>0.16529166666666667</v>
      </c>
      <c r="BQ24" s="489">
        <v>0</v>
      </c>
      <c r="BR24" s="68">
        <v>0</v>
      </c>
      <c r="BS24" s="68">
        <f>(BQ24+BR24)/2</f>
        <v>0</v>
      </c>
      <c r="BT24" s="528"/>
      <c r="BU24" s="489">
        <v>0</v>
      </c>
      <c r="BV24" s="535"/>
      <c r="BW24" s="535">
        <f>(BU24+BV24)/2</f>
        <v>0</v>
      </c>
      <c r="BX24" s="71">
        <v>0.5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1">
        <f>(BZ24+CA24+CB24)/3</f>
        <v>0</v>
      </c>
      <c r="CD24" s="71">
        <v>1</v>
      </c>
      <c r="CE24" s="526"/>
      <c r="CF24" s="67">
        <f>データ!CP56</f>
        <v>0</v>
      </c>
      <c r="CG24" s="526"/>
      <c r="CH24" s="68">
        <f>データ!CQ56</f>
        <v>0</v>
      </c>
      <c r="CI24" s="526"/>
      <c r="CJ24" s="68">
        <f>データ!CR56</f>
        <v>0</v>
      </c>
      <c r="CK24" s="65">
        <f>(CF24+CH24+CJ24)/3</f>
        <v>0</v>
      </c>
      <c r="CL24" s="71">
        <f t="shared" ref="CL24" si="7">(BY24+CD24)/2</f>
        <v>0.5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496">
        <f>BX24*6</f>
        <v>3</v>
      </c>
      <c r="CS24" s="68">
        <f>BZ24+CA24+CB24+CF24+CH24+CJ24</f>
        <v>0</v>
      </c>
      <c r="CT24" s="72">
        <f>CR24-CS24</f>
        <v>3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8"/>
      <c r="BU25" s="64"/>
      <c r="BV25" s="537"/>
      <c r="BW25" s="537"/>
      <c r="BX25" s="90"/>
      <c r="BY25" s="90"/>
      <c r="BZ25" s="86"/>
      <c r="CA25" s="64"/>
      <c r="CB25" s="64"/>
      <c r="CC25" s="213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49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0.16983333333333331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0.3165</v>
      </c>
      <c r="BF26" s="78"/>
      <c r="BG26" s="79"/>
      <c r="BH26" s="68">
        <v>0.24316666666666664</v>
      </c>
      <c r="BJ26" s="75">
        <v>1</v>
      </c>
      <c r="BK26" s="73">
        <f t="shared" si="1"/>
        <v>-1</v>
      </c>
      <c r="BL26" s="68">
        <v>0.5</v>
      </c>
      <c r="BM26" s="68">
        <v>2.4500000000000001E-2</v>
      </c>
      <c r="BN26" s="68">
        <v>0.25966666666666666</v>
      </c>
      <c r="BO26" s="489">
        <f>(BM26+BN26)/2</f>
        <v>0.14208333333333334</v>
      </c>
      <c r="BQ26" s="489">
        <v>0.28333333333333333</v>
      </c>
      <c r="BR26" s="68">
        <v>-7.5233333333333315E-3</v>
      </c>
      <c r="BS26" s="68">
        <f>(BQ26+BR26)/2</f>
        <v>0.137905</v>
      </c>
      <c r="BT26" s="528"/>
      <c r="BU26" s="489">
        <v>2.4500000000000001E-2</v>
      </c>
      <c r="BV26" s="535"/>
      <c r="BW26" s="535">
        <f>(BU26+BV26)/2</f>
        <v>1.225E-2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1">
        <f>(BZ26+CA26+CB26)/3</f>
        <v>0</v>
      </c>
      <c r="CD26" s="71">
        <v>0</v>
      </c>
      <c r="CE26" s="526"/>
      <c r="CF26" s="67">
        <f>データ!CP58</f>
        <v>0</v>
      </c>
      <c r="CG26" s="526"/>
      <c r="CH26" s="67">
        <f>データ!CQ58</f>
        <v>0</v>
      </c>
      <c r="CI26" s="526"/>
      <c r="CJ26" s="68">
        <f>データ!CR58</f>
        <v>0</v>
      </c>
      <c r="CK26" s="65">
        <f>(CF26+CH26+CJ26)/3</f>
        <v>0</v>
      </c>
      <c r="CL26" s="71">
        <f t="shared" ref="CL26" si="8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-0.23041583333333332</v>
      </c>
      <c r="CR26" s="496">
        <f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8"/>
      <c r="BU27" s="64"/>
      <c r="BV27" s="537"/>
      <c r="BW27" s="537"/>
      <c r="BX27" s="90"/>
      <c r="BY27" s="90"/>
      <c r="BZ27" s="86"/>
      <c r="CA27" s="64"/>
      <c r="CB27" s="64"/>
      <c r="CC27" s="213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49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2.4197583333333332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0.66666666666666663</v>
      </c>
      <c r="BF28" s="78"/>
      <c r="BG28" s="79"/>
      <c r="BH28" s="68">
        <v>1.5432124999999999</v>
      </c>
      <c r="BJ28" s="75"/>
      <c r="BK28" s="73">
        <f t="shared" si="1"/>
        <v>0</v>
      </c>
      <c r="BL28" s="68">
        <v>0.83333333333333337</v>
      </c>
      <c r="BM28" s="68">
        <v>1.2217133333333334</v>
      </c>
      <c r="BN28" s="68">
        <v>0</v>
      </c>
      <c r="BO28" s="489">
        <f>(BM28+BN28)/2</f>
        <v>0.61085666666666671</v>
      </c>
      <c r="BQ28" s="489">
        <v>0.92740500000000015</v>
      </c>
      <c r="BR28" s="68">
        <v>0</v>
      </c>
      <c r="BS28" s="68">
        <f>(BQ28+BR28)/2</f>
        <v>0.46370250000000007</v>
      </c>
      <c r="BT28" s="528"/>
      <c r="BU28" s="489">
        <v>0.82538166666666657</v>
      </c>
      <c r="BV28" s="535"/>
      <c r="BW28" s="535">
        <f>(BU28+BV28)/2</f>
        <v>0.41269083333333328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1">
        <f>(BZ28+CA28+CB28)/3</f>
        <v>0</v>
      </c>
      <c r="CD28" s="71">
        <v>1</v>
      </c>
      <c r="CE28" s="526"/>
      <c r="CF28" s="67">
        <f>データ!CP60</f>
        <v>0</v>
      </c>
      <c r="CG28" s="526"/>
      <c r="CH28" s="68">
        <f>データ!CQ60</f>
        <v>0</v>
      </c>
      <c r="CI28" s="526"/>
      <c r="CJ28" s="68">
        <f>データ!CR60</f>
        <v>0</v>
      </c>
      <c r="CK28" s="65">
        <f>(CF28+CH28+CJ28)/3</f>
        <v>0</v>
      </c>
      <c r="CL28" s="71">
        <f t="shared" ref="CL28" si="9">(BY28+CD28)/2</f>
        <v>0.5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-1.5432124999999999</v>
      </c>
      <c r="CR28" s="496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8"/>
      <c r="BU29" s="64"/>
      <c r="BV29" s="537"/>
      <c r="BW29" s="537"/>
      <c r="BX29" s="90"/>
      <c r="BY29" s="90"/>
      <c r="BZ29" s="86"/>
      <c r="CA29" s="64"/>
      <c r="CB29" s="64"/>
      <c r="CC29" s="213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49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9">
        <f>(BM30+BN30)/2</f>
        <v>0</v>
      </c>
      <c r="BQ30" s="489">
        <v>0</v>
      </c>
      <c r="BR30" s="68">
        <v>0</v>
      </c>
      <c r="BS30" s="68">
        <f>(BQ30+BR30)/2</f>
        <v>0</v>
      </c>
      <c r="BT30" s="528"/>
      <c r="BU30" s="489">
        <v>0</v>
      </c>
      <c r="BV30" s="535"/>
      <c r="BW30" s="535">
        <f>(BU30+BV30)/2</f>
        <v>0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1">
        <f>(BZ30+CA30+CB30)/3</f>
        <v>0</v>
      </c>
      <c r="CD30" s="71">
        <v>0</v>
      </c>
      <c r="CE30" s="526"/>
      <c r="CF30" s="67">
        <f>データ!CP62</f>
        <v>0</v>
      </c>
      <c r="CG30" s="526"/>
      <c r="CH30" s="67">
        <f>データ!CQ62</f>
        <v>0</v>
      </c>
      <c r="CI30" s="526"/>
      <c r="CJ30" s="68">
        <f>データ!CR62</f>
        <v>0</v>
      </c>
      <c r="CK30" s="65">
        <f>(CF30+CH30+CJ30)/3</f>
        <v>0</v>
      </c>
      <c r="CL30" s="71">
        <f t="shared" ref="CL30" si="10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496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8"/>
      <c r="BU31" s="64"/>
      <c r="BV31" s="537"/>
      <c r="BW31" s="537"/>
      <c r="BX31" s="90"/>
      <c r="BY31" s="90"/>
      <c r="BZ31" s="86"/>
      <c r="CA31" s="64"/>
      <c r="CB31" s="64"/>
      <c r="CC31" s="213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49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9.8333333333333328E-3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0.01</v>
      </c>
      <c r="BF32" s="78"/>
      <c r="BG32" s="79"/>
      <c r="BH32" s="68">
        <v>9.9166666666666674E-3</v>
      </c>
      <c r="BJ32" s="75">
        <v>-113</v>
      </c>
      <c r="BK32" s="73">
        <f t="shared" si="1"/>
        <v>113</v>
      </c>
      <c r="BL32" s="68">
        <v>-18.833333333333332</v>
      </c>
      <c r="BM32" s="68">
        <v>1.2166666666666666E-2</v>
      </c>
      <c r="BN32" s="68">
        <v>0</v>
      </c>
      <c r="BO32" s="489">
        <f>(BM32+BN32)/2</f>
        <v>6.083333333333333E-3</v>
      </c>
      <c r="BQ32" s="489">
        <v>0</v>
      </c>
      <c r="BR32" s="68">
        <v>0</v>
      </c>
      <c r="BS32" s="68">
        <f>(BQ32+BR32)/2</f>
        <v>0</v>
      </c>
      <c r="BT32" s="528"/>
      <c r="BU32" s="489">
        <v>0</v>
      </c>
      <c r="BV32" s="535"/>
      <c r="BW32" s="535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1">
        <f>(BZ32+CA32+CB32)/3</f>
        <v>0</v>
      </c>
      <c r="CD32" s="71">
        <v>0</v>
      </c>
      <c r="CE32" s="526"/>
      <c r="CF32" s="67">
        <f>データ!CP64</f>
        <v>0</v>
      </c>
      <c r="CG32" s="526"/>
      <c r="CH32" s="68">
        <f>データ!CQ64</f>
        <v>0</v>
      </c>
      <c r="CI32" s="526"/>
      <c r="CJ32" s="68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32.990083333333331</v>
      </c>
      <c r="CR32" s="498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8"/>
      <c r="BU33" s="64"/>
      <c r="BV33" s="537"/>
      <c r="BW33" s="537"/>
      <c r="BX33" s="90"/>
      <c r="BY33" s="90"/>
      <c r="BZ33" s="86"/>
      <c r="CA33" s="64"/>
      <c r="CB33" s="64"/>
      <c r="CC33" s="213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77.161458333333314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67.94005833333334</v>
      </c>
      <c r="BF34" s="94"/>
      <c r="BG34" s="95"/>
      <c r="BH34" s="64">
        <v>72.550758333333334</v>
      </c>
      <c r="BJ34" s="92">
        <v>3</v>
      </c>
      <c r="BK34" s="73">
        <f t="shared" si="1"/>
        <v>-3</v>
      </c>
      <c r="BL34" s="64">
        <v>123.87513833333337</v>
      </c>
      <c r="BM34" s="64">
        <v>65.106591666666674</v>
      </c>
      <c r="BN34" s="64">
        <v>52.559235000000001</v>
      </c>
      <c r="BO34" s="489">
        <f>(BM34+BN34)/2</f>
        <v>58.832913333333337</v>
      </c>
      <c r="BQ34" s="489">
        <v>44.308004999999994</v>
      </c>
      <c r="BR34" s="64">
        <v>47.482281666666672</v>
      </c>
      <c r="BS34" s="68">
        <f>(BQ34+BR34)/2</f>
        <v>45.895143333333337</v>
      </c>
      <c r="BT34" s="528"/>
      <c r="BU34" s="489">
        <v>47.114801666666672</v>
      </c>
      <c r="BV34" s="537"/>
      <c r="BW34" s="535">
        <f>(BU34+BV34)/2</f>
        <v>23.557400833333336</v>
      </c>
      <c r="BX34" s="90">
        <v>47.5</v>
      </c>
      <c r="BY34" s="90">
        <v>60</v>
      </c>
      <c r="BZ34" s="86">
        <f>BZ9+BZ11+BZ13+BZ16+BZ18+BZ20+BZ22+BZ24+BZ26+BZ28+BZ30+BZ32</f>
        <v>56.831799999999994</v>
      </c>
      <c r="CA34" s="64">
        <f t="shared" ref="CA34:CB34" si="13">CA9+CA11+CA13+CA16+CA18+CA20+CA22+CA24+CA26+CA28+CA30+CA32</f>
        <v>34.673700000000004</v>
      </c>
      <c r="CB34" s="64">
        <f t="shared" si="13"/>
        <v>34.455260000000003</v>
      </c>
      <c r="CC34" s="213">
        <f>CC9+CC11+CC13+CC16+CC18+CC20+CC22+CC24+CC26+CC28+CC30+CC32</f>
        <v>41.986919999999998</v>
      </c>
      <c r="CD34" s="90">
        <f>CD9+CD11+CD13+CD16+CD18+CD20+CD22+CD24+CD26+CD28+CD30+CD32</f>
        <v>58.4</v>
      </c>
      <c r="CE34" s="68">
        <f>CE9+CE11+CE13+CE16+CE18+CE20+CE22+CE24+CE26+CE28+CE30+CE32</f>
        <v>0</v>
      </c>
      <c r="CF34" s="86">
        <f t="shared" ref="CF34" si="14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15">CH9+CH11+CH13+CH16+CH18+CH20+CH22+CH24+CH26+CH28+CH30+CH32</f>
        <v>46</v>
      </c>
      <c r="CI34" s="68">
        <f t="shared" si="15"/>
        <v>0</v>
      </c>
      <c r="CJ34" s="64">
        <f t="shared" si="15"/>
        <v>39</v>
      </c>
      <c r="CK34" s="84">
        <f>CK9+CK11+CK13+CK16+CK18+CK20+CK22+CK24+CK26+CK28+CK30+CK32</f>
        <v>28.333333333333332</v>
      </c>
      <c r="CL34" s="90">
        <f t="shared" ref="CL34" si="16">CL9+CL11+CL13+CL16+CL18+CL20+CL22+CL24+CL26+CL28+CL30+CL32</f>
        <v>59.2</v>
      </c>
      <c r="CM34" s="86">
        <f>CM9+CM11+CM13+CM16+CM18+CM20+CM22+CM24+CM26+CM28+CM30+CM32</f>
        <v>35.160126666666663</v>
      </c>
      <c r="CN34" s="64">
        <f>CN9+CN11+CN13+CN16+CN18+CN20+CN22+CN24+CN26+CN28+CN30+CN32</f>
        <v>199.09736037999966</v>
      </c>
      <c r="CO34" s="64">
        <f>CO9+CO11+CO13+CO16+CO18+CO20+CO22+CO24+CO26+CO28+CO30+CO32</f>
        <v>117.12874352333316</v>
      </c>
      <c r="CP34" s="97">
        <f t="shared" si="3"/>
        <v>44.577985189999822</v>
      </c>
      <c r="CR34" s="63">
        <f>CR9+CR11+CR13+CR16+CR18+CR20+CR22+CR24+CR26+CR28+CR30+CR32</f>
        <v>285</v>
      </c>
      <c r="CS34" s="64">
        <f>CS9+CS11+CS13+CS16+CS18+CS20+CS22+CS24+CS26+CS28+CS30+CS32</f>
        <v>210.96075999999999</v>
      </c>
      <c r="CT34" s="88">
        <f>CT9+CT11+CT13+CT16+CT18+CT20+CT22+CT24+CT26+CT28+CT30+CT32</f>
        <v>74.039239999999992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8"/>
      <c r="BU35" s="56"/>
      <c r="BV35" s="536"/>
      <c r="BW35" s="536"/>
      <c r="BX35" s="101"/>
      <c r="BY35" s="101"/>
      <c r="BZ35" s="55"/>
      <c r="CA35" s="56"/>
      <c r="CB35" s="56"/>
      <c r="CC35" s="212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499"/>
      <c r="CS35" s="56"/>
      <c r="CT35" s="49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9">
        <f>(BM36+BN36)/2</f>
        <v>0</v>
      </c>
      <c r="BQ36" s="489">
        <v>0</v>
      </c>
      <c r="BR36" s="68">
        <v>0</v>
      </c>
      <c r="BS36" s="68">
        <f>(BQ36+BR36)/2</f>
        <v>0</v>
      </c>
      <c r="BT36" s="528"/>
      <c r="BU36" s="489">
        <v>0</v>
      </c>
      <c r="BV36" s="535"/>
      <c r="BW36" s="535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1">
        <f>(BZ36+CA36+CB36)/3</f>
        <v>0</v>
      </c>
      <c r="CD36" s="71">
        <v>0</v>
      </c>
      <c r="CE36" s="526"/>
      <c r="CF36" s="67">
        <f>データ!CP68</f>
        <v>0</v>
      </c>
      <c r="CG36" s="526"/>
      <c r="CH36" s="68">
        <f>データ!CQ68</f>
        <v>0</v>
      </c>
      <c r="CI36" s="526"/>
      <c r="CJ36" s="68">
        <f>データ!CR68</f>
        <v>0</v>
      </c>
      <c r="CK36" s="65">
        <f>(CF36+CH36+CJ36)/3</f>
        <v>0</v>
      </c>
      <c r="CL36" s="71">
        <f t="shared" ref="CL36" si="17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49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8"/>
      <c r="BU37" s="56"/>
      <c r="BV37" s="536"/>
      <c r="BW37" s="536"/>
      <c r="BX37" s="101"/>
      <c r="BY37" s="101"/>
      <c r="BZ37" s="55"/>
      <c r="CA37" s="56"/>
      <c r="CB37" s="56"/>
      <c r="CC37" s="212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499"/>
      <c r="CS37" s="56"/>
      <c r="CT37" s="49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0.02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0.01</v>
      </c>
      <c r="BJ38" s="75"/>
      <c r="BK38" s="73">
        <f t="shared" si="1"/>
        <v>0</v>
      </c>
      <c r="BL38" s="68">
        <v>0</v>
      </c>
      <c r="BM38" s="68">
        <v>0</v>
      </c>
      <c r="BN38" s="68">
        <v>0.77083333333333337</v>
      </c>
      <c r="BO38" s="489">
        <f>(BM38+BN38)/2</f>
        <v>0.38541666666666669</v>
      </c>
      <c r="BQ38" s="489">
        <v>8.3749999999999991E-2</v>
      </c>
      <c r="BR38" s="68">
        <v>0</v>
      </c>
      <c r="BS38" s="68">
        <f>(BQ38+BR38)/2</f>
        <v>4.1874999999999996E-2</v>
      </c>
      <c r="BT38" s="528"/>
      <c r="BU38" s="489">
        <v>1.1749999999999998E-2</v>
      </c>
      <c r="BV38" s="535"/>
      <c r="BW38" s="535">
        <f>(BU38+BV38)/2</f>
        <v>5.8749999999999991E-3</v>
      </c>
      <c r="BX38" s="71">
        <v>0</v>
      </c>
      <c r="BY38" s="71">
        <v>0</v>
      </c>
      <c r="BZ38" s="67">
        <f>データ!CL70</f>
        <v>0.48</v>
      </c>
      <c r="CA38" s="68">
        <f>データ!CM70</f>
        <v>0</v>
      </c>
      <c r="CB38" s="68">
        <f>データ!CN70</f>
        <v>0</v>
      </c>
      <c r="CC38" s="211">
        <f>(BZ38+CA38+CB38)/3</f>
        <v>0.16</v>
      </c>
      <c r="CD38" s="71">
        <v>0</v>
      </c>
      <c r="CE38" s="526"/>
      <c r="CF38" s="67">
        <f>データ!CP70</f>
        <v>0</v>
      </c>
      <c r="CG38" s="526"/>
      <c r="CH38" s="67">
        <f>データ!CQ70</f>
        <v>0</v>
      </c>
      <c r="CI38" s="526"/>
      <c r="CJ38" s="68">
        <f>データ!CR70</f>
        <v>0</v>
      </c>
      <c r="CK38" s="65">
        <f>(CF38+CH38+CJ38)/3</f>
        <v>0</v>
      </c>
      <c r="CL38" s="71">
        <f t="shared" ref="CL38" si="18">(BY38+CD38)/2</f>
        <v>0</v>
      </c>
      <c r="CM38" s="67">
        <f>(CC38+CK38)/2</f>
        <v>0.08</v>
      </c>
      <c r="CN38" s="67">
        <v>0.19616666666666668</v>
      </c>
      <c r="CO38" s="68">
        <f>(CM38+CN38)/2</f>
        <v>0.13808333333333334</v>
      </c>
      <c r="CP38" s="81">
        <f t="shared" si="3"/>
        <v>0.12808333333333333</v>
      </c>
      <c r="CR38" s="496">
        <f t="shared" ref="CR38" si="19">BX38*6</f>
        <v>0</v>
      </c>
      <c r="CS38" s="68">
        <f>BZ38+CA38+CB38+CF38+CH38+CJ38</f>
        <v>0.48</v>
      </c>
      <c r="CT38" s="72">
        <f>CR38-CS38</f>
        <v>-0.48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8"/>
      <c r="BU39" s="56"/>
      <c r="BV39" s="536"/>
      <c r="BW39" s="536"/>
      <c r="BX39" s="101"/>
      <c r="BY39" s="101"/>
      <c r="BZ39" s="55"/>
      <c r="CA39" s="56"/>
      <c r="CB39" s="56"/>
      <c r="CC39" s="212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499"/>
      <c r="CS39" s="56"/>
      <c r="CT39" s="49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0">BA40-BJ40</f>
        <v>-1</v>
      </c>
      <c r="BL40" s="144">
        <v>0.5</v>
      </c>
      <c r="BM40" s="144">
        <v>0</v>
      </c>
      <c r="BN40" s="144">
        <v>0</v>
      </c>
      <c r="BO40" s="489">
        <f>(BM40+BN40)/2</f>
        <v>0</v>
      </c>
      <c r="BQ40" s="489">
        <v>0</v>
      </c>
      <c r="BR40" s="144">
        <v>0</v>
      </c>
      <c r="BS40" s="68">
        <f>(BQ40+BR40)/2</f>
        <v>0</v>
      </c>
      <c r="BT40" s="528"/>
      <c r="BU40" s="489">
        <v>0</v>
      </c>
      <c r="BV40" s="538"/>
      <c r="BW40" s="535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4">
        <f>(BZ40+CA40+CB40)/3</f>
        <v>0</v>
      </c>
      <c r="CD40" s="146">
        <v>0</v>
      </c>
      <c r="CE40" s="526"/>
      <c r="CF40" s="143">
        <f>データ!CP72</f>
        <v>0</v>
      </c>
      <c r="CG40" s="526"/>
      <c r="CH40" s="143">
        <f>データ!CQ72</f>
        <v>0</v>
      </c>
      <c r="CI40" s="526"/>
      <c r="CJ40" s="144">
        <f>データ!CR72</f>
        <v>0</v>
      </c>
      <c r="CK40" s="141">
        <f>(CF40+CH40+CJ40)/3</f>
        <v>0</v>
      </c>
      <c r="CL40" s="146">
        <f t="shared" ref="CL40" si="21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496">
        <f t="shared" ref="CR40" si="22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0"/>
        <v>0</v>
      </c>
      <c r="BL41" s="58"/>
      <c r="BM41" s="56"/>
      <c r="BN41" s="56"/>
      <c r="BO41" s="56"/>
      <c r="BQ41" s="56"/>
      <c r="BR41" s="56"/>
      <c r="BS41" s="56"/>
      <c r="BT41" s="528"/>
      <c r="BU41" s="56"/>
      <c r="BV41" s="536"/>
      <c r="BW41" s="536"/>
      <c r="BX41" s="101"/>
      <c r="BY41" s="101"/>
      <c r="BZ41" s="55"/>
      <c r="CA41" s="56"/>
      <c r="CB41" s="56"/>
      <c r="CC41" s="212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499"/>
      <c r="CS41" s="56"/>
      <c r="CT41" s="49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0"/>
        <v>0</v>
      </c>
      <c r="BL42" s="68">
        <v>0.1565</v>
      </c>
      <c r="BM42" s="68">
        <v>0</v>
      </c>
      <c r="BN42" s="68">
        <v>0</v>
      </c>
      <c r="BO42" s="489">
        <f>(BM42+BN42)/2</f>
        <v>0</v>
      </c>
      <c r="BQ42" s="489">
        <v>0</v>
      </c>
      <c r="BR42" s="68">
        <v>0</v>
      </c>
      <c r="BS42" s="68">
        <f>(BQ42+BR42)/2</f>
        <v>0</v>
      </c>
      <c r="BT42" s="528"/>
      <c r="BU42" s="489">
        <v>0</v>
      </c>
      <c r="BV42" s="535"/>
      <c r="BW42" s="535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1">
        <f>(BZ42+CA42+CB42)/3</f>
        <v>0</v>
      </c>
      <c r="CD42" s="71">
        <v>0</v>
      </c>
      <c r="CE42" s="526"/>
      <c r="CF42" s="67">
        <f>データ!CP74</f>
        <v>0</v>
      </c>
      <c r="CG42" s="526"/>
      <c r="CH42" s="67">
        <f>データ!CQ74</f>
        <v>0</v>
      </c>
      <c r="CI42" s="526"/>
      <c r="CJ42" s="68">
        <f>データ!CR74</f>
        <v>0</v>
      </c>
      <c r="CK42" s="65">
        <f>(CF42+CH42+CJ42)/3</f>
        <v>0</v>
      </c>
      <c r="CL42" s="71">
        <f t="shared" ref="CL42" si="23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496">
        <f t="shared" ref="CR42" si="24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0"/>
        <v>0</v>
      </c>
      <c r="BL43" s="58"/>
      <c r="BM43" s="56"/>
      <c r="BN43" s="56"/>
      <c r="BO43" s="56"/>
      <c r="BQ43" s="56"/>
      <c r="BR43" s="64"/>
      <c r="BS43" s="64"/>
      <c r="BT43" s="528"/>
      <c r="BU43" s="56"/>
      <c r="BV43" s="536"/>
      <c r="BW43" s="536"/>
      <c r="BX43" s="101"/>
      <c r="BY43" s="101"/>
      <c r="BZ43" s="55"/>
      <c r="CA43" s="56"/>
      <c r="CB43" s="56"/>
      <c r="CC43" s="212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499"/>
      <c r="CS43" s="56"/>
      <c r="CT43" s="49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0"/>
        <v>-2</v>
      </c>
      <c r="BL44" s="68">
        <v>16.819090000000003</v>
      </c>
      <c r="BM44" s="68">
        <v>0</v>
      </c>
      <c r="BN44" s="68">
        <v>0</v>
      </c>
      <c r="BO44" s="489">
        <f>(BM44+BN44)/2</f>
        <v>0</v>
      </c>
      <c r="BQ44" s="489">
        <v>0</v>
      </c>
      <c r="BR44" s="68">
        <v>0</v>
      </c>
      <c r="BS44" s="68">
        <f>(BQ44+BR44)/2</f>
        <v>0</v>
      </c>
      <c r="BT44" s="528"/>
      <c r="BU44" s="489">
        <v>0</v>
      </c>
      <c r="BV44" s="535"/>
      <c r="BW44" s="535">
        <f>(BU44+BV44)/2</f>
        <v>0</v>
      </c>
      <c r="BX44" s="71">
        <v>0</v>
      </c>
      <c r="BY44" s="71">
        <v>2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1">
        <f>(BZ44+CA44+CB44)/3</f>
        <v>0</v>
      </c>
      <c r="CD44" s="71">
        <v>3</v>
      </c>
      <c r="CE44" s="526"/>
      <c r="CF44" s="67">
        <f>データ!CP76</f>
        <v>0</v>
      </c>
      <c r="CG44" s="526"/>
      <c r="CH44" s="67">
        <f>データ!CQ76</f>
        <v>0</v>
      </c>
      <c r="CI44" s="526"/>
      <c r="CJ44" s="68">
        <f>データ!CR76</f>
        <v>0</v>
      </c>
      <c r="CK44" s="65">
        <f>(CF44+CH44+CJ44)/3</f>
        <v>0</v>
      </c>
      <c r="CL44" s="71">
        <f t="shared" ref="CL44" si="25">(BY44+CD44)/2</f>
        <v>2.5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496">
        <f t="shared" ref="CR44" si="26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0"/>
        <v>0</v>
      </c>
      <c r="BL45" s="135"/>
      <c r="BM45" s="82"/>
      <c r="BN45" s="82"/>
      <c r="BO45" s="82"/>
      <c r="BQ45" s="82"/>
      <c r="BR45" s="82"/>
      <c r="BS45" s="82"/>
      <c r="BT45" s="528"/>
      <c r="BU45" s="82"/>
      <c r="BV45" s="539"/>
      <c r="BW45" s="539"/>
      <c r="BX45" s="160"/>
      <c r="BY45" s="160"/>
      <c r="BZ45" s="158"/>
      <c r="CA45" s="82"/>
      <c r="CB45" s="82"/>
      <c r="CC45" s="215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499"/>
      <c r="CS45" s="56"/>
      <c r="CT45" s="222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7">J36+J38+J40+J42+J44</f>
        <v>104</v>
      </c>
      <c r="K46" s="68">
        <f>K36+K38+K40+K42+K44</f>
        <v>600</v>
      </c>
      <c r="L46" s="68">
        <f t="shared" si="27"/>
        <v>100</v>
      </c>
      <c r="M46" s="68">
        <f t="shared" si="27"/>
        <v>42</v>
      </c>
      <c r="N46" s="68">
        <f t="shared" si="27"/>
        <v>14</v>
      </c>
      <c r="O46" s="68">
        <f t="shared" si="27"/>
        <v>42</v>
      </c>
      <c r="P46" s="68">
        <f t="shared" si="27"/>
        <v>14</v>
      </c>
      <c r="Q46" s="69">
        <f t="shared" si="27"/>
        <v>84</v>
      </c>
      <c r="R46" s="70">
        <f t="shared" si="27"/>
        <v>14</v>
      </c>
      <c r="S46" s="67">
        <f t="shared" si="27"/>
        <v>6</v>
      </c>
      <c r="T46" s="69">
        <f t="shared" si="27"/>
        <v>30.230709999999998</v>
      </c>
      <c r="U46" s="71">
        <f t="shared" si="27"/>
        <v>6</v>
      </c>
      <c r="V46" s="67">
        <f t="shared" si="27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0.02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0.01</v>
      </c>
      <c r="BJ46" s="75">
        <v>9</v>
      </c>
      <c r="BK46" s="73">
        <f t="shared" si="20"/>
        <v>-9</v>
      </c>
      <c r="BL46" s="68">
        <v>23.407665000000001</v>
      </c>
      <c r="BM46" s="68">
        <v>0</v>
      </c>
      <c r="BN46" s="68">
        <v>0.77083333333333337</v>
      </c>
      <c r="BO46" s="489">
        <f>(BM46+BN46)/2</f>
        <v>0.38541666666666669</v>
      </c>
      <c r="BQ46" s="489">
        <v>8.3749999999999991E-2</v>
      </c>
      <c r="BR46" s="68">
        <v>0</v>
      </c>
      <c r="BS46" s="68">
        <f>(BQ46+BR46)/2</f>
        <v>4.1874999999999996E-2</v>
      </c>
      <c r="BT46" s="528"/>
      <c r="BU46" s="489">
        <v>1.1749999999999998E-2</v>
      </c>
      <c r="BV46" s="535"/>
      <c r="BW46" s="535">
        <f>(BU46+BV46)/2</f>
        <v>5.8749999999999991E-3</v>
      </c>
      <c r="BX46" s="71">
        <v>0</v>
      </c>
      <c r="BY46" s="71">
        <v>2</v>
      </c>
      <c r="BZ46" s="67">
        <f>BZ36+BZ38+BZ40+BZ42+BZ44</f>
        <v>0.48</v>
      </c>
      <c r="CA46" s="68">
        <f t="shared" ref="CA46:CB46" si="28">CA36+CA38+CA40+CA42+CA44</f>
        <v>0</v>
      </c>
      <c r="CB46" s="68">
        <f t="shared" si="28"/>
        <v>0</v>
      </c>
      <c r="CC46" s="211">
        <f t="shared" ref="CC46:CN46" si="29">CC36+CC38+CC40+CC42+CC44</f>
        <v>0.16</v>
      </c>
      <c r="CD46" s="71">
        <v>3</v>
      </c>
      <c r="CE46" s="68">
        <f>CE36+CE38+CE40+CE42+CE44</f>
        <v>0</v>
      </c>
      <c r="CF46" s="67">
        <f t="shared" ref="CF46" si="30">CF36+CF38+CF40+CF42+CF44</f>
        <v>0</v>
      </c>
      <c r="CG46" s="68">
        <f>CG36+CG38+CG40+CG42+CG44</f>
        <v>0</v>
      </c>
      <c r="CH46" s="68">
        <f t="shared" ref="CH46:CJ46" si="31">CH36+CH38+CH40+CH42+CH44</f>
        <v>0</v>
      </c>
      <c r="CI46" s="68">
        <f t="shared" si="31"/>
        <v>0</v>
      </c>
      <c r="CJ46" s="68">
        <f t="shared" si="31"/>
        <v>0</v>
      </c>
      <c r="CK46" s="65">
        <f t="shared" si="29"/>
        <v>0</v>
      </c>
      <c r="CL46" s="71">
        <f t="shared" si="29"/>
        <v>2.5</v>
      </c>
      <c r="CM46" s="67">
        <f t="shared" si="29"/>
        <v>0.08</v>
      </c>
      <c r="CN46" s="68">
        <f t="shared" si="29"/>
        <v>205.45325761166666</v>
      </c>
      <c r="CO46" s="68">
        <f>CO36+CO38+CO40+CO42+CO44</f>
        <v>102.76662880583332</v>
      </c>
      <c r="CP46" s="81">
        <f t="shared" si="3"/>
        <v>102.75662880583332</v>
      </c>
      <c r="CR46" s="498">
        <f>BX46*6</f>
        <v>0</v>
      </c>
      <c r="CS46" s="68">
        <f>CS36+CS38+CS40+CS42+CS44</f>
        <v>0.48</v>
      </c>
      <c r="CT46" s="72">
        <f>CT36+CT38+CT40+CT42+CT44</f>
        <v>-0.48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0"/>
        <v>0</v>
      </c>
      <c r="BL47" s="135"/>
      <c r="BM47" s="135"/>
      <c r="BN47" s="135"/>
      <c r="BO47" s="135"/>
      <c r="BQ47" s="135"/>
      <c r="BR47" s="135"/>
      <c r="BS47" s="135"/>
      <c r="BT47" s="528"/>
      <c r="BU47" s="135"/>
      <c r="BV47" s="540"/>
      <c r="BW47" s="540"/>
      <c r="BX47" s="174"/>
      <c r="BY47" s="174"/>
      <c r="BZ47" s="171"/>
      <c r="CA47" s="135"/>
      <c r="CB47" s="135"/>
      <c r="CC47" s="216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78.18145833333331</v>
      </c>
      <c r="AL48" s="193">
        <f t="shared" ref="AL48:BH48" si="32">AL7+AL34+AL46</f>
        <v>0</v>
      </c>
      <c r="AM48" s="73">
        <f t="shared" si="32"/>
        <v>0</v>
      </c>
      <c r="AN48" s="188">
        <f t="shared" si="32"/>
        <v>0</v>
      </c>
      <c r="AO48" s="193">
        <f t="shared" si="32"/>
        <v>0</v>
      </c>
      <c r="AP48" s="73">
        <f t="shared" si="32"/>
        <v>0</v>
      </c>
      <c r="AQ48" s="188">
        <f t="shared" si="32"/>
        <v>0</v>
      </c>
      <c r="AR48" s="73">
        <f t="shared" si="32"/>
        <v>0</v>
      </c>
      <c r="AS48" s="73">
        <f t="shared" si="32"/>
        <v>0</v>
      </c>
      <c r="AT48" s="192">
        <f t="shared" si="32"/>
        <v>0</v>
      </c>
      <c r="AU48" s="192">
        <f t="shared" si="32"/>
        <v>0</v>
      </c>
      <c r="AV48" s="192">
        <f t="shared" si="32"/>
        <v>0</v>
      </c>
      <c r="AW48" s="194">
        <f t="shared" si="32"/>
        <v>0</v>
      </c>
      <c r="AX48" s="194">
        <f t="shared" si="32"/>
        <v>0</v>
      </c>
      <c r="AY48" s="194">
        <f t="shared" si="32"/>
        <v>0</v>
      </c>
      <c r="AZ48" s="195">
        <f t="shared" si="32"/>
        <v>0</v>
      </c>
      <c r="BA48" s="194">
        <f t="shared" si="32"/>
        <v>0</v>
      </c>
      <c r="BB48" s="194">
        <f t="shared" si="32"/>
        <v>0</v>
      </c>
      <c r="BC48" s="196">
        <f t="shared" si="32"/>
        <v>0</v>
      </c>
      <c r="BD48" s="197">
        <f t="shared" si="32"/>
        <v>0</v>
      </c>
      <c r="BE48" s="188">
        <f t="shared" si="32"/>
        <v>70.94005833333334</v>
      </c>
      <c r="BF48" s="198">
        <f t="shared" si="32"/>
        <v>0</v>
      </c>
      <c r="BG48" s="199">
        <f t="shared" si="32"/>
        <v>0</v>
      </c>
      <c r="BH48" s="188">
        <f t="shared" si="32"/>
        <v>74.560758333333339</v>
      </c>
      <c r="BJ48" s="192">
        <v>2665.6037999999999</v>
      </c>
      <c r="BK48" s="73">
        <f t="shared" si="20"/>
        <v>-2665.6037999999999</v>
      </c>
      <c r="BL48" s="188">
        <v>2447.5999700000002</v>
      </c>
      <c r="BM48" s="188">
        <f t="shared" ref="BM48:BN48" si="33">BM7+BM34+BM46</f>
        <v>66.893875000000008</v>
      </c>
      <c r="BN48" s="188">
        <f t="shared" si="33"/>
        <v>55.251570000000001</v>
      </c>
      <c r="BO48" s="188">
        <f>(BM48+BN48)/2</f>
        <v>61.072722500000005</v>
      </c>
      <c r="BQ48" s="188">
        <f>BQ7+BQ34+BQ46</f>
        <v>45.806199999999997</v>
      </c>
      <c r="BR48" s="188">
        <f>BR7+BR34+BR46</f>
        <v>48.571576666666672</v>
      </c>
      <c r="BS48" s="188">
        <f>(BQ48+BR48)/2</f>
        <v>47.188888333333338</v>
      </c>
      <c r="BT48" s="528"/>
      <c r="BU48" s="188">
        <f>BU7+BU34+BU46</f>
        <v>50.012435000000004</v>
      </c>
      <c r="BV48" s="541"/>
      <c r="BW48" s="541">
        <f>(BU48+BV48)/2</f>
        <v>25.006217500000002</v>
      </c>
      <c r="BX48" s="191">
        <f>BX7+BX34+BX46</f>
        <v>48.5</v>
      </c>
      <c r="BY48" s="191">
        <f>BY7+BY34+BY46</f>
        <v>64</v>
      </c>
      <c r="BZ48" s="187">
        <f>BZ7+BZ34+BZ46</f>
        <v>60.624299999999991</v>
      </c>
      <c r="CA48" s="188">
        <f t="shared" ref="CA48:CB48" si="34">CA7+CA34+CA46</f>
        <v>36.962000000000003</v>
      </c>
      <c r="CB48" s="188">
        <f t="shared" si="34"/>
        <v>35.965949999999999</v>
      </c>
      <c r="CC48" s="189">
        <f t="shared" ref="CC48:CM48" si="35">CC7+CC34+CC46</f>
        <v>44.517416666666662</v>
      </c>
      <c r="CD48" s="191">
        <f>CD7+CD34+CD46</f>
        <v>63.4</v>
      </c>
      <c r="CE48" s="188">
        <f>CE7+CE34+CE46</f>
        <v>0</v>
      </c>
      <c r="CF48" s="187">
        <f t="shared" ref="CF48" si="36">CF7+CF34+CF46</f>
        <v>0</v>
      </c>
      <c r="CG48" s="188">
        <f>CG7+CG34+CG46</f>
        <v>0</v>
      </c>
      <c r="CH48" s="188">
        <f t="shared" ref="CH48:CJ48" si="37">CH7+CH34+CH46</f>
        <v>47</v>
      </c>
      <c r="CI48" s="188">
        <f t="shared" si="37"/>
        <v>0</v>
      </c>
      <c r="CJ48" s="188">
        <f t="shared" si="37"/>
        <v>40</v>
      </c>
      <c r="CK48" s="185">
        <f t="shared" si="35"/>
        <v>29</v>
      </c>
      <c r="CL48" s="191">
        <f>CL7+CL34+CL46</f>
        <v>63.7</v>
      </c>
      <c r="CM48" s="187">
        <f t="shared" si="35"/>
        <v>36.758708333333331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291</v>
      </c>
      <c r="CS48" s="188">
        <f>CS7+CS34+CS46</f>
        <v>220.55224999999999</v>
      </c>
      <c r="CT48" s="193">
        <f>CT7+CT34+CT46</f>
        <v>70.447749999999985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8"/>
      <c r="BV52" s="542"/>
      <c r="BW52" s="542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048576 CI6:CI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" customWidth="1"/>
    <col min="91" max="92" width="9" style="501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9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3">
        <v>0</v>
      </c>
      <c r="CM3" s="502">
        <v>0</v>
      </c>
      <c r="CN3" s="502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20" t="s">
        <v>19</v>
      </c>
      <c r="BF4" s="31"/>
      <c r="BG4" s="32"/>
      <c r="BH4" s="221" t="s">
        <v>97</v>
      </c>
      <c r="BJ4" s="23" t="s">
        <v>17</v>
      </c>
      <c r="BK4" s="2" t="s">
        <v>18</v>
      </c>
      <c r="BL4" s="14" t="s">
        <v>19</v>
      </c>
      <c r="BM4" s="222"/>
      <c r="BN4" s="223" t="s">
        <v>20</v>
      </c>
      <c r="BO4" s="223" t="s">
        <v>21</v>
      </c>
      <c r="BP4" s="224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5" t="s">
        <v>21</v>
      </c>
      <c r="BY4" s="225" t="s">
        <v>22</v>
      </c>
      <c r="CA4" s="221" t="s">
        <v>99</v>
      </c>
      <c r="CB4" s="226"/>
      <c r="CC4" s="227"/>
      <c r="CE4" s="221" t="s">
        <v>63</v>
      </c>
      <c r="CG4" s="221" t="s">
        <v>100</v>
      </c>
      <c r="CI4" s="228" t="s">
        <v>64</v>
      </c>
      <c r="CJ4" s="228" t="s">
        <v>65</v>
      </c>
      <c r="CK4" s="229" t="s">
        <v>66</v>
      </c>
      <c r="CL4" s="26" t="s">
        <v>152</v>
      </c>
      <c r="CM4" s="503" t="s">
        <v>171</v>
      </c>
      <c r="CN4" s="503" t="s">
        <v>172</v>
      </c>
      <c r="CO4" s="28"/>
      <c r="CP4" s="29"/>
      <c r="CQ4" s="26" t="s">
        <v>173</v>
      </c>
      <c r="CR4" s="27" t="s">
        <v>174</v>
      </c>
      <c r="CS4" s="28"/>
      <c r="CT4" s="230"/>
      <c r="CU4" s="231"/>
      <c r="CV4" s="232"/>
      <c r="CW4" s="233"/>
      <c r="CX4" s="232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9" t="s">
        <v>28</v>
      </c>
      <c r="BE5" s="43" t="s">
        <v>28</v>
      </c>
      <c r="BF5" s="37" t="s">
        <v>28</v>
      </c>
      <c r="BG5" s="209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2"/>
      <c r="BN5" s="37" t="s">
        <v>33</v>
      </c>
      <c r="BO5" s="37" t="s">
        <v>33</v>
      </c>
      <c r="BP5" s="234" t="s">
        <v>33</v>
      </c>
      <c r="BQ5" s="235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6" t="s">
        <v>33</v>
      </c>
      <c r="CJ5" s="236" t="s">
        <v>33</v>
      </c>
      <c r="CK5" s="237" t="s">
        <v>33</v>
      </c>
      <c r="CL5" s="46" t="s">
        <v>28</v>
      </c>
      <c r="CM5" s="504" t="s">
        <v>28</v>
      </c>
      <c r="CN5" s="504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8"/>
      <c r="CV5" s="38"/>
      <c r="CW5" s="239"/>
      <c r="CX5" s="38"/>
    </row>
    <row r="6" spans="2:103" ht="13.5" customHeight="1" x14ac:dyDescent="0.15">
      <c r="B6" s="52"/>
      <c r="C6" s="240"/>
      <c r="D6" s="53"/>
      <c r="E6" s="53"/>
      <c r="F6" s="53"/>
      <c r="G6" s="53"/>
      <c r="H6" s="54"/>
      <c r="I6" s="55"/>
      <c r="J6" s="241"/>
      <c r="K6" s="56"/>
      <c r="L6" s="242"/>
      <c r="M6" s="56"/>
      <c r="N6" s="242"/>
      <c r="O6" s="56"/>
      <c r="P6" s="242"/>
      <c r="Q6" s="57"/>
      <c r="R6" s="243"/>
      <c r="S6" s="241"/>
      <c r="T6" s="244"/>
      <c r="U6" s="245"/>
      <c r="V6" s="55"/>
      <c r="W6" s="58"/>
      <c r="X6" s="242"/>
      <c r="Y6" s="58"/>
      <c r="Z6" s="246"/>
      <c r="AA6" s="246"/>
      <c r="AB6" s="246"/>
      <c r="AC6" s="57"/>
      <c r="AD6" s="57"/>
      <c r="AE6" s="242"/>
      <c r="AF6" s="59"/>
      <c r="AG6" s="137"/>
      <c r="AH6" s="61"/>
      <c r="AI6" s="62"/>
      <c r="AK6" s="242"/>
      <c r="AL6" s="59"/>
      <c r="AN6" s="242"/>
      <c r="AO6" s="59"/>
      <c r="AQ6" s="247"/>
      <c r="AT6" s="248"/>
      <c r="AU6" s="248"/>
      <c r="AV6" s="248"/>
      <c r="AW6" s="249"/>
      <c r="AX6" s="249"/>
      <c r="AY6" s="249"/>
      <c r="AZ6" s="250"/>
      <c r="BA6" s="249"/>
      <c r="BB6" s="249"/>
      <c r="BC6" s="251"/>
      <c r="BD6" s="252"/>
      <c r="BE6" s="253"/>
      <c r="BF6" s="254">
        <v>0</v>
      </c>
      <c r="BG6" s="255">
        <v>-1.9951938314844654E-4</v>
      </c>
      <c r="BH6" s="248" t="e">
        <v>#DIV/0!</v>
      </c>
      <c r="BJ6" s="248">
        <v>2.080554161720251E-4</v>
      </c>
      <c r="BL6" s="242">
        <v>1.9951938314844654E-4</v>
      </c>
      <c r="BM6" s="222"/>
      <c r="BN6" s="256"/>
      <c r="BO6" s="256"/>
      <c r="BP6" s="257"/>
      <c r="BQ6" s="258" t="e">
        <v>#DIV/0!</v>
      </c>
      <c r="BR6" s="249" t="e">
        <v>#DIV/0!</v>
      </c>
      <c r="BS6" s="249" t="e">
        <v>#DIV/0!</v>
      </c>
      <c r="BT6" s="250" t="e">
        <v>#DIV/0!</v>
      </c>
      <c r="BU6" s="249" t="e">
        <v>#DIV/0!</v>
      </c>
      <c r="BV6" s="249" t="e">
        <v>#DIV/0!</v>
      </c>
      <c r="BW6" s="251" t="e">
        <v>#DIV/0!</v>
      </c>
      <c r="BX6" s="252" t="e">
        <v>#DIV/0!</v>
      </c>
      <c r="BY6" s="259" t="e">
        <v>#DIV/0!</v>
      </c>
      <c r="CA6" s="248">
        <v>1.9999999999999998E-4</v>
      </c>
      <c r="CB6" s="260" t="e">
        <v>#DIV/0!</v>
      </c>
      <c r="CC6" s="261" t="e">
        <v>#DIV/0!</v>
      </c>
      <c r="CE6" s="248" t="e">
        <v>#DIV/0!</v>
      </c>
      <c r="CG6" s="248" t="e">
        <v>#DIV/0!</v>
      </c>
      <c r="CI6" s="262" t="e">
        <v>#DIV/0!</v>
      </c>
      <c r="CJ6" s="262" t="e">
        <v>#DIV/0!</v>
      </c>
      <c r="CK6" s="263" t="e">
        <v>#DIV/0!</v>
      </c>
      <c r="CL6" s="249" t="e">
        <v>#DIV/0!</v>
      </c>
      <c r="CM6" s="505" t="e">
        <v>#DIV/0!</v>
      </c>
      <c r="CN6" s="505" t="e">
        <v>#DIV/0!</v>
      </c>
      <c r="CO6" s="250"/>
      <c r="CP6" s="249"/>
      <c r="CQ6" s="249" t="e">
        <v>#DIV/0!</v>
      </c>
      <c r="CR6" s="251" t="e">
        <v>#DIV/0!</v>
      </c>
      <c r="CS6" s="250"/>
      <c r="CT6" s="256"/>
      <c r="CU6" s="248"/>
      <c r="CV6" s="248"/>
      <c r="CW6" s="264"/>
      <c r="CX6" s="248"/>
      <c r="CY6" s="248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5"/>
      <c r="BF7" s="266">
        <v>0</v>
      </c>
      <c r="BG7" s="79">
        <v>-14.982109999999999</v>
      </c>
      <c r="BH7" s="267">
        <v>0</v>
      </c>
      <c r="BJ7" s="75">
        <v>17</v>
      </c>
      <c r="BL7" s="68">
        <v>14.982109999999999</v>
      </c>
      <c r="BM7" s="88"/>
      <c r="BN7" s="267"/>
      <c r="BO7" s="267"/>
      <c r="BP7" s="268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9">
        <v>-5</v>
      </c>
      <c r="CE7" s="75">
        <v>5</v>
      </c>
      <c r="CF7" s="73">
        <v>-5</v>
      </c>
      <c r="CG7" s="75">
        <v>2.5</v>
      </c>
      <c r="CI7" s="270">
        <v>5</v>
      </c>
      <c r="CJ7" s="270">
        <v>5</v>
      </c>
      <c r="CK7" s="75">
        <v>5</v>
      </c>
      <c r="CL7" s="74">
        <v>0</v>
      </c>
      <c r="CM7" s="506">
        <v>0</v>
      </c>
      <c r="CN7" s="506">
        <v>0</v>
      </c>
      <c r="CO7" s="76"/>
      <c r="CP7" s="74"/>
      <c r="CQ7" s="74"/>
      <c r="CR7" s="80"/>
      <c r="CS7" s="76"/>
      <c r="CT7" s="267"/>
      <c r="CU7" s="75"/>
      <c r="CV7" s="75"/>
      <c r="CW7" s="271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1"/>
      <c r="K8" s="56"/>
      <c r="L8" s="242"/>
      <c r="M8" s="56"/>
      <c r="N8" s="242"/>
      <c r="O8" s="56"/>
      <c r="P8" s="242"/>
      <c r="Q8" s="57"/>
      <c r="R8" s="243"/>
      <c r="S8" s="241"/>
      <c r="T8" s="244"/>
      <c r="U8" s="245"/>
      <c r="V8" s="55"/>
      <c r="W8" s="58"/>
      <c r="X8" s="242"/>
      <c r="Y8" s="58"/>
      <c r="Z8" s="246"/>
      <c r="AA8" s="246"/>
      <c r="AB8" s="246"/>
      <c r="AC8" s="57"/>
      <c r="AD8" s="57"/>
      <c r="AE8" s="242"/>
      <c r="AF8" s="59"/>
      <c r="AG8" s="137"/>
      <c r="AH8" s="61"/>
      <c r="AI8" s="62"/>
      <c r="AK8" s="242"/>
      <c r="AL8" s="59"/>
      <c r="AN8" s="242"/>
      <c r="AO8" s="59"/>
      <c r="AQ8" s="247"/>
      <c r="AT8" s="248"/>
      <c r="AU8" s="248"/>
      <c r="AV8" s="248"/>
      <c r="AW8" s="249"/>
      <c r="AX8" s="249"/>
      <c r="AY8" s="249"/>
      <c r="AZ8" s="250"/>
      <c r="BA8" s="249"/>
      <c r="BB8" s="249"/>
      <c r="BC8" s="251"/>
      <c r="BD8" s="252"/>
      <c r="BE8" s="253"/>
      <c r="BF8" s="254">
        <v>0</v>
      </c>
      <c r="BG8" s="255">
        <v>-9.4095879222099419E-4</v>
      </c>
      <c r="BH8" s="248" t="e">
        <v>#DIV/0!</v>
      </c>
      <c r="BJ8" s="248">
        <v>1E-3</v>
      </c>
      <c r="BL8" s="242">
        <v>9.4095879222099419E-4</v>
      </c>
      <c r="BM8" s="222"/>
      <c r="BN8" s="256"/>
      <c r="BO8" s="256"/>
      <c r="BP8" s="257"/>
      <c r="BQ8" s="258" t="e">
        <v>#DIV/0!</v>
      </c>
      <c r="BR8" s="249" t="e">
        <v>#DIV/0!</v>
      </c>
      <c r="BS8" s="249" t="e">
        <v>#DIV/0!</v>
      </c>
      <c r="BT8" s="250" t="e">
        <v>#DIV/0!</v>
      </c>
      <c r="BU8" s="249" t="e">
        <v>#DIV/0!</v>
      </c>
      <c r="BV8" s="249" t="e">
        <v>#DIV/0!</v>
      </c>
      <c r="BW8" s="251" t="e">
        <v>#DIV/0!</v>
      </c>
      <c r="BX8" s="252" t="e">
        <v>#DIV/0!</v>
      </c>
      <c r="BY8" s="252" t="e">
        <v>#DIV/0!</v>
      </c>
      <c r="CA8" s="248">
        <v>1E-3</v>
      </c>
      <c r="CB8" s="260" t="e">
        <v>#DIV/0!</v>
      </c>
      <c r="CC8" s="261" t="e">
        <v>#DIV/0!</v>
      </c>
      <c r="CE8" s="248" t="e">
        <v>#DIV/0!</v>
      </c>
      <c r="CG8" s="248" t="e">
        <v>#DIV/0!</v>
      </c>
      <c r="CI8" s="262" t="e">
        <v>#DIV/0!</v>
      </c>
      <c r="CJ8" s="262" t="e">
        <v>#DIV/0!</v>
      </c>
      <c r="CK8" s="248" t="e">
        <v>#DIV/0!</v>
      </c>
      <c r="CL8" s="249" t="e">
        <v>#DIV/0!</v>
      </c>
      <c r="CM8" s="505" t="e">
        <v>#DIV/0!</v>
      </c>
      <c r="CN8" s="505" t="e">
        <v>#DIV/0!</v>
      </c>
      <c r="CO8" s="250"/>
      <c r="CP8" s="249"/>
      <c r="CQ8" s="249" t="e">
        <v>#DIV/0!</v>
      </c>
      <c r="CR8" s="251" t="e">
        <v>#DIV/0!</v>
      </c>
      <c r="CS8" s="250"/>
      <c r="CT8" s="256"/>
      <c r="CU8" s="248"/>
      <c r="CV8" s="248"/>
      <c r="CW8" s="264"/>
      <c r="CX8" s="248"/>
      <c r="CY8" s="248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5"/>
      <c r="BF9" s="266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7"/>
      <c r="BO9" s="267"/>
      <c r="BP9" s="268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9">
        <v>-10</v>
      </c>
      <c r="CE9" s="75">
        <v>10</v>
      </c>
      <c r="CF9" s="73">
        <v>-10</v>
      </c>
      <c r="CG9" s="75">
        <v>5</v>
      </c>
      <c r="CI9" s="270">
        <v>10</v>
      </c>
      <c r="CJ9" s="270">
        <v>10</v>
      </c>
      <c r="CK9" s="75">
        <v>10</v>
      </c>
      <c r="CL9" s="74">
        <v>0</v>
      </c>
      <c r="CM9" s="506">
        <v>0</v>
      </c>
      <c r="CN9" s="506">
        <v>0</v>
      </c>
      <c r="CO9" s="76"/>
      <c r="CP9" s="74"/>
      <c r="CQ9" s="74"/>
      <c r="CR9" s="80"/>
      <c r="CS9" s="76"/>
      <c r="CT9" s="267"/>
      <c r="CU9" s="75"/>
      <c r="CV9" s="75"/>
      <c r="CW9" s="271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1"/>
      <c r="K10" s="56"/>
      <c r="L10" s="242"/>
      <c r="M10" s="56"/>
      <c r="N10" s="242"/>
      <c r="O10" s="56"/>
      <c r="P10" s="242"/>
      <c r="Q10" s="57"/>
      <c r="R10" s="243"/>
      <c r="S10" s="241"/>
      <c r="T10" s="244"/>
      <c r="U10" s="245"/>
      <c r="V10" s="55"/>
      <c r="W10" s="58"/>
      <c r="X10" s="242"/>
      <c r="Y10" s="58"/>
      <c r="Z10" s="246"/>
      <c r="AA10" s="246"/>
      <c r="AB10" s="246"/>
      <c r="AC10" s="57"/>
      <c r="AD10" s="57"/>
      <c r="AE10" s="242"/>
      <c r="AF10" s="59"/>
      <c r="AG10" s="137"/>
      <c r="AH10" s="61"/>
      <c r="AI10" s="62"/>
      <c r="AK10" s="242"/>
      <c r="AL10" s="59"/>
      <c r="AN10" s="242"/>
      <c r="AO10" s="59"/>
      <c r="AQ10" s="247"/>
      <c r="AT10" s="248"/>
      <c r="AU10" s="248"/>
      <c r="AV10" s="248"/>
      <c r="AW10" s="249"/>
      <c r="AX10" s="249"/>
      <c r="AY10" s="249"/>
      <c r="AZ10" s="250"/>
      <c r="BA10" s="249"/>
      <c r="BB10" s="249"/>
      <c r="BC10" s="251"/>
      <c r="BD10" s="252"/>
      <c r="BE10" s="253"/>
      <c r="BF10" s="254">
        <v>0</v>
      </c>
      <c r="BG10" s="255">
        <v>-3.310326137619688E-4</v>
      </c>
      <c r="BH10" s="248" t="e">
        <v>#DIV/0!</v>
      </c>
      <c r="BJ10" s="248">
        <v>2.9999999999999997E-4</v>
      </c>
      <c r="BL10" s="242">
        <v>3.310326137619688E-4</v>
      </c>
      <c r="BM10" s="222"/>
      <c r="BN10" s="256"/>
      <c r="BO10" s="256"/>
      <c r="BP10" s="257"/>
      <c r="BQ10" s="258" t="e">
        <v>#DIV/0!</v>
      </c>
      <c r="BR10" s="249" t="e">
        <v>#DIV/0!</v>
      </c>
      <c r="BS10" s="249" t="e">
        <v>#DIV/0!</v>
      </c>
      <c r="BT10" s="250" t="e">
        <v>#DIV/0!</v>
      </c>
      <c r="BU10" s="249" t="e">
        <v>#DIV/0!</v>
      </c>
      <c r="BV10" s="249" t="e">
        <v>#DIV/0!</v>
      </c>
      <c r="BW10" s="251" t="e">
        <v>#DIV/0!</v>
      </c>
      <c r="BX10" s="252" t="e">
        <v>#DIV/0!</v>
      </c>
      <c r="BY10" s="252" t="e">
        <v>#DIV/0!</v>
      </c>
      <c r="CA10" s="248">
        <v>2.9999999999999997E-4</v>
      </c>
      <c r="CB10" s="260" t="e">
        <v>#DIV/0!</v>
      </c>
      <c r="CC10" s="261" t="e">
        <v>#DIV/0!</v>
      </c>
      <c r="CE10" s="248" t="e">
        <v>#DIV/0!</v>
      </c>
      <c r="CG10" s="248" t="e">
        <v>#DIV/0!</v>
      </c>
      <c r="CI10" s="262" t="e">
        <v>#DIV/0!</v>
      </c>
      <c r="CJ10" s="262" t="e">
        <v>#DIV/0!</v>
      </c>
      <c r="CK10" s="248" t="e">
        <v>#DIV/0!</v>
      </c>
      <c r="CL10" s="249" t="e">
        <v>#DIV/0!</v>
      </c>
      <c r="CM10" s="505" t="e">
        <v>#DIV/0!</v>
      </c>
      <c r="CN10" s="505" t="e">
        <v>#DIV/0!</v>
      </c>
      <c r="CO10" s="250"/>
      <c r="CP10" s="249"/>
      <c r="CQ10" s="249" t="e">
        <v>#DIV/0!</v>
      </c>
      <c r="CR10" s="251" t="e">
        <v>#DIV/0!</v>
      </c>
      <c r="CS10" s="250"/>
      <c r="CT10" s="256"/>
      <c r="CU10" s="248"/>
      <c r="CV10" s="248"/>
      <c r="CW10" s="264"/>
      <c r="CX10" s="248"/>
      <c r="CY10" s="248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5"/>
      <c r="BF11" s="266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7"/>
      <c r="BO11" s="267"/>
      <c r="BP11" s="268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9">
        <v>-7</v>
      </c>
      <c r="CE11" s="75">
        <v>7</v>
      </c>
      <c r="CF11" s="73">
        <v>-7</v>
      </c>
      <c r="CG11" s="75">
        <v>3.5</v>
      </c>
      <c r="CI11" s="270">
        <v>7</v>
      </c>
      <c r="CJ11" s="270">
        <v>7</v>
      </c>
      <c r="CK11" s="75">
        <v>7</v>
      </c>
      <c r="CL11" s="74">
        <v>0</v>
      </c>
      <c r="CM11" s="506">
        <v>0</v>
      </c>
      <c r="CN11" s="506">
        <v>0</v>
      </c>
      <c r="CO11" s="76"/>
      <c r="CP11" s="74"/>
      <c r="CQ11" s="74"/>
      <c r="CR11" s="80"/>
      <c r="CS11" s="76"/>
      <c r="CT11" s="267"/>
      <c r="CU11" s="75"/>
      <c r="CV11" s="75"/>
      <c r="CW11" s="271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2"/>
      <c r="K12" s="64"/>
      <c r="L12" s="273"/>
      <c r="M12" s="64"/>
      <c r="N12" s="273"/>
      <c r="O12" s="64"/>
      <c r="P12" s="273"/>
      <c r="Q12" s="87"/>
      <c r="R12" s="274"/>
      <c r="S12" s="272"/>
      <c r="T12" s="275"/>
      <c r="U12" s="276"/>
      <c r="V12" s="86"/>
      <c r="W12" s="277"/>
      <c r="X12" s="273"/>
      <c r="Y12" s="64"/>
      <c r="Z12" s="278"/>
      <c r="AA12" s="278"/>
      <c r="AB12" s="278"/>
      <c r="AC12" s="87"/>
      <c r="AD12" s="87"/>
      <c r="AE12" s="273"/>
      <c r="AF12" s="88"/>
      <c r="AG12" s="84"/>
      <c r="AH12" s="89"/>
      <c r="AI12" s="279"/>
      <c r="AK12" s="273"/>
      <c r="AL12" s="88"/>
      <c r="AN12" s="273"/>
      <c r="AO12" s="88"/>
      <c r="AQ12" s="280"/>
      <c r="AT12" s="281"/>
      <c r="AU12" s="281"/>
      <c r="AV12" s="281"/>
      <c r="AW12" s="282"/>
      <c r="AX12" s="282"/>
      <c r="AY12" s="282"/>
      <c r="AZ12" s="283"/>
      <c r="BA12" s="282"/>
      <c r="BB12" s="282"/>
      <c r="BC12" s="284"/>
      <c r="BD12" s="285"/>
      <c r="BE12" s="286"/>
      <c r="BF12" s="287">
        <v>0</v>
      </c>
      <c r="BG12" s="288">
        <v>-2.3803476226622809E-4</v>
      </c>
      <c r="BH12" s="281" t="e">
        <v>#DIV/0!</v>
      </c>
      <c r="BJ12" s="281">
        <v>3.0596384731180164E-4</v>
      </c>
      <c r="BL12" s="273">
        <v>2.3803476226622809E-4</v>
      </c>
      <c r="BM12" s="88"/>
      <c r="BN12" s="289"/>
      <c r="BO12" s="289"/>
      <c r="BP12" s="290"/>
      <c r="BQ12" s="291" t="e">
        <v>#DIV/0!</v>
      </c>
      <c r="BR12" s="282" t="e">
        <v>#DIV/0!</v>
      </c>
      <c r="BS12" s="282" t="e">
        <v>#DIV/0!</v>
      </c>
      <c r="BT12" s="283" t="e">
        <v>#DIV/0!</v>
      </c>
      <c r="BU12" s="282" t="e">
        <v>#DIV/0!</v>
      </c>
      <c r="BV12" s="282" t="e">
        <v>#DIV/0!</v>
      </c>
      <c r="BW12" s="284" t="e">
        <v>#DIV/0!</v>
      </c>
      <c r="BX12" s="285" t="e">
        <v>#DIV/0!</v>
      </c>
      <c r="BY12" s="285" t="e">
        <v>#DIV/0!</v>
      </c>
      <c r="CA12" s="281">
        <v>2.9999999999999997E-4</v>
      </c>
      <c r="CB12" s="260" t="e">
        <v>#DIV/0!</v>
      </c>
      <c r="CC12" s="261" t="e">
        <v>#DIV/0!</v>
      </c>
      <c r="CE12" s="281" t="e">
        <v>#DIV/0!</v>
      </c>
      <c r="CG12" s="281" t="e">
        <v>#DIV/0!</v>
      </c>
      <c r="CI12" s="292" t="e">
        <v>#DIV/0!</v>
      </c>
      <c r="CJ12" s="292" t="e">
        <v>#DIV/0!</v>
      </c>
      <c r="CK12" s="281" t="e">
        <v>#DIV/0!</v>
      </c>
      <c r="CL12" s="282" t="e">
        <v>#DIV/0!</v>
      </c>
      <c r="CM12" s="507" t="e">
        <v>#DIV/0!</v>
      </c>
      <c r="CN12" s="507" t="e">
        <v>#DIV/0!</v>
      </c>
      <c r="CO12" s="283"/>
      <c r="CP12" s="282"/>
      <c r="CQ12" s="282" t="e">
        <v>#DIV/0!</v>
      </c>
      <c r="CR12" s="284" t="e">
        <v>#DIV/0!</v>
      </c>
      <c r="CS12" s="283"/>
      <c r="CT12" s="289"/>
      <c r="CU12" s="281"/>
      <c r="CV12" s="281"/>
      <c r="CW12" s="293"/>
      <c r="CX12" s="281"/>
      <c r="CY12" s="281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4"/>
      <c r="BF13" s="295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6"/>
      <c r="BO13" s="296"/>
      <c r="BP13" s="297"/>
      <c r="BQ13" s="298"/>
      <c r="BR13" s="91">
        <v>0</v>
      </c>
      <c r="BS13" s="91">
        <v>0</v>
      </c>
      <c r="BT13" s="96">
        <v>0</v>
      </c>
      <c r="BU13" s="91">
        <v>0</v>
      </c>
      <c r="BV13" s="298">
        <v>0</v>
      </c>
      <c r="BW13" s="298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9">
        <v>-1</v>
      </c>
      <c r="CE13" s="92">
        <v>1</v>
      </c>
      <c r="CF13" s="73">
        <v>-1</v>
      </c>
      <c r="CG13" s="92">
        <v>0.5</v>
      </c>
      <c r="CI13" s="299">
        <v>1</v>
      </c>
      <c r="CJ13" s="299">
        <v>1</v>
      </c>
      <c r="CK13" s="92">
        <v>1</v>
      </c>
      <c r="CL13" s="91">
        <v>0</v>
      </c>
      <c r="CM13" s="508">
        <v>0</v>
      </c>
      <c r="CN13" s="508">
        <v>0</v>
      </c>
      <c r="CO13" s="96"/>
      <c r="CP13" s="91"/>
      <c r="CQ13" s="91"/>
      <c r="CR13" s="298"/>
      <c r="CS13" s="96"/>
      <c r="CT13" s="296"/>
      <c r="CU13" s="92"/>
      <c r="CV13" s="92"/>
      <c r="CW13" s="271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300">
        <v>0</v>
      </c>
      <c r="J14" s="241"/>
      <c r="K14" s="58"/>
      <c r="L14" s="242"/>
      <c r="M14" s="58"/>
      <c r="N14" s="242"/>
      <c r="O14" s="58"/>
      <c r="P14" s="242"/>
      <c r="Q14" s="244"/>
      <c r="R14" s="243"/>
      <c r="S14" s="241"/>
      <c r="T14" s="244"/>
      <c r="U14" s="245"/>
      <c r="V14" s="300"/>
      <c r="W14" s="58"/>
      <c r="X14" s="242"/>
      <c r="Y14" s="58"/>
      <c r="Z14" s="242"/>
      <c r="AA14" s="242"/>
      <c r="AB14" s="301"/>
      <c r="AC14" s="302"/>
      <c r="AD14" s="302"/>
      <c r="AE14" s="242"/>
      <c r="AF14" s="59"/>
      <c r="AG14" s="137"/>
      <c r="AH14" s="303"/>
      <c r="AI14" s="62"/>
      <c r="AK14" s="242"/>
      <c r="AL14" s="59"/>
      <c r="AN14" s="242"/>
      <c r="AO14" s="59"/>
      <c r="AQ14" s="242"/>
      <c r="AT14" s="301"/>
      <c r="AU14" s="301"/>
      <c r="AV14" s="301"/>
      <c r="AW14" s="247"/>
      <c r="AX14" s="247"/>
      <c r="AY14" s="247"/>
      <c r="AZ14" s="304"/>
      <c r="BA14" s="247"/>
      <c r="BB14" s="247"/>
      <c r="BC14" s="305"/>
      <c r="BD14" s="306"/>
      <c r="BE14" s="307"/>
      <c r="BF14" s="308">
        <v>0</v>
      </c>
      <c r="BG14" s="309">
        <v>-1.7095455513976377E-3</v>
      </c>
      <c r="BH14" s="301" t="e">
        <v>#DIV/0!</v>
      </c>
      <c r="BJ14" s="301">
        <v>1.8140192634838268E-3</v>
      </c>
      <c r="BL14" s="242">
        <v>1.7095455513976377E-3</v>
      </c>
      <c r="BM14" s="222"/>
      <c r="BN14" s="310"/>
      <c r="BO14" s="310"/>
      <c r="BP14" s="311"/>
      <c r="BQ14" s="312" t="e">
        <v>#DIV/0!</v>
      </c>
      <c r="BR14" s="247" t="e">
        <v>#DIV/0!</v>
      </c>
      <c r="BS14" s="247" t="e">
        <v>#DIV/0!</v>
      </c>
      <c r="BT14" s="304" t="e">
        <v>#DIV/0!</v>
      </c>
      <c r="BU14" s="247" t="e">
        <v>#DIV/0!</v>
      </c>
      <c r="BV14" s="247" t="e">
        <v>#DIV/0!</v>
      </c>
      <c r="BW14" s="305" t="e">
        <v>#DIV/0!</v>
      </c>
      <c r="BX14" s="306" t="e">
        <v>#DIV/0!</v>
      </c>
      <c r="BY14" s="306" t="e">
        <v>#DIV/0!</v>
      </c>
      <c r="CA14" s="301">
        <v>1.7999999999999997E-3</v>
      </c>
      <c r="CB14" s="260" t="e">
        <v>#DIV/0!</v>
      </c>
      <c r="CC14" s="261" t="e">
        <v>#DIV/0!</v>
      </c>
      <c r="CE14" s="301" t="e">
        <v>#DIV/0!</v>
      </c>
      <c r="CG14" s="301" t="e">
        <v>#DIV/0!</v>
      </c>
      <c r="CI14" s="313" t="e">
        <v>#DIV/0!</v>
      </c>
      <c r="CJ14" s="313" t="e">
        <v>#DIV/0!</v>
      </c>
      <c r="CK14" s="301" t="e">
        <v>#DIV/0!</v>
      </c>
      <c r="CL14" s="247" t="e">
        <v>#DIV/0!</v>
      </c>
      <c r="CM14" s="509" t="e">
        <v>#DIV/0!</v>
      </c>
      <c r="CN14" s="509" t="e">
        <v>#DIV/0!</v>
      </c>
      <c r="CO14" s="304"/>
      <c r="CP14" s="247"/>
      <c r="CQ14" s="247" t="e">
        <v>#DIV/0!</v>
      </c>
      <c r="CR14" s="305" t="e">
        <v>#DIV/0!</v>
      </c>
      <c r="CS14" s="304"/>
      <c r="CT14" s="310"/>
      <c r="CU14" s="301"/>
      <c r="CV14" s="301"/>
      <c r="CW14" s="314"/>
      <c r="CX14" s="301"/>
      <c r="CY14" s="301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5"/>
      <c r="BF15" s="266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7"/>
      <c r="BO15" s="267"/>
      <c r="BP15" s="268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9">
        <v>-23</v>
      </c>
      <c r="CE15" s="75">
        <v>23</v>
      </c>
      <c r="CF15" s="73">
        <v>-23</v>
      </c>
      <c r="CG15" s="75">
        <v>11.5</v>
      </c>
      <c r="CI15" s="270">
        <v>23</v>
      </c>
      <c r="CJ15" s="270">
        <v>23</v>
      </c>
      <c r="CK15" s="75">
        <v>23</v>
      </c>
      <c r="CL15" s="74">
        <v>0</v>
      </c>
      <c r="CM15" s="506">
        <v>0</v>
      </c>
      <c r="CN15" s="506">
        <v>0</v>
      </c>
      <c r="CO15" s="76"/>
      <c r="CP15" s="74"/>
      <c r="CQ15" s="74">
        <v>0</v>
      </c>
      <c r="CR15" s="99">
        <v>0</v>
      </c>
      <c r="CS15" s="76"/>
      <c r="CT15" s="267"/>
      <c r="CU15" s="75"/>
      <c r="CV15" s="75"/>
      <c r="CW15" s="315"/>
      <c r="CX15" s="75"/>
      <c r="CY15" s="75"/>
    </row>
    <row r="16" spans="2:103" s="73" customFormat="1" ht="20.100000000000001" customHeight="1" x14ac:dyDescent="0.15">
      <c r="B16" s="63"/>
      <c r="C16" s="87"/>
      <c r="D16" s="316" t="s">
        <v>113</v>
      </c>
      <c r="E16" s="317"/>
      <c r="F16" s="317"/>
      <c r="G16" s="317"/>
      <c r="H16" s="318"/>
      <c r="I16" s="319"/>
      <c r="J16" s="319"/>
      <c r="K16" s="320"/>
      <c r="L16" s="320"/>
      <c r="M16" s="320"/>
      <c r="N16" s="320"/>
      <c r="O16" s="320"/>
      <c r="P16" s="320"/>
      <c r="Q16" s="316"/>
      <c r="R16" s="321"/>
      <c r="S16" s="319"/>
      <c r="T16" s="316"/>
      <c r="U16" s="322"/>
      <c r="V16" s="319"/>
      <c r="W16" s="320"/>
      <c r="X16" s="320"/>
      <c r="Y16" s="320"/>
      <c r="Z16" s="320"/>
      <c r="AA16" s="320"/>
      <c r="AB16" s="320"/>
      <c r="AC16" s="316"/>
      <c r="AD16" s="316"/>
      <c r="AE16" s="320"/>
      <c r="AF16" s="323"/>
      <c r="AG16" s="84"/>
      <c r="AH16" s="321"/>
      <c r="AI16" s="318"/>
      <c r="AK16" s="320"/>
      <c r="AL16" s="323"/>
      <c r="AN16" s="64"/>
      <c r="AO16" s="88"/>
      <c r="AQ16" s="64"/>
      <c r="AT16" s="324"/>
      <c r="AU16" s="324"/>
      <c r="AV16" s="324"/>
      <c r="AW16" s="325"/>
      <c r="AX16" s="325"/>
      <c r="AY16" s="325"/>
      <c r="AZ16" s="96"/>
      <c r="BA16" s="325"/>
      <c r="BB16" s="325"/>
      <c r="BC16" s="326"/>
      <c r="BD16" s="93"/>
      <c r="BE16" s="294"/>
      <c r="BF16" s="295">
        <v>0</v>
      </c>
      <c r="BG16" s="327">
        <v>-4.8333333333333339</v>
      </c>
      <c r="BH16" s="92">
        <v>0</v>
      </c>
      <c r="BJ16" s="324">
        <v>5</v>
      </c>
      <c r="BL16" s="320">
        <v>4.8333333333333339</v>
      </c>
      <c r="BM16" s="88"/>
      <c r="BN16" s="296"/>
      <c r="BO16" s="296"/>
      <c r="BP16" s="297"/>
      <c r="BQ16" s="328"/>
      <c r="BR16" s="329">
        <v>1</v>
      </c>
      <c r="BS16" s="329">
        <v>1</v>
      </c>
      <c r="BT16" s="96">
        <v>0.66666666666666663</v>
      </c>
      <c r="BU16" s="329">
        <v>1</v>
      </c>
      <c r="BV16" s="325">
        <v>1</v>
      </c>
      <c r="BW16" s="325">
        <v>1</v>
      </c>
      <c r="BX16" s="93">
        <v>1</v>
      </c>
      <c r="BY16" s="93">
        <v>0.83333333333333326</v>
      </c>
      <c r="CA16" s="92">
        <v>4.833333333333333</v>
      </c>
      <c r="CB16" s="330">
        <v>0.83333333333333326</v>
      </c>
      <c r="CC16" s="331">
        <v>-0.16666666666666674</v>
      </c>
      <c r="CE16" s="92">
        <v>1</v>
      </c>
      <c r="CF16" s="73">
        <v>0</v>
      </c>
      <c r="CG16" s="92">
        <v>0.83333333333333326</v>
      </c>
      <c r="CI16" s="332">
        <v>1</v>
      </c>
      <c r="CJ16" s="332">
        <v>1</v>
      </c>
      <c r="CK16" s="324">
        <v>1</v>
      </c>
      <c r="CL16" s="325">
        <v>0</v>
      </c>
      <c r="CM16" s="510">
        <v>0</v>
      </c>
      <c r="CN16" s="510">
        <v>0</v>
      </c>
      <c r="CO16" s="96"/>
      <c r="CP16" s="325"/>
      <c r="CQ16" s="325"/>
      <c r="CR16" s="325"/>
      <c r="CS16" s="96"/>
      <c r="CT16" s="296"/>
      <c r="CU16" s="92"/>
      <c r="CV16" s="92"/>
      <c r="CW16" s="333"/>
      <c r="CX16" s="92"/>
      <c r="CY16" s="324"/>
    </row>
    <row r="17" spans="2:103" s="73" customFormat="1" ht="20.100000000000001" customHeight="1" x14ac:dyDescent="0.15">
      <c r="B17" s="63"/>
      <c r="C17" s="87"/>
      <c r="D17" s="334" t="s">
        <v>114</v>
      </c>
      <c r="E17" s="335"/>
      <c r="F17" s="335"/>
      <c r="G17" s="335"/>
      <c r="H17" s="336"/>
      <c r="I17" s="337"/>
      <c r="J17" s="337"/>
      <c r="K17" s="338"/>
      <c r="L17" s="338"/>
      <c r="M17" s="338"/>
      <c r="N17" s="338"/>
      <c r="O17" s="338"/>
      <c r="P17" s="338"/>
      <c r="Q17" s="334"/>
      <c r="R17" s="339"/>
      <c r="S17" s="337"/>
      <c r="T17" s="334"/>
      <c r="U17" s="340"/>
      <c r="V17" s="337"/>
      <c r="W17" s="338"/>
      <c r="X17" s="338"/>
      <c r="Y17" s="338"/>
      <c r="Z17" s="338"/>
      <c r="AA17" s="338"/>
      <c r="AB17" s="341"/>
      <c r="AC17" s="334"/>
      <c r="AD17" s="334"/>
      <c r="AE17" s="338"/>
      <c r="AF17" s="342"/>
      <c r="AG17" s="84"/>
      <c r="AH17" s="339"/>
      <c r="AI17" s="336"/>
      <c r="AK17" s="338"/>
      <c r="AL17" s="342"/>
      <c r="AN17" s="64"/>
      <c r="AO17" s="88"/>
      <c r="AQ17" s="64"/>
      <c r="AT17" s="343"/>
      <c r="AU17" s="343"/>
      <c r="AV17" s="343"/>
      <c r="AW17" s="341"/>
      <c r="AX17" s="341"/>
      <c r="AY17" s="341"/>
      <c r="AZ17" s="76"/>
      <c r="BA17" s="341"/>
      <c r="BB17" s="344"/>
      <c r="BC17" s="344"/>
      <c r="BD17" s="77"/>
      <c r="BE17" s="265"/>
      <c r="BF17" s="266">
        <v>0</v>
      </c>
      <c r="BG17" s="345">
        <v>-11.666666666666668</v>
      </c>
      <c r="BH17" s="75">
        <v>0</v>
      </c>
      <c r="BJ17" s="343">
        <v>11</v>
      </c>
      <c r="BL17" s="338">
        <v>11.666666666666668</v>
      </c>
      <c r="BM17" s="88"/>
      <c r="BN17" s="267"/>
      <c r="BO17" s="267"/>
      <c r="BP17" s="268"/>
      <c r="BQ17" s="344"/>
      <c r="BR17" s="341">
        <v>2</v>
      </c>
      <c r="BS17" s="341">
        <v>2</v>
      </c>
      <c r="BT17" s="76">
        <v>1.3333333333333333</v>
      </c>
      <c r="BU17" s="341">
        <v>3</v>
      </c>
      <c r="BV17" s="341">
        <v>2</v>
      </c>
      <c r="BW17" s="344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9">
        <v>-1.1666666666666665</v>
      </c>
      <c r="CE17" s="75">
        <v>3</v>
      </c>
      <c r="CF17" s="73">
        <v>0</v>
      </c>
      <c r="CG17" s="75">
        <v>2.1666666666666665</v>
      </c>
      <c r="CI17" s="346">
        <v>2.3333333333333335</v>
      </c>
      <c r="CJ17" s="346">
        <v>3.3333333333333335</v>
      </c>
      <c r="CK17" s="75">
        <v>2.8333333333333335</v>
      </c>
      <c r="CL17" s="341">
        <v>12</v>
      </c>
      <c r="CM17" s="511">
        <v>12</v>
      </c>
      <c r="CN17" s="511">
        <v>12</v>
      </c>
      <c r="CO17" s="76"/>
      <c r="CP17" s="341"/>
      <c r="CQ17" s="341">
        <v>11</v>
      </c>
      <c r="CR17" s="344">
        <v>11</v>
      </c>
      <c r="CS17" s="76"/>
      <c r="CT17" s="267"/>
      <c r="CU17" s="75"/>
      <c r="CV17" s="75"/>
      <c r="CW17" s="315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7"/>
      <c r="BA18" s="91"/>
      <c r="BB18" s="348"/>
      <c r="BC18" s="348"/>
      <c r="BD18" s="349"/>
      <c r="BE18" s="350"/>
      <c r="BF18" s="351">
        <v>0</v>
      </c>
      <c r="BG18" s="352">
        <v>-16.5</v>
      </c>
      <c r="BH18" s="353">
        <v>0</v>
      </c>
      <c r="BJ18" s="92">
        <v>16</v>
      </c>
      <c r="BL18" s="64">
        <v>16.5</v>
      </c>
      <c r="BM18" s="88"/>
      <c r="BN18" s="354"/>
      <c r="BO18" s="354"/>
      <c r="BP18" s="355"/>
      <c r="BQ18" s="298">
        <v>0</v>
      </c>
      <c r="BR18" s="91">
        <v>3</v>
      </c>
      <c r="BS18" s="91">
        <v>3</v>
      </c>
      <c r="BT18" s="347">
        <v>2</v>
      </c>
      <c r="BU18" s="91">
        <v>4</v>
      </c>
      <c r="BV18" s="91">
        <v>3</v>
      </c>
      <c r="BW18" s="348">
        <v>3</v>
      </c>
      <c r="BX18" s="349">
        <v>3.3333333333333335</v>
      </c>
      <c r="BY18" s="349">
        <v>2.666666666666667</v>
      </c>
      <c r="CA18" s="353">
        <v>19.333333333333332</v>
      </c>
      <c r="CB18" s="81">
        <v>2.666666666666667</v>
      </c>
      <c r="CC18" s="269">
        <v>-1.333333333333333</v>
      </c>
      <c r="CE18" s="353">
        <v>4</v>
      </c>
      <c r="CF18" s="73">
        <v>0</v>
      </c>
      <c r="CG18" s="353">
        <v>3</v>
      </c>
      <c r="CI18" s="299">
        <v>3.3333333333333335</v>
      </c>
      <c r="CJ18" s="299">
        <v>4.333333333333333</v>
      </c>
      <c r="CK18" s="353">
        <v>3.833333333333333</v>
      </c>
      <c r="CL18" s="91">
        <v>12</v>
      </c>
      <c r="CM18" s="508">
        <v>12</v>
      </c>
      <c r="CN18" s="508">
        <v>12</v>
      </c>
      <c r="CO18" s="347"/>
      <c r="CP18" s="91"/>
      <c r="CQ18" s="91">
        <v>11</v>
      </c>
      <c r="CR18" s="348">
        <v>11</v>
      </c>
      <c r="CS18" s="347"/>
      <c r="CT18" s="354"/>
      <c r="CU18" s="353"/>
      <c r="CV18" s="353"/>
      <c r="CW18" s="356"/>
      <c r="CX18" s="353"/>
      <c r="CY18" s="75"/>
    </row>
    <row r="19" spans="2:103" s="370" customFormat="1" ht="20.100000000000001" customHeight="1" x14ac:dyDescent="0.15">
      <c r="B19" s="357"/>
      <c r="C19" s="358"/>
      <c r="D19" s="358"/>
      <c r="E19" s="359" t="s">
        <v>113</v>
      </c>
      <c r="F19" s="360"/>
      <c r="G19" s="360"/>
      <c r="H19" s="361"/>
      <c r="I19" s="362"/>
      <c r="J19" s="362"/>
      <c r="K19" s="363"/>
      <c r="L19" s="363"/>
      <c r="M19" s="363"/>
      <c r="N19" s="363"/>
      <c r="O19" s="363"/>
      <c r="P19" s="363"/>
      <c r="Q19" s="359"/>
      <c r="R19" s="364"/>
      <c r="S19" s="362"/>
      <c r="T19" s="359"/>
      <c r="U19" s="365"/>
      <c r="V19" s="362"/>
      <c r="W19" s="366"/>
      <c r="X19" s="363"/>
      <c r="Y19" s="363"/>
      <c r="Z19" s="363"/>
      <c r="AA19" s="363"/>
      <c r="AB19" s="367"/>
      <c r="AC19" s="359"/>
      <c r="AD19" s="359"/>
      <c r="AE19" s="320"/>
      <c r="AF19" s="323"/>
      <c r="AG19" s="368"/>
      <c r="AH19" s="364"/>
      <c r="AI19" s="369"/>
      <c r="AK19" s="320"/>
      <c r="AL19" s="323"/>
      <c r="AN19" s="366"/>
      <c r="AO19" s="371"/>
      <c r="AQ19" s="363"/>
      <c r="AR19" s="372"/>
      <c r="AS19" s="372"/>
      <c r="AT19" s="367"/>
      <c r="AU19" s="367"/>
      <c r="AV19" s="367"/>
      <c r="AW19" s="373"/>
      <c r="AX19" s="373"/>
      <c r="AY19" s="374"/>
      <c r="AZ19" s="96"/>
      <c r="BA19" s="374"/>
      <c r="BB19" s="375"/>
      <c r="BC19" s="375"/>
      <c r="BD19" s="93"/>
      <c r="BE19" s="294"/>
      <c r="BF19" s="295">
        <v>0</v>
      </c>
      <c r="BG19" s="376">
        <v>-157.71631333333335</v>
      </c>
      <c r="BH19" s="92">
        <v>0</v>
      </c>
      <c r="BJ19" s="367">
        <v>168</v>
      </c>
      <c r="BL19" s="320">
        <v>157.71631333333335</v>
      </c>
      <c r="BM19" s="377"/>
      <c r="BN19" s="296"/>
      <c r="BO19" s="296"/>
      <c r="BP19" s="297"/>
      <c r="BQ19" s="378"/>
      <c r="BR19" s="373">
        <v>58.863579999999999</v>
      </c>
      <c r="BS19" s="373">
        <v>58.995249999999999</v>
      </c>
      <c r="BT19" s="96">
        <v>39.286276666666666</v>
      </c>
      <c r="BU19" s="373">
        <v>58.942709999999998</v>
      </c>
      <c r="BV19" s="373">
        <v>60.08914</v>
      </c>
      <c r="BW19" s="373">
        <v>59.480290000000004</v>
      </c>
      <c r="BX19" s="93">
        <v>59.50404666666666</v>
      </c>
      <c r="BY19" s="93">
        <v>49.395161666666667</v>
      </c>
      <c r="CA19" s="92">
        <v>246</v>
      </c>
      <c r="CB19" s="330">
        <v>49.395161666666667</v>
      </c>
      <c r="CC19" s="331">
        <v>-9.6048383333333334</v>
      </c>
      <c r="CE19" s="92">
        <v>59</v>
      </c>
      <c r="CF19" s="73">
        <v>-5.7290000000001839E-2</v>
      </c>
      <c r="CG19" s="92">
        <v>49.143138333333333</v>
      </c>
      <c r="CI19" s="379">
        <v>61</v>
      </c>
      <c r="CJ19" s="379">
        <v>61</v>
      </c>
      <c r="CK19" s="380">
        <v>61</v>
      </c>
      <c r="CL19" s="373">
        <v>0</v>
      </c>
      <c r="CM19" s="512">
        <v>0</v>
      </c>
      <c r="CN19" s="512">
        <v>0</v>
      </c>
      <c r="CO19" s="96"/>
      <c r="CP19" s="373"/>
      <c r="CQ19" s="373"/>
      <c r="CR19" s="373"/>
      <c r="CS19" s="96"/>
      <c r="CT19" s="296"/>
      <c r="CU19" s="92"/>
      <c r="CV19" s="92"/>
      <c r="CW19" s="333"/>
      <c r="CX19" s="92"/>
      <c r="CY19" s="324"/>
    </row>
    <row r="20" spans="2:103" s="370" customFormat="1" ht="20.100000000000001" customHeight="1" x14ac:dyDescent="0.15">
      <c r="B20" s="357"/>
      <c r="C20" s="381"/>
      <c r="D20" s="381"/>
      <c r="E20" s="382" t="s">
        <v>114</v>
      </c>
      <c r="F20" s="383"/>
      <c r="G20" s="383"/>
      <c r="H20" s="384"/>
      <c r="I20" s="385"/>
      <c r="J20" s="385"/>
      <c r="K20" s="386"/>
      <c r="L20" s="386"/>
      <c r="M20" s="386"/>
      <c r="N20" s="386"/>
      <c r="O20" s="386"/>
      <c r="P20" s="386"/>
      <c r="Q20" s="382"/>
      <c r="R20" s="387"/>
      <c r="S20" s="385"/>
      <c r="T20" s="382"/>
      <c r="U20" s="388"/>
      <c r="V20" s="385"/>
      <c r="W20" s="389"/>
      <c r="X20" s="386"/>
      <c r="Y20" s="386"/>
      <c r="Z20" s="386"/>
      <c r="AA20" s="386"/>
      <c r="AB20" s="390"/>
      <c r="AC20" s="382"/>
      <c r="AD20" s="382"/>
      <c r="AE20" s="338"/>
      <c r="AF20" s="342"/>
      <c r="AG20" s="368"/>
      <c r="AH20" s="387"/>
      <c r="AI20" s="391"/>
      <c r="AK20" s="338"/>
      <c r="AL20" s="342"/>
      <c r="AN20" s="389"/>
      <c r="AO20" s="392"/>
      <c r="AQ20" s="386"/>
      <c r="AR20" s="372"/>
      <c r="AS20" s="372"/>
      <c r="AT20" s="390"/>
      <c r="AU20" s="390"/>
      <c r="AV20" s="390"/>
      <c r="AW20" s="393"/>
      <c r="AX20" s="393"/>
      <c r="AY20" s="394"/>
      <c r="AZ20" s="76"/>
      <c r="BA20" s="394"/>
      <c r="BB20" s="395"/>
      <c r="BC20" s="395"/>
      <c r="BD20" s="77"/>
      <c r="BE20" s="265"/>
      <c r="BF20" s="266">
        <v>0</v>
      </c>
      <c r="BG20" s="79">
        <v>-102.37833333333333</v>
      </c>
      <c r="BH20" s="75">
        <v>0</v>
      </c>
      <c r="BJ20" s="390">
        <v>100</v>
      </c>
      <c r="BL20" s="338">
        <v>102.37833333333333</v>
      </c>
      <c r="BM20" s="377"/>
      <c r="BN20" s="267"/>
      <c r="BO20" s="267"/>
      <c r="BP20" s="268"/>
      <c r="BQ20" s="395"/>
      <c r="BR20" s="393">
        <v>12.180999999999999</v>
      </c>
      <c r="BS20" s="393">
        <v>12.180999999999999</v>
      </c>
      <c r="BT20" s="76">
        <v>8.1206666666666667</v>
      </c>
      <c r="BU20" s="393">
        <v>16.154</v>
      </c>
      <c r="BV20" s="393">
        <v>17.140999999999998</v>
      </c>
      <c r="BW20" s="393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9">
        <v>-3.1890000000000001</v>
      </c>
      <c r="CE20" s="75">
        <v>15</v>
      </c>
      <c r="CF20" s="73">
        <v>1.1539999999999999</v>
      </c>
      <c r="CG20" s="75">
        <v>11.560333333333332</v>
      </c>
      <c r="CI20" s="396">
        <v>17</v>
      </c>
      <c r="CJ20" s="396">
        <v>17</v>
      </c>
      <c r="CK20" s="75">
        <v>17</v>
      </c>
      <c r="CL20" s="393">
        <v>125.783</v>
      </c>
      <c r="CM20" s="513">
        <v>125.783</v>
      </c>
      <c r="CN20" s="513">
        <v>125.783</v>
      </c>
      <c r="CO20" s="76"/>
      <c r="CP20" s="393"/>
      <c r="CQ20" s="393">
        <v>126</v>
      </c>
      <c r="CR20" s="393">
        <v>126</v>
      </c>
      <c r="CS20" s="76"/>
      <c r="CT20" s="267"/>
      <c r="CU20" s="75"/>
      <c r="CV20" s="75"/>
      <c r="CW20" s="315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4"/>
      <c r="BF21" s="295">
        <v>0</v>
      </c>
      <c r="BG21" s="95">
        <v>0</v>
      </c>
      <c r="BH21" s="92"/>
      <c r="BJ21" s="161"/>
      <c r="BL21" s="135">
        <v>0</v>
      </c>
      <c r="BM21" s="222"/>
      <c r="BN21" s="296"/>
      <c r="BO21" s="296"/>
      <c r="BP21" s="297"/>
      <c r="BQ21" s="397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8"/>
      <c r="CE21" s="92"/>
      <c r="CF21" s="73">
        <v>0</v>
      </c>
      <c r="CG21" s="92"/>
      <c r="CI21" s="399"/>
      <c r="CJ21" s="399"/>
      <c r="CK21" s="92"/>
      <c r="CL21" s="162"/>
      <c r="CM21" s="514"/>
      <c r="CN21" s="514"/>
      <c r="CO21" s="96"/>
      <c r="CP21" s="162"/>
      <c r="CQ21" s="162"/>
      <c r="CR21" s="164"/>
      <c r="CS21" s="96"/>
      <c r="CT21" s="296"/>
      <c r="CU21" s="92"/>
      <c r="CV21" s="92"/>
      <c r="CW21" s="333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8"/>
      <c r="BC22" s="298"/>
      <c r="BD22" s="93"/>
      <c r="BE22" s="294"/>
      <c r="BF22" s="295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6"/>
      <c r="BO22" s="296"/>
      <c r="BP22" s="297"/>
      <c r="BQ22" s="298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8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9">
        <v>-12.793838333333341</v>
      </c>
      <c r="CE22" s="92">
        <v>74</v>
      </c>
      <c r="CF22" s="73">
        <v>1.0967100000000016</v>
      </c>
      <c r="CG22" s="92">
        <v>60.703471666666658</v>
      </c>
      <c r="CI22" s="299">
        <v>78</v>
      </c>
      <c r="CJ22" s="299">
        <v>78</v>
      </c>
      <c r="CK22" s="92">
        <v>78</v>
      </c>
      <c r="CL22" s="91">
        <v>125.783</v>
      </c>
      <c r="CM22" s="508">
        <v>125.783</v>
      </c>
      <c r="CN22" s="508">
        <v>125.783</v>
      </c>
      <c r="CO22" s="96"/>
      <c r="CP22" s="91"/>
      <c r="CQ22" s="91">
        <v>126</v>
      </c>
      <c r="CR22" s="298">
        <v>126</v>
      </c>
      <c r="CS22" s="96"/>
      <c r="CT22" s="296"/>
      <c r="CU22" s="92"/>
      <c r="CV22" s="92"/>
      <c r="CW22" s="333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400"/>
      <c r="BF23" s="401"/>
      <c r="BG23" s="109"/>
      <c r="BH23" s="102"/>
      <c r="BJ23" s="102"/>
      <c r="BL23" s="58"/>
      <c r="BM23" s="222"/>
      <c r="BN23" s="402"/>
      <c r="BO23" s="402"/>
      <c r="BP23" s="403"/>
      <c r="BQ23" s="404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8"/>
      <c r="CE23" s="102"/>
      <c r="CF23" s="73">
        <v>0</v>
      </c>
      <c r="CG23" s="102"/>
      <c r="CI23" s="399"/>
      <c r="CJ23" s="399"/>
      <c r="CK23" s="102"/>
      <c r="CL23" s="103"/>
      <c r="CM23" s="514"/>
      <c r="CN23" s="514"/>
      <c r="CO23" s="106"/>
      <c r="CP23" s="103"/>
      <c r="CQ23" s="103"/>
      <c r="CR23" s="104"/>
      <c r="CS23" s="106"/>
      <c r="CT23" s="402"/>
      <c r="CU23" s="102"/>
      <c r="CV23" s="102"/>
      <c r="CW23" s="405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6"/>
      <c r="BF24" s="407"/>
      <c r="BG24" s="132"/>
      <c r="BH24" s="121"/>
      <c r="BI24" s="210"/>
      <c r="BJ24" s="121"/>
      <c r="BL24" s="122"/>
      <c r="BM24" s="408"/>
      <c r="BN24" s="409"/>
      <c r="BO24" s="409"/>
      <c r="BP24" s="410"/>
      <c r="BQ24" s="411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2"/>
      <c r="CE24" s="121"/>
      <c r="CF24" s="73">
        <v>0</v>
      </c>
      <c r="CG24" s="121"/>
      <c r="CI24" s="413"/>
      <c r="CJ24" s="413"/>
      <c r="CK24" s="121"/>
      <c r="CL24" s="127"/>
      <c r="CM24" s="515"/>
      <c r="CN24" s="515"/>
      <c r="CO24" s="128"/>
      <c r="CP24" s="127"/>
      <c r="CQ24" s="127"/>
      <c r="CR24" s="129"/>
      <c r="CS24" s="128"/>
      <c r="CT24" s="409"/>
      <c r="CU24" s="121"/>
      <c r="CV24" s="121"/>
      <c r="CW24" s="414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5"/>
      <c r="BF25" s="266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7"/>
      <c r="BO25" s="267"/>
      <c r="BP25" s="268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9">
        <v>2.0868783333333338</v>
      </c>
      <c r="CE25" s="75">
        <v>1</v>
      </c>
      <c r="CF25" s="73">
        <v>0.33400000000000007</v>
      </c>
      <c r="CG25" s="75">
        <v>3.0848783333333336</v>
      </c>
      <c r="CI25" s="270">
        <v>1</v>
      </c>
      <c r="CJ25" s="270">
        <v>1</v>
      </c>
      <c r="CK25" s="75">
        <v>1</v>
      </c>
      <c r="CL25" s="74">
        <v>3.3125</v>
      </c>
      <c r="CM25" s="506">
        <v>2.2883</v>
      </c>
      <c r="CN25" s="506">
        <v>1.5106900000000001</v>
      </c>
      <c r="CO25" s="76"/>
      <c r="CP25" s="74"/>
      <c r="CQ25" s="74">
        <v>1</v>
      </c>
      <c r="CR25" s="74">
        <v>1</v>
      </c>
      <c r="CS25" s="76"/>
      <c r="CT25" s="267"/>
      <c r="CU25" s="75"/>
      <c r="CV25" s="75"/>
      <c r="CW25" s="271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5"/>
      <c r="AZ26" s="106"/>
      <c r="BA26" s="415"/>
      <c r="BB26" s="103"/>
      <c r="BC26" s="104"/>
      <c r="BD26" s="107"/>
      <c r="BE26" s="400"/>
      <c r="BF26" s="401"/>
      <c r="BG26" s="109"/>
      <c r="BH26" s="102">
        <v>0</v>
      </c>
      <c r="BJ26" s="102"/>
      <c r="BL26" s="58"/>
      <c r="BM26" s="222"/>
      <c r="BN26" s="402"/>
      <c r="BO26" s="402"/>
      <c r="BP26" s="403"/>
      <c r="BQ26" s="404"/>
      <c r="BR26" s="103"/>
      <c r="BS26" s="103"/>
      <c r="BT26" s="106"/>
      <c r="BU26" s="103"/>
      <c r="BV26" s="415"/>
      <c r="BW26" s="104"/>
      <c r="BX26" s="107"/>
      <c r="BY26" s="107">
        <v>0</v>
      </c>
      <c r="CA26" s="102"/>
      <c r="CB26" s="105"/>
      <c r="CC26" s="398"/>
      <c r="CE26" s="102"/>
      <c r="CF26" s="73">
        <v>0</v>
      </c>
      <c r="CG26" s="102"/>
      <c r="CI26" s="416"/>
      <c r="CJ26" s="416"/>
      <c r="CK26" s="102"/>
      <c r="CL26" s="103">
        <v>0</v>
      </c>
      <c r="CM26" s="514">
        <v>0</v>
      </c>
      <c r="CN26" s="514">
        <v>0</v>
      </c>
      <c r="CO26" s="106"/>
      <c r="CP26" s="103"/>
      <c r="CQ26" s="103"/>
      <c r="CR26" s="104"/>
      <c r="CS26" s="106"/>
      <c r="CT26" s="402"/>
      <c r="CU26" s="102"/>
      <c r="CV26" s="102"/>
      <c r="CW26" s="405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8"/>
      <c r="BC27" s="298"/>
      <c r="BD27" s="93"/>
      <c r="BE27" s="294"/>
      <c r="BF27" s="295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6"/>
      <c r="BO27" s="296"/>
      <c r="BP27" s="297"/>
      <c r="BQ27" s="298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9">
        <v>-0.81449999999999889</v>
      </c>
      <c r="CE27" s="92">
        <v>13</v>
      </c>
      <c r="CF27" s="73">
        <v>9.2000000000000526E-2</v>
      </c>
      <c r="CG27" s="92">
        <v>10.864000000000001</v>
      </c>
      <c r="CI27" s="299">
        <v>13</v>
      </c>
      <c r="CJ27" s="299">
        <v>13</v>
      </c>
      <c r="CK27" s="92">
        <v>13</v>
      </c>
      <c r="CL27" s="91">
        <v>115.02297999999999</v>
      </c>
      <c r="CM27" s="506">
        <v>114.92869999999999</v>
      </c>
      <c r="CN27" s="506">
        <v>114.92869999999999</v>
      </c>
      <c r="CO27" s="96"/>
      <c r="CP27" s="91"/>
      <c r="CQ27" s="91">
        <v>115</v>
      </c>
      <c r="CR27" s="91">
        <v>115</v>
      </c>
      <c r="CS27" s="96"/>
      <c r="CT27" s="296"/>
      <c r="CU27" s="92"/>
      <c r="CV27" s="92"/>
      <c r="CW27" s="333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400"/>
      <c r="BF28" s="401"/>
      <c r="BG28" s="109"/>
      <c r="BH28" s="102"/>
      <c r="BJ28" s="102"/>
      <c r="BL28" s="58"/>
      <c r="BM28" s="222"/>
      <c r="BN28" s="402"/>
      <c r="BO28" s="402"/>
      <c r="BP28" s="403"/>
      <c r="BQ28" s="404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8"/>
      <c r="CE28" s="102"/>
      <c r="CF28" s="73">
        <v>0</v>
      </c>
      <c r="CG28" s="102"/>
      <c r="CI28" s="399"/>
      <c r="CJ28" s="399"/>
      <c r="CK28" s="102"/>
      <c r="CL28" s="103"/>
      <c r="CM28" s="514"/>
      <c r="CN28" s="514"/>
      <c r="CO28" s="106"/>
      <c r="CP28" s="103"/>
      <c r="CQ28" s="103"/>
      <c r="CR28" s="104"/>
      <c r="CS28" s="106"/>
      <c r="CT28" s="402"/>
      <c r="CU28" s="102"/>
      <c r="CV28" s="102"/>
      <c r="CW28" s="405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5"/>
      <c r="BF29" s="266">
        <v>0</v>
      </c>
      <c r="BG29" s="79">
        <v>0</v>
      </c>
      <c r="BH29" s="75"/>
      <c r="BJ29" s="92"/>
      <c r="BL29" s="64">
        <v>0</v>
      </c>
      <c r="BM29" s="88"/>
      <c r="BN29" s="267"/>
      <c r="BO29" s="267"/>
      <c r="BP29" s="268"/>
      <c r="BQ29" s="298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9">
        <v>0</v>
      </c>
      <c r="CE29" s="75">
        <v>0</v>
      </c>
      <c r="CF29" s="73">
        <v>0</v>
      </c>
      <c r="CG29" s="75">
        <v>0</v>
      </c>
      <c r="CI29" s="299">
        <v>0</v>
      </c>
      <c r="CJ29" s="299">
        <v>0</v>
      </c>
      <c r="CK29" s="75">
        <v>0</v>
      </c>
      <c r="CL29" s="91">
        <v>0</v>
      </c>
      <c r="CM29" s="506">
        <v>0</v>
      </c>
      <c r="CN29" s="506">
        <v>0</v>
      </c>
      <c r="CO29" s="76"/>
      <c r="CP29" s="91"/>
      <c r="CQ29" s="91"/>
      <c r="CR29" s="100"/>
      <c r="CS29" s="76"/>
      <c r="CT29" s="267"/>
      <c r="CU29" s="75"/>
      <c r="CV29" s="75"/>
      <c r="CW29" s="315"/>
      <c r="CX29" s="75"/>
      <c r="CY29" s="75"/>
    </row>
    <row r="30" spans="2:103" s="370" customFormat="1" ht="20.100000000000001" customHeight="1" x14ac:dyDescent="0.15">
      <c r="B30" s="357"/>
      <c r="C30" s="381"/>
      <c r="D30" s="358"/>
      <c r="E30" s="359" t="s">
        <v>113</v>
      </c>
      <c r="F30" s="360"/>
      <c r="G30" s="360"/>
      <c r="H30" s="361"/>
      <c r="I30" s="362"/>
      <c r="J30" s="362"/>
      <c r="K30" s="363"/>
      <c r="L30" s="363"/>
      <c r="M30" s="363"/>
      <c r="N30" s="363"/>
      <c r="O30" s="363"/>
      <c r="P30" s="363"/>
      <c r="Q30" s="359"/>
      <c r="R30" s="364"/>
      <c r="S30" s="362"/>
      <c r="T30" s="359"/>
      <c r="U30" s="365"/>
      <c r="V30" s="362"/>
      <c r="W30" s="366"/>
      <c r="X30" s="363"/>
      <c r="Y30" s="363"/>
      <c r="Z30" s="363"/>
      <c r="AA30" s="363"/>
      <c r="AB30" s="367"/>
      <c r="AC30" s="359"/>
      <c r="AD30" s="359"/>
      <c r="AE30" s="320"/>
      <c r="AF30" s="323"/>
      <c r="AG30" s="368"/>
      <c r="AH30" s="364"/>
      <c r="AI30" s="369"/>
      <c r="AK30" s="320"/>
      <c r="AL30" s="323"/>
      <c r="AN30" s="366"/>
      <c r="AO30" s="371"/>
      <c r="AQ30" s="363"/>
      <c r="AR30" s="372"/>
      <c r="AS30" s="372"/>
      <c r="AT30" s="367"/>
      <c r="AU30" s="367"/>
      <c r="AV30" s="367"/>
      <c r="AW30" s="373"/>
      <c r="AX30" s="373"/>
      <c r="AY30" s="373"/>
      <c r="AZ30" s="96"/>
      <c r="BA30" s="373"/>
      <c r="BB30" s="378"/>
      <c r="BC30" s="378"/>
      <c r="BD30" s="93"/>
      <c r="BE30" s="294"/>
      <c r="BF30" s="295">
        <v>0</v>
      </c>
      <c r="BG30" s="327">
        <v>-172.33333333333334</v>
      </c>
      <c r="BH30" s="324">
        <v>0</v>
      </c>
      <c r="BJ30" s="367"/>
      <c r="BL30" s="320">
        <v>172.33333333333334</v>
      </c>
      <c r="BM30" s="377"/>
      <c r="BN30" s="417"/>
      <c r="BO30" s="417"/>
      <c r="BP30" s="418"/>
      <c r="BQ30" s="378"/>
      <c r="BR30" s="373">
        <v>0</v>
      </c>
      <c r="BS30" s="373">
        <v>112</v>
      </c>
      <c r="BT30" s="419">
        <v>37.333333333333336</v>
      </c>
      <c r="BU30" s="373">
        <v>0</v>
      </c>
      <c r="BV30" s="373">
        <v>0</v>
      </c>
      <c r="BW30" s="373">
        <v>55</v>
      </c>
      <c r="BX30" s="420">
        <v>18.333333333333332</v>
      </c>
      <c r="BY30" s="420">
        <v>27.833333333333336</v>
      </c>
      <c r="CA30" s="324">
        <v>151.08333333333334</v>
      </c>
      <c r="CB30" s="330">
        <v>27.833333333333336</v>
      </c>
      <c r="CC30" s="331">
        <v>27.833333333333336</v>
      </c>
      <c r="CE30" s="324"/>
      <c r="CF30" s="73">
        <v>0</v>
      </c>
      <c r="CG30" s="324">
        <v>29.333333333333336</v>
      </c>
      <c r="CI30" s="379">
        <v>27.666666666666668</v>
      </c>
      <c r="CJ30" s="379">
        <v>27.666666666666668</v>
      </c>
      <c r="CK30" s="324">
        <v>27.666666666666668</v>
      </c>
      <c r="CL30" s="373">
        <v>0</v>
      </c>
      <c r="CM30" s="512">
        <v>0</v>
      </c>
      <c r="CN30" s="512">
        <v>0</v>
      </c>
      <c r="CO30" s="419"/>
      <c r="CP30" s="373"/>
      <c r="CQ30" s="373"/>
      <c r="CR30" s="373"/>
      <c r="CS30" s="419"/>
      <c r="CT30" s="417"/>
      <c r="CU30" s="324"/>
      <c r="CV30" s="324"/>
      <c r="CW30" s="421"/>
      <c r="CX30" s="324"/>
      <c r="CY30" s="75"/>
    </row>
    <row r="31" spans="2:103" s="370" customFormat="1" ht="20.100000000000001" customHeight="1" x14ac:dyDescent="0.15">
      <c r="B31" s="357"/>
      <c r="C31" s="381"/>
      <c r="D31" s="422"/>
      <c r="E31" s="382" t="s">
        <v>114</v>
      </c>
      <c r="F31" s="383"/>
      <c r="G31" s="383"/>
      <c r="H31" s="384"/>
      <c r="I31" s="385"/>
      <c r="J31" s="385"/>
      <c r="K31" s="386"/>
      <c r="L31" s="386"/>
      <c r="M31" s="386"/>
      <c r="N31" s="386"/>
      <c r="O31" s="386"/>
      <c r="P31" s="386"/>
      <c r="Q31" s="382"/>
      <c r="R31" s="387"/>
      <c r="S31" s="385"/>
      <c r="T31" s="382"/>
      <c r="U31" s="388"/>
      <c r="V31" s="385"/>
      <c r="W31" s="389"/>
      <c r="X31" s="386"/>
      <c r="Y31" s="386"/>
      <c r="Z31" s="386"/>
      <c r="AA31" s="386"/>
      <c r="AB31" s="390"/>
      <c r="AC31" s="382"/>
      <c r="AD31" s="382"/>
      <c r="AE31" s="338"/>
      <c r="AF31" s="342"/>
      <c r="AG31" s="368"/>
      <c r="AH31" s="387"/>
      <c r="AI31" s="391"/>
      <c r="AK31" s="338"/>
      <c r="AL31" s="342"/>
      <c r="AN31" s="389"/>
      <c r="AO31" s="392"/>
      <c r="AQ31" s="386"/>
      <c r="AR31" s="372"/>
      <c r="AS31" s="372"/>
      <c r="AT31" s="390"/>
      <c r="AU31" s="390"/>
      <c r="AV31" s="390"/>
      <c r="AW31" s="393"/>
      <c r="AX31" s="393"/>
      <c r="AY31" s="393"/>
      <c r="AZ31" s="76"/>
      <c r="BA31" s="393"/>
      <c r="BB31" s="395"/>
      <c r="BC31" s="395"/>
      <c r="BD31" s="77"/>
      <c r="BE31" s="265"/>
      <c r="BF31" s="266">
        <v>0</v>
      </c>
      <c r="BG31" s="95">
        <v>-19.833333333333336</v>
      </c>
      <c r="BH31" s="75">
        <v>0</v>
      </c>
      <c r="BJ31" s="390"/>
      <c r="BL31" s="338">
        <v>19.833333333333336</v>
      </c>
      <c r="BM31" s="377"/>
      <c r="BN31" s="417"/>
      <c r="BO31" s="267"/>
      <c r="BP31" s="268"/>
      <c r="BQ31" s="395"/>
      <c r="BR31" s="393">
        <v>0</v>
      </c>
      <c r="BS31" s="393">
        <v>14</v>
      </c>
      <c r="BT31" s="419">
        <v>4.666666666666667</v>
      </c>
      <c r="BU31" s="393">
        <v>0</v>
      </c>
      <c r="BV31" s="393">
        <v>0</v>
      </c>
      <c r="BW31" s="393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9">
        <v>4.8333333333333339</v>
      </c>
      <c r="CE31" s="75"/>
      <c r="CF31" s="73">
        <v>0</v>
      </c>
      <c r="CG31" s="75">
        <v>4.5933888888888887</v>
      </c>
      <c r="CI31" s="396">
        <v>0</v>
      </c>
      <c r="CJ31" s="396">
        <v>0</v>
      </c>
      <c r="CK31" s="75">
        <v>0</v>
      </c>
      <c r="CL31" s="393">
        <v>23.41357</v>
      </c>
      <c r="CM31" s="513">
        <v>0</v>
      </c>
      <c r="CN31" s="513">
        <v>213</v>
      </c>
      <c r="CO31" s="423"/>
      <c r="CP31" s="393"/>
      <c r="CQ31" s="393"/>
      <c r="CR31" s="393">
        <v>153</v>
      </c>
      <c r="CS31" s="76"/>
      <c r="CT31" s="267"/>
      <c r="CU31" s="75"/>
      <c r="CV31" s="75"/>
      <c r="CW31" s="315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4"/>
      <c r="BC32" s="404"/>
      <c r="BD32" s="93"/>
      <c r="BE32" s="294"/>
      <c r="BF32" s="295">
        <v>0</v>
      </c>
      <c r="BG32" s="376">
        <v>0</v>
      </c>
      <c r="BH32" s="424"/>
      <c r="BJ32" s="102"/>
      <c r="BL32" s="58">
        <v>0</v>
      </c>
      <c r="BM32" s="222"/>
      <c r="BN32" s="425"/>
      <c r="BO32" s="425"/>
      <c r="BP32" s="426"/>
      <c r="BQ32" s="404"/>
      <c r="BR32" s="103"/>
      <c r="BS32" s="103"/>
      <c r="BT32" s="427"/>
      <c r="BU32" s="103"/>
      <c r="BV32" s="103"/>
      <c r="BW32" s="404"/>
      <c r="BX32" s="428"/>
      <c r="BY32" s="428">
        <v>0</v>
      </c>
      <c r="CA32" s="424"/>
      <c r="CB32" s="105"/>
      <c r="CC32" s="398"/>
      <c r="CE32" s="424"/>
      <c r="CF32" s="73">
        <v>0</v>
      </c>
      <c r="CG32" s="424"/>
      <c r="CI32" s="399"/>
      <c r="CJ32" s="399"/>
      <c r="CK32" s="424"/>
      <c r="CL32" s="103"/>
      <c r="CM32" s="514"/>
      <c r="CN32" s="514"/>
      <c r="CO32" s="427"/>
      <c r="CP32" s="103"/>
      <c r="CQ32" s="103"/>
      <c r="CR32" s="404"/>
      <c r="CS32" s="427"/>
      <c r="CT32" s="425"/>
      <c r="CU32" s="424"/>
      <c r="CV32" s="424"/>
      <c r="CW32" s="405"/>
      <c r="CX32" s="424"/>
      <c r="CY32" s="424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8"/>
      <c r="BC33" s="298"/>
      <c r="BD33" s="77"/>
      <c r="BE33" s="265"/>
      <c r="BF33" s="266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7"/>
      <c r="BO33" s="267"/>
      <c r="BP33" s="268"/>
      <c r="BQ33" s="298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9">
        <v>32.666666666666664</v>
      </c>
      <c r="CE33" s="75">
        <v>0</v>
      </c>
      <c r="CF33" s="73">
        <v>0</v>
      </c>
      <c r="CG33" s="75">
        <v>33.926722222222224</v>
      </c>
      <c r="CI33" s="299">
        <v>27.666666666666668</v>
      </c>
      <c r="CJ33" s="299">
        <v>27.666666666666668</v>
      </c>
      <c r="CK33" s="75">
        <v>27.666666666666668</v>
      </c>
      <c r="CL33" s="91">
        <v>23.41357</v>
      </c>
      <c r="CM33" s="508">
        <v>0</v>
      </c>
      <c r="CN33" s="508">
        <v>213</v>
      </c>
      <c r="CO33" s="76"/>
      <c r="CP33" s="91"/>
      <c r="CQ33" s="91">
        <v>0</v>
      </c>
      <c r="CR33" s="91">
        <v>153</v>
      </c>
      <c r="CS33" s="76"/>
      <c r="CT33" s="267"/>
      <c r="CU33" s="75"/>
      <c r="CV33" s="75"/>
      <c r="CW33" s="315"/>
      <c r="CX33" s="75"/>
      <c r="CY33" s="75"/>
    </row>
    <row r="34" spans="2:103" s="370" customFormat="1" ht="20.100000000000001" customHeight="1" x14ac:dyDescent="0.15">
      <c r="B34" s="357"/>
      <c r="C34" s="381"/>
      <c r="D34" s="358"/>
      <c r="E34" s="359" t="s">
        <v>113</v>
      </c>
      <c r="F34" s="360"/>
      <c r="G34" s="360"/>
      <c r="H34" s="361"/>
      <c r="I34" s="362"/>
      <c r="J34" s="362"/>
      <c r="K34" s="363"/>
      <c r="L34" s="363"/>
      <c r="M34" s="363"/>
      <c r="N34" s="363"/>
      <c r="O34" s="363"/>
      <c r="P34" s="363"/>
      <c r="Q34" s="359"/>
      <c r="R34" s="364"/>
      <c r="S34" s="362"/>
      <c r="T34" s="359"/>
      <c r="U34" s="365"/>
      <c r="V34" s="362"/>
      <c r="W34" s="366"/>
      <c r="X34" s="363"/>
      <c r="Y34" s="363"/>
      <c r="Z34" s="363"/>
      <c r="AA34" s="363"/>
      <c r="AB34" s="367"/>
      <c r="AC34" s="359"/>
      <c r="AD34" s="359"/>
      <c r="AE34" s="320"/>
      <c r="AF34" s="323"/>
      <c r="AG34" s="368"/>
      <c r="AH34" s="364"/>
      <c r="AI34" s="369"/>
      <c r="AK34" s="320"/>
      <c r="AL34" s="323"/>
      <c r="AN34" s="366"/>
      <c r="AO34" s="371"/>
      <c r="AQ34" s="363"/>
      <c r="AR34" s="372"/>
      <c r="AS34" s="372"/>
      <c r="AT34" s="367"/>
      <c r="AU34" s="367"/>
      <c r="AV34" s="367"/>
      <c r="AW34" s="373"/>
      <c r="AX34" s="373"/>
      <c r="AY34" s="373"/>
      <c r="AZ34" s="76"/>
      <c r="BA34" s="373"/>
      <c r="BB34" s="378"/>
      <c r="BC34" s="378"/>
      <c r="BD34" s="93"/>
      <c r="BE34" s="294"/>
      <c r="BF34" s="295">
        <v>0</v>
      </c>
      <c r="BG34" s="327">
        <v>-158.25667833333335</v>
      </c>
      <c r="BH34" s="324">
        <v>0</v>
      </c>
      <c r="BJ34" s="367">
        <v>527</v>
      </c>
      <c r="BL34" s="320">
        <v>158.25667833333335</v>
      </c>
      <c r="BM34" s="377"/>
      <c r="BN34" s="417"/>
      <c r="BO34" s="417"/>
      <c r="BP34" s="418"/>
      <c r="BQ34" s="378"/>
      <c r="BR34" s="373">
        <v>31.553789999999999</v>
      </c>
      <c r="BS34" s="373">
        <v>21.159749999999999</v>
      </c>
      <c r="BT34" s="419">
        <v>17.571179999999998</v>
      </c>
      <c r="BU34" s="373">
        <v>153.61097000000001</v>
      </c>
      <c r="BV34" s="373">
        <v>21.503769999999999</v>
      </c>
      <c r="BW34" s="373">
        <v>21.065540000000002</v>
      </c>
      <c r="BX34" s="420">
        <v>65.39342666666667</v>
      </c>
      <c r="BY34" s="420">
        <v>41.482303333333334</v>
      </c>
      <c r="CA34" s="324">
        <v>170.286</v>
      </c>
      <c r="CB34" s="330">
        <v>41.482303333333334</v>
      </c>
      <c r="CC34" s="331">
        <v>11.482303333333334</v>
      </c>
      <c r="CE34" s="324">
        <v>30</v>
      </c>
      <c r="CF34" s="73">
        <v>123.61097000000001</v>
      </c>
      <c r="CG34" s="324">
        <v>18.785589999999999</v>
      </c>
      <c r="CI34" s="379">
        <v>22</v>
      </c>
      <c r="CJ34" s="379">
        <v>43</v>
      </c>
      <c r="CK34" s="324">
        <v>32.5</v>
      </c>
      <c r="CL34" s="373">
        <v>0</v>
      </c>
      <c r="CM34" s="512">
        <v>0</v>
      </c>
      <c r="CN34" s="512">
        <v>0</v>
      </c>
      <c r="CO34" s="419"/>
      <c r="CP34" s="373"/>
      <c r="CQ34" s="373"/>
      <c r="CR34" s="373"/>
      <c r="CS34" s="419"/>
      <c r="CT34" s="417"/>
      <c r="CU34" s="324"/>
      <c r="CV34" s="324"/>
      <c r="CW34" s="421"/>
      <c r="CX34" s="324"/>
      <c r="CY34" s="324"/>
    </row>
    <row r="35" spans="2:103" s="370" customFormat="1" ht="20.100000000000001" customHeight="1" x14ac:dyDescent="0.15">
      <c r="B35" s="357"/>
      <c r="C35" s="381"/>
      <c r="D35" s="381"/>
      <c r="E35" s="382" t="s">
        <v>114</v>
      </c>
      <c r="F35" s="383"/>
      <c r="G35" s="383"/>
      <c r="H35" s="384"/>
      <c r="I35" s="385"/>
      <c r="J35" s="385"/>
      <c r="K35" s="386"/>
      <c r="L35" s="386"/>
      <c r="M35" s="386"/>
      <c r="N35" s="386"/>
      <c r="O35" s="386"/>
      <c r="P35" s="386"/>
      <c r="Q35" s="382"/>
      <c r="R35" s="387"/>
      <c r="S35" s="385"/>
      <c r="T35" s="382"/>
      <c r="U35" s="388"/>
      <c r="V35" s="385"/>
      <c r="W35" s="389"/>
      <c r="X35" s="386"/>
      <c r="Y35" s="386"/>
      <c r="Z35" s="386"/>
      <c r="AA35" s="386"/>
      <c r="AB35" s="390"/>
      <c r="AC35" s="382"/>
      <c r="AD35" s="382"/>
      <c r="AE35" s="338"/>
      <c r="AF35" s="342"/>
      <c r="AG35" s="368"/>
      <c r="AH35" s="387"/>
      <c r="AI35" s="391"/>
      <c r="AK35" s="338"/>
      <c r="AL35" s="342"/>
      <c r="AN35" s="389"/>
      <c r="AO35" s="392"/>
      <c r="AQ35" s="386"/>
      <c r="AR35" s="372"/>
      <c r="AS35" s="372"/>
      <c r="AT35" s="390"/>
      <c r="AU35" s="390"/>
      <c r="AV35" s="390"/>
      <c r="AW35" s="393"/>
      <c r="AX35" s="393"/>
      <c r="AY35" s="393"/>
      <c r="AZ35" s="429"/>
      <c r="BA35" s="393"/>
      <c r="BB35" s="395"/>
      <c r="BC35" s="395"/>
      <c r="BD35" s="77"/>
      <c r="BE35" s="265"/>
      <c r="BF35" s="266">
        <v>0</v>
      </c>
      <c r="BG35" s="79">
        <v>-13.772214999999999</v>
      </c>
      <c r="BH35" s="75">
        <v>0</v>
      </c>
      <c r="BJ35" s="390">
        <v>13</v>
      </c>
      <c r="BL35" s="338">
        <v>13.772214999999999</v>
      </c>
      <c r="BM35" s="377"/>
      <c r="BN35" s="267"/>
      <c r="BO35" s="267"/>
      <c r="BP35" s="268"/>
      <c r="BQ35" s="395"/>
      <c r="BR35" s="393">
        <v>0.84684000000000004</v>
      </c>
      <c r="BS35" s="393">
        <v>0.65379999999999994</v>
      </c>
      <c r="BT35" s="76">
        <v>0.50021333333333329</v>
      </c>
      <c r="BU35" s="393">
        <v>0.83796000000000004</v>
      </c>
      <c r="BV35" s="393">
        <v>1.42723</v>
      </c>
      <c r="BW35" s="393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9">
        <v>-1.2078283333333333</v>
      </c>
      <c r="CE35" s="75">
        <v>2</v>
      </c>
      <c r="CF35" s="73">
        <v>-1.16204</v>
      </c>
      <c r="CG35" s="75">
        <v>1.2501066666666667</v>
      </c>
      <c r="CI35" s="396">
        <v>1.6666666666666667</v>
      </c>
      <c r="CJ35" s="396">
        <v>1</v>
      </c>
      <c r="CK35" s="75">
        <v>1.3333333333333335</v>
      </c>
      <c r="CL35" s="393">
        <v>-4.1134399999999998</v>
      </c>
      <c r="CM35" s="513">
        <v>21.626240000000003</v>
      </c>
      <c r="CN35" s="513">
        <v>123.60785</v>
      </c>
      <c r="CO35" s="76"/>
      <c r="CP35" s="393"/>
      <c r="CQ35" s="393">
        <v>22</v>
      </c>
      <c r="CR35" s="393">
        <v>98</v>
      </c>
      <c r="CS35" s="76"/>
      <c r="CT35" s="267"/>
      <c r="CU35" s="75"/>
      <c r="CV35" s="75"/>
      <c r="CW35" s="315"/>
      <c r="CX35" s="75"/>
      <c r="CY35" s="75"/>
    </row>
    <row r="36" spans="2:103" s="370" customFormat="1" ht="20.100000000000001" customHeight="1" x14ac:dyDescent="0.15">
      <c r="B36" s="357"/>
      <c r="C36" s="381"/>
      <c r="D36" s="381"/>
      <c r="E36" s="430"/>
      <c r="F36" s="430"/>
      <c r="G36" s="430"/>
      <c r="H36" s="431"/>
      <c r="I36" s="432"/>
      <c r="J36" s="432"/>
      <c r="K36" s="422"/>
      <c r="L36" s="422"/>
      <c r="M36" s="422"/>
      <c r="N36" s="422"/>
      <c r="O36" s="422"/>
      <c r="P36" s="422"/>
      <c r="Q36" s="381"/>
      <c r="R36" s="433"/>
      <c r="S36" s="432"/>
      <c r="T36" s="381"/>
      <c r="U36" s="434"/>
      <c r="V36" s="432"/>
      <c r="W36" s="435"/>
      <c r="X36" s="422"/>
      <c r="Y36" s="422"/>
      <c r="Z36" s="422"/>
      <c r="AA36" s="422"/>
      <c r="AB36" s="436"/>
      <c r="AC36" s="381"/>
      <c r="AD36" s="381"/>
      <c r="AE36" s="64"/>
      <c r="AF36" s="88"/>
      <c r="AG36" s="368"/>
      <c r="AH36" s="433"/>
      <c r="AI36" s="437"/>
      <c r="AK36" s="64"/>
      <c r="AL36" s="88"/>
      <c r="AN36" s="435"/>
      <c r="AO36" s="438"/>
      <c r="AQ36" s="422"/>
      <c r="AR36" s="372"/>
      <c r="AS36" s="372"/>
      <c r="AT36" s="436"/>
      <c r="AU36" s="436"/>
      <c r="AV36" s="436"/>
      <c r="AW36" s="439"/>
      <c r="AX36" s="439"/>
      <c r="AY36" s="103"/>
      <c r="AZ36" s="96"/>
      <c r="BA36" s="103"/>
      <c r="BB36" s="440"/>
      <c r="BC36" s="440"/>
      <c r="BD36" s="93"/>
      <c r="BE36" s="294"/>
      <c r="BF36" s="295">
        <v>0</v>
      </c>
      <c r="BG36" s="95">
        <v>0</v>
      </c>
      <c r="BH36" s="92"/>
      <c r="BJ36" s="436"/>
      <c r="BL36" s="64">
        <v>0</v>
      </c>
      <c r="BM36" s="377"/>
      <c r="BN36" s="296"/>
      <c r="BO36" s="296"/>
      <c r="BP36" s="297"/>
      <c r="BQ36" s="440"/>
      <c r="BR36" s="439"/>
      <c r="BS36" s="439"/>
      <c r="BT36" s="96"/>
      <c r="BU36" s="439"/>
      <c r="BV36" s="103"/>
      <c r="BW36" s="440"/>
      <c r="BX36" s="93">
        <v>0</v>
      </c>
      <c r="BY36" s="93">
        <v>0</v>
      </c>
      <c r="CA36" s="92">
        <v>0</v>
      </c>
      <c r="CB36" s="105"/>
      <c r="CC36" s="398"/>
      <c r="CE36" s="92"/>
      <c r="CF36" s="73">
        <v>0</v>
      </c>
      <c r="CG36" s="92">
        <v>0</v>
      </c>
      <c r="CI36" s="399"/>
      <c r="CJ36" s="399">
        <v>0</v>
      </c>
      <c r="CK36" s="92">
        <v>0</v>
      </c>
      <c r="CL36" s="439"/>
      <c r="CM36" s="514"/>
      <c r="CN36" s="514"/>
      <c r="CO36" s="96"/>
      <c r="CP36" s="439"/>
      <c r="CQ36" s="439"/>
      <c r="CR36" s="440"/>
      <c r="CS36" s="96"/>
      <c r="CT36" s="296"/>
      <c r="CU36" s="92"/>
      <c r="CV36" s="92"/>
      <c r="CW36" s="333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4"/>
      <c r="BF37" s="295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6"/>
      <c r="BO37" s="296"/>
      <c r="BP37" s="297"/>
      <c r="BQ37" s="298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9">
        <v>10.274475000000002</v>
      </c>
      <c r="CE37" s="92">
        <v>32</v>
      </c>
      <c r="CF37" s="73">
        <v>122.44893000000002</v>
      </c>
      <c r="CG37" s="92">
        <v>20.035696666666666</v>
      </c>
      <c r="CI37" s="299">
        <v>23.666666666666668</v>
      </c>
      <c r="CJ37" s="299">
        <v>44</v>
      </c>
      <c r="CK37" s="92">
        <v>33.833333333333336</v>
      </c>
      <c r="CL37" s="91">
        <v>-4.1134399999999998</v>
      </c>
      <c r="CM37" s="508">
        <v>21.626240000000003</v>
      </c>
      <c r="CN37" s="508">
        <v>123.60785</v>
      </c>
      <c r="CO37" s="96"/>
      <c r="CP37" s="91"/>
      <c r="CQ37" s="91">
        <v>22</v>
      </c>
      <c r="CR37" s="91">
        <v>98</v>
      </c>
      <c r="CS37" s="96"/>
      <c r="CT37" s="296"/>
      <c r="CU37" s="92"/>
      <c r="CV37" s="92"/>
      <c r="CW37" s="333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400"/>
      <c r="BF38" s="401"/>
      <c r="BG38" s="109"/>
      <c r="BH38" s="102"/>
      <c r="BJ38" s="102"/>
      <c r="BL38" s="58"/>
      <c r="BM38" s="222"/>
      <c r="BN38" s="402"/>
      <c r="BO38" s="402"/>
      <c r="BP38" s="403"/>
      <c r="BQ38" s="404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8"/>
      <c r="CE38" s="102"/>
      <c r="CF38" s="73">
        <v>0</v>
      </c>
      <c r="CG38" s="102"/>
      <c r="CI38" s="399"/>
      <c r="CJ38" s="399"/>
      <c r="CK38" s="102"/>
      <c r="CL38" s="103"/>
      <c r="CM38" s="514"/>
      <c r="CN38" s="514"/>
      <c r="CO38" s="106"/>
      <c r="CP38" s="103"/>
      <c r="CQ38" s="103"/>
      <c r="CR38" s="104"/>
      <c r="CS38" s="106"/>
      <c r="CT38" s="402"/>
      <c r="CU38" s="102"/>
      <c r="CV38" s="102"/>
      <c r="CW38" s="405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4"/>
      <c r="BF39" s="295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6"/>
      <c r="BO39" s="296"/>
      <c r="BP39" s="297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9">
        <v>31.41968166666669</v>
      </c>
      <c r="CE39" s="92">
        <v>120</v>
      </c>
      <c r="CF39" s="73">
        <v>123.97164000000004</v>
      </c>
      <c r="CG39" s="92">
        <v>128.61476888888888</v>
      </c>
      <c r="CI39" s="299">
        <v>143.33333333333334</v>
      </c>
      <c r="CJ39" s="299">
        <v>163.66666666666669</v>
      </c>
      <c r="CK39" s="75">
        <v>153.5</v>
      </c>
      <c r="CL39" s="74">
        <v>263.41861</v>
      </c>
      <c r="CM39" s="508">
        <v>264.62624</v>
      </c>
      <c r="CN39" s="508">
        <v>578.83024</v>
      </c>
      <c r="CO39" s="96"/>
      <c r="CP39" s="74"/>
      <c r="CQ39" s="74">
        <v>264</v>
      </c>
      <c r="CR39" s="99">
        <v>493</v>
      </c>
      <c r="CS39" s="96"/>
      <c r="CT39" s="296"/>
      <c r="CU39" s="92"/>
      <c r="CV39" s="92"/>
      <c r="CW39" s="333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400"/>
      <c r="BF40" s="401"/>
      <c r="BG40" s="109"/>
      <c r="BH40" s="102"/>
      <c r="BJ40" s="102"/>
      <c r="BL40" s="58"/>
      <c r="BM40" s="222"/>
      <c r="BN40" s="402"/>
      <c r="BO40" s="402"/>
      <c r="BP40" s="403"/>
      <c r="BQ40" s="404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8"/>
      <c r="CE40" s="102"/>
      <c r="CF40" s="73">
        <v>0</v>
      </c>
      <c r="CG40" s="102"/>
      <c r="CI40" s="399"/>
      <c r="CJ40" s="399"/>
      <c r="CK40" s="102"/>
      <c r="CL40" s="103"/>
      <c r="CM40" s="514"/>
      <c r="CN40" s="514"/>
      <c r="CO40" s="106"/>
      <c r="CP40" s="103"/>
      <c r="CQ40" s="103"/>
      <c r="CR40" s="104"/>
      <c r="CS40" s="106"/>
      <c r="CT40" s="402"/>
      <c r="CU40" s="102"/>
      <c r="CV40" s="102"/>
      <c r="CW40" s="405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8"/>
      <c r="BC41" s="298"/>
      <c r="BD41" s="93"/>
      <c r="BE41" s="294"/>
      <c r="BF41" s="295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6"/>
      <c r="BO41" s="296"/>
      <c r="BP41" s="297"/>
      <c r="BQ41" s="298"/>
      <c r="BR41" s="91">
        <v>0</v>
      </c>
      <c r="BS41" s="91">
        <v>0</v>
      </c>
      <c r="BT41" s="96">
        <v>0</v>
      </c>
      <c r="BU41" s="91">
        <v>0</v>
      </c>
      <c r="BV41" s="298">
        <v>0</v>
      </c>
      <c r="BW41" s="298">
        <v>0</v>
      </c>
      <c r="BX41" s="93">
        <v>0</v>
      </c>
      <c r="BY41" s="93">
        <v>0</v>
      </c>
      <c r="CA41" s="92">
        <v>6</v>
      </c>
      <c r="CB41" s="81">
        <v>0</v>
      </c>
      <c r="CC41" s="269">
        <v>-1</v>
      </c>
      <c r="CE41" s="92">
        <v>1</v>
      </c>
      <c r="CF41" s="73">
        <v>-1</v>
      </c>
      <c r="CG41" s="92">
        <v>0.5</v>
      </c>
      <c r="CI41" s="299">
        <v>1</v>
      </c>
      <c r="CJ41" s="299">
        <v>1</v>
      </c>
      <c r="CK41" s="92">
        <v>1</v>
      </c>
      <c r="CL41" s="91">
        <v>0</v>
      </c>
      <c r="CM41" s="508">
        <v>0</v>
      </c>
      <c r="CN41" s="508">
        <v>0</v>
      </c>
      <c r="CO41" s="96"/>
      <c r="CP41" s="91"/>
      <c r="CQ41" s="91">
        <v>0</v>
      </c>
      <c r="CR41" s="298">
        <v>0</v>
      </c>
      <c r="CS41" s="96"/>
      <c r="CT41" s="296"/>
      <c r="CU41" s="92"/>
      <c r="CV41" s="92"/>
      <c r="CW41" s="441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400"/>
      <c r="BF42" s="401"/>
      <c r="BG42" s="109"/>
      <c r="BH42" s="102"/>
      <c r="BJ42" s="102"/>
      <c r="BL42" s="58"/>
      <c r="BM42" s="222"/>
      <c r="BN42" s="402"/>
      <c r="BO42" s="402"/>
      <c r="BP42" s="403"/>
      <c r="BQ42" s="404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8"/>
      <c r="CE42" s="102"/>
      <c r="CF42" s="73">
        <v>0</v>
      </c>
      <c r="CG42" s="102"/>
      <c r="CI42" s="399"/>
      <c r="CJ42" s="399"/>
      <c r="CK42" s="102"/>
      <c r="CL42" s="103"/>
      <c r="CM42" s="514"/>
      <c r="CN42" s="514"/>
      <c r="CO42" s="106"/>
      <c r="CP42" s="103"/>
      <c r="CQ42" s="103"/>
      <c r="CR42" s="104"/>
      <c r="CS42" s="106"/>
      <c r="CT42" s="402"/>
      <c r="CU42" s="102"/>
      <c r="CV42" s="102"/>
      <c r="CW42" s="405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4"/>
      <c r="BF43" s="295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6"/>
      <c r="BO43" s="296"/>
      <c r="BP43" s="297"/>
      <c r="BQ43" s="298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9">
        <v>-0.96783333333333332</v>
      </c>
      <c r="CE43" s="92">
        <v>1</v>
      </c>
      <c r="CF43" s="73">
        <v>-0.80699999999999994</v>
      </c>
      <c r="CG43" s="92">
        <v>0.33333333333333331</v>
      </c>
      <c r="CI43" s="299">
        <v>1</v>
      </c>
      <c r="CJ43" s="299">
        <v>1</v>
      </c>
      <c r="CK43" s="92">
        <v>1</v>
      </c>
      <c r="CL43" s="91">
        <v>0.31267</v>
      </c>
      <c r="CM43" s="508">
        <v>3.17977</v>
      </c>
      <c r="CN43" s="508">
        <v>4.9640000000000004E-2</v>
      </c>
      <c r="CO43" s="96"/>
      <c r="CP43" s="91"/>
      <c r="CQ43" s="91">
        <v>1</v>
      </c>
      <c r="CR43" s="100">
        <v>1</v>
      </c>
      <c r="CS43" s="96"/>
      <c r="CT43" s="296"/>
      <c r="CU43" s="92"/>
      <c r="CV43" s="92"/>
      <c r="CW43" s="441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400"/>
      <c r="BF44" s="401"/>
      <c r="BG44" s="109"/>
      <c r="BH44" s="102"/>
      <c r="BJ44" s="102"/>
      <c r="BL44" s="58"/>
      <c r="BM44" s="222"/>
      <c r="BN44" s="402"/>
      <c r="BO44" s="402"/>
      <c r="BP44" s="403"/>
      <c r="BQ44" s="404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8"/>
      <c r="CE44" s="102"/>
      <c r="CF44" s="73">
        <v>0</v>
      </c>
      <c r="CG44" s="102"/>
      <c r="CI44" s="399"/>
      <c r="CJ44" s="399"/>
      <c r="CK44" s="102"/>
      <c r="CL44" s="103"/>
      <c r="CM44" s="514"/>
      <c r="CN44" s="514"/>
      <c r="CO44" s="106"/>
      <c r="CP44" s="103"/>
      <c r="CQ44" s="103"/>
      <c r="CR44" s="104"/>
      <c r="CS44" s="106"/>
      <c r="CT44" s="402"/>
      <c r="CU44" s="102"/>
      <c r="CV44" s="102"/>
      <c r="CW44" s="405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4"/>
      <c r="BF45" s="295">
        <v>0</v>
      </c>
      <c r="BG45" s="95">
        <v>0</v>
      </c>
      <c r="BH45" s="92">
        <v>0</v>
      </c>
      <c r="BJ45" s="92"/>
      <c r="BL45" s="64">
        <v>0</v>
      </c>
      <c r="BM45" s="88"/>
      <c r="BN45" s="296"/>
      <c r="BO45" s="296"/>
      <c r="BP45" s="297"/>
      <c r="BQ45" s="298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9">
        <v>0</v>
      </c>
      <c r="CE45" s="92">
        <v>0</v>
      </c>
      <c r="CF45" s="73">
        <v>0</v>
      </c>
      <c r="CG45" s="92">
        <v>0</v>
      </c>
      <c r="CI45" s="299">
        <v>0</v>
      </c>
      <c r="CJ45" s="299">
        <v>0</v>
      </c>
      <c r="CK45" s="92">
        <v>0</v>
      </c>
      <c r="CL45" s="91">
        <v>1.40008</v>
      </c>
      <c r="CM45" s="508">
        <v>1.4134</v>
      </c>
      <c r="CN45" s="508">
        <v>1.33348</v>
      </c>
      <c r="CO45" s="96"/>
      <c r="CP45" s="91"/>
      <c r="CQ45" s="91">
        <v>1</v>
      </c>
      <c r="CR45" s="100">
        <v>1</v>
      </c>
      <c r="CS45" s="96"/>
      <c r="CT45" s="296"/>
      <c r="CU45" s="92"/>
      <c r="CV45" s="92"/>
      <c r="CW45" s="441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400"/>
      <c r="BF46" s="401"/>
      <c r="BG46" s="109"/>
      <c r="BH46" s="102"/>
      <c r="BJ46" s="102"/>
      <c r="BL46" s="58"/>
      <c r="BM46" s="222"/>
      <c r="BN46" s="402"/>
      <c r="BO46" s="402"/>
      <c r="BP46" s="403"/>
      <c r="BQ46" s="404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8"/>
      <c r="CE46" s="102"/>
      <c r="CF46" s="73">
        <v>0</v>
      </c>
      <c r="CG46" s="102"/>
      <c r="CI46" s="399"/>
      <c r="CJ46" s="399"/>
      <c r="CK46" s="102"/>
      <c r="CL46" s="103"/>
      <c r="CM46" s="514"/>
      <c r="CN46" s="514"/>
      <c r="CO46" s="106"/>
      <c r="CP46" s="103"/>
      <c r="CQ46" s="103"/>
      <c r="CR46" s="104"/>
      <c r="CS46" s="106"/>
      <c r="CT46" s="402"/>
      <c r="CU46" s="102"/>
      <c r="CV46" s="102"/>
      <c r="CW46" s="405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6"/>
      <c r="BF47" s="407"/>
      <c r="BG47" s="132"/>
      <c r="BH47" s="121"/>
      <c r="BI47" s="133"/>
      <c r="BJ47" s="121"/>
      <c r="BL47" s="122"/>
      <c r="BM47" s="408"/>
      <c r="BN47" s="409"/>
      <c r="BO47" s="409"/>
      <c r="BP47" s="410"/>
      <c r="BQ47" s="411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2"/>
      <c r="CE47" s="121"/>
      <c r="CF47" s="73">
        <v>0</v>
      </c>
      <c r="CG47" s="121"/>
      <c r="CI47" s="413"/>
      <c r="CJ47" s="413"/>
      <c r="CK47" s="121"/>
      <c r="CL47" s="127"/>
      <c r="CM47" s="515"/>
      <c r="CN47" s="515"/>
      <c r="CO47" s="128"/>
      <c r="CP47" s="127"/>
      <c r="CQ47" s="127"/>
      <c r="CR47" s="129"/>
      <c r="CS47" s="128"/>
      <c r="CT47" s="409"/>
      <c r="CU47" s="121"/>
      <c r="CV47" s="121"/>
      <c r="CW47" s="414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5"/>
      <c r="BF48" s="266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7"/>
      <c r="BO48" s="267"/>
      <c r="BP48" s="268"/>
      <c r="BQ48" s="298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9">
        <v>-2.6074166666666656</v>
      </c>
      <c r="CE48" s="75">
        <v>15</v>
      </c>
      <c r="CF48" s="73">
        <v>0.1120000000000001</v>
      </c>
      <c r="CG48" s="75">
        <v>12.124833333333335</v>
      </c>
      <c r="CI48" s="270">
        <v>16.666666666666668</v>
      </c>
      <c r="CJ48" s="270">
        <v>16.666666666666668</v>
      </c>
      <c r="CK48" s="75">
        <v>16.666666666666668</v>
      </c>
      <c r="CL48" s="91">
        <v>45.07573</v>
      </c>
      <c r="CM48" s="506">
        <v>22.103759999999998</v>
      </c>
      <c r="CN48" s="506">
        <v>25.35425</v>
      </c>
      <c r="CO48" s="76"/>
      <c r="CP48" s="91"/>
      <c r="CQ48" s="91">
        <v>35</v>
      </c>
      <c r="CR48" s="80">
        <v>28</v>
      </c>
      <c r="CS48" s="76"/>
      <c r="CT48" s="267"/>
      <c r="CU48" s="75"/>
      <c r="CV48" s="75"/>
      <c r="CW48" s="271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400"/>
      <c r="BF49" s="401"/>
      <c r="BG49" s="109"/>
      <c r="BH49" s="102"/>
      <c r="BJ49" s="102"/>
      <c r="BL49" s="58"/>
      <c r="BM49" s="222"/>
      <c r="BN49" s="402"/>
      <c r="BO49" s="402"/>
      <c r="BP49" s="403"/>
      <c r="BQ49" s="404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8"/>
      <c r="CE49" s="102"/>
      <c r="CF49" s="73">
        <v>0</v>
      </c>
      <c r="CG49" s="102"/>
      <c r="CI49" s="399"/>
      <c r="CJ49" s="399"/>
      <c r="CK49" s="102"/>
      <c r="CL49" s="103"/>
      <c r="CM49" s="514"/>
      <c r="CN49" s="514"/>
      <c r="CO49" s="106"/>
      <c r="CP49" s="103"/>
      <c r="CQ49" s="103"/>
      <c r="CR49" s="104"/>
      <c r="CS49" s="106"/>
      <c r="CT49" s="402"/>
      <c r="CU49" s="102"/>
      <c r="CV49" s="102"/>
      <c r="CW49" s="405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5"/>
      <c r="BF50" s="266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7"/>
      <c r="BO50" s="267"/>
      <c r="BP50" s="268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9">
        <v>0.82770166666666656</v>
      </c>
      <c r="CE50" s="75">
        <v>1</v>
      </c>
      <c r="CF50" s="73">
        <v>-0.48799999999999999</v>
      </c>
      <c r="CG50" s="75">
        <v>2.0330349999999999</v>
      </c>
      <c r="CI50" s="270">
        <v>1</v>
      </c>
      <c r="CJ50" s="270">
        <v>1</v>
      </c>
      <c r="CK50" s="75">
        <v>1</v>
      </c>
      <c r="CL50" s="74">
        <v>6.9113199999999999</v>
      </c>
      <c r="CM50" s="506">
        <v>7.0207700000000006</v>
      </c>
      <c r="CN50" s="506">
        <v>6.8138900000000007</v>
      </c>
      <c r="CO50" s="76"/>
      <c r="CP50" s="74"/>
      <c r="CQ50" s="74">
        <v>7</v>
      </c>
      <c r="CR50" s="74">
        <v>7</v>
      </c>
      <c r="CS50" s="76"/>
      <c r="CT50" s="267"/>
      <c r="CU50" s="75"/>
      <c r="CV50" s="75"/>
      <c r="CW50" s="271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4"/>
      <c r="BF51" s="295"/>
      <c r="BG51" s="95"/>
      <c r="BH51" s="92"/>
      <c r="BJ51" s="92"/>
      <c r="BL51" s="135"/>
      <c r="BM51" s="88"/>
      <c r="BN51" s="296"/>
      <c r="BO51" s="296"/>
      <c r="BP51" s="297"/>
      <c r="BQ51" s="298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2"/>
      <c r="CE51" s="92"/>
      <c r="CF51" s="73">
        <v>0</v>
      </c>
      <c r="CG51" s="92"/>
      <c r="CI51" s="299"/>
      <c r="CJ51" s="299"/>
      <c r="CK51" s="92"/>
      <c r="CL51" s="91"/>
      <c r="CM51" s="508"/>
      <c r="CN51" s="508"/>
      <c r="CO51" s="96"/>
      <c r="CP51" s="91"/>
      <c r="CQ51" s="91"/>
      <c r="CR51" s="100"/>
      <c r="CS51" s="96"/>
      <c r="CT51" s="296"/>
      <c r="CU51" s="92"/>
      <c r="CV51" s="92"/>
      <c r="CW51" s="333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5"/>
      <c r="BF52" s="266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7"/>
      <c r="BO52" s="267"/>
      <c r="BP52" s="268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9">
        <v>-2.2141666666666664</v>
      </c>
      <c r="CE52" s="75">
        <v>5</v>
      </c>
      <c r="CF52" s="73">
        <v>-3.5780000000000003</v>
      </c>
      <c r="CG52" s="75">
        <v>3.908666666666667</v>
      </c>
      <c r="CI52" s="270">
        <v>5</v>
      </c>
      <c r="CJ52" s="270">
        <v>5</v>
      </c>
      <c r="CK52" s="75">
        <v>5</v>
      </c>
      <c r="CL52" s="74">
        <v>3.1320000000000001</v>
      </c>
      <c r="CM52" s="506">
        <v>0.95599999999999996</v>
      </c>
      <c r="CN52" s="506">
        <v>0.90400000000000003</v>
      </c>
      <c r="CO52" s="76"/>
      <c r="CP52" s="74"/>
      <c r="CQ52" s="74">
        <v>2</v>
      </c>
      <c r="CR52" s="74">
        <v>2</v>
      </c>
      <c r="CS52" s="76"/>
      <c r="CT52" s="267"/>
      <c r="CU52" s="75"/>
      <c r="CV52" s="75"/>
      <c r="CW52" s="271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4"/>
      <c r="BF53" s="295"/>
      <c r="BG53" s="95"/>
      <c r="BH53" s="92"/>
      <c r="BJ53" s="92"/>
      <c r="BL53" s="64"/>
      <c r="BM53" s="88"/>
      <c r="BN53" s="296"/>
      <c r="BO53" s="296"/>
      <c r="BP53" s="297"/>
      <c r="BQ53" s="298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2"/>
      <c r="CE53" s="92"/>
      <c r="CF53" s="73">
        <v>0</v>
      </c>
      <c r="CG53" s="92"/>
      <c r="CI53" s="299"/>
      <c r="CJ53" s="299"/>
      <c r="CK53" s="92"/>
      <c r="CL53" s="91"/>
      <c r="CM53" s="508"/>
      <c r="CN53" s="508"/>
      <c r="CO53" s="96"/>
      <c r="CP53" s="91"/>
      <c r="CQ53" s="91"/>
      <c r="CR53" s="100"/>
      <c r="CS53" s="96"/>
      <c r="CT53" s="296"/>
      <c r="CU53" s="92"/>
      <c r="CV53" s="92"/>
      <c r="CW53" s="333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5"/>
      <c r="BF54" s="266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7"/>
      <c r="BO54" s="267"/>
      <c r="BP54" s="268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9">
        <v>0</v>
      </c>
      <c r="CE54" s="75"/>
      <c r="CF54" s="73">
        <v>0</v>
      </c>
      <c r="CG54" s="75">
        <v>0</v>
      </c>
      <c r="CI54" s="270">
        <v>0</v>
      </c>
      <c r="CJ54" s="270">
        <v>0</v>
      </c>
      <c r="CK54" s="75">
        <v>0</v>
      </c>
      <c r="CL54" s="74">
        <v>0</v>
      </c>
      <c r="CM54" s="506">
        <v>0</v>
      </c>
      <c r="CN54" s="506">
        <v>0</v>
      </c>
      <c r="CO54" s="76"/>
      <c r="CP54" s="74"/>
      <c r="CQ54" s="74"/>
      <c r="CR54" s="80"/>
      <c r="CS54" s="76"/>
      <c r="CT54" s="267"/>
      <c r="CU54" s="75"/>
      <c r="CV54" s="75"/>
      <c r="CW54" s="271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4"/>
      <c r="BF55" s="295"/>
      <c r="BG55" s="95"/>
      <c r="BH55" s="92"/>
      <c r="BJ55" s="92"/>
      <c r="BL55" s="64"/>
      <c r="BM55" s="88"/>
      <c r="BN55" s="296"/>
      <c r="BO55" s="296"/>
      <c r="BP55" s="297"/>
      <c r="BQ55" s="298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2"/>
      <c r="CE55" s="92"/>
      <c r="CF55" s="73">
        <v>0</v>
      </c>
      <c r="CG55" s="92"/>
      <c r="CI55" s="299"/>
      <c r="CJ55" s="299"/>
      <c r="CK55" s="92"/>
      <c r="CL55" s="91"/>
      <c r="CM55" s="508"/>
      <c r="CN55" s="508"/>
      <c r="CO55" s="96"/>
      <c r="CP55" s="91"/>
      <c r="CQ55" s="91"/>
      <c r="CR55" s="100"/>
      <c r="CS55" s="96"/>
      <c r="CT55" s="296"/>
      <c r="CU55" s="92"/>
      <c r="CV55" s="92"/>
      <c r="CW55" s="333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5"/>
      <c r="BF56" s="266">
        <v>0</v>
      </c>
      <c r="BG56" s="79">
        <v>0</v>
      </c>
      <c r="BH56" s="75">
        <v>0</v>
      </c>
      <c r="BJ56" s="75"/>
      <c r="BL56" s="68">
        <v>0</v>
      </c>
      <c r="BM56" s="88"/>
      <c r="BN56" s="267"/>
      <c r="BO56" s="267"/>
      <c r="BP56" s="268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9">
        <v>0</v>
      </c>
      <c r="CE56" s="75">
        <v>0</v>
      </c>
      <c r="CF56" s="73">
        <v>0</v>
      </c>
      <c r="CG56" s="75">
        <v>0</v>
      </c>
      <c r="CI56" s="270">
        <v>0</v>
      </c>
      <c r="CJ56" s="270">
        <v>0</v>
      </c>
      <c r="CK56" s="75">
        <v>0</v>
      </c>
      <c r="CL56" s="74">
        <v>0</v>
      </c>
      <c r="CM56" s="506">
        <v>0</v>
      </c>
      <c r="CN56" s="506">
        <v>0</v>
      </c>
      <c r="CO56" s="76"/>
      <c r="CP56" s="74"/>
      <c r="CQ56" s="74"/>
      <c r="CR56" s="99"/>
      <c r="CS56" s="76"/>
      <c r="CT56" s="267"/>
      <c r="CU56" s="75"/>
      <c r="CV56" s="75"/>
      <c r="CW56" s="271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4"/>
      <c r="BF57" s="295"/>
      <c r="BG57" s="95"/>
      <c r="BH57" s="92"/>
      <c r="BJ57" s="92"/>
      <c r="BL57" s="64"/>
      <c r="BM57" s="88"/>
      <c r="BN57" s="296"/>
      <c r="BO57" s="296"/>
      <c r="BP57" s="297"/>
      <c r="BQ57" s="298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2"/>
      <c r="CE57" s="92"/>
      <c r="CF57" s="73">
        <v>0</v>
      </c>
      <c r="CG57" s="92"/>
      <c r="CI57" s="299"/>
      <c r="CJ57" s="299"/>
      <c r="CK57" s="92"/>
      <c r="CL57" s="91"/>
      <c r="CM57" s="508"/>
      <c r="CN57" s="508"/>
      <c r="CO57" s="96"/>
      <c r="CP57" s="91"/>
      <c r="CQ57" s="91"/>
      <c r="CR57" s="100"/>
      <c r="CS57" s="96"/>
      <c r="CT57" s="296"/>
      <c r="CU57" s="92"/>
      <c r="CV57" s="92"/>
      <c r="CW57" s="333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5"/>
      <c r="BF58" s="266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7"/>
      <c r="BO58" s="267"/>
      <c r="BP58" s="268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9">
        <v>0</v>
      </c>
      <c r="CE58" s="75"/>
      <c r="CF58" s="73">
        <v>0</v>
      </c>
      <c r="CG58" s="75">
        <v>0</v>
      </c>
      <c r="CI58" s="270">
        <v>0</v>
      </c>
      <c r="CJ58" s="270">
        <v>0</v>
      </c>
      <c r="CK58" s="75">
        <v>0</v>
      </c>
      <c r="CL58" s="74">
        <v>0</v>
      </c>
      <c r="CM58" s="506">
        <v>0</v>
      </c>
      <c r="CN58" s="506">
        <v>0</v>
      </c>
      <c r="CO58" s="76"/>
      <c r="CP58" s="74"/>
      <c r="CQ58" s="74"/>
      <c r="CR58" s="80"/>
      <c r="CS58" s="76"/>
      <c r="CT58" s="267"/>
      <c r="CU58" s="75"/>
      <c r="CV58" s="75"/>
      <c r="CW58" s="443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4"/>
      <c r="BF59" s="295"/>
      <c r="BG59" s="95"/>
      <c r="BH59" s="92"/>
      <c r="BJ59" s="92"/>
      <c r="BL59" s="64"/>
      <c r="BM59" s="88"/>
      <c r="BN59" s="296"/>
      <c r="BO59" s="296"/>
      <c r="BP59" s="297"/>
      <c r="BQ59" s="298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2"/>
      <c r="CE59" s="92"/>
      <c r="CF59" s="73">
        <v>0</v>
      </c>
      <c r="CG59" s="92"/>
      <c r="CI59" s="299"/>
      <c r="CJ59" s="299"/>
      <c r="CK59" s="92"/>
      <c r="CL59" s="91"/>
      <c r="CM59" s="508"/>
      <c r="CN59" s="508"/>
      <c r="CO59" s="96"/>
      <c r="CP59" s="91"/>
      <c r="CQ59" s="91"/>
      <c r="CR59" s="100"/>
      <c r="CS59" s="96"/>
      <c r="CT59" s="296"/>
      <c r="CU59" s="92"/>
      <c r="CV59" s="92"/>
      <c r="CW59" s="333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5"/>
      <c r="BF60" s="266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7"/>
      <c r="BO60" s="267"/>
      <c r="BP60" s="268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9">
        <v>0.47500000000000003</v>
      </c>
      <c r="CE60" s="75"/>
      <c r="CF60" s="73">
        <v>0</v>
      </c>
      <c r="CG60" s="75">
        <v>0.47500000000000003</v>
      </c>
      <c r="CI60" s="270">
        <v>0</v>
      </c>
      <c r="CJ60" s="270">
        <v>0</v>
      </c>
      <c r="CK60" s="75">
        <v>0</v>
      </c>
      <c r="CL60" s="74">
        <v>0</v>
      </c>
      <c r="CM60" s="506">
        <v>0</v>
      </c>
      <c r="CN60" s="506">
        <v>0</v>
      </c>
      <c r="CO60" s="76"/>
      <c r="CP60" s="74"/>
      <c r="CQ60" s="74"/>
      <c r="CR60" s="99"/>
      <c r="CS60" s="76"/>
      <c r="CT60" s="267"/>
      <c r="CU60" s="75"/>
      <c r="CV60" s="75"/>
      <c r="CW60" s="443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4"/>
      <c r="BF61" s="295"/>
      <c r="BG61" s="95"/>
      <c r="BH61" s="92"/>
      <c r="BJ61" s="92"/>
      <c r="BL61" s="64"/>
      <c r="BM61" s="88"/>
      <c r="BN61" s="296"/>
      <c r="BO61" s="296"/>
      <c r="BP61" s="297"/>
      <c r="BQ61" s="298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2"/>
      <c r="CE61" s="92"/>
      <c r="CF61" s="73">
        <v>0</v>
      </c>
      <c r="CG61" s="92"/>
      <c r="CI61" s="299"/>
      <c r="CJ61" s="299"/>
      <c r="CK61" s="92"/>
      <c r="CL61" s="91"/>
      <c r="CM61" s="508"/>
      <c r="CN61" s="508"/>
      <c r="CO61" s="96"/>
      <c r="CP61" s="91"/>
      <c r="CQ61" s="91"/>
      <c r="CR61" s="100"/>
      <c r="CS61" s="96"/>
      <c r="CT61" s="296"/>
      <c r="CU61" s="92"/>
      <c r="CV61" s="92"/>
      <c r="CW61" s="333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5"/>
      <c r="BF62" s="266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7"/>
      <c r="BO62" s="267"/>
      <c r="BP62" s="268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9">
        <v>-5</v>
      </c>
      <c r="CE62" s="75">
        <v>5</v>
      </c>
      <c r="CF62" s="73">
        <v>-5</v>
      </c>
      <c r="CG62" s="75">
        <v>2.5</v>
      </c>
      <c r="CI62" s="270">
        <v>5</v>
      </c>
      <c r="CJ62" s="270">
        <v>5</v>
      </c>
      <c r="CK62" s="75">
        <v>5</v>
      </c>
      <c r="CL62" s="74">
        <v>0</v>
      </c>
      <c r="CM62" s="506">
        <v>0</v>
      </c>
      <c r="CN62" s="506">
        <v>0</v>
      </c>
      <c r="CO62" s="76"/>
      <c r="CP62" s="74"/>
      <c r="CQ62" s="74"/>
      <c r="CR62" s="80"/>
      <c r="CS62" s="76"/>
      <c r="CT62" s="267"/>
      <c r="CU62" s="75"/>
      <c r="CV62" s="75"/>
      <c r="CW62" s="271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4"/>
      <c r="BF63" s="295"/>
      <c r="BG63" s="95"/>
      <c r="BH63" s="92"/>
      <c r="BJ63" s="92"/>
      <c r="BL63" s="64"/>
      <c r="BM63" s="88"/>
      <c r="BN63" s="296"/>
      <c r="BO63" s="296"/>
      <c r="BP63" s="297"/>
      <c r="BQ63" s="298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2"/>
      <c r="CE63" s="92"/>
      <c r="CF63" s="73">
        <v>0</v>
      </c>
      <c r="CG63" s="92"/>
      <c r="CI63" s="299"/>
      <c r="CJ63" s="299"/>
      <c r="CK63" s="92"/>
      <c r="CL63" s="91"/>
      <c r="CM63" s="508"/>
      <c r="CN63" s="508"/>
      <c r="CO63" s="96"/>
      <c r="CP63" s="91"/>
      <c r="CQ63" s="91"/>
      <c r="CR63" s="100"/>
      <c r="CS63" s="96"/>
      <c r="CT63" s="296"/>
      <c r="CU63" s="92"/>
      <c r="CV63" s="92"/>
      <c r="CW63" s="333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4"/>
      <c r="AX64" s="444"/>
      <c r="AY64" s="74"/>
      <c r="AZ64" s="76"/>
      <c r="BA64" s="74"/>
      <c r="BB64" s="445"/>
      <c r="BC64" s="445"/>
      <c r="BD64" s="77"/>
      <c r="BE64" s="265"/>
      <c r="BF64" s="266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7"/>
      <c r="BO64" s="267"/>
      <c r="BP64" s="268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9">
        <v>0</v>
      </c>
      <c r="CE64" s="75"/>
      <c r="CF64" s="73">
        <v>0</v>
      </c>
      <c r="CG64" s="75">
        <v>0</v>
      </c>
      <c r="CI64" s="270">
        <v>0</v>
      </c>
      <c r="CJ64" s="270">
        <v>0</v>
      </c>
      <c r="CK64" s="75">
        <v>0</v>
      </c>
      <c r="CL64" s="74">
        <v>0</v>
      </c>
      <c r="CM64" s="506">
        <v>0</v>
      </c>
      <c r="CN64" s="506">
        <v>0</v>
      </c>
      <c r="CO64" s="76"/>
      <c r="CP64" s="74"/>
      <c r="CQ64" s="74"/>
      <c r="CR64" s="99"/>
      <c r="CS64" s="76"/>
      <c r="CT64" s="267"/>
      <c r="CU64" s="75"/>
      <c r="CV64" s="75"/>
      <c r="CW64" s="271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4"/>
      <c r="BF65" s="295"/>
      <c r="BG65" s="95"/>
      <c r="BH65" s="92"/>
      <c r="BJ65" s="92"/>
      <c r="BL65" s="64"/>
      <c r="BM65" s="88"/>
      <c r="BN65" s="296"/>
      <c r="BO65" s="296"/>
      <c r="BP65" s="297"/>
      <c r="BQ65" s="298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2"/>
      <c r="CE65" s="92"/>
      <c r="CF65" s="73">
        <v>0</v>
      </c>
      <c r="CG65" s="92"/>
      <c r="CI65" s="299"/>
      <c r="CJ65" s="299"/>
      <c r="CK65" s="92"/>
      <c r="CL65" s="91"/>
      <c r="CM65" s="508"/>
      <c r="CN65" s="508"/>
      <c r="CO65" s="96"/>
      <c r="CP65" s="91"/>
      <c r="CQ65" s="91"/>
      <c r="CR65" s="100"/>
      <c r="CS65" s="96"/>
      <c r="CT65" s="296"/>
      <c r="CU65" s="92"/>
      <c r="CV65" s="92"/>
      <c r="CW65" s="333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4"/>
      <c r="BF66" s="295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6"/>
      <c r="BO66" s="296"/>
      <c r="BP66" s="297"/>
      <c r="BQ66" s="298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9">
        <v>-10.486714999999997</v>
      </c>
      <c r="CE66" s="92">
        <v>28</v>
      </c>
      <c r="CF66" s="73">
        <v>-10.760999999999999</v>
      </c>
      <c r="CG66" s="92">
        <v>21.874868333333339</v>
      </c>
      <c r="CI66" s="299">
        <v>29.666666666666668</v>
      </c>
      <c r="CJ66" s="299">
        <v>29.666666666666668</v>
      </c>
      <c r="CK66" s="92">
        <v>29.666666666666668</v>
      </c>
      <c r="CL66" s="91">
        <v>56.831799999999994</v>
      </c>
      <c r="CM66" s="508">
        <v>34.673700000000004</v>
      </c>
      <c r="CN66" s="508">
        <v>34.455260000000003</v>
      </c>
      <c r="CO66" s="96"/>
      <c r="CP66" s="91"/>
      <c r="CQ66" s="91">
        <v>46</v>
      </c>
      <c r="CR66" s="100">
        <v>39</v>
      </c>
      <c r="CS66" s="96"/>
      <c r="CT66" s="296"/>
      <c r="CU66" s="92"/>
      <c r="CV66" s="92"/>
      <c r="CW66" s="333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400"/>
      <c r="BF67" s="401"/>
      <c r="BG67" s="109"/>
      <c r="BH67" s="102"/>
      <c r="BJ67" s="102"/>
      <c r="BL67" s="58"/>
      <c r="BM67" s="222"/>
      <c r="BN67" s="402"/>
      <c r="BO67" s="402"/>
      <c r="BP67" s="403"/>
      <c r="BQ67" s="404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8"/>
      <c r="CE67" s="102"/>
      <c r="CF67" s="73">
        <v>0</v>
      </c>
      <c r="CG67" s="102"/>
      <c r="CI67" s="399"/>
      <c r="CJ67" s="399"/>
      <c r="CK67" s="102"/>
      <c r="CL67" s="103"/>
      <c r="CM67" s="514"/>
      <c r="CN67" s="514"/>
      <c r="CO67" s="106"/>
      <c r="CP67" s="103"/>
      <c r="CQ67" s="103"/>
      <c r="CR67" s="104"/>
      <c r="CS67" s="106"/>
      <c r="CT67" s="402"/>
      <c r="CU67" s="102"/>
      <c r="CV67" s="102"/>
      <c r="CW67" s="405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5"/>
      <c r="BF68" s="266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7"/>
      <c r="BO68" s="267"/>
      <c r="BP68" s="268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6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9">
        <v>0</v>
      </c>
      <c r="CE68" s="75"/>
      <c r="CF68" s="73">
        <v>0</v>
      </c>
      <c r="CG68" s="75">
        <v>0</v>
      </c>
      <c r="CI68" s="270">
        <v>0</v>
      </c>
      <c r="CJ68" s="270">
        <v>0</v>
      </c>
      <c r="CK68" s="75">
        <v>0</v>
      </c>
      <c r="CL68" s="74">
        <v>0</v>
      </c>
      <c r="CM68" s="506">
        <v>0</v>
      </c>
      <c r="CN68" s="506">
        <v>0</v>
      </c>
      <c r="CO68" s="76"/>
      <c r="CP68" s="74"/>
      <c r="CQ68" s="74"/>
      <c r="CR68" s="99"/>
      <c r="CS68" s="76"/>
      <c r="CT68" s="267"/>
      <c r="CU68" s="75"/>
      <c r="CV68" s="75"/>
      <c r="CW68" s="271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400"/>
      <c r="BF69" s="401"/>
      <c r="BG69" s="109"/>
      <c r="BH69" s="102"/>
      <c r="BJ69" s="102"/>
      <c r="BL69" s="58"/>
      <c r="BM69" s="222"/>
      <c r="BN69" s="402"/>
      <c r="BO69" s="402"/>
      <c r="BP69" s="403"/>
      <c r="BQ69" s="404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8"/>
      <c r="CE69" s="102"/>
      <c r="CF69" s="73">
        <v>0</v>
      </c>
      <c r="CG69" s="102"/>
      <c r="CI69" s="399"/>
      <c r="CJ69" s="399"/>
      <c r="CK69" s="102"/>
      <c r="CL69" s="103"/>
      <c r="CM69" s="514"/>
      <c r="CN69" s="514"/>
      <c r="CO69" s="106"/>
      <c r="CP69" s="103"/>
      <c r="CQ69" s="103"/>
      <c r="CR69" s="104"/>
      <c r="CS69" s="106"/>
      <c r="CT69" s="402"/>
      <c r="CU69" s="102"/>
      <c r="CV69" s="102"/>
      <c r="CW69" s="405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5"/>
      <c r="BF70" s="266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7"/>
      <c r="BO70" s="267"/>
      <c r="BP70" s="268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9">
        <v>2.6666666666666668E-2</v>
      </c>
      <c r="CE70" s="75"/>
      <c r="CF70" s="73">
        <v>0</v>
      </c>
      <c r="CG70" s="75">
        <v>0</v>
      </c>
      <c r="CI70" s="270">
        <v>1</v>
      </c>
      <c r="CJ70" s="270">
        <v>1</v>
      </c>
      <c r="CK70" s="75">
        <v>1</v>
      </c>
      <c r="CL70" s="74">
        <v>0.48</v>
      </c>
      <c r="CM70" s="506">
        <v>0</v>
      </c>
      <c r="CN70" s="506">
        <v>0</v>
      </c>
      <c r="CO70" s="76"/>
      <c r="CP70" s="74"/>
      <c r="CQ70" s="74"/>
      <c r="CR70" s="80"/>
      <c r="CS70" s="76"/>
      <c r="CT70" s="267"/>
      <c r="CU70" s="75"/>
      <c r="CV70" s="75"/>
      <c r="CW70" s="271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400"/>
      <c r="BF71" s="401"/>
      <c r="BG71" s="109"/>
      <c r="BH71" s="102"/>
      <c r="BJ71" s="102"/>
      <c r="BL71" s="58"/>
      <c r="BM71" s="222"/>
      <c r="BN71" s="402"/>
      <c r="BO71" s="402"/>
      <c r="BP71" s="403"/>
      <c r="BQ71" s="404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8"/>
      <c r="CE71" s="102"/>
      <c r="CF71" s="73">
        <v>0</v>
      </c>
      <c r="CG71" s="102"/>
      <c r="CI71" s="399"/>
      <c r="CJ71" s="399"/>
      <c r="CK71" s="102"/>
      <c r="CL71" s="103"/>
      <c r="CM71" s="514"/>
      <c r="CN71" s="514"/>
      <c r="CO71" s="106"/>
      <c r="CP71" s="103"/>
      <c r="CQ71" s="103"/>
      <c r="CR71" s="104"/>
      <c r="CS71" s="106"/>
      <c r="CT71" s="402"/>
      <c r="CU71" s="102"/>
      <c r="CV71" s="102"/>
      <c r="CW71" s="405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7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8"/>
      <c r="BD72" s="153"/>
      <c r="BE72" s="449"/>
      <c r="BF72" s="450">
        <v>0</v>
      </c>
      <c r="BG72" s="155">
        <v>-1.5</v>
      </c>
      <c r="BH72" s="147">
        <v>0</v>
      </c>
      <c r="BJ72" s="147"/>
      <c r="BL72" s="144">
        <v>1.5</v>
      </c>
      <c r="BM72" s="451"/>
      <c r="BN72" s="452"/>
      <c r="BO72" s="452"/>
      <c r="BP72" s="453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9">
        <v>0</v>
      </c>
      <c r="CE72" s="147">
        <v>0</v>
      </c>
      <c r="CF72" s="73">
        <v>0</v>
      </c>
      <c r="CG72" s="147">
        <v>0</v>
      </c>
      <c r="CI72" s="454">
        <v>0</v>
      </c>
      <c r="CJ72" s="454">
        <v>0</v>
      </c>
      <c r="CK72" s="147">
        <v>0</v>
      </c>
      <c r="CL72" s="74">
        <v>0</v>
      </c>
      <c r="CM72" s="506">
        <v>0</v>
      </c>
      <c r="CN72" s="506">
        <v>0</v>
      </c>
      <c r="CO72" s="151"/>
      <c r="CP72" s="74"/>
      <c r="CQ72" s="74"/>
      <c r="CR72" s="152"/>
      <c r="CS72" s="151"/>
      <c r="CT72" s="452"/>
      <c r="CU72" s="147"/>
      <c r="CV72" s="147"/>
      <c r="CW72" s="271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400"/>
      <c r="BF73" s="401"/>
      <c r="BG73" s="109"/>
      <c r="BH73" s="102"/>
      <c r="BJ73" s="102"/>
      <c r="BL73" s="58"/>
      <c r="BM73" s="222"/>
      <c r="BN73" s="402"/>
      <c r="BO73" s="402"/>
      <c r="BP73" s="403"/>
      <c r="BQ73" s="404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8"/>
      <c r="CE73" s="102"/>
      <c r="CF73" s="73">
        <v>0</v>
      </c>
      <c r="CG73" s="102"/>
      <c r="CI73" s="399"/>
      <c r="CJ73" s="399"/>
      <c r="CK73" s="102"/>
      <c r="CL73" s="103"/>
      <c r="CM73" s="514"/>
      <c r="CN73" s="514"/>
      <c r="CO73" s="106"/>
      <c r="CP73" s="103"/>
      <c r="CQ73" s="103"/>
      <c r="CR73" s="104"/>
      <c r="CS73" s="106"/>
      <c r="CT73" s="402"/>
      <c r="CU73" s="102"/>
      <c r="CV73" s="102"/>
      <c r="CW73" s="405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5"/>
      <c r="BF74" s="266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7"/>
      <c r="BO74" s="267"/>
      <c r="BP74" s="268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9">
        <v>0</v>
      </c>
      <c r="CE74" s="75">
        <v>0</v>
      </c>
      <c r="CF74" s="73">
        <v>0</v>
      </c>
      <c r="CG74" s="75">
        <v>0</v>
      </c>
      <c r="CI74" s="270">
        <v>0</v>
      </c>
      <c r="CJ74" s="270">
        <v>0</v>
      </c>
      <c r="CK74" s="75">
        <v>0</v>
      </c>
      <c r="CL74" s="74">
        <v>0</v>
      </c>
      <c r="CM74" s="506">
        <v>0</v>
      </c>
      <c r="CN74" s="506">
        <v>0</v>
      </c>
      <c r="CO74" s="76"/>
      <c r="CP74" s="74"/>
      <c r="CQ74" s="74"/>
      <c r="CR74" s="80"/>
      <c r="CS74" s="76"/>
      <c r="CT74" s="267"/>
      <c r="CU74" s="75"/>
      <c r="CV74" s="75"/>
      <c r="CW74" s="271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400"/>
      <c r="BF75" s="401"/>
      <c r="BG75" s="109"/>
      <c r="BH75" s="102"/>
      <c r="BJ75" s="102"/>
      <c r="BL75" s="58"/>
      <c r="BM75" s="222"/>
      <c r="BN75" s="402"/>
      <c r="BO75" s="402"/>
      <c r="BP75" s="403"/>
      <c r="BQ75" s="404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8"/>
      <c r="CE75" s="102"/>
      <c r="CF75" s="73">
        <v>0</v>
      </c>
      <c r="CG75" s="102"/>
      <c r="CI75" s="399"/>
      <c r="CJ75" s="399"/>
      <c r="CK75" s="102"/>
      <c r="CL75" s="103"/>
      <c r="CM75" s="514"/>
      <c r="CN75" s="514"/>
      <c r="CO75" s="106"/>
      <c r="CP75" s="103"/>
      <c r="CQ75" s="103"/>
      <c r="CR75" s="104"/>
      <c r="CS75" s="106"/>
      <c r="CT75" s="402"/>
      <c r="CU75" s="102"/>
      <c r="CV75" s="102"/>
      <c r="CW75" s="405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5"/>
      <c r="BF76" s="266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7"/>
      <c r="BO76" s="267"/>
      <c r="BP76" s="268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9">
        <v>0</v>
      </c>
      <c r="CE76" s="75"/>
      <c r="CF76" s="73">
        <v>0</v>
      </c>
      <c r="CG76" s="75">
        <v>0</v>
      </c>
      <c r="CI76" s="270">
        <v>0</v>
      </c>
      <c r="CJ76" s="270">
        <v>0</v>
      </c>
      <c r="CK76" s="75">
        <v>0</v>
      </c>
      <c r="CL76" s="74">
        <v>0</v>
      </c>
      <c r="CM76" s="506">
        <v>0</v>
      </c>
      <c r="CN76" s="506">
        <v>0</v>
      </c>
      <c r="CO76" s="76"/>
      <c r="CP76" s="74"/>
      <c r="CQ76" s="74"/>
      <c r="CR76" s="80"/>
      <c r="CS76" s="76"/>
      <c r="CT76" s="267"/>
      <c r="CU76" s="75"/>
      <c r="CV76" s="75"/>
      <c r="CW76" s="271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5"/>
      <c r="BF77" s="456"/>
      <c r="BG77" s="167"/>
      <c r="BH77" s="161"/>
      <c r="BJ77" s="161"/>
      <c r="BL77" s="135"/>
      <c r="BM77" s="222"/>
      <c r="BN77" s="457"/>
      <c r="BO77" s="457"/>
      <c r="BP77" s="458"/>
      <c r="BQ77" s="397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9"/>
      <c r="CE77" s="161"/>
      <c r="CF77" s="73">
        <v>0</v>
      </c>
      <c r="CG77" s="161"/>
      <c r="CI77" s="460"/>
      <c r="CJ77" s="460"/>
      <c r="CK77" s="161"/>
      <c r="CL77" s="162"/>
      <c r="CM77" s="516"/>
      <c r="CN77" s="516"/>
      <c r="CO77" s="163"/>
      <c r="CP77" s="162"/>
      <c r="CQ77" s="162"/>
      <c r="CR77" s="164"/>
      <c r="CS77" s="163"/>
      <c r="CT77" s="457"/>
      <c r="CU77" s="161"/>
      <c r="CV77" s="161"/>
      <c r="CW77" s="333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5"/>
      <c r="BF78" s="266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7"/>
      <c r="BO78" s="267"/>
      <c r="BP78" s="268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9">
        <v>2.6666666666666668E-2</v>
      </c>
      <c r="CE78" s="75">
        <v>0</v>
      </c>
      <c r="CF78" s="73">
        <v>0</v>
      </c>
      <c r="CG78" s="75">
        <v>0</v>
      </c>
      <c r="CI78" s="270">
        <v>1</v>
      </c>
      <c r="CJ78" s="270">
        <v>1</v>
      </c>
      <c r="CK78" s="75">
        <v>1</v>
      </c>
      <c r="CL78" s="74">
        <v>0.48</v>
      </c>
      <c r="CM78" s="506">
        <v>0</v>
      </c>
      <c r="CN78" s="506">
        <v>0</v>
      </c>
      <c r="CO78" s="76"/>
      <c r="CP78" s="74"/>
      <c r="CQ78" s="74">
        <v>0</v>
      </c>
      <c r="CR78" s="99">
        <v>0</v>
      </c>
      <c r="CS78" s="76"/>
      <c r="CT78" s="267"/>
      <c r="CU78" s="75"/>
      <c r="CV78" s="75"/>
      <c r="CW78" s="315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400"/>
      <c r="BF79" s="401"/>
      <c r="BG79" s="109"/>
      <c r="BH79" s="102"/>
      <c r="BJ79" s="102"/>
      <c r="BL79" s="58"/>
      <c r="BM79" s="222"/>
      <c r="BN79" s="402"/>
      <c r="BO79" s="402"/>
      <c r="BP79" s="403"/>
      <c r="BQ79" s="404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8"/>
      <c r="CE79" s="102"/>
      <c r="CF79" s="73">
        <v>0</v>
      </c>
      <c r="CG79" s="102"/>
      <c r="CI79" s="399"/>
      <c r="CJ79" s="399"/>
      <c r="CK79" s="102"/>
      <c r="CL79" s="103"/>
      <c r="CM79" s="514"/>
      <c r="CN79" s="514"/>
      <c r="CO79" s="106"/>
      <c r="CP79" s="103"/>
      <c r="CQ79" s="103"/>
      <c r="CR79" s="104"/>
      <c r="CS79" s="106"/>
      <c r="CT79" s="402"/>
      <c r="CU79" s="102"/>
      <c r="CV79" s="102"/>
      <c r="CW79" s="405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5"/>
      <c r="BF80" s="266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7"/>
      <c r="BO80" s="267"/>
      <c r="BP80" s="268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9">
        <v>0</v>
      </c>
      <c r="CE80" s="75"/>
      <c r="CF80" s="73">
        <v>0</v>
      </c>
      <c r="CG80" s="75">
        <v>0</v>
      </c>
      <c r="CI80" s="270">
        <v>3.6856666666666666</v>
      </c>
      <c r="CJ80" s="270">
        <v>11.057</v>
      </c>
      <c r="CK80" s="75">
        <v>7.3713333333333333</v>
      </c>
      <c r="CL80" s="74">
        <v>6.0471199999999996</v>
      </c>
      <c r="CM80" s="506">
        <v>6.04711</v>
      </c>
      <c r="CN80" s="506">
        <v>6.7518500000000001</v>
      </c>
      <c r="CO80" s="76"/>
      <c r="CP80" s="74"/>
      <c r="CQ80" s="74">
        <v>7</v>
      </c>
      <c r="CR80" s="74">
        <v>7</v>
      </c>
      <c r="CS80" s="76"/>
      <c r="CT80" s="267"/>
      <c r="CU80" s="75"/>
      <c r="CV80" s="75"/>
      <c r="CW80" s="315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400"/>
      <c r="BF81" s="401"/>
      <c r="BG81" s="109"/>
      <c r="BH81" s="102"/>
      <c r="BJ81" s="102"/>
      <c r="BL81" s="58"/>
      <c r="BM81" s="222"/>
      <c r="BN81" s="402"/>
      <c r="BO81" s="402"/>
      <c r="BP81" s="403"/>
      <c r="BQ81" s="404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8"/>
      <c r="CE81" s="102"/>
      <c r="CF81" s="73">
        <v>0</v>
      </c>
      <c r="CG81" s="102"/>
      <c r="CI81" s="399"/>
      <c r="CJ81" s="399"/>
      <c r="CK81" s="102"/>
      <c r="CL81" s="103"/>
      <c r="CM81" s="514"/>
      <c r="CN81" s="514"/>
      <c r="CO81" s="106"/>
      <c r="CP81" s="103"/>
      <c r="CQ81" s="103"/>
      <c r="CR81" s="104"/>
      <c r="CS81" s="106"/>
      <c r="CT81" s="402"/>
      <c r="CU81" s="102"/>
      <c r="CV81" s="102"/>
      <c r="CW81" s="405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5"/>
      <c r="BF82" s="266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7"/>
      <c r="BO82" s="267"/>
      <c r="BP82" s="268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9">
        <v>-5.7999999999999989</v>
      </c>
      <c r="CE82" s="75">
        <v>17</v>
      </c>
      <c r="CF82" s="73">
        <v>-0.19999999999999929</v>
      </c>
      <c r="CG82" s="75">
        <v>14.100000000000001</v>
      </c>
      <c r="CI82" s="270">
        <v>17</v>
      </c>
      <c r="CJ82" s="270">
        <v>17</v>
      </c>
      <c r="CK82" s="75">
        <v>17</v>
      </c>
      <c r="CL82" s="74">
        <v>0</v>
      </c>
      <c r="CM82" s="506">
        <v>0</v>
      </c>
      <c r="CN82" s="506">
        <v>0</v>
      </c>
      <c r="CO82" s="76"/>
      <c r="CP82" s="74"/>
      <c r="CQ82" s="74"/>
      <c r="CR82" s="74"/>
      <c r="CS82" s="76"/>
      <c r="CT82" s="267"/>
      <c r="CU82" s="75"/>
      <c r="CV82" s="75"/>
      <c r="CW82" s="315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400"/>
      <c r="BF83" s="401"/>
      <c r="BG83" s="109"/>
      <c r="BH83" s="102"/>
      <c r="BJ83" s="102"/>
      <c r="BL83" s="58"/>
      <c r="BM83" s="222"/>
      <c r="BN83" s="402"/>
      <c r="BO83" s="402"/>
      <c r="BP83" s="403"/>
      <c r="BQ83" s="404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8"/>
      <c r="CE83" s="102"/>
      <c r="CF83" s="73">
        <v>0</v>
      </c>
      <c r="CG83" s="102"/>
      <c r="CI83" s="399"/>
      <c r="CJ83" s="399"/>
      <c r="CK83" s="102"/>
      <c r="CL83" s="103"/>
      <c r="CM83" s="514"/>
      <c r="CN83" s="514"/>
      <c r="CO83" s="106"/>
      <c r="CP83" s="103"/>
      <c r="CQ83" s="103"/>
      <c r="CR83" s="104"/>
      <c r="CS83" s="106"/>
      <c r="CT83" s="402"/>
      <c r="CU83" s="102"/>
      <c r="CV83" s="102"/>
      <c r="CW83" s="405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5"/>
      <c r="BF84" s="266">
        <v>0</v>
      </c>
      <c r="BG84" s="79">
        <v>0</v>
      </c>
      <c r="BH84" s="75">
        <v>0</v>
      </c>
      <c r="BJ84" s="75"/>
      <c r="BL84" s="68">
        <v>0</v>
      </c>
      <c r="BM84" s="88"/>
      <c r="BN84" s="267"/>
      <c r="BO84" s="267"/>
      <c r="BP84" s="268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9">
        <v>0</v>
      </c>
      <c r="CE84" s="75"/>
      <c r="CF84" s="73">
        <v>0</v>
      </c>
      <c r="CG84" s="75">
        <v>0</v>
      </c>
      <c r="CI84" s="270">
        <v>0</v>
      </c>
      <c r="CJ84" s="270">
        <v>0</v>
      </c>
      <c r="CK84" s="75">
        <v>0</v>
      </c>
      <c r="CL84" s="74">
        <v>10.5</v>
      </c>
      <c r="CM84" s="506">
        <v>10.5</v>
      </c>
      <c r="CN84" s="506">
        <v>10.5</v>
      </c>
      <c r="CO84" s="76"/>
      <c r="CP84" s="74"/>
      <c r="CQ84" s="74">
        <v>11</v>
      </c>
      <c r="CR84" s="99">
        <v>11</v>
      </c>
      <c r="CS84" s="76"/>
      <c r="CT84" s="267"/>
      <c r="CU84" s="75"/>
      <c r="CV84" s="75"/>
      <c r="CW84" s="315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400"/>
      <c r="BF85" s="401"/>
      <c r="BG85" s="109"/>
      <c r="BH85" s="102"/>
      <c r="BJ85" s="102"/>
      <c r="BL85" s="58"/>
      <c r="BM85" s="222"/>
      <c r="BN85" s="402"/>
      <c r="BO85" s="402"/>
      <c r="BP85" s="403"/>
      <c r="BQ85" s="404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8"/>
      <c r="CE85" s="102"/>
      <c r="CF85" s="73">
        <v>0</v>
      </c>
      <c r="CG85" s="102"/>
      <c r="CI85" s="399"/>
      <c r="CJ85" s="399"/>
      <c r="CK85" s="102"/>
      <c r="CL85" s="103"/>
      <c r="CM85" s="514"/>
      <c r="CN85" s="514"/>
      <c r="CO85" s="106"/>
      <c r="CP85" s="103"/>
      <c r="CQ85" s="103"/>
      <c r="CR85" s="104"/>
      <c r="CS85" s="106"/>
      <c r="CT85" s="402"/>
      <c r="CU85" s="102"/>
      <c r="CV85" s="102"/>
      <c r="CW85" s="405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5"/>
      <c r="BF86" s="266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7"/>
      <c r="BO86" s="267"/>
      <c r="BP86" s="268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9">
        <v>3.8333333333333335</v>
      </c>
      <c r="CE86" s="75"/>
      <c r="CF86" s="73">
        <v>0</v>
      </c>
      <c r="CG86" s="75">
        <v>0</v>
      </c>
      <c r="CI86" s="270">
        <v>14</v>
      </c>
      <c r="CJ86" s="270">
        <v>14</v>
      </c>
      <c r="CK86" s="75">
        <v>14</v>
      </c>
      <c r="CL86" s="74">
        <v>93.828279999999992</v>
      </c>
      <c r="CM86" s="506">
        <v>93.77928</v>
      </c>
      <c r="CN86" s="506">
        <v>93.828279999999992</v>
      </c>
      <c r="CO86" s="76"/>
      <c r="CP86" s="74"/>
      <c r="CQ86" s="74">
        <v>94</v>
      </c>
      <c r="CR86" s="74">
        <v>94</v>
      </c>
      <c r="CS86" s="76"/>
      <c r="CT86" s="267"/>
      <c r="CU86" s="75"/>
      <c r="CV86" s="75"/>
      <c r="CW86" s="315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400"/>
      <c r="BF87" s="401"/>
      <c r="BG87" s="109"/>
      <c r="BH87" s="102"/>
      <c r="BJ87" s="102"/>
      <c r="BL87" s="58"/>
      <c r="BM87" s="222"/>
      <c r="BN87" s="402"/>
      <c r="BO87" s="402"/>
      <c r="BP87" s="403"/>
      <c r="BQ87" s="404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8"/>
      <c r="CE87" s="102"/>
      <c r="CF87" s="73">
        <v>0</v>
      </c>
      <c r="CG87" s="102"/>
      <c r="CI87" s="399"/>
      <c r="CJ87" s="399"/>
      <c r="CK87" s="102"/>
      <c r="CL87" s="103"/>
      <c r="CM87" s="514"/>
      <c r="CN87" s="514"/>
      <c r="CO87" s="106"/>
      <c r="CP87" s="103"/>
      <c r="CQ87" s="103"/>
      <c r="CR87" s="104"/>
      <c r="CS87" s="106"/>
      <c r="CT87" s="402"/>
      <c r="CU87" s="102"/>
      <c r="CV87" s="102"/>
      <c r="CW87" s="405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5"/>
      <c r="BF88" s="266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7"/>
      <c r="BO88" s="267"/>
      <c r="BP88" s="268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9">
        <v>-1.966666666666665</v>
      </c>
      <c r="CE88" s="75">
        <v>17</v>
      </c>
      <c r="CF88" s="73">
        <v>-0.19999999999999929</v>
      </c>
      <c r="CG88" s="75">
        <v>14.100000000000001</v>
      </c>
      <c r="CI88" s="270">
        <v>34.685666666666663</v>
      </c>
      <c r="CJ88" s="270">
        <v>42.057000000000002</v>
      </c>
      <c r="CK88" s="75">
        <v>38.371333333333332</v>
      </c>
      <c r="CL88" s="74">
        <v>110.37539999999998</v>
      </c>
      <c r="CM88" s="506">
        <v>110.32639</v>
      </c>
      <c r="CN88" s="506">
        <v>111.08013</v>
      </c>
      <c r="CO88" s="76"/>
      <c r="CP88" s="74"/>
      <c r="CQ88" s="74">
        <v>112</v>
      </c>
      <c r="CR88" s="99">
        <v>112</v>
      </c>
      <c r="CS88" s="76"/>
      <c r="CT88" s="267"/>
      <c r="CU88" s="75"/>
      <c r="CV88" s="75"/>
      <c r="CW88" s="315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400"/>
      <c r="BF89" s="401"/>
      <c r="BG89" s="109"/>
      <c r="BH89" s="102"/>
      <c r="BJ89" s="102"/>
      <c r="BL89" s="58"/>
      <c r="BM89" s="222"/>
      <c r="BN89" s="402"/>
      <c r="BO89" s="402"/>
      <c r="BP89" s="403"/>
      <c r="BQ89" s="404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8"/>
      <c r="CE89" s="102"/>
      <c r="CF89" s="73">
        <v>0</v>
      </c>
      <c r="CG89" s="102"/>
      <c r="CI89" s="399"/>
      <c r="CJ89" s="399"/>
      <c r="CK89" s="102"/>
      <c r="CL89" s="103"/>
      <c r="CM89" s="514"/>
      <c r="CN89" s="514"/>
      <c r="CO89" s="106"/>
      <c r="CP89" s="103"/>
      <c r="CQ89" s="103"/>
      <c r="CR89" s="104"/>
      <c r="CS89" s="106"/>
      <c r="CT89" s="402"/>
      <c r="CU89" s="102"/>
      <c r="CV89" s="102"/>
      <c r="CW89" s="405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5"/>
      <c r="BF90" s="266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7"/>
      <c r="BO90" s="267"/>
      <c r="BP90" s="268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9">
        <v>0</v>
      </c>
      <c r="CE90" s="75"/>
      <c r="CF90" s="73">
        <v>0</v>
      </c>
      <c r="CG90" s="75">
        <v>0</v>
      </c>
      <c r="CI90" s="270">
        <v>0</v>
      </c>
      <c r="CJ90" s="270">
        <v>0</v>
      </c>
      <c r="CK90" s="75">
        <v>0</v>
      </c>
      <c r="CL90" s="74">
        <v>0</v>
      </c>
      <c r="CM90" s="506">
        <v>0</v>
      </c>
      <c r="CN90" s="506">
        <v>0</v>
      </c>
      <c r="CO90" s="76"/>
      <c r="CP90" s="74"/>
      <c r="CQ90" s="74"/>
      <c r="CR90" s="99"/>
      <c r="CS90" s="76"/>
      <c r="CT90" s="267"/>
      <c r="CU90" s="75"/>
      <c r="CV90" s="75"/>
      <c r="CW90" s="315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400"/>
      <c r="BF91" s="401"/>
      <c r="BG91" s="109"/>
      <c r="BH91" s="102"/>
      <c r="BJ91" s="102"/>
      <c r="BL91" s="58"/>
      <c r="BM91" s="222"/>
      <c r="BN91" s="402"/>
      <c r="BO91" s="402"/>
      <c r="BP91" s="403"/>
      <c r="BQ91" s="404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8"/>
      <c r="CE91" s="102"/>
      <c r="CF91" s="73">
        <v>0</v>
      </c>
      <c r="CG91" s="102"/>
      <c r="CI91" s="399"/>
      <c r="CJ91" s="399"/>
      <c r="CK91" s="102"/>
      <c r="CL91" s="103"/>
      <c r="CM91" s="514"/>
      <c r="CN91" s="514"/>
      <c r="CO91" s="106"/>
      <c r="CP91" s="103"/>
      <c r="CQ91" s="103"/>
      <c r="CR91" s="104"/>
      <c r="CS91" s="106"/>
      <c r="CT91" s="402"/>
      <c r="CU91" s="102"/>
      <c r="CV91" s="102"/>
      <c r="CW91" s="405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5"/>
      <c r="BF92" s="266">
        <v>0</v>
      </c>
      <c r="BG92" s="79">
        <v>0</v>
      </c>
      <c r="BH92" s="75">
        <v>0</v>
      </c>
      <c r="BJ92" s="75"/>
      <c r="BL92" s="68">
        <v>0</v>
      </c>
      <c r="BM92" s="88"/>
      <c r="BN92" s="267"/>
      <c r="BO92" s="267"/>
      <c r="BP92" s="268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9">
        <v>0</v>
      </c>
      <c r="CE92" s="75"/>
      <c r="CF92" s="73">
        <v>0</v>
      </c>
      <c r="CG92" s="75">
        <v>0</v>
      </c>
      <c r="CI92" s="270">
        <v>0</v>
      </c>
      <c r="CJ92" s="270">
        <v>0</v>
      </c>
      <c r="CK92" s="75">
        <v>0</v>
      </c>
      <c r="CL92" s="74">
        <v>0</v>
      </c>
      <c r="CM92" s="506">
        <v>0</v>
      </c>
      <c r="CN92" s="506">
        <v>0</v>
      </c>
      <c r="CO92" s="76"/>
      <c r="CP92" s="74"/>
      <c r="CQ92" s="74"/>
      <c r="CR92" s="99"/>
      <c r="CS92" s="76"/>
      <c r="CT92" s="267"/>
      <c r="CU92" s="75"/>
      <c r="CV92" s="75"/>
      <c r="CW92" s="315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400"/>
      <c r="BF93" s="401"/>
      <c r="BG93" s="109"/>
      <c r="BH93" s="102"/>
      <c r="BJ93" s="102"/>
      <c r="BL93" s="58"/>
      <c r="BM93" s="222"/>
      <c r="BN93" s="402"/>
      <c r="BO93" s="402"/>
      <c r="BP93" s="403"/>
      <c r="BQ93" s="404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8"/>
      <c r="CE93" s="102"/>
      <c r="CF93" s="73">
        <v>0</v>
      </c>
      <c r="CG93" s="102"/>
      <c r="CI93" s="399"/>
      <c r="CJ93" s="399"/>
      <c r="CK93" s="102"/>
      <c r="CL93" s="103"/>
      <c r="CM93" s="514"/>
      <c r="CN93" s="514"/>
      <c r="CO93" s="106"/>
      <c r="CP93" s="103"/>
      <c r="CQ93" s="103"/>
      <c r="CR93" s="104"/>
      <c r="CS93" s="106"/>
      <c r="CT93" s="402"/>
      <c r="CU93" s="102"/>
      <c r="CV93" s="102"/>
      <c r="CW93" s="405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5"/>
      <c r="BF94" s="266">
        <v>0</v>
      </c>
      <c r="BG94" s="79">
        <v>0</v>
      </c>
      <c r="BH94" s="75">
        <v>0</v>
      </c>
      <c r="BJ94" s="75"/>
      <c r="BL94" s="68">
        <v>0</v>
      </c>
      <c r="BM94" s="88"/>
      <c r="BN94" s="267"/>
      <c r="BO94" s="267"/>
      <c r="BP94" s="268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9">
        <v>0</v>
      </c>
      <c r="CE94" s="75"/>
      <c r="CF94" s="73">
        <v>0</v>
      </c>
      <c r="CG94" s="75">
        <v>0</v>
      </c>
      <c r="CI94" s="270">
        <v>0</v>
      </c>
      <c r="CJ94" s="270">
        <v>0</v>
      </c>
      <c r="CK94" s="75">
        <v>0</v>
      </c>
      <c r="CL94" s="74">
        <v>0</v>
      </c>
      <c r="CM94" s="506">
        <v>0</v>
      </c>
      <c r="CN94" s="506">
        <v>0</v>
      </c>
      <c r="CO94" s="76"/>
      <c r="CP94" s="74"/>
      <c r="CQ94" s="74"/>
      <c r="CR94" s="99"/>
      <c r="CS94" s="76"/>
      <c r="CT94" s="267"/>
      <c r="CU94" s="75"/>
      <c r="CV94" s="75"/>
      <c r="CW94" s="315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400"/>
      <c r="BF95" s="401"/>
      <c r="BG95" s="109"/>
      <c r="BH95" s="102"/>
      <c r="BJ95" s="102"/>
      <c r="BL95" s="58"/>
      <c r="BM95" s="222"/>
      <c r="BN95" s="402"/>
      <c r="BO95" s="402"/>
      <c r="BP95" s="403"/>
      <c r="BQ95" s="404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8"/>
      <c r="CE95" s="102"/>
      <c r="CF95" s="73">
        <v>0</v>
      </c>
      <c r="CG95" s="102"/>
      <c r="CI95" s="399"/>
      <c r="CJ95" s="399"/>
      <c r="CK95" s="102"/>
      <c r="CL95" s="103"/>
      <c r="CM95" s="514"/>
      <c r="CN95" s="514"/>
      <c r="CO95" s="106"/>
      <c r="CP95" s="103"/>
      <c r="CQ95" s="103"/>
      <c r="CR95" s="104"/>
      <c r="CS95" s="106"/>
      <c r="CT95" s="402"/>
      <c r="CU95" s="102"/>
      <c r="CV95" s="102"/>
      <c r="CW95" s="405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5"/>
      <c r="BF96" s="266">
        <v>0</v>
      </c>
      <c r="BG96" s="79">
        <v>0</v>
      </c>
      <c r="BH96" s="75">
        <v>0</v>
      </c>
      <c r="BJ96" s="75"/>
      <c r="BL96" s="68">
        <v>0</v>
      </c>
      <c r="BM96" s="88"/>
      <c r="BN96" s="267"/>
      <c r="BO96" s="267"/>
      <c r="BP96" s="268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9">
        <v>0</v>
      </c>
      <c r="CE96" s="75"/>
      <c r="CF96" s="73">
        <v>0</v>
      </c>
      <c r="CG96" s="75">
        <v>0</v>
      </c>
      <c r="CI96" s="270">
        <v>0</v>
      </c>
      <c r="CJ96" s="270">
        <v>0</v>
      </c>
      <c r="CK96" s="75">
        <v>0</v>
      </c>
      <c r="CL96" s="74">
        <v>0</v>
      </c>
      <c r="CM96" s="506">
        <v>0</v>
      </c>
      <c r="CN96" s="506">
        <v>0</v>
      </c>
      <c r="CO96" s="76"/>
      <c r="CP96" s="74"/>
      <c r="CQ96" s="74"/>
      <c r="CR96" s="99"/>
      <c r="CS96" s="76"/>
      <c r="CT96" s="267"/>
      <c r="CU96" s="75"/>
      <c r="CV96" s="75"/>
      <c r="CW96" s="315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400"/>
      <c r="BF97" s="401"/>
      <c r="BG97" s="109"/>
      <c r="BH97" s="102"/>
      <c r="BJ97" s="102"/>
      <c r="BL97" s="58"/>
      <c r="BM97" s="222"/>
      <c r="BN97" s="402"/>
      <c r="BO97" s="402"/>
      <c r="BP97" s="403"/>
      <c r="BQ97" s="404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8"/>
      <c r="CE97" s="102"/>
      <c r="CF97" s="73">
        <v>0</v>
      </c>
      <c r="CG97" s="102"/>
      <c r="CI97" s="399"/>
      <c r="CJ97" s="399"/>
      <c r="CK97" s="102"/>
      <c r="CL97" s="103"/>
      <c r="CM97" s="514"/>
      <c r="CN97" s="514"/>
      <c r="CO97" s="106"/>
      <c r="CP97" s="103"/>
      <c r="CQ97" s="103"/>
      <c r="CR97" s="104"/>
      <c r="CS97" s="106"/>
      <c r="CT97" s="402"/>
      <c r="CU97" s="102"/>
      <c r="CV97" s="102"/>
      <c r="CW97" s="405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5"/>
      <c r="BF98" s="266">
        <v>0</v>
      </c>
      <c r="BG98" s="461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7"/>
      <c r="BO98" s="267"/>
      <c r="BP98" s="268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9">
        <v>0</v>
      </c>
      <c r="CE98" s="75">
        <v>0</v>
      </c>
      <c r="CF98" s="73">
        <v>0</v>
      </c>
      <c r="CG98" s="75">
        <v>0</v>
      </c>
      <c r="CI98" s="270">
        <v>0</v>
      </c>
      <c r="CJ98" s="270">
        <v>0</v>
      </c>
      <c r="CK98" s="75">
        <v>0</v>
      </c>
      <c r="CL98" s="74">
        <v>0</v>
      </c>
      <c r="CM98" s="506">
        <v>0</v>
      </c>
      <c r="CN98" s="506">
        <v>0</v>
      </c>
      <c r="CO98" s="76"/>
      <c r="CP98" s="74"/>
      <c r="CQ98" s="74"/>
      <c r="CR98" s="80"/>
      <c r="CS98" s="76"/>
      <c r="CT98" s="267"/>
      <c r="CU98" s="75"/>
      <c r="CV98" s="75"/>
      <c r="CW98" s="315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8"/>
      <c r="BC99" s="462"/>
      <c r="BD99" s="93"/>
      <c r="BE99" s="294"/>
      <c r="BF99" s="295"/>
      <c r="BG99" s="352"/>
      <c r="BH99" s="92"/>
      <c r="BJ99" s="92"/>
      <c r="BL99" s="64"/>
      <c r="BM99" s="88"/>
      <c r="BN99" s="296"/>
      <c r="BO99" s="296"/>
      <c r="BP99" s="297"/>
      <c r="BQ99" s="298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4"/>
      <c r="CE99" s="92"/>
      <c r="CF99" s="73">
        <v>0</v>
      </c>
      <c r="CG99" s="92"/>
      <c r="CI99" s="299"/>
      <c r="CJ99" s="299"/>
      <c r="CK99" s="92"/>
      <c r="CL99" s="91"/>
      <c r="CM99" s="508"/>
      <c r="CN99" s="508"/>
      <c r="CO99" s="96"/>
      <c r="CP99" s="91"/>
      <c r="CQ99" s="91"/>
      <c r="CR99" s="100"/>
      <c r="CS99" s="96"/>
      <c r="CT99" s="296"/>
      <c r="CU99" s="92"/>
      <c r="CV99" s="92"/>
      <c r="CW99" s="333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3"/>
      <c r="BD100" s="77"/>
      <c r="BE100" s="265"/>
      <c r="BF100" s="266">
        <v>0</v>
      </c>
      <c r="BG100" s="461">
        <v>0</v>
      </c>
      <c r="BH100" s="75">
        <v>0</v>
      </c>
      <c r="BJ100" s="92"/>
      <c r="BL100" s="64">
        <v>0</v>
      </c>
      <c r="BM100" s="88"/>
      <c r="BN100" s="267"/>
      <c r="BO100" s="267"/>
      <c r="BP100" s="268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9">
        <v>0</v>
      </c>
      <c r="CE100" s="75"/>
      <c r="CF100" s="73">
        <v>0</v>
      </c>
      <c r="CG100" s="75">
        <v>0</v>
      </c>
      <c r="CI100" s="270">
        <v>0</v>
      </c>
      <c r="CJ100" s="270">
        <v>0</v>
      </c>
      <c r="CK100" s="75">
        <v>0</v>
      </c>
      <c r="CL100" s="74">
        <v>0</v>
      </c>
      <c r="CM100" s="506">
        <v>0</v>
      </c>
      <c r="CN100" s="506">
        <v>0</v>
      </c>
      <c r="CO100" s="76"/>
      <c r="CP100" s="74"/>
      <c r="CQ100" s="74"/>
      <c r="CR100" s="99"/>
      <c r="CS100" s="76"/>
      <c r="CT100" s="267"/>
      <c r="CU100" s="75"/>
      <c r="CV100" s="75"/>
      <c r="CW100" s="315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8"/>
      <c r="BC101" s="462"/>
      <c r="BD101" s="93"/>
      <c r="BE101" s="294"/>
      <c r="BF101" s="295"/>
      <c r="BG101" s="352"/>
      <c r="BH101" s="92"/>
      <c r="BJ101" s="92"/>
      <c r="BL101" s="64"/>
      <c r="BM101" s="88"/>
      <c r="BN101" s="296"/>
      <c r="BO101" s="296"/>
      <c r="BP101" s="297"/>
      <c r="BQ101" s="298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4"/>
      <c r="CE101" s="92"/>
      <c r="CF101" s="73">
        <v>0</v>
      </c>
      <c r="CG101" s="92"/>
      <c r="CI101" s="299"/>
      <c r="CJ101" s="299"/>
      <c r="CK101" s="92"/>
      <c r="CL101" s="91"/>
      <c r="CM101" s="508"/>
      <c r="CN101" s="508"/>
      <c r="CO101" s="96"/>
      <c r="CP101" s="91"/>
      <c r="CQ101" s="91"/>
      <c r="CR101" s="100"/>
      <c r="CS101" s="96"/>
      <c r="CT101" s="296"/>
      <c r="CU101" s="92"/>
      <c r="CV101" s="92"/>
      <c r="CW101" s="333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8"/>
      <c r="BC102" s="462"/>
      <c r="BD102" s="93"/>
      <c r="BE102" s="294"/>
      <c r="BF102" s="295">
        <v>0</v>
      </c>
      <c r="BG102" s="352">
        <v>11.883955</v>
      </c>
      <c r="BH102" s="92">
        <v>0</v>
      </c>
      <c r="BJ102" s="92"/>
      <c r="BL102" s="64">
        <v>-11.883955</v>
      </c>
      <c r="BM102" s="88"/>
      <c r="BN102" s="296"/>
      <c r="BO102" s="296"/>
      <c r="BP102" s="297"/>
      <c r="BQ102" s="298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9">
        <v>0</v>
      </c>
      <c r="CE102" s="92"/>
      <c r="CF102" s="73">
        <v>0</v>
      </c>
      <c r="CG102" s="92">
        <v>0</v>
      </c>
      <c r="CI102" s="299">
        <v>0</v>
      </c>
      <c r="CJ102" s="299">
        <v>0</v>
      </c>
      <c r="CK102" s="92">
        <v>0</v>
      </c>
      <c r="CL102" s="91">
        <v>0</v>
      </c>
      <c r="CM102" s="508">
        <v>0</v>
      </c>
      <c r="CN102" s="508">
        <v>0</v>
      </c>
      <c r="CO102" s="96"/>
      <c r="CP102" s="91"/>
      <c r="CQ102" s="91"/>
      <c r="CR102" s="100"/>
      <c r="CS102" s="96"/>
      <c r="CT102" s="296"/>
      <c r="CU102" s="92"/>
      <c r="CV102" s="92"/>
      <c r="CW102" s="333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400"/>
      <c r="BF103" s="401"/>
      <c r="BG103" s="109"/>
      <c r="BH103" s="102"/>
      <c r="BJ103" s="102"/>
      <c r="BL103" s="58"/>
      <c r="BM103" s="222"/>
      <c r="BN103" s="402"/>
      <c r="BO103" s="402"/>
      <c r="BP103" s="403"/>
      <c r="BQ103" s="404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8"/>
      <c r="CE103" s="102"/>
      <c r="CF103" s="73">
        <v>0</v>
      </c>
      <c r="CG103" s="102"/>
      <c r="CI103" s="399"/>
      <c r="CJ103" s="399"/>
      <c r="CK103" s="102"/>
      <c r="CL103" s="103"/>
      <c r="CM103" s="514"/>
      <c r="CN103" s="514"/>
      <c r="CO103" s="106"/>
      <c r="CP103" s="103"/>
      <c r="CQ103" s="103"/>
      <c r="CR103" s="104"/>
      <c r="CS103" s="106"/>
      <c r="CT103" s="402"/>
      <c r="CU103" s="102"/>
      <c r="CV103" s="102"/>
      <c r="CW103" s="405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5"/>
      <c r="BF104" s="266">
        <v>0</v>
      </c>
      <c r="BG104" s="79">
        <v>-24.983333333333334</v>
      </c>
      <c r="BH104" s="267">
        <v>0</v>
      </c>
      <c r="BJ104" s="75">
        <v>0</v>
      </c>
      <c r="BL104" s="68">
        <v>24.983333333333334</v>
      </c>
      <c r="BM104" s="88"/>
      <c r="BN104" s="267"/>
      <c r="BO104" s="267"/>
      <c r="BP104" s="268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7">
        <v>30</v>
      </c>
      <c r="CB104" s="81">
        <v>0.21666666666666665</v>
      </c>
      <c r="CC104" s="269">
        <v>-0.78333333333333333</v>
      </c>
      <c r="CE104" s="75">
        <v>1</v>
      </c>
      <c r="CF104" s="73">
        <v>-0.9</v>
      </c>
      <c r="CG104" s="75">
        <v>0.7</v>
      </c>
      <c r="CI104" s="270">
        <v>1</v>
      </c>
      <c r="CJ104" s="270">
        <v>1</v>
      </c>
      <c r="CK104" s="75">
        <v>1</v>
      </c>
      <c r="CL104" s="74">
        <v>1.554</v>
      </c>
      <c r="CM104" s="506">
        <v>0.28000000000000003</v>
      </c>
      <c r="CN104" s="506">
        <v>52.243259999999999</v>
      </c>
      <c r="CO104" s="76"/>
      <c r="CP104" s="74"/>
      <c r="CQ104" s="74">
        <v>3</v>
      </c>
      <c r="CR104" s="74">
        <v>3</v>
      </c>
      <c r="CS104" s="76"/>
      <c r="CT104" s="267"/>
      <c r="CU104" s="267"/>
      <c r="CV104" s="267"/>
      <c r="CW104" s="464"/>
      <c r="CX104" s="267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400"/>
      <c r="BF105" s="401"/>
      <c r="BG105" s="109"/>
      <c r="BH105" s="102"/>
      <c r="BJ105" s="102"/>
      <c r="BL105" s="58"/>
      <c r="BM105" s="222"/>
      <c r="BN105" s="402"/>
      <c r="BO105" s="402"/>
      <c r="BP105" s="403"/>
      <c r="BQ105" s="404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8"/>
      <c r="CE105" s="102"/>
      <c r="CF105" s="73">
        <v>0</v>
      </c>
      <c r="CG105" s="102"/>
      <c r="CI105" s="399"/>
      <c r="CJ105" s="399"/>
      <c r="CK105" s="102"/>
      <c r="CL105" s="103"/>
      <c r="CM105" s="514"/>
      <c r="CN105" s="514"/>
      <c r="CO105" s="106"/>
      <c r="CP105" s="103"/>
      <c r="CQ105" s="103"/>
      <c r="CR105" s="104"/>
      <c r="CS105" s="106"/>
      <c r="CT105" s="402"/>
      <c r="CU105" s="102"/>
      <c r="CV105" s="102"/>
      <c r="CW105" s="405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5"/>
      <c r="BF106" s="266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7"/>
      <c r="BO106" s="267"/>
      <c r="BP106" s="268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9">
        <v>-0.78333333333333333</v>
      </c>
      <c r="CE106" s="75">
        <v>1</v>
      </c>
      <c r="CF106" s="73">
        <v>-0.9</v>
      </c>
      <c r="CG106" s="75">
        <v>0.7</v>
      </c>
      <c r="CI106" s="270">
        <v>1</v>
      </c>
      <c r="CJ106" s="270">
        <v>1</v>
      </c>
      <c r="CK106" s="75">
        <v>1</v>
      </c>
      <c r="CL106" s="74">
        <v>1.554</v>
      </c>
      <c r="CM106" s="506">
        <v>0.28000000000000003</v>
      </c>
      <c r="CN106" s="506">
        <v>52.243259999999999</v>
      </c>
      <c r="CO106" s="76"/>
      <c r="CP106" s="74"/>
      <c r="CQ106" s="74">
        <v>3</v>
      </c>
      <c r="CR106" s="99">
        <v>3</v>
      </c>
      <c r="CS106" s="76"/>
      <c r="CT106" s="267"/>
      <c r="CU106" s="75"/>
      <c r="CV106" s="75"/>
      <c r="CW106" s="315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5"/>
      <c r="BF107" s="466"/>
      <c r="BG107" s="182"/>
      <c r="BH107" s="175"/>
      <c r="BJ107" s="175"/>
      <c r="BL107" s="135"/>
      <c r="BM107" s="136"/>
      <c r="BN107" s="467"/>
      <c r="BO107" s="467"/>
      <c r="BP107" s="468"/>
      <c r="BQ107" s="469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70"/>
      <c r="CE107" s="175"/>
      <c r="CF107" s="73">
        <v>0</v>
      </c>
      <c r="CG107" s="175"/>
      <c r="CI107" s="471"/>
      <c r="CJ107" s="471"/>
      <c r="CK107" s="175"/>
      <c r="CL107" s="177"/>
      <c r="CM107" s="517"/>
      <c r="CN107" s="517"/>
      <c r="CO107" s="178"/>
      <c r="CP107" s="177"/>
      <c r="CQ107" s="177"/>
      <c r="CR107" s="179"/>
      <c r="CS107" s="178"/>
      <c r="CT107" s="467"/>
      <c r="CU107" s="175"/>
      <c r="CV107" s="175"/>
      <c r="CW107" s="472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3"/>
      <c r="BF108" s="474">
        <v>0</v>
      </c>
      <c r="BG108" s="475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6"/>
      <c r="BO108" s="477"/>
      <c r="BP108" s="478"/>
      <c r="BQ108" s="479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80">
        <v>4731.9804112777783</v>
      </c>
      <c r="CB108" s="481">
        <v>184.20963333333333</v>
      </c>
      <c r="CC108" s="482">
        <v>-4.7903666666666709</v>
      </c>
      <c r="CE108" s="480">
        <v>189</v>
      </c>
      <c r="CF108" s="73">
        <v>89.110640000000046</v>
      </c>
      <c r="CG108" s="480">
        <v>176.78963722222218</v>
      </c>
      <c r="CI108" s="483">
        <v>232.68566666666666</v>
      </c>
      <c r="CJ108" s="483">
        <v>260.39033333333333</v>
      </c>
      <c r="CK108" s="192">
        <v>246.53799999999998</v>
      </c>
      <c r="CL108" s="194">
        <v>432.65980999999999</v>
      </c>
      <c r="CM108" s="506">
        <v>409.90632999999997</v>
      </c>
      <c r="CN108" s="506">
        <v>776.60888999999997</v>
      </c>
      <c r="CO108" s="195"/>
      <c r="CP108" s="194"/>
      <c r="CQ108" s="194">
        <v>425</v>
      </c>
      <c r="CR108" s="196">
        <v>647</v>
      </c>
      <c r="CS108" s="195"/>
      <c r="CT108" s="477"/>
      <c r="CU108" s="480"/>
      <c r="CV108" s="75"/>
      <c r="CW108" s="484"/>
      <c r="CX108" s="75"/>
      <c r="CY108" s="485"/>
    </row>
    <row r="109" spans="2:103" x14ac:dyDescent="0.15">
      <c r="I109" s="2" t="s">
        <v>133</v>
      </c>
      <c r="CI109" s="2"/>
      <c r="CJ109" s="2"/>
      <c r="CM109" s="518"/>
      <c r="CN109" s="522"/>
    </row>
    <row r="110" spans="2:103" x14ac:dyDescent="0.15">
      <c r="U110" s="2">
        <v>2914.9757600000003</v>
      </c>
      <c r="CI110" s="2"/>
      <c r="CJ110" s="2"/>
      <c r="CM110" s="519"/>
      <c r="CN110" s="522"/>
    </row>
    <row r="111" spans="2:103" x14ac:dyDescent="0.15">
      <c r="CI111" s="2"/>
      <c r="CJ111" s="2"/>
      <c r="CM111" s="514"/>
      <c r="CN111" s="514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202">
        <v>432.65980999999999</v>
      </c>
      <c r="CM112" s="520">
        <v>409.90632999999997</v>
      </c>
      <c r="CN112" s="520">
        <v>776.60888999999997</v>
      </c>
      <c r="CO112" s="201"/>
      <c r="CP112" s="202"/>
      <c r="CQ112" s="202">
        <v>425</v>
      </c>
      <c r="CR112" s="202">
        <v>647</v>
      </c>
      <c r="CS112" s="201"/>
      <c r="CT112" s="201"/>
      <c r="CU112" s="201"/>
      <c r="CV112" s="201"/>
      <c r="CW112" s="219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L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L115" s="6"/>
      <c r="CO115" s="7"/>
      <c r="CP115" s="6"/>
      <c r="CQ115" s="6"/>
      <c r="CR115" s="6"/>
      <c r="CS115" s="7"/>
      <c r="CT115" s="7"/>
      <c r="CU115" s="7"/>
      <c r="CV115" s="7"/>
      <c r="CW115" s="486"/>
      <c r="CX115" s="7"/>
    </row>
    <row r="116" spans="66:102" x14ac:dyDescent="0.15">
      <c r="CI116" s="2"/>
      <c r="CJ116" s="2"/>
      <c r="CL116" s="202"/>
      <c r="CM116" s="521"/>
      <c r="CN116" s="521"/>
      <c r="CO116" s="202"/>
      <c r="CP116" s="202"/>
      <c r="CQ116" s="202"/>
      <c r="CR116" s="202"/>
      <c r="CS116" s="202"/>
      <c r="CT116" s="202"/>
      <c r="CU116" s="202"/>
      <c r="CV116" s="202"/>
      <c r="CW116" s="487"/>
      <c r="CX116" s="202"/>
    </row>
    <row r="117" spans="66:102" x14ac:dyDescent="0.15">
      <c r="CI117" s="488"/>
      <c r="CJ117" s="488"/>
    </row>
    <row r="118" spans="66:102" x14ac:dyDescent="0.15">
      <c r="CI118" s="488"/>
      <c r="CJ118" s="488"/>
    </row>
    <row r="119" spans="66:102" x14ac:dyDescent="0.15">
      <c r="CI119" s="488"/>
      <c r="CJ119" s="488"/>
    </row>
    <row r="120" spans="66:102" x14ac:dyDescent="0.15">
      <c r="CI120" s="488"/>
      <c r="CJ120" s="488"/>
    </row>
    <row r="121" spans="66:102" x14ac:dyDescent="0.15">
      <c r="CI121" s="488"/>
      <c r="CJ121" s="488"/>
    </row>
    <row r="122" spans="66:102" x14ac:dyDescent="0.15">
      <c r="CI122" s="488"/>
      <c r="CJ122" s="488"/>
    </row>
    <row r="123" spans="66:102" x14ac:dyDescent="0.15">
      <c r="CI123" s="488"/>
      <c r="CJ123" s="488"/>
    </row>
    <row r="124" spans="66:102" x14ac:dyDescent="0.15">
      <c r="CI124" s="488"/>
      <c r="CJ124" s="488"/>
    </row>
    <row r="125" spans="66:102" x14ac:dyDescent="0.15">
      <c r="CI125" s="488"/>
      <c r="CJ125" s="488"/>
    </row>
    <row r="126" spans="66:102" x14ac:dyDescent="0.15">
      <c r="CI126" s="488"/>
      <c r="CJ126" s="488"/>
    </row>
    <row r="127" spans="66:102" x14ac:dyDescent="0.15">
      <c r="CI127" s="488"/>
      <c r="CJ127" s="488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I25" sqref="I25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北京</vt:lpstr>
      <vt:lpstr>データ</vt:lpstr>
      <vt:lpstr>Sheet1</vt:lpstr>
      <vt:lpstr>北京!Print_Area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2017-05-11T05:26:39Z</cp:lastPrinted>
  <dcterms:created xsi:type="dcterms:W3CDTF">2014-03-13T01:56:14Z</dcterms:created>
  <dcterms:modified xsi:type="dcterms:W3CDTF">2018-03-02T02:51:14Z</dcterms:modified>
</cp:coreProperties>
</file>