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北京S" sheetId="1" r:id="rId1"/>
    <sheet name="データ" sheetId="2" state="hidden" r:id="rId2"/>
    <sheet name="Sheet1" sheetId="3" r:id="rId3"/>
  </sheets>
  <definedNames>
    <definedName name="_xlnm.Print_Area" localSheetId="0">北京S!$A$1:$CT$49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7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Q48" i="1" l="1"/>
  <c r="BS48" i="1" s="1"/>
  <c r="CJ22" i="1" l="1"/>
  <c r="CJ20" i="1"/>
  <c r="CJ18" i="1"/>
  <c r="CJ16" i="1"/>
  <c r="CJ13" i="1"/>
  <c r="CJ11" i="1"/>
  <c r="CJ9" i="1"/>
  <c r="CJ7" i="1"/>
  <c r="CI46" i="1" l="1"/>
  <c r="CI34" i="1"/>
  <c r="CI48" i="1" s="1"/>
  <c r="CG46" i="1"/>
  <c r="CG34" i="1"/>
  <c r="CG48" i="1" s="1"/>
  <c r="CE46" i="1"/>
  <c r="CE34" i="1"/>
  <c r="CF7" i="1"/>
  <c r="CF9" i="1"/>
  <c r="CF11" i="1"/>
  <c r="CF13" i="1"/>
  <c r="CF16" i="1"/>
  <c r="CF18" i="1"/>
  <c r="CF20" i="1"/>
  <c r="CF22" i="1"/>
  <c r="CF24" i="1"/>
  <c r="CF26" i="1"/>
  <c r="CF28" i="1"/>
  <c r="CF30" i="1"/>
  <c r="CF32" i="1"/>
  <c r="CF36" i="1"/>
  <c r="CF38" i="1"/>
  <c r="CF40" i="1"/>
  <c r="CF42" i="1"/>
  <c r="CF44" i="1"/>
  <c r="CE48" i="1" l="1"/>
  <c r="CF46" i="1"/>
  <c r="CF34" i="1"/>
  <c r="CF48" i="1" s="1"/>
  <c r="CR44" i="1" l="1"/>
  <c r="CR42" i="1" l="1"/>
  <c r="CR40" i="1"/>
  <c r="CR38" i="1"/>
  <c r="CR32" i="1"/>
  <c r="CR30" i="1"/>
  <c r="CR22" i="1"/>
  <c r="CR20" i="1"/>
  <c r="CR18" i="1"/>
  <c r="CR16" i="1"/>
  <c r="CR11" i="1"/>
  <c r="CR9" i="1"/>
  <c r="CR7" i="1"/>
  <c r="CR28" i="1"/>
  <c r="CR26" i="1"/>
  <c r="CR24" i="1"/>
  <c r="CR36" i="1" l="1"/>
  <c r="CR46" i="1" s="1"/>
  <c r="CR13" i="1"/>
  <c r="CR34" i="1" l="1"/>
  <c r="CR48" i="1" s="1"/>
  <c r="BN48" i="1"/>
  <c r="BO46" i="1" l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CL48" i="1" s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34" i="1" l="1"/>
  <c r="BZ46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H22" i="1"/>
  <c r="CH20" i="1"/>
  <c r="CH18" i="1"/>
  <c r="CH16" i="1"/>
  <c r="CH13" i="1"/>
  <c r="CH11" i="1"/>
  <c r="CH9" i="1"/>
  <c r="CH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9" i="1" l="1"/>
  <c r="CT9" i="1" s="1"/>
  <c r="CS13" i="1"/>
  <c r="CT13" i="1" s="1"/>
  <c r="CS18" i="1"/>
  <c r="CT18" i="1" s="1"/>
  <c r="CS36" i="1"/>
  <c r="CT36" i="1" s="1"/>
  <c r="CS40" i="1"/>
  <c r="CT40" i="1" s="1"/>
  <c r="CS44" i="1"/>
  <c r="CT44" i="1" s="1"/>
  <c r="CS16" i="1"/>
  <c r="CT16" i="1" s="1"/>
  <c r="CS20" i="1"/>
  <c r="CT20" i="1" s="1"/>
  <c r="CS38" i="1"/>
  <c r="CS42" i="1"/>
  <c r="CT42" i="1" s="1"/>
  <c r="CS11" i="1"/>
  <c r="CT11" i="1" s="1"/>
  <c r="CS22" i="1"/>
  <c r="CT22" i="1" s="1"/>
  <c r="CS26" i="1"/>
  <c r="CT26" i="1" s="1"/>
  <c r="CS30" i="1"/>
  <c r="CT30" i="1" s="1"/>
  <c r="CS7" i="1"/>
  <c r="CT7" i="1" s="1"/>
  <c r="CS24" i="1"/>
  <c r="CT24" i="1" s="1"/>
  <c r="CS28" i="1"/>
  <c r="CT28" i="1" s="1"/>
  <c r="CS32" i="1"/>
  <c r="CT32" i="1" s="1"/>
  <c r="CH46" i="1"/>
  <c r="CA46" i="1"/>
  <c r="CH34" i="1"/>
  <c r="CA34" i="1"/>
  <c r="CJ34" i="1"/>
  <c r="CJ46" i="1"/>
  <c r="BZ48" i="1"/>
  <c r="CB34" i="1"/>
  <c r="CB46" i="1"/>
  <c r="CS46" i="1" l="1"/>
  <c r="CT38" i="1"/>
  <c r="CT46" i="1" s="1"/>
  <c r="CS34" i="1"/>
  <c r="CH48" i="1"/>
  <c r="CT34" i="1"/>
  <c r="CJ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CN34" i="1" s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R34" i="1"/>
  <c r="Q3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AI46" i="1" s="1"/>
  <c r="W38" i="1"/>
  <c r="AH38" i="1"/>
  <c r="W42" i="1"/>
  <c r="AH42" i="1"/>
  <c r="AI42" i="1" s="1"/>
  <c r="L48" i="1"/>
  <c r="AH36" i="1"/>
  <c r="BK36" i="1"/>
  <c r="N52" i="1"/>
  <c r="AI36" i="1" l="1"/>
  <c r="AI38" i="1"/>
  <c r="AI9" i="1"/>
  <c r="AI11" i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<sst xmlns="http://schemas.openxmlformats.org/spreadsheetml/2006/main" count="387" uniqueCount="171">
  <si>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</si>
  <si>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</si>
  <si>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</si>
  <si>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</si>
  <si>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</si>
  <si>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</si>
  <si>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</si>
  <si>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</si>
  <si>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</si>
  <si>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</si>
  <si>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</si>
  <si>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</si>
  <si>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</si>
  <si>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</si>
  <si>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</si>
  <si>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</si>
  <si>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</si>
  <si>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</si>
  <si>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</si>
  <si>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</si>
  <si>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</si>
  <si>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</si>
  <si>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</si>
  <si>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</si>
  <si>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</si>
  <si>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</si>
  <si>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</si>
  <si>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</si>
  <si>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</si>
  <si>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</si>
  <si>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</si>
  <si>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</si>
  <si>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</si>
  <si>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</si>
  <si>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</si>
  <si>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</si>
  <si>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</si>
  <si>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</si>
  <si>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</si>
  <si>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</si>
  <si>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</si>
  <si>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</si>
  <si>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</si>
  <si>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</si>
  <si>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</si>
  <si>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</si>
  <si>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</si>
  <si>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</si>
  <si>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</si>
  <si>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</si>
  <si>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</si>
  <si>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</si>
  <si>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</si>
  <si>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</si>
  <si>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</si>
  <si>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</si>
  <si>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</si>
  <si>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</si>
  <si>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</si>
  <si>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</si>
  <si>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</si>
  <si>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</si>
  <si>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</si>
  <si>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</si>
  <si>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</si>
  <si>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</si>
  <si>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</si>
  <si>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</si>
  <si>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</si>
  <si>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</si>
  <si>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</si>
  <si>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</si>
  <si>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</si>
  <si>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</si>
  <si>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</si>
  <si>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</si>
  <si>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</si>
  <si>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</si>
  <si>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</si>
  <si>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</si>
  <si>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</si>
  <si>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</si>
  <si>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</si>
  <si>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</si>
  <si>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</si>
  <si>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</si>
  <si>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</si>
  <si>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</si>
  <si>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</si>
  <si>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</si>
  <si>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</si>
  <si>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</si>
  <si>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</si>
  <si>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</si>
  <si>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</si>
  <si>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</si>
  <si>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</si>
  <si>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</si>
  <si>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</si>
  <si>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</si>
  <si>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</si>
  <si>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</si>
  <si>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</si>
  <si>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</si>
  <si>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</si>
  <si>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</si>
  <si>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</si>
  <si>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</si>
  <si>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</si>
  <si>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</si>
  <si>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</si>
  <si>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</si>
  <si>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</si>
  <si>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</si>
  <si>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</si>
  <si>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</si>
  <si>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</si>
  <si>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</si>
  <si>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</si>
  <si>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</si>
  <si>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</si>
  <si>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</si>
  <si>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</si>
  <si>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</si>
  <si>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</si>
  <si>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</si>
  <si>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</si>
  <si>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</si>
  <si>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</si>
  <si>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</si>
  <si>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</si>
  <si>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</si>
  <si>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</si>
  <si>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</si>
  <si>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</si>
  <si>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</si>
  <si>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</si>
  <si>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</si>
  <si>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</si>
  <si>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</si>
  <si>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</si>
  <si>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</si>
  <si>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</si>
  <si>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</si>
  <si>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</si>
  <si>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16/上</t>
    <phoneticPr fontId="3" type="noConversion"/>
  </si>
  <si>
    <t>16/1Q</t>
    <phoneticPr fontId="3" type="noConversion"/>
  </si>
  <si>
    <t>実績</t>
    <phoneticPr fontId="3" type="noConversion"/>
  </si>
  <si>
    <t>16年度</t>
    <phoneticPr fontId="3" type="noConversion"/>
  </si>
  <si>
    <t>16/下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</si>
  <si>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</si>
  <si>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</si>
  <si>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</si>
  <si>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</si>
  <si>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</si>
  <si>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</si>
  <si>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</si>
  <si>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</si>
  <si>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</si>
  <si>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</si>
  <si>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</si>
  <si>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</si>
  <si>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</si>
  <si>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</si>
  <si>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</si>
  <si>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</si>
  <si>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</si>
  <si>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２０１７下期予算　（北京）S間接費</t>
    <phoneticPr fontId="3" type="noConversion"/>
  </si>
  <si>
    <t>17/9</t>
  </si>
  <si>
    <t>17/10</t>
  </si>
  <si>
    <t>17/11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</si>
</sst>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78" fontId="13" fillId="6" borderId="34" xfId="0" applyNumberFormat="1" applyFont="1" applyFill="1" applyBorder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B5" sqref="CB5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5" style="2" hidden="1" customWidth="1"/>
    <col min="69" max="71" width="9" style="2" customWidth="1"/>
    <col min="72" max="72" width="2.375" style="525" customWidth="1"/>
    <col min="73" max="73" width="9" style="2" customWidth="1"/>
    <col min="74" max="75" width="9" style="527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167</v>
      </c>
      <c r="C1" s="1"/>
      <c r="D1" s="1"/>
      <c r="BV1" s="526"/>
      <c r="BW1" s="526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8"/>
      <c r="BW3" s="528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140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145</v>
      </c>
      <c r="BR4" s="22" t="s">
        <v>149</v>
      </c>
      <c r="BS4" s="22" t="s">
        <v>148</v>
      </c>
      <c r="BU4" s="22" t="s">
        <v>150</v>
      </c>
      <c r="BV4" s="529" t="s">
        <v>151</v>
      </c>
      <c r="BW4" s="529" t="s">
        <v>152</v>
      </c>
      <c r="BX4" s="19" t="s">
        <v>151</v>
      </c>
      <c r="BY4" s="19" t="s">
        <v>146</v>
      </c>
      <c r="BZ4" s="17" t="s">
        <v>155</v>
      </c>
      <c r="CA4" s="17" t="s">
        <v>156</v>
      </c>
      <c r="CB4" s="17" t="s">
        <v>157</v>
      </c>
      <c r="CC4" s="544" t="s">
        <v>20</v>
      </c>
      <c r="CD4" s="19" t="s">
        <v>158</v>
      </c>
      <c r="CE4" s="545" t="s">
        <v>159</v>
      </c>
      <c r="CF4" s="17" t="s">
        <v>160</v>
      </c>
      <c r="CG4" s="17" t="s">
        <v>161</v>
      </c>
      <c r="CH4" s="17" t="s">
        <v>162</v>
      </c>
      <c r="CI4" s="22" t="s">
        <v>163</v>
      </c>
      <c r="CJ4" s="17" t="s">
        <v>164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6" t="s">
        <v>141</v>
      </c>
      <c r="CS4" s="546"/>
      <c r="CT4" s="547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147</v>
      </c>
      <c r="BR5" s="38" t="s">
        <v>28</v>
      </c>
      <c r="BS5" s="38" t="s">
        <v>28</v>
      </c>
      <c r="BU5" s="38" t="s">
        <v>153</v>
      </c>
      <c r="BV5" s="530" t="s">
        <v>28</v>
      </c>
      <c r="BW5" s="530" t="s">
        <v>153</v>
      </c>
      <c r="BX5" s="41" t="s">
        <v>154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165</v>
      </c>
      <c r="CF5" s="37" t="s">
        <v>28</v>
      </c>
      <c r="CG5" s="38" t="s">
        <v>28</v>
      </c>
      <c r="CH5" s="38" t="s">
        <v>28</v>
      </c>
      <c r="CI5" s="38" t="s">
        <v>166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142</v>
      </c>
      <c r="CS5" s="38" t="s">
        <v>143</v>
      </c>
      <c r="CT5" s="43" t="s">
        <v>144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5"/>
      <c r="BU6" s="111"/>
      <c r="BV6" s="531"/>
      <c r="BW6" s="531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9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0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0</v>
      </c>
      <c r="BF7" s="78"/>
      <c r="BG7" s="79"/>
      <c r="BH7" s="68">
        <v>0</v>
      </c>
      <c r="BJ7" s="75">
        <v>2</v>
      </c>
      <c r="BK7" s="73">
        <f t="shared" si="1"/>
        <v>-2</v>
      </c>
      <c r="BL7" s="68">
        <v>1.8915000000000002</v>
      </c>
      <c r="BM7" s="68">
        <v>0.15</v>
      </c>
      <c r="BN7" s="488">
        <v>6.6666666666666666E-2</v>
      </c>
      <c r="BO7" s="488">
        <f>(BM7+BN7)/2</f>
        <v>0.10833333333333334</v>
      </c>
      <c r="BQ7" s="488">
        <v>6.3070583333333339</v>
      </c>
      <c r="BR7" s="488">
        <v>3.3333333333333333E-2</v>
      </c>
      <c r="BS7" s="488">
        <f>(BQ7+BR7)/2</f>
        <v>3.1701958333333335</v>
      </c>
      <c r="BT7" s="525"/>
      <c r="BU7" s="488">
        <v>0</v>
      </c>
      <c r="BV7" s="532"/>
      <c r="BW7" s="532">
        <f>(BU7+BV7)/2</f>
        <v>0</v>
      </c>
      <c r="BX7" s="71">
        <v>0</v>
      </c>
      <c r="BY7" s="71">
        <v>0</v>
      </c>
      <c r="BZ7" s="67">
        <f>データ!CL25</f>
        <v>0.1</v>
      </c>
      <c r="CA7" s="68">
        <f>データ!CM25</f>
        <v>0.1</v>
      </c>
      <c r="CB7" s="68">
        <f>データ!CN25</f>
        <v>0</v>
      </c>
      <c r="CC7" s="210">
        <f>(BZ7+CA7+CB7)/3</f>
        <v>6.6666666666666666E-2</v>
      </c>
      <c r="CD7" s="71">
        <v>0</v>
      </c>
      <c r="CE7" s="524"/>
      <c r="CF7" s="67">
        <f>データ!CP25</f>
        <v>0</v>
      </c>
      <c r="CG7" s="524"/>
      <c r="CH7" s="68">
        <f>データ!CQ25</f>
        <v>0</v>
      </c>
      <c r="CI7" s="524"/>
      <c r="CJ7" s="68">
        <f>データ!CR25</f>
        <v>0</v>
      </c>
      <c r="CK7" s="65">
        <f>(CF7+CH7+CJ7)/3</f>
        <v>0</v>
      </c>
      <c r="CL7" s="71">
        <f>(BY7+CD7)/2</f>
        <v>0</v>
      </c>
      <c r="CM7" s="67">
        <f>(CC7+CK7)/2</f>
        <v>3.3333333333333333E-2</v>
      </c>
      <c r="CN7" s="69">
        <v>1</v>
      </c>
      <c r="CO7" s="68">
        <f>(CM7+CN7)/2</f>
        <v>0.51666666666666672</v>
      </c>
      <c r="CP7" s="81">
        <f>CO7-BH7</f>
        <v>0.51666666666666672</v>
      </c>
      <c r="CR7" s="513">
        <f>BX7*6</f>
        <v>0</v>
      </c>
      <c r="CS7" s="68">
        <f>BZ7+CA7+CB7+CF7+CH7+CJ7</f>
        <v>0.2</v>
      </c>
      <c r="CT7" s="72">
        <f>CR7-CS7</f>
        <v>-0.2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5"/>
      <c r="BU8" s="56"/>
      <c r="BV8" s="533"/>
      <c r="BW8" s="533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</v>
      </c>
      <c r="BF9" s="94"/>
      <c r="BG9" s="95"/>
      <c r="BH9" s="64">
        <v>0</v>
      </c>
      <c r="BJ9" s="92">
        <v>5</v>
      </c>
      <c r="BK9" s="73">
        <f t="shared" si="1"/>
        <v>-5</v>
      </c>
      <c r="BL9" s="64">
        <v>6.1214133333333329</v>
      </c>
      <c r="BM9" s="64">
        <v>2.29E-2</v>
      </c>
      <c r="BN9" s="64">
        <v>0</v>
      </c>
      <c r="BO9" s="488">
        <f>(BM9+BN9)/2</f>
        <v>1.145E-2</v>
      </c>
      <c r="BQ9" s="488">
        <v>0</v>
      </c>
      <c r="BR9" s="488">
        <v>0</v>
      </c>
      <c r="BS9" s="488">
        <f>(BQ9+BR9)/2</f>
        <v>0</v>
      </c>
      <c r="BT9" s="525"/>
      <c r="BU9" s="488">
        <v>0</v>
      </c>
      <c r="BV9" s="534"/>
      <c r="BW9" s="532">
        <f>(BU9+BV9)/2</f>
        <v>0</v>
      </c>
      <c r="BX9" s="90">
        <v>0</v>
      </c>
      <c r="BY9" s="90">
        <v>0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0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0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4.6294048441666673</v>
      </c>
      <c r="CR9" s="516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5"/>
      <c r="BU10" s="56"/>
      <c r="BV10" s="533"/>
      <c r="BW10" s="533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</v>
      </c>
      <c r="BF11" s="94"/>
      <c r="BG11" s="95"/>
      <c r="BH11" s="64">
        <v>0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0</v>
      </c>
      <c r="BO11" s="488">
        <f>(BM11+BN11)/2</f>
        <v>0</v>
      </c>
      <c r="BQ11" s="488">
        <v>0</v>
      </c>
      <c r="BR11" s="488">
        <v>0</v>
      </c>
      <c r="BS11" s="488">
        <f>(BQ11+BR11)/2</f>
        <v>0</v>
      </c>
      <c r="BT11" s="525"/>
      <c r="BU11" s="488">
        <v>0</v>
      </c>
      <c r="BV11" s="534"/>
      <c r="BW11" s="532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2.9252373333333338E-2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5"/>
      <c r="BU12" s="56"/>
      <c r="BV12" s="533"/>
      <c r="BW12" s="533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488">
        <v>0</v>
      </c>
      <c r="BS13" s="488">
        <f>(BQ13+BR13)/2</f>
        <v>0</v>
      </c>
      <c r="BT13" s="525"/>
      <c r="BU13" s="488">
        <v>0</v>
      </c>
      <c r="BV13" s="534"/>
      <c r="BW13" s="532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64"/>
      <c r="BS14" s="64"/>
      <c r="BT14" s="525"/>
      <c r="BU14" s="535"/>
      <c r="BV14" s="536"/>
      <c r="BW14" s="536"/>
      <c r="BX14" s="537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4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>
        <v>0</v>
      </c>
      <c r="BR15" s="111"/>
      <c r="BS15" s="111"/>
      <c r="BT15" s="525"/>
      <c r="BU15" s="111"/>
      <c r="BV15" s="531"/>
      <c r="BW15" s="531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20.023386666666667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10.016983333333332</v>
      </c>
      <c r="BF16" s="78"/>
      <c r="BG16" s="79"/>
      <c r="BH16" s="68">
        <v>15.020185</v>
      </c>
      <c r="BJ16" s="75">
        <v>63</v>
      </c>
      <c r="BK16" s="73">
        <f t="shared" si="1"/>
        <v>-63</v>
      </c>
      <c r="BL16" s="68">
        <v>88.466466666666662</v>
      </c>
      <c r="BM16" s="68">
        <v>10.066606666666667</v>
      </c>
      <c r="BN16" s="68">
        <v>7.2539999999999996</v>
      </c>
      <c r="BO16" s="488">
        <f>(BM16+BN16)/2</f>
        <v>8.6603033333333332</v>
      </c>
      <c r="BQ16" s="488">
        <v>5</v>
      </c>
      <c r="BR16" s="488">
        <v>2.1316383333333335</v>
      </c>
      <c r="BS16" s="488">
        <f>(BQ16+BR16)/2</f>
        <v>3.5658191666666665</v>
      </c>
      <c r="BT16" s="525"/>
      <c r="BU16" s="488">
        <v>4.1688316666666667</v>
      </c>
      <c r="BV16" s="532"/>
      <c r="BW16" s="532">
        <f>(BU16+BV16)/2</f>
        <v>2.0844158333333334</v>
      </c>
      <c r="BX16" s="71">
        <v>0</v>
      </c>
      <c r="BY16" s="71">
        <v>5</v>
      </c>
      <c r="BZ16" s="67">
        <f>データ!CL48</f>
        <v>2.8125599999999999</v>
      </c>
      <c r="CA16" s="68">
        <f>データ!CM48</f>
        <v>3.1572</v>
      </c>
      <c r="CB16" s="68">
        <f>データ!CN48</f>
        <v>1.6217900000000001</v>
      </c>
      <c r="CC16" s="210">
        <f>(BZ16+CA16+CB16)/3</f>
        <v>2.5305166666666667</v>
      </c>
      <c r="CD16" s="71">
        <v>5</v>
      </c>
      <c r="CE16" s="524"/>
      <c r="CF16" s="67">
        <f>データ!CP48</f>
        <v>0</v>
      </c>
      <c r="CG16" s="524"/>
      <c r="CH16" s="67">
        <f>データ!CQ48</f>
        <v>0</v>
      </c>
      <c r="CI16" s="524"/>
      <c r="CJ16" s="68">
        <f>データ!CR48</f>
        <v>0</v>
      </c>
      <c r="CK16" s="65">
        <f>(CF16+CH16+CJ16)/3</f>
        <v>0</v>
      </c>
      <c r="CL16" s="71">
        <f>(BY16+CD16)/2</f>
        <v>5</v>
      </c>
      <c r="CM16" s="67">
        <f>(CC16+CK16)/2</f>
        <v>1.2652583333333334</v>
      </c>
      <c r="CN16" s="67">
        <f>101.425012883333-24</f>
        <v>77.425012883332997</v>
      </c>
      <c r="CO16" s="68">
        <f>(CM16+CN16)/2</f>
        <v>39.345135608333166</v>
      </c>
      <c r="CP16" s="81">
        <f t="shared" ref="CP16:CP48" si="3">CO16-BH16</f>
        <v>24.324950608333168</v>
      </c>
      <c r="CR16" s="516">
        <f>BX16*6</f>
        <v>0</v>
      </c>
      <c r="CS16" s="68">
        <f>BZ16+CA16+CB16+CF16+CH16+CJ16</f>
        <v>7.5915499999999998</v>
      </c>
      <c r="CT16" s="72">
        <f>CR16-CS16</f>
        <v>-7.5915499999999998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5"/>
      <c r="BU17" s="56"/>
      <c r="BV17" s="533"/>
      <c r="BW17" s="533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0.43726166666666672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0.71249499999999999</v>
      </c>
      <c r="BF18" s="78"/>
      <c r="BG18" s="79"/>
      <c r="BH18" s="68">
        <v>0.57487833333333338</v>
      </c>
      <c r="BJ18" s="75">
        <v>5</v>
      </c>
      <c r="BK18" s="73">
        <f t="shared" si="1"/>
        <v>-5</v>
      </c>
      <c r="BL18" s="68">
        <v>4.7843333333333327</v>
      </c>
      <c r="BM18" s="68">
        <v>0.5759833333333334</v>
      </c>
      <c r="BN18" s="68">
        <v>0.18817499999999998</v>
      </c>
      <c r="BO18" s="488">
        <f>(BM18+BN18)/2</f>
        <v>0.38207916666666669</v>
      </c>
      <c r="BQ18" s="488">
        <v>1</v>
      </c>
      <c r="BR18" s="488">
        <v>0</v>
      </c>
      <c r="BS18" s="488">
        <f>(BQ18+BR18)/2</f>
        <v>0.5</v>
      </c>
      <c r="BT18" s="525"/>
      <c r="BU18" s="488">
        <v>4.4999999999999997E-3</v>
      </c>
      <c r="BV18" s="532"/>
      <c r="BW18" s="532">
        <f>(BU18+BV18)/2</f>
        <v>2.2499999999999998E-3</v>
      </c>
      <c r="BX18" s="71">
        <v>4.4999999999999997E-3</v>
      </c>
      <c r="BY18" s="71">
        <v>1</v>
      </c>
      <c r="BZ18" s="67">
        <f>データ!CL50</f>
        <v>0</v>
      </c>
      <c r="CA18" s="68">
        <f>データ!CM50</f>
        <v>0</v>
      </c>
      <c r="CB18" s="68">
        <f>データ!CN50</f>
        <v>0</v>
      </c>
      <c r="CC18" s="210">
        <f>(BZ18+CA18+CB18)/3</f>
        <v>0</v>
      </c>
      <c r="CD18" s="71">
        <v>1</v>
      </c>
      <c r="CE18" s="524"/>
      <c r="CF18" s="67">
        <f>データ!CP50</f>
        <v>0</v>
      </c>
      <c r="CG18" s="524"/>
      <c r="CH18" s="67">
        <f>データ!CQ50</f>
        <v>0</v>
      </c>
      <c r="CI18" s="524"/>
      <c r="CJ18" s="68">
        <f>データ!CR50</f>
        <v>0</v>
      </c>
      <c r="CK18" s="65">
        <f>(CF18+CH18+CJ18)/3</f>
        <v>0</v>
      </c>
      <c r="CL18" s="71">
        <f t="shared" ref="CL18" si="4">(BY18+CD18)/2</f>
        <v>1</v>
      </c>
      <c r="CM18" s="67">
        <f>(CC18+CK18)/2</f>
        <v>0</v>
      </c>
      <c r="CN18" s="67">
        <v>5.2307841666666688</v>
      </c>
      <c r="CO18" s="68">
        <f>(CM18+CN18)/2</f>
        <v>2.6153920833333344</v>
      </c>
      <c r="CP18" s="81">
        <f t="shared" si="3"/>
        <v>2.040513750000001</v>
      </c>
      <c r="CR18" s="516">
        <f>BX18*6</f>
        <v>2.6999999999999996E-2</v>
      </c>
      <c r="CS18" s="68">
        <f>BZ18+CA18+CB18+CF18+CH18+CJ18</f>
        <v>0</v>
      </c>
      <c r="CT18" s="72">
        <f>CR18-CS18</f>
        <v>2.6999999999999996E-2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5"/>
      <c r="BU19" s="64"/>
      <c r="BV19" s="534"/>
      <c r="BW19" s="534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2.8405266666666664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2.6726666666666663</v>
      </c>
      <c r="BF20" s="78"/>
      <c r="BG20" s="79"/>
      <c r="BH20" s="68">
        <v>2.7565966666666664</v>
      </c>
      <c r="BJ20" s="75">
        <v>30</v>
      </c>
      <c r="BK20" s="73">
        <f t="shared" si="1"/>
        <v>-30</v>
      </c>
      <c r="BL20" s="68">
        <v>28.337833333333336</v>
      </c>
      <c r="BM20" s="68">
        <v>2.2445833333333334</v>
      </c>
      <c r="BN20" s="68">
        <v>0.90716666666666668</v>
      </c>
      <c r="BO20" s="488">
        <f>(BM20+BN20)/2</f>
        <v>1.5758749999999999</v>
      </c>
      <c r="BQ20" s="488">
        <v>1</v>
      </c>
      <c r="BR20" s="488">
        <v>0.42833333333333334</v>
      </c>
      <c r="BS20" s="488">
        <f>(BQ20+BR20)/2</f>
        <v>0.71416666666666662</v>
      </c>
      <c r="BT20" s="525"/>
      <c r="BU20" s="488">
        <v>0.12833333333333333</v>
      </c>
      <c r="BV20" s="532"/>
      <c r="BW20" s="532">
        <f>(BU20+BV20)/2</f>
        <v>6.4166666666666664E-2</v>
      </c>
      <c r="BX20" s="71">
        <v>0.12833333333333333</v>
      </c>
      <c r="BY20" s="71">
        <v>1</v>
      </c>
      <c r="BZ20" s="67">
        <f>データ!CL52</f>
        <v>0</v>
      </c>
      <c r="CA20" s="68">
        <f>データ!CM52</f>
        <v>0.16800000000000001</v>
      </c>
      <c r="CB20" s="68">
        <f>データ!CN52</f>
        <v>0.27</v>
      </c>
      <c r="CC20" s="210">
        <f>(BZ20+CA20+CB20)/3</f>
        <v>0.14600000000000002</v>
      </c>
      <c r="CD20" s="71">
        <v>1</v>
      </c>
      <c r="CE20" s="524"/>
      <c r="CF20" s="67">
        <f>データ!CP52</f>
        <v>0</v>
      </c>
      <c r="CG20" s="524"/>
      <c r="CH20" s="68">
        <f>データ!CQ52</f>
        <v>0</v>
      </c>
      <c r="CI20" s="524"/>
      <c r="CJ20" s="68">
        <f>データ!CR52</f>
        <v>0</v>
      </c>
      <c r="CK20" s="65">
        <f>(CF20+CH20+CJ20)/3</f>
        <v>0</v>
      </c>
      <c r="CL20" s="71">
        <f t="shared" ref="CL20" si="5">(BY20+CD20)/2</f>
        <v>1</v>
      </c>
      <c r="CM20" s="67">
        <f>(CC20+CK20)/2</f>
        <v>7.3000000000000009E-2</v>
      </c>
      <c r="CN20" s="67">
        <f>41.8-16</f>
        <v>25.799999999999997</v>
      </c>
      <c r="CO20" s="68">
        <f>(CM20+CN20)/2</f>
        <v>12.936499999999999</v>
      </c>
      <c r="CP20" s="81">
        <f t="shared" si="3"/>
        <v>10.179903333333332</v>
      </c>
      <c r="CR20" s="516">
        <f t="shared" ref="CR20" si="6">BX20*6</f>
        <v>0.77</v>
      </c>
      <c r="CS20" s="68">
        <f>BZ20+CA20+CB20+CF20+CH20+CJ20</f>
        <v>0.43800000000000006</v>
      </c>
      <c r="CT20" s="72">
        <f>CR20-CS20</f>
        <v>0.33199999999999996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5"/>
      <c r="BU21" s="64"/>
      <c r="BV21" s="534"/>
      <c r="BW21" s="534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488">
        <v>0</v>
      </c>
      <c r="BS22" s="488">
        <f>(BQ22+BR22)/2</f>
        <v>0</v>
      </c>
      <c r="BT22" s="525"/>
      <c r="BU22" s="488">
        <v>0</v>
      </c>
      <c r="BV22" s="532"/>
      <c r="BW22" s="532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7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6">
        <f t="shared" ref="CR22" si="8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5"/>
      <c r="BU23" s="64"/>
      <c r="BV23" s="534"/>
      <c r="BW23" s="534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488">
        <v>0</v>
      </c>
      <c r="BS24" s="488">
        <f>(BQ24+BR24)/2</f>
        <v>0</v>
      </c>
      <c r="BT24" s="525"/>
      <c r="BU24" s="488">
        <v>0</v>
      </c>
      <c r="BV24" s="532"/>
      <c r="BW24" s="532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5"/>
      <c r="BU25" s="64"/>
      <c r="BV25" s="534"/>
      <c r="BW25" s="534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0.16</v>
      </c>
      <c r="BF26" s="78"/>
      <c r="BG26" s="79"/>
      <c r="BH26" s="68">
        <v>0.08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488">
        <v>7.8333333333333324E-2</v>
      </c>
      <c r="BS26" s="488">
        <f>(BQ26+BR26)/2</f>
        <v>3.9166666666666662E-2</v>
      </c>
      <c r="BT26" s="525"/>
      <c r="BU26" s="488">
        <v>0</v>
      </c>
      <c r="BV26" s="532"/>
      <c r="BW26" s="532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-6.7249166666666665E-2</v>
      </c>
      <c r="CR26" s="516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5"/>
      <c r="BU27" s="64"/>
      <c r="BV27" s="534"/>
      <c r="BW27" s="534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488">
        <v>0</v>
      </c>
      <c r="BS28" s="488">
        <f>(BQ28+BR28)/2</f>
        <v>0</v>
      </c>
      <c r="BT28" s="525"/>
      <c r="BU28" s="488">
        <v>0</v>
      </c>
      <c r="BV28" s="532"/>
      <c r="BW28" s="532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0</v>
      </c>
      <c r="CR28" s="516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5"/>
      <c r="BU29" s="64"/>
      <c r="BV29" s="534"/>
      <c r="BW29" s="534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488">
        <v>0</v>
      </c>
      <c r="BS30" s="488">
        <f>(BQ30+BR30)/2</f>
        <v>0</v>
      </c>
      <c r="BT30" s="525"/>
      <c r="BU30" s="488">
        <v>0</v>
      </c>
      <c r="BV30" s="532"/>
      <c r="BW30" s="532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 t="shared" ref="CL30" si="15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 t="shared" ref="CR30" si="16"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5"/>
      <c r="BU31" s="64"/>
      <c r="BV31" s="534"/>
      <c r="BW31" s="534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488">
        <v>0</v>
      </c>
      <c r="BS32" s="488">
        <f>(BQ32+BR32)/2</f>
        <v>0</v>
      </c>
      <c r="BT32" s="525"/>
      <c r="BU32" s="488">
        <v>0</v>
      </c>
      <c r="BV32" s="532"/>
      <c r="BW32" s="532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7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 t="shared" ref="CR32" si="18"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5"/>
      <c r="BU33" s="64"/>
      <c r="BV33" s="534"/>
      <c r="BW33" s="534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23.301175000000001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13.562144999999999</v>
      </c>
      <c r="BF34" s="94"/>
      <c r="BG34" s="95"/>
      <c r="BH34" s="64">
        <v>18.431659999999997</v>
      </c>
      <c r="BJ34" s="92">
        <v>3</v>
      </c>
      <c r="BK34" s="73">
        <f t="shared" si="1"/>
        <v>-3</v>
      </c>
      <c r="BL34" s="64">
        <v>123.87513833333337</v>
      </c>
      <c r="BM34" s="64">
        <v>12.910073333333333</v>
      </c>
      <c r="BN34" s="64">
        <v>8.3493416666666675</v>
      </c>
      <c r="BO34" s="488">
        <f>(BM34+BN34)/2</f>
        <v>10.6297075</v>
      </c>
      <c r="BQ34" s="488">
        <v>7</v>
      </c>
      <c r="BR34" s="488">
        <v>2.6383049999999999</v>
      </c>
      <c r="BS34" s="488">
        <f>(BQ34+BR34)/2</f>
        <v>4.8191524999999995</v>
      </c>
      <c r="BT34" s="525"/>
      <c r="BU34" s="488">
        <v>4.3016649999999998</v>
      </c>
      <c r="BV34" s="534"/>
      <c r="BW34" s="532">
        <f>(BU34+BV34)/2</f>
        <v>2.1508324999999999</v>
      </c>
      <c r="BX34" s="90">
        <v>0</v>
      </c>
      <c r="BY34" s="90">
        <v>7</v>
      </c>
      <c r="BZ34" s="86">
        <f>BZ9+BZ11+BZ13+BZ16+BZ18+BZ20+BZ22+BZ24+BZ26+BZ28+BZ30+BZ32</f>
        <v>2.8125599999999999</v>
      </c>
      <c r="CA34" s="64">
        <f t="shared" ref="CA34:CB34" si="20">CA9+CA11+CA13+CA16+CA18+CA20+CA22+CA24+CA26+CA28+CA30+CA32</f>
        <v>3.3252000000000002</v>
      </c>
      <c r="CB34" s="64">
        <f t="shared" si="20"/>
        <v>1.8917900000000001</v>
      </c>
      <c r="CC34" s="212">
        <f>CC9+CC11+CC13+CC16+CC18+CC20+CC22+CC24+CC26+CC28+CC30+CC32</f>
        <v>2.6765166666666667</v>
      </c>
      <c r="CD34" s="90">
        <v>7</v>
      </c>
      <c r="CE34" s="68">
        <f>CE9+CE11+CE13+CE16+CE18+CE20+CE22+CE24+CE26+CE28+CE30+CE32</f>
        <v>0</v>
      </c>
      <c r="CF34" s="86">
        <f t="shared" ref="CF34" si="21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22">CH9+CH11+CH13+CH16+CH18+CH20+CH22+CH24+CH26+CH28+CH30+CH32</f>
        <v>0</v>
      </c>
      <c r="CI34" s="68">
        <f t="shared" si="22"/>
        <v>0</v>
      </c>
      <c r="CJ34" s="64">
        <f t="shared" si="22"/>
        <v>0</v>
      </c>
      <c r="CK34" s="84">
        <f>CK9+CK11+CK13+CK16+CK18+CK20+CK22+CK24+CK26+CK28+CK30+CK32</f>
        <v>0</v>
      </c>
      <c r="CL34" s="90">
        <f t="shared" ref="CL34" si="23">CL9+CL11+CL13+CL16+CL18+CL20+CL22+CL24+CL26+CL28+CL30+CL32</f>
        <v>7</v>
      </c>
      <c r="CM34" s="86">
        <f>CM9+CM11+CM13+CM16+CM18+CM20+CM22+CM24+CM26+CM28+CM30+CM32</f>
        <v>1.3382583333333333</v>
      </c>
      <c r="CN34" s="64">
        <f>CN9+CN11+CN13+CN16+CN18+CN20+CN22+CN24+CN26+CN28+CN30+CN32</f>
        <v>199.09736037999966</v>
      </c>
      <c r="CO34" s="64">
        <f>CO9+CO11+CO13+CO16+CO18+CO20+CO22+CO24+CO26+CO28+CO30+CO32</f>
        <v>100.21780935666651</v>
      </c>
      <c r="CP34" s="97">
        <f t="shared" si="3"/>
        <v>81.786149356666513</v>
      </c>
      <c r="CR34" s="63">
        <f>CR9+CR11+CR13+CR16+CR18+CR20+CR22+CR24+CR26+CR28+CR30+CR32</f>
        <v>0.79700000000000004</v>
      </c>
      <c r="CS34" s="64">
        <f>CS9+CS11+CS13+CS16+CS18+CS20+CS22+CS24+CS26+CS28+CS30+CS32</f>
        <v>8.0295500000000004</v>
      </c>
      <c r="CT34" s="88">
        <f>CT9+CT11+CT13+CT16+CT18+CT20+CT22+CT24+CT26+CT28+CT30+CT32</f>
        <v>-7.2325499999999998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5"/>
      <c r="BU35" s="56"/>
      <c r="BV35" s="533"/>
      <c r="BW35" s="533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488">
        <v>0</v>
      </c>
      <c r="BS36" s="488">
        <f>(BQ36+BR36)/2</f>
        <v>0</v>
      </c>
      <c r="BT36" s="525"/>
      <c r="BU36" s="488">
        <v>0</v>
      </c>
      <c r="BV36" s="532"/>
      <c r="BW36" s="532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24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5"/>
      <c r="BU37" s="56"/>
      <c r="BV37" s="533"/>
      <c r="BW37" s="533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</v>
      </c>
      <c r="BJ38" s="75"/>
      <c r="BK38" s="73">
        <f t="shared" si="1"/>
        <v>0</v>
      </c>
      <c r="BL38" s="68">
        <v>0</v>
      </c>
      <c r="BM38" s="68">
        <v>0.3813333333333333</v>
      </c>
      <c r="BN38" s="68">
        <v>0</v>
      </c>
      <c r="BO38" s="488">
        <f>(BM38+BN38)/2</f>
        <v>0.19066666666666665</v>
      </c>
      <c r="BQ38" s="488">
        <v>0</v>
      </c>
      <c r="BR38" s="488">
        <v>0</v>
      </c>
      <c r="BS38" s="488">
        <f>(BQ38+BR38)/2</f>
        <v>0</v>
      </c>
      <c r="BT38" s="525"/>
      <c r="BU38" s="488">
        <v>0</v>
      </c>
      <c r="BV38" s="532"/>
      <c r="BW38" s="532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25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9.8083333333333342E-2</v>
      </c>
      <c r="CR38" s="516">
        <f t="shared" ref="CR38" si="26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5"/>
      <c r="BU39" s="56"/>
      <c r="BV39" s="533"/>
      <c r="BW39" s="533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7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488">
        <v>0</v>
      </c>
      <c r="BS40" s="488">
        <f>(BQ40+BR40)/2</f>
        <v>0</v>
      </c>
      <c r="BT40" s="525"/>
      <c r="BU40" s="488">
        <v>0</v>
      </c>
      <c r="BV40" s="538"/>
      <c r="BW40" s="532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28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7"/>
        <v>0</v>
      </c>
      <c r="BL41" s="58"/>
      <c r="BM41" s="56"/>
      <c r="BN41" s="56"/>
      <c r="BO41" s="56"/>
      <c r="BQ41" s="56"/>
      <c r="BR41" s="56"/>
      <c r="BS41" s="56"/>
      <c r="BT41" s="525"/>
      <c r="BU41" s="56"/>
      <c r="BV41" s="533"/>
      <c r="BW41" s="533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7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488">
        <v>0</v>
      </c>
      <c r="BS42" s="488">
        <f>(BQ42+BR42)/2</f>
        <v>0</v>
      </c>
      <c r="BT42" s="525"/>
      <c r="BU42" s="488">
        <v>0</v>
      </c>
      <c r="BV42" s="532"/>
      <c r="BW42" s="532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9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7"/>
        <v>0</v>
      </c>
      <c r="BL43" s="58"/>
      <c r="BM43" s="56"/>
      <c r="BN43" s="56"/>
      <c r="BO43" s="56"/>
      <c r="BQ43" s="56"/>
      <c r="BR43" s="56"/>
      <c r="BS43" s="56"/>
      <c r="BT43" s="525"/>
      <c r="BU43" s="543"/>
      <c r="BV43" s="533"/>
      <c r="BW43" s="533"/>
      <c r="BX43" s="537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4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7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488">
        <v>0</v>
      </c>
      <c r="BS44" s="488">
        <f>(BQ44+BR44)/2</f>
        <v>0</v>
      </c>
      <c r="BT44" s="525"/>
      <c r="BU44" s="488">
        <v>0</v>
      </c>
      <c r="BV44" s="532"/>
      <c r="BW44" s="532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30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7"/>
        <v>0</v>
      </c>
      <c r="BL45" s="135"/>
      <c r="BM45" s="82"/>
      <c r="BN45" s="82"/>
      <c r="BO45" s="82"/>
      <c r="BQ45" s="82"/>
      <c r="BR45" s="82"/>
      <c r="BS45" s="82"/>
      <c r="BT45" s="525"/>
      <c r="BU45" s="82"/>
      <c r="BV45" s="539"/>
      <c r="BW45" s="539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31">J36+J38+J40+J42+J44</f>
        <v>104</v>
      </c>
      <c r="K46" s="68">
        <f>K36+K38+K40+K42+K44</f>
        <v>600</v>
      </c>
      <c r="L46" s="68">
        <f t="shared" si="31"/>
        <v>100</v>
      </c>
      <c r="M46" s="68">
        <f t="shared" si="31"/>
        <v>42</v>
      </c>
      <c r="N46" s="68">
        <f t="shared" si="31"/>
        <v>14</v>
      </c>
      <c r="O46" s="68">
        <f t="shared" si="31"/>
        <v>42</v>
      </c>
      <c r="P46" s="68">
        <f t="shared" si="31"/>
        <v>14</v>
      </c>
      <c r="Q46" s="69">
        <f t="shared" si="31"/>
        <v>84</v>
      </c>
      <c r="R46" s="70">
        <f t="shared" si="31"/>
        <v>14</v>
      </c>
      <c r="S46" s="67">
        <f t="shared" si="31"/>
        <v>6</v>
      </c>
      <c r="T46" s="69">
        <f t="shared" si="31"/>
        <v>30.230709999999998</v>
      </c>
      <c r="U46" s="71">
        <f t="shared" si="31"/>
        <v>6</v>
      </c>
      <c r="V46" s="67">
        <f t="shared" si="31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</v>
      </c>
      <c r="BJ46" s="75">
        <v>9</v>
      </c>
      <c r="BK46" s="73">
        <f t="shared" si="27"/>
        <v>-9</v>
      </c>
      <c r="BL46" s="68">
        <v>23.407665000000001</v>
      </c>
      <c r="BM46" s="68">
        <v>0.3813333333333333</v>
      </c>
      <c r="BN46" s="68">
        <v>0</v>
      </c>
      <c r="BO46" s="488">
        <f>(BM46+BN46)/2</f>
        <v>0.19066666666666665</v>
      </c>
      <c r="BQ46" s="488">
        <v>0</v>
      </c>
      <c r="BR46" s="488">
        <v>0</v>
      </c>
      <c r="BS46" s="488">
        <f>(BQ46+BR46)/2</f>
        <v>0</v>
      </c>
      <c r="BT46" s="525"/>
      <c r="BU46" s="488">
        <v>0</v>
      </c>
      <c r="BV46" s="532"/>
      <c r="BW46" s="532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32">CA36+CA38+CA40+CA42+CA44</f>
        <v>0</v>
      </c>
      <c r="CB46" s="68">
        <f t="shared" si="32"/>
        <v>0</v>
      </c>
      <c r="CC46" s="210">
        <f t="shared" ref="CC46:CN46" si="33">CC36+CC38+CC40+CC42+CC44</f>
        <v>0</v>
      </c>
      <c r="CD46" s="71">
        <v>0</v>
      </c>
      <c r="CE46" s="68">
        <f>CE36+CE38+CE40+CE42+CE44</f>
        <v>0</v>
      </c>
      <c r="CF46" s="67">
        <f t="shared" ref="CF46" si="34">CF36+CF38+CF40+CF42+CF44</f>
        <v>0</v>
      </c>
      <c r="CG46" s="68">
        <f>CG36+CG38+CG40+CG42+CG44</f>
        <v>0</v>
      </c>
      <c r="CH46" s="68">
        <f t="shared" ref="CH46:CJ46" si="35">CH36+CH38+CH40+CH42+CH44</f>
        <v>0</v>
      </c>
      <c r="CI46" s="68">
        <f t="shared" si="35"/>
        <v>0</v>
      </c>
      <c r="CJ46" s="68">
        <f t="shared" si="35"/>
        <v>0</v>
      </c>
      <c r="CK46" s="65">
        <f t="shared" si="33"/>
        <v>0</v>
      </c>
      <c r="CL46" s="71">
        <f t="shared" si="33"/>
        <v>0</v>
      </c>
      <c r="CM46" s="67">
        <f t="shared" si="33"/>
        <v>0</v>
      </c>
      <c r="CN46" s="68">
        <f t="shared" si="33"/>
        <v>205.45325761166666</v>
      </c>
      <c r="CO46" s="68">
        <f>CO36+CO38+CO40+CO42+CO44</f>
        <v>102.72662880583333</v>
      </c>
      <c r="CP46" s="81">
        <f t="shared" si="3"/>
        <v>102.72662880583333</v>
      </c>
      <c r="CR46" s="518">
        <f>CR36+CR38+CR40+CR42+CR44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7"/>
        <v>0</v>
      </c>
      <c r="BL47" s="135"/>
      <c r="BM47" s="135"/>
      <c r="BN47" s="135"/>
      <c r="BO47" s="135"/>
      <c r="BQ47" s="135"/>
      <c r="BR47" s="135"/>
      <c r="BS47" s="135"/>
      <c r="BT47" s="525"/>
      <c r="BU47" s="135"/>
      <c r="BV47" s="540"/>
      <c r="BW47" s="540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23.301175000000001</v>
      </c>
      <c r="AL48" s="193">
        <f t="shared" ref="AL48:BH48" si="36">AL7+AL34+AL46</f>
        <v>0</v>
      </c>
      <c r="AM48" s="73">
        <f t="shared" si="36"/>
        <v>0</v>
      </c>
      <c r="AN48" s="188">
        <f t="shared" si="36"/>
        <v>0</v>
      </c>
      <c r="AO48" s="193">
        <f t="shared" si="36"/>
        <v>0</v>
      </c>
      <c r="AP48" s="73">
        <f t="shared" si="36"/>
        <v>0</v>
      </c>
      <c r="AQ48" s="188">
        <f t="shared" si="36"/>
        <v>0</v>
      </c>
      <c r="AR48" s="73">
        <f t="shared" si="36"/>
        <v>0</v>
      </c>
      <c r="AS48" s="73">
        <f t="shared" si="36"/>
        <v>0</v>
      </c>
      <c r="AT48" s="192">
        <f t="shared" si="36"/>
        <v>0</v>
      </c>
      <c r="AU48" s="192">
        <f t="shared" si="36"/>
        <v>0</v>
      </c>
      <c r="AV48" s="192">
        <f t="shared" si="36"/>
        <v>0</v>
      </c>
      <c r="AW48" s="194">
        <f t="shared" si="36"/>
        <v>0</v>
      </c>
      <c r="AX48" s="194">
        <f t="shared" si="36"/>
        <v>0</v>
      </c>
      <c r="AY48" s="194">
        <f t="shared" si="36"/>
        <v>0</v>
      </c>
      <c r="AZ48" s="195">
        <f t="shared" si="36"/>
        <v>0</v>
      </c>
      <c r="BA48" s="194">
        <f t="shared" si="36"/>
        <v>0</v>
      </c>
      <c r="BB48" s="194">
        <f t="shared" si="36"/>
        <v>0</v>
      </c>
      <c r="BC48" s="196">
        <f t="shared" si="36"/>
        <v>0</v>
      </c>
      <c r="BD48" s="197">
        <f t="shared" si="36"/>
        <v>0</v>
      </c>
      <c r="BE48" s="188">
        <f t="shared" si="36"/>
        <v>13.562144999999999</v>
      </c>
      <c r="BF48" s="198">
        <f t="shared" si="36"/>
        <v>0</v>
      </c>
      <c r="BG48" s="199">
        <f t="shared" si="36"/>
        <v>0</v>
      </c>
      <c r="BH48" s="188">
        <f t="shared" si="36"/>
        <v>18.431659999999997</v>
      </c>
      <c r="BJ48" s="192">
        <v>2665.6037999999999</v>
      </c>
      <c r="BK48" s="73">
        <f t="shared" si="27"/>
        <v>-2665.6037999999999</v>
      </c>
      <c r="BL48" s="188">
        <v>2447.5999700000002</v>
      </c>
      <c r="BM48" s="188">
        <f t="shared" ref="BM48:BN48" si="37">BM7+BM34+BM46</f>
        <v>13.441406666666667</v>
      </c>
      <c r="BN48" s="188">
        <f t="shared" si="37"/>
        <v>8.416008333333334</v>
      </c>
      <c r="BO48" s="188">
        <f>(BM48+BN48)/2</f>
        <v>10.928707500000002</v>
      </c>
      <c r="BQ48" s="188">
        <f>BQ7+BQ34+BQ46</f>
        <v>13.307058333333334</v>
      </c>
      <c r="BR48" s="188">
        <f>BR7+BR34+BR46</f>
        <v>2.6716383333333331</v>
      </c>
      <c r="BS48" s="188">
        <f>(BQ48+BR48)/2</f>
        <v>7.9893483333333339</v>
      </c>
      <c r="BT48" s="525"/>
      <c r="BU48" s="188">
        <f>BU7+BU34+BU46</f>
        <v>4.3016649999999998</v>
      </c>
      <c r="BV48" s="541"/>
      <c r="BW48" s="541">
        <f>(BU48+BV48)/2</f>
        <v>2.1508324999999999</v>
      </c>
      <c r="BX48" s="191">
        <f>BX7+BX34+BX46</f>
        <v>0</v>
      </c>
      <c r="BY48" s="191">
        <f>BY7+BY34+BY46</f>
        <v>7</v>
      </c>
      <c r="BZ48" s="187">
        <f>BZ7+BZ34+BZ46</f>
        <v>2.91256</v>
      </c>
      <c r="CA48" s="188">
        <f t="shared" ref="CA48:CB48" si="38">CA7+CA34+CA46</f>
        <v>3.4252000000000002</v>
      </c>
      <c r="CB48" s="188">
        <f t="shared" si="38"/>
        <v>1.8917900000000001</v>
      </c>
      <c r="CC48" s="189">
        <f t="shared" ref="CC48:CM48" si="39">CC7+CC34+CC46</f>
        <v>2.7431833333333335</v>
      </c>
      <c r="CD48" s="191">
        <f>CD7+CD34+CD46</f>
        <v>7</v>
      </c>
      <c r="CE48" s="188">
        <f>CE7+CE34+CE46</f>
        <v>0</v>
      </c>
      <c r="CF48" s="187">
        <f t="shared" ref="CF48" si="40">CF7+CF34+CF46</f>
        <v>0</v>
      </c>
      <c r="CG48" s="188">
        <f>CG7+CG34+CG46</f>
        <v>0</v>
      </c>
      <c r="CH48" s="188">
        <f t="shared" ref="CH48:CJ48" si="41">CH7+CH34+CH46</f>
        <v>0</v>
      </c>
      <c r="CI48" s="188">
        <f t="shared" si="41"/>
        <v>0</v>
      </c>
      <c r="CJ48" s="188">
        <f t="shared" si="41"/>
        <v>0</v>
      </c>
      <c r="CK48" s="185">
        <f t="shared" si="39"/>
        <v>0</v>
      </c>
      <c r="CL48" s="191">
        <f>CL7+CL34+CL46</f>
        <v>7</v>
      </c>
      <c r="CM48" s="187">
        <f t="shared" si="39"/>
        <v>1.3715916666666668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0.79700000000000004</v>
      </c>
      <c r="CS48" s="188">
        <f>CS7+CS34+CS46</f>
        <v>8.2295499999999997</v>
      </c>
      <c r="CT48" s="193">
        <f>CT7+CT34+CT46</f>
        <v>-7.43255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5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1" width="9" style="4" customWidth="1"/>
    <col min="92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3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168</v>
      </c>
      <c r="CM4" s="26" t="s">
        <v>169</v>
      </c>
      <c r="CN4" s="491" t="s">
        <v>170</v>
      </c>
      <c r="CO4" s="28"/>
      <c r="CP4" s="29"/>
      <c r="CQ4" s="26"/>
      <c r="CR4" s="27"/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92" t="s">
        <v>28</v>
      </c>
      <c r="CO5" s="47"/>
      <c r="CP5" s="46"/>
      <c r="CQ5" s="46"/>
      <c r="CR5" s="48"/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493" t="e">
        <v>#DIV/0!</v>
      </c>
      <c r="CO6" s="249"/>
      <c r="CP6" s="248"/>
      <c r="CQ6" s="248"/>
      <c r="CR6" s="250"/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493" t="e">
        <v>#DIV/0!</v>
      </c>
      <c r="CO8" s="249"/>
      <c r="CP8" s="248"/>
      <c r="CQ8" s="248"/>
      <c r="CR8" s="250"/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493" t="e">
        <v>#DIV/0!</v>
      </c>
      <c r="CO10" s="249"/>
      <c r="CP10" s="248"/>
      <c r="CQ10" s="248"/>
      <c r="CR10" s="250"/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495" t="e">
        <v>#DIV/0!</v>
      </c>
      <c r="CO12" s="282"/>
      <c r="CP12" s="281"/>
      <c r="CQ12" s="281"/>
      <c r="CR12" s="283"/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497" t="e">
        <v>#DIV/0!</v>
      </c>
      <c r="CO14" s="303"/>
      <c r="CP14" s="246"/>
      <c r="CQ14" s="246"/>
      <c r="CR14" s="304"/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494">
        <v>0</v>
      </c>
      <c r="CO15" s="76"/>
      <c r="CP15" s="74"/>
      <c r="CQ15" s="74"/>
      <c r="CR15" s="99"/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0</v>
      </c>
      <c r="CM16" s="324">
        <v>0</v>
      </c>
      <c r="CN16" s="498">
        <v>0</v>
      </c>
      <c r="CO16" s="96"/>
      <c r="CP16" s="324"/>
      <c r="CQ16" s="324"/>
      <c r="CR16" s="324"/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0</v>
      </c>
      <c r="CM17" s="340">
        <v>0</v>
      </c>
      <c r="CN17" s="499">
        <v>0</v>
      </c>
      <c r="CO17" s="76"/>
      <c r="CP17" s="340"/>
      <c r="CQ17" s="340"/>
      <c r="CR17" s="343"/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0</v>
      </c>
      <c r="CM18" s="91">
        <v>0</v>
      </c>
      <c r="CN18" s="496">
        <v>0</v>
      </c>
      <c r="CO18" s="346"/>
      <c r="CP18" s="91"/>
      <c r="CQ18" s="91"/>
      <c r="CR18" s="347"/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0</v>
      </c>
      <c r="CM19" s="372">
        <v>0</v>
      </c>
      <c r="CN19" s="500">
        <v>0</v>
      </c>
      <c r="CO19" s="96"/>
      <c r="CP19" s="372"/>
      <c r="CQ19" s="372"/>
      <c r="CR19" s="372"/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8.6769999999999996</v>
      </c>
      <c r="CM20" s="392">
        <v>8.6769999999999996</v>
      </c>
      <c r="CN20" s="501">
        <v>8.6769999999999996</v>
      </c>
      <c r="CO20" s="76"/>
      <c r="CP20" s="392"/>
      <c r="CQ20" s="392"/>
      <c r="CR20" s="392"/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8.6769999999999996</v>
      </c>
      <c r="CM22" s="91">
        <v>8.6769999999999996</v>
      </c>
      <c r="CN22" s="496">
        <v>8.6769999999999996</v>
      </c>
      <c r="CO22" s="96"/>
      <c r="CP22" s="91"/>
      <c r="CQ22" s="91"/>
      <c r="CR22" s="297"/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0.1</v>
      </c>
      <c r="CM25" s="74">
        <v>0.1</v>
      </c>
      <c r="CN25" s="494">
        <v>0</v>
      </c>
      <c r="CO25" s="76"/>
      <c r="CP25" s="74"/>
      <c r="CQ25" s="74"/>
      <c r="CR25" s="74"/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0</v>
      </c>
      <c r="CM26" s="103">
        <v>0</v>
      </c>
      <c r="CN26" s="502">
        <v>0</v>
      </c>
      <c r="CO26" s="106"/>
      <c r="CP26" s="103"/>
      <c r="CQ26" s="103"/>
      <c r="CR26" s="104"/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11.34958</v>
      </c>
      <c r="CM27" s="91">
        <v>11.34958</v>
      </c>
      <c r="CN27" s="494">
        <v>11.34958</v>
      </c>
      <c r="CO27" s="96"/>
      <c r="CP27" s="91"/>
      <c r="CQ27" s="91"/>
      <c r="CR27" s="91"/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500">
        <v>0</v>
      </c>
      <c r="CO30" s="418"/>
      <c r="CP30" s="372"/>
      <c r="CQ30" s="372"/>
      <c r="CR30" s="372"/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27.967290000000002</v>
      </c>
      <c r="CM31" s="392">
        <v>0</v>
      </c>
      <c r="CN31" s="501">
        <v>0</v>
      </c>
      <c r="CO31" s="422"/>
      <c r="CP31" s="392"/>
      <c r="CQ31" s="392"/>
      <c r="CR31" s="392"/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27.967290000000002</v>
      </c>
      <c r="CM33" s="91">
        <v>0</v>
      </c>
      <c r="CN33" s="496">
        <v>0</v>
      </c>
      <c r="CO33" s="76"/>
      <c r="CP33" s="91"/>
      <c r="CQ33" s="91"/>
      <c r="CR33" s="91"/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0</v>
      </c>
      <c r="CM34" s="372">
        <v>0</v>
      </c>
      <c r="CN34" s="500">
        <v>0</v>
      </c>
      <c r="CO34" s="418"/>
      <c r="CP34" s="372"/>
      <c r="CQ34" s="372"/>
      <c r="CR34" s="372"/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3.3172299999999999</v>
      </c>
      <c r="CM35" s="392">
        <v>1.01675</v>
      </c>
      <c r="CN35" s="501">
        <v>0.73050000000000004</v>
      </c>
      <c r="CO35" s="76"/>
      <c r="CP35" s="392"/>
      <c r="CQ35" s="392"/>
      <c r="CR35" s="392"/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3.3172299999999999</v>
      </c>
      <c r="CM37" s="91">
        <v>1.01675</v>
      </c>
      <c r="CN37" s="496">
        <v>0.73050000000000004</v>
      </c>
      <c r="CO37" s="96"/>
      <c r="CP37" s="91"/>
      <c r="CQ37" s="91"/>
      <c r="CR37" s="91"/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51.411099999999998</v>
      </c>
      <c r="CM39" s="74">
        <v>21.143329999999999</v>
      </c>
      <c r="CN39" s="496">
        <v>20.757079999999998</v>
      </c>
      <c r="CO39" s="96"/>
      <c r="CP39" s="74"/>
      <c r="CQ39" s="74"/>
      <c r="CR39" s="99"/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91">
        <v>0</v>
      </c>
      <c r="CN41" s="496">
        <v>0</v>
      </c>
      <c r="CO41" s="96"/>
      <c r="CP41" s="91"/>
      <c r="CQ41" s="91"/>
      <c r="CR41" s="297"/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91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2.8125599999999999</v>
      </c>
      <c r="CM48" s="91">
        <v>3.1572</v>
      </c>
      <c r="CN48" s="494">
        <v>1.6217900000000001</v>
      </c>
      <c r="CO48" s="76"/>
      <c r="CP48" s="91"/>
      <c r="CQ48" s="91"/>
      <c r="CR48" s="80"/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0</v>
      </c>
      <c r="CM50" s="74">
        <v>0</v>
      </c>
      <c r="CN50" s="494">
        <v>0</v>
      </c>
      <c r="CO50" s="76"/>
      <c r="CP50" s="74"/>
      <c r="CQ50" s="74"/>
      <c r="CR50" s="74"/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0</v>
      </c>
      <c r="CM52" s="74">
        <v>0.16800000000000001</v>
      </c>
      <c r="CN52" s="494">
        <v>0.27</v>
      </c>
      <c r="CO52" s="76"/>
      <c r="CP52" s="74"/>
      <c r="CQ52" s="74"/>
      <c r="CR52" s="74"/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7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2.8125599999999999</v>
      </c>
      <c r="CM66" s="91">
        <v>3.3252000000000002</v>
      </c>
      <c r="CN66" s="496">
        <v>1.8917900000000001</v>
      </c>
      <c r="CO66" s="96"/>
      <c r="CP66" s="91"/>
      <c r="CQ66" s="91"/>
      <c r="CR66" s="100"/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7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74">
        <v>0</v>
      </c>
      <c r="CN78" s="494">
        <v>0</v>
      </c>
      <c r="CO78" s="76"/>
      <c r="CP78" s="74"/>
      <c r="CQ78" s="74"/>
      <c r="CR78" s="99"/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0</v>
      </c>
      <c r="CM80" s="74">
        <v>0</v>
      </c>
      <c r="CN80" s="494">
        <v>0</v>
      </c>
      <c r="CO80" s="76"/>
      <c r="CP80" s="74"/>
      <c r="CQ80" s="74"/>
      <c r="CR80" s="74"/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0</v>
      </c>
      <c r="CM82" s="74">
        <v>0</v>
      </c>
      <c r="CN82" s="494">
        <v>0</v>
      </c>
      <c r="CO82" s="76"/>
      <c r="CP82" s="74"/>
      <c r="CQ82" s="74"/>
      <c r="CR82" s="74"/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7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0</v>
      </c>
      <c r="CM88" s="74">
        <v>0</v>
      </c>
      <c r="CN88" s="494">
        <v>0</v>
      </c>
      <c r="CO88" s="76"/>
      <c r="CP88" s="74"/>
      <c r="CQ88" s="74"/>
      <c r="CR88" s="99"/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7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74">
        <v>0</v>
      </c>
      <c r="CN104" s="494">
        <v>0</v>
      </c>
      <c r="CO104" s="76"/>
      <c r="CP104" s="74"/>
      <c r="CQ104" s="74"/>
      <c r="CR104" s="74"/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</v>
      </c>
      <c r="CM106" s="74">
        <v>0</v>
      </c>
      <c r="CN106" s="494">
        <v>0</v>
      </c>
      <c r="CO106" s="76"/>
      <c r="CP106" s="74"/>
      <c r="CQ106" s="74"/>
      <c r="CR106" s="99"/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54.223659999999995</v>
      </c>
      <c r="CM108" s="194">
        <v>24.468529999999998</v>
      </c>
      <c r="CN108" s="494">
        <v>22.648869999999999</v>
      </c>
      <c r="CO108" s="195"/>
      <c r="CP108" s="194"/>
      <c r="CQ108" s="194"/>
      <c r="CR108" s="196"/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N109" s="521"/>
    </row>
    <row r="110" spans="2:103" x14ac:dyDescent="0.15">
      <c r="U110" s="2">
        <v>2914.9757600000003</v>
      </c>
      <c r="CI110" s="2"/>
      <c r="CJ110" s="2"/>
      <c r="CL110" s="507"/>
      <c r="CN110" s="521"/>
    </row>
    <row r="111" spans="2:103" x14ac:dyDescent="0.15">
      <c r="CI111" s="2"/>
      <c r="CJ111" s="2"/>
      <c r="CL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54.223659999999995</v>
      </c>
      <c r="CM112" s="202">
        <v>24.468529999999998</v>
      </c>
      <c r="CN112" s="508">
        <v>22.648869999999999</v>
      </c>
      <c r="CO112" s="201"/>
      <c r="CP112" s="202"/>
      <c r="CQ112" s="202"/>
      <c r="CR112" s="202"/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202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北京S</vt:lpstr>
      <vt:lpstr>データ</vt:lpstr>
      <vt:lpstr>Sheet1</vt:lpstr>
      <vt:lpstr>北京S!Print_Area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2016-11-11T08:44:26Z</cp:lastPrinted>
  <dcterms:created xsi:type="dcterms:W3CDTF">2014-03-13T01:56:14Z</dcterms:created>
  <dcterms:modified xsi:type="dcterms:W3CDTF">2018-03-02T02:51:00Z</dcterms:modified>
</cp:coreProperties>
</file>