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広州SC" sheetId="1" r:id="rId1"/>
    <sheet name="データ" sheetId="2" state="hidden" r:id="rId2"/>
    <sheet name="Sheet1" sheetId="3" r:id="rId3"/>
  </sheets>
  <definedNames>
    <definedName name="_xlnm.Print_Area" localSheetId="0">広州SC!$A$1:$CT$49</definedName>
  </definedNames>
  <calcPr calcId="152511"/>
</workbook>
</file>

<file path=xl/calcChain.xml><?xml version="1.0" encoding="utf-8"?>
<calcChain xmlns="http://schemas.openxmlformats.org/spreadsheetml/2006/main">
  <c r="CA34" i="1" l="1"/>
  <c r="BZ34" i="1"/>
  <c r="CD34" i="1"/>
  <c r="CE34" i="1"/>
  <c r="CF34" i="1"/>
  <c r="CG34" i="1"/>
  <c r="CI34" i="1"/>
  <c r="CL34" i="1"/>
  <c r="CN34" i="1"/>
  <c r="CQ34" i="1"/>
  <c r="CR34" i="1"/>
  <c r="CR14" i="1"/>
  <c r="CN14" i="1"/>
  <c r="CL14" i="1"/>
  <c r="CJ14" i="1"/>
  <c r="CH14" i="1"/>
  <c r="CF14" i="1"/>
  <c r="CB14" i="1"/>
  <c r="CA14" i="1"/>
  <c r="BZ14" i="1"/>
  <c r="CK14" i="1" l="1"/>
  <c r="CC14" i="1"/>
  <c r="CS14" i="1"/>
  <c r="CT14" i="1" s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M14" i="1" l="1"/>
  <c r="CO14" i="1" s="1"/>
  <c r="CP14" i="1" s="1"/>
  <c r="BR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48" i="1"/>
  <c r="CG48" i="1"/>
  <c r="CG46" i="1"/>
  <c r="CE46" i="1"/>
  <c r="CE48" i="1" l="1"/>
  <c r="CR44" i="1" l="1"/>
  <c r="CR42" i="1"/>
  <c r="CR40" i="1"/>
  <c r="CR38" i="1"/>
  <c r="CR32" i="1"/>
  <c r="CR30" i="1"/>
  <c r="CR22" i="1"/>
  <c r="CR20" i="1"/>
  <c r="CR18" i="1"/>
  <c r="CR16" i="1"/>
  <c r="CR11" i="1"/>
  <c r="CR9" i="1"/>
  <c r="CR7" i="1"/>
  <c r="CR28" i="1"/>
  <c r="CR26" i="1"/>
  <c r="CR24" i="1"/>
  <c r="CR13" i="1" l="1"/>
  <c r="CR36" i="1"/>
  <c r="CR46" i="1" l="1"/>
  <c r="CR48" i="1" s="1"/>
  <c r="BN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BY48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BM48" i="1"/>
  <c r="BO48" i="1" s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CD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J34" i="1" s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B7" i="1"/>
  <c r="CA7" i="1"/>
  <c r="BZ7" i="1"/>
  <c r="CS7" i="1" l="1"/>
  <c r="CT7" i="1" s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S9" i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44" i="1"/>
  <c r="CT44" i="1" s="1"/>
  <c r="CH46" i="1"/>
  <c r="CA46" i="1"/>
  <c r="CJ46" i="1"/>
  <c r="BZ48" i="1"/>
  <c r="CF46" i="1"/>
  <c r="CB46" i="1"/>
  <c r="CS34" i="1" l="1"/>
  <c r="CS46" i="1"/>
  <c r="CT9" i="1"/>
  <c r="CT34" i="1" s="1"/>
  <c r="CT46" i="1"/>
  <c r="CJ48" i="1"/>
  <c r="CH48" i="1"/>
  <c r="CF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R34" i="1"/>
  <c r="Q3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C34" i="1" s="1"/>
  <c r="CK16" i="1"/>
  <c r="CK34" i="1" s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AI46" i="1" s="1"/>
  <c r="W38" i="1"/>
  <c r="AH38" i="1"/>
  <c r="W42" i="1"/>
  <c r="AH42" i="1"/>
  <c r="AI42" i="1" s="1"/>
  <c r="L48" i="1"/>
  <c r="AH36" i="1"/>
  <c r="BK36" i="1"/>
  <c r="N52" i="1"/>
  <c r="AI36" i="1" l="1"/>
  <c r="AI38" i="1"/>
  <c r="AI9" i="1"/>
  <c r="AI11" i="1"/>
  <c r="CK48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CO34" i="1" l="1"/>
  <c r="CM34" i="1"/>
  <c r="CM48" i="1" s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<sst xmlns="http://schemas.openxmlformats.org/spreadsheetml/2006/main" count="391" uniqueCount="176">
  <si>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</si>
  <si>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</si>
  <si>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</si>
  <si>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</si>
  <si>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</si>
  <si>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</si>
  <si>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</si>
  <si>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</si>
  <si>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</si>
  <si>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</si>
  <si>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</si>
  <si>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</si>
  <si>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</si>
  <si>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</si>
  <si>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</si>
  <si>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</si>
  <si>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</si>
  <si>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</si>
  <si>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</si>
  <si>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</si>
  <si>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</si>
  <si>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</si>
  <si>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</si>
  <si>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</si>
  <si>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</si>
  <si>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</si>
  <si>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</si>
  <si>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</si>
  <si>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</si>
  <si>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</si>
  <si>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</si>
  <si>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</si>
  <si>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</si>
  <si>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</si>
  <si>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</si>
  <si>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</si>
  <si>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</si>
  <si>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</si>
  <si>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</si>
  <si>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</si>
  <si>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</si>
  <si>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</si>
  <si>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</si>
  <si>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</si>
  <si>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</si>
  <si>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</si>
  <si>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</si>
  <si>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</si>
  <si>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</si>
  <si>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</si>
  <si>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</si>
  <si>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</si>
  <si>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</si>
  <si>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</si>
  <si>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</si>
  <si>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</si>
  <si>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</si>
  <si>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</si>
  <si>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</si>
  <si>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</si>
  <si>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</si>
  <si>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</si>
  <si>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</si>
  <si>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</si>
  <si>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</si>
  <si>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</si>
  <si>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</si>
  <si>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</si>
  <si>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</si>
  <si>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</si>
  <si>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</si>
  <si>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</si>
  <si>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</si>
  <si>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</si>
  <si>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</si>
  <si>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</si>
  <si>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</si>
  <si>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</si>
  <si>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</si>
  <si>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</si>
  <si>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</si>
  <si>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</si>
  <si>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</si>
  <si>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</si>
  <si>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</si>
  <si>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</si>
  <si>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</si>
  <si>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</si>
  <si>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</si>
  <si>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</si>
  <si>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</si>
  <si>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</si>
  <si>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</si>
  <si>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</si>
  <si>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</si>
  <si>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</si>
  <si>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</si>
  <si>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</si>
  <si>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</si>
  <si>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</si>
  <si>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</si>
  <si>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</si>
  <si>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</si>
  <si>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</si>
  <si>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</si>
  <si>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</si>
  <si>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</si>
  <si>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</si>
  <si>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</si>
  <si>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</si>
  <si>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</si>
  <si>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</si>
  <si>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</si>
  <si>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</si>
  <si>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</si>
  <si>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</si>
  <si>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</si>
  <si>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</si>
  <si>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</si>
  <si>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</si>
  <si>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</si>
  <si>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</si>
  <si>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</si>
  <si>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</si>
  <si>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</si>
  <si>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</si>
  <si>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</si>
  <si>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</si>
  <si>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</si>
  <si>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</si>
  <si>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</si>
  <si>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</si>
  <si>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</si>
  <si>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</si>
  <si>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</si>
  <si>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</si>
  <si>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</si>
  <si>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16/上</t>
    <phoneticPr fontId="3" type="noConversion"/>
  </si>
  <si>
    <t>15/下</t>
    <phoneticPr fontId="3" type="noConversion"/>
  </si>
  <si>
    <t>15年度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</si>
  <si>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</si>
  <si>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</si>
  <si>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</si>
  <si>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</si>
  <si>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</si>
  <si>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</si>
  <si>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</si>
  <si>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</si>
  <si>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</si>
  <si>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</si>
  <si>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実績</t>
    <phoneticPr fontId="3" type="noConversion"/>
  </si>
  <si>
    <t>２０１７下期予算　（広州）SC間接費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</si>
  <si>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</si>
  <si>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</si>
  <si>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</si>
  <si>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17/下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</si>
  <si>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</si>
  <si>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</si>
  <si>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</si>
  <si>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</si>
  <si>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</si>
  <si>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</si>
  <si>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</si>
  <si>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</si>
  <si>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</si>
  <si>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</si>
  <si>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</si>
  <si>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</si>
  <si>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</si>
  <si>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</si>
  <si>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</si>
  <si>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17/9</t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</si>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</sst>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X21" sqref="CX21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151</v>
      </c>
      <c r="C1" s="1"/>
      <c r="D1" s="1"/>
      <c r="BR1" s="83"/>
      <c r="BS1" s="83"/>
      <c r="BV1" s="527"/>
      <c r="BW1" s="527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138</v>
      </c>
      <c r="BO4" s="22" t="s">
        <v>139</v>
      </c>
      <c r="BQ4" s="22" t="s">
        <v>140</v>
      </c>
      <c r="BR4" s="22" t="s">
        <v>147</v>
      </c>
      <c r="BS4" s="22" t="s">
        <v>148</v>
      </c>
      <c r="BU4" s="22" t="s">
        <v>152</v>
      </c>
      <c r="BV4" s="530" t="s">
        <v>153</v>
      </c>
      <c r="BW4" s="530" t="s">
        <v>154</v>
      </c>
      <c r="BX4" s="19" t="s">
        <v>155</v>
      </c>
      <c r="BY4" s="19" t="s">
        <v>146</v>
      </c>
      <c r="BZ4" s="17" t="s">
        <v>159</v>
      </c>
      <c r="CA4" s="17" t="s">
        <v>160</v>
      </c>
      <c r="CB4" s="17" t="s">
        <v>161</v>
      </c>
      <c r="CC4" s="543" t="s">
        <v>20</v>
      </c>
      <c r="CD4" s="19" t="s">
        <v>162</v>
      </c>
      <c r="CE4" s="544" t="s">
        <v>163</v>
      </c>
      <c r="CF4" s="17" t="s">
        <v>164</v>
      </c>
      <c r="CG4" s="17" t="s">
        <v>165</v>
      </c>
      <c r="CH4" s="17" t="s">
        <v>166</v>
      </c>
      <c r="CI4" s="22" t="s">
        <v>167</v>
      </c>
      <c r="CJ4" s="17" t="s">
        <v>168</v>
      </c>
      <c r="CK4" s="216" t="s">
        <v>21</v>
      </c>
      <c r="CL4" s="19" t="s">
        <v>137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5" t="s">
        <v>143</v>
      </c>
      <c r="CS4" s="545"/>
      <c r="CT4" s="546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150</v>
      </c>
      <c r="BU5" s="38" t="s">
        <v>156</v>
      </c>
      <c r="BV5" s="531" t="s">
        <v>28</v>
      </c>
      <c r="BW5" s="531" t="s">
        <v>157</v>
      </c>
      <c r="BX5" s="41" t="s">
        <v>158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169</v>
      </c>
      <c r="CF5" s="37" t="s">
        <v>28</v>
      </c>
      <c r="CG5" s="38" t="s">
        <v>28</v>
      </c>
      <c r="CH5" s="38" t="s">
        <v>28</v>
      </c>
      <c r="CI5" s="38" t="s">
        <v>170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87"/>
      <c r="D7" s="65" t="s">
        <v>36</v>
      </c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7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6</v>
      </c>
      <c r="BF7" s="78"/>
      <c r="BG7" s="79"/>
      <c r="BH7" s="68">
        <v>7</v>
      </c>
      <c r="BJ7" s="75">
        <v>2</v>
      </c>
      <c r="BK7" s="73">
        <f t="shared" si="1"/>
        <v>-2</v>
      </c>
      <c r="BL7" s="68">
        <v>1.8915000000000002</v>
      </c>
      <c r="BM7" s="68">
        <v>7.1569199999999995</v>
      </c>
      <c r="BN7" s="488">
        <v>6.0128216666666665</v>
      </c>
      <c r="BO7" s="488">
        <f>(BM7+BN7)/2</f>
        <v>6.5848708333333335</v>
      </c>
      <c r="BQ7" s="488">
        <v>6.3334483333333331</v>
      </c>
      <c r="BR7" s="68">
        <v>4.7404583333333328</v>
      </c>
      <c r="BS7" s="68">
        <f>(BQ7+BR7)/2</f>
        <v>5.5369533333333329</v>
      </c>
      <c r="BT7" s="526"/>
      <c r="BU7" s="488">
        <v>3.3340416666666663</v>
      </c>
      <c r="BV7" s="533"/>
      <c r="BW7" s="533">
        <f>(BU7+BV7)/2</f>
        <v>1.6670208333333332</v>
      </c>
      <c r="BX7" s="71">
        <v>7</v>
      </c>
      <c r="BY7" s="71">
        <v>10</v>
      </c>
      <c r="BZ7" s="67">
        <f>データ!CL25</f>
        <v>2.7242500000000001</v>
      </c>
      <c r="CA7" s="68">
        <f>データ!CM25</f>
        <v>3.4812500000000002</v>
      </c>
      <c r="CB7" s="68">
        <f>データ!CN25</f>
        <v>3.38775</v>
      </c>
      <c r="CC7" s="210">
        <f>(BZ7+CA7+CB7)/3</f>
        <v>3.1977500000000005</v>
      </c>
      <c r="CD7" s="71">
        <v>10</v>
      </c>
      <c r="CE7" s="524"/>
      <c r="CF7" s="67">
        <f>データ!CP25</f>
        <v>0</v>
      </c>
      <c r="CG7" s="524"/>
      <c r="CH7" s="68">
        <f>データ!CQ25</f>
        <v>4</v>
      </c>
      <c r="CI7" s="524"/>
      <c r="CJ7" s="68">
        <f>データ!CR25</f>
        <v>3</v>
      </c>
      <c r="CK7" s="65">
        <f>(CF7+CH7+CJ7)/3</f>
        <v>2.3333333333333335</v>
      </c>
      <c r="CL7" s="71">
        <f>(BY7+CD7)/2</f>
        <v>10</v>
      </c>
      <c r="CM7" s="67">
        <f>(CC7+CK7)/2</f>
        <v>2.765541666666667</v>
      </c>
      <c r="CN7" s="69">
        <v>1</v>
      </c>
      <c r="CO7" s="68">
        <f>(CM7+CN7)/2</f>
        <v>1.8827708333333335</v>
      </c>
      <c r="CP7" s="81">
        <f>CO7-BH7</f>
        <v>-5.1172291666666663</v>
      </c>
      <c r="CR7" s="513">
        <f>BX7*6</f>
        <v>42</v>
      </c>
      <c r="CS7" s="68">
        <f>BZ7+CA7+CB7+CF7+CH7+CJ7</f>
        <v>16.593250000000001</v>
      </c>
      <c r="CT7" s="72">
        <f>CR7-CS7</f>
        <v>25.406749999999999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1.2310333333333334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2.64825</v>
      </c>
      <c r="BF9" s="94"/>
      <c r="BG9" s="95"/>
      <c r="BH9" s="64">
        <v>1.9396416666666667</v>
      </c>
      <c r="BJ9" s="92">
        <v>5</v>
      </c>
      <c r="BK9" s="73">
        <f t="shared" si="1"/>
        <v>-5</v>
      </c>
      <c r="BL9" s="64">
        <v>6.1214133333333329</v>
      </c>
      <c r="BM9" s="64">
        <v>1.3436833333333333</v>
      </c>
      <c r="BN9" s="64">
        <v>0.80587666666666669</v>
      </c>
      <c r="BO9" s="488">
        <f>(BM9+BN9)/2</f>
        <v>1.0747800000000001</v>
      </c>
      <c r="BQ9" s="488">
        <v>1.5915000000000001</v>
      </c>
      <c r="BR9" s="64">
        <v>1.2340516666666668</v>
      </c>
      <c r="BS9" s="68">
        <f>(BQ9+BR9)/2</f>
        <v>1.4127758333333333</v>
      </c>
      <c r="BT9" s="526"/>
      <c r="BU9" s="488">
        <v>1.9055350000000002</v>
      </c>
      <c r="BV9" s="535"/>
      <c r="BW9" s="533">
        <f>(BU9+BV9)/2</f>
        <v>0.9527675000000001</v>
      </c>
      <c r="BX9" s="90">
        <v>2</v>
      </c>
      <c r="BY9" s="90">
        <v>2</v>
      </c>
      <c r="BZ9" s="86">
        <f>データ!CL41</f>
        <v>0.29799999999999999</v>
      </c>
      <c r="CA9" s="64">
        <f>データ!CM41</f>
        <v>0.19800000000000001</v>
      </c>
      <c r="CB9" s="64">
        <f>データ!CN41</f>
        <v>1.2290000000000001</v>
      </c>
      <c r="CC9" s="212">
        <f>(BZ9+CA9+CB9)/3</f>
        <v>0.57500000000000007</v>
      </c>
      <c r="CD9" s="90">
        <v>2</v>
      </c>
      <c r="CE9" s="524"/>
      <c r="CF9" s="86">
        <f>データ!CP41</f>
        <v>0</v>
      </c>
      <c r="CG9" s="524"/>
      <c r="CH9" s="86">
        <f>データ!CQ41</f>
        <v>1</v>
      </c>
      <c r="CI9" s="524"/>
      <c r="CJ9" s="64">
        <f>データ!CR41</f>
        <v>1</v>
      </c>
      <c r="CK9" s="84">
        <f>(CF9+CH9+CJ9)/3</f>
        <v>0.66666666666666663</v>
      </c>
      <c r="CL9" s="90">
        <f>(BY9+CD9)/2</f>
        <v>2</v>
      </c>
      <c r="CM9" s="86">
        <f>(CC9+CK9)/2</f>
        <v>0.62083333333333335</v>
      </c>
      <c r="CN9" s="86">
        <v>9.2588096883333346</v>
      </c>
      <c r="CO9" s="64">
        <f>(CM9+CN9)/2</f>
        <v>4.9398215108333341</v>
      </c>
      <c r="CP9" s="97">
        <f t="shared" ref="CP9:CP14" si="2">CO9-BH9</f>
        <v>3.0001798441666674</v>
      </c>
      <c r="CR9" s="516">
        <f>BX9*6</f>
        <v>12</v>
      </c>
      <c r="CS9" s="68">
        <f>BZ9+CA9+CB9+CF9+CH9+CJ9</f>
        <v>3.7250000000000001</v>
      </c>
      <c r="CT9" s="72">
        <f>CR9-CS9</f>
        <v>8.2750000000000004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0.39692166666666662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0.60330499999999998</v>
      </c>
      <c r="BF11" s="94"/>
      <c r="BG11" s="95"/>
      <c r="BH11" s="64">
        <v>0.5001133333333333</v>
      </c>
      <c r="BJ11" s="92"/>
      <c r="BK11" s="73">
        <f t="shared" si="1"/>
        <v>0</v>
      </c>
      <c r="BL11" s="64">
        <v>9.9048333333333335E-2</v>
      </c>
      <c r="BM11" s="64">
        <v>0.65309499999999998</v>
      </c>
      <c r="BN11" s="64">
        <v>0.70740499999999995</v>
      </c>
      <c r="BO11" s="488">
        <f>(BM11+BN11)/2</f>
        <v>0.68025000000000002</v>
      </c>
      <c r="BQ11" s="488">
        <v>0.59005666666666667</v>
      </c>
      <c r="BR11" s="64">
        <v>0.72892333333333337</v>
      </c>
      <c r="BS11" s="68">
        <f>(BQ11+BR11)/2</f>
        <v>0.65949000000000002</v>
      </c>
      <c r="BT11" s="526"/>
      <c r="BU11" s="488">
        <v>0.80405833333333332</v>
      </c>
      <c r="BV11" s="535"/>
      <c r="BW11" s="533">
        <f>(BU11+BV11)/2</f>
        <v>0.40202916666666666</v>
      </c>
      <c r="BX11" s="90">
        <v>1</v>
      </c>
      <c r="BY11" s="90">
        <v>1</v>
      </c>
      <c r="BZ11" s="86">
        <f>データ!CL43</f>
        <v>0.83508000000000004</v>
      </c>
      <c r="CA11" s="64">
        <f>データ!CM43</f>
        <v>0.59696000000000005</v>
      </c>
      <c r="CB11" s="64">
        <f>データ!CN43</f>
        <v>0.51734000000000002</v>
      </c>
      <c r="CC11" s="212">
        <f>(BZ11+CA11+CB11)/3</f>
        <v>0.64979333333333333</v>
      </c>
      <c r="CD11" s="90">
        <v>1</v>
      </c>
      <c r="CE11" s="524"/>
      <c r="CF11" s="86">
        <f>データ!CP43</f>
        <v>0</v>
      </c>
      <c r="CG11" s="524"/>
      <c r="CH11" s="64">
        <f>データ!CQ43</f>
        <v>1</v>
      </c>
      <c r="CI11" s="524"/>
      <c r="CJ11" s="64">
        <f>データ!CR43</f>
        <v>1</v>
      </c>
      <c r="CK11" s="84">
        <f>(CF11+CH11+CJ11)/3</f>
        <v>0.66666666666666663</v>
      </c>
      <c r="CL11" s="90">
        <f>(BY11+CD11)/2</f>
        <v>1</v>
      </c>
      <c r="CM11" s="86">
        <f>(CC11+CK11)/2</f>
        <v>0.65822999999999998</v>
      </c>
      <c r="CN11" s="64">
        <v>5.8504746666666677E-2</v>
      </c>
      <c r="CO11" s="64">
        <f>(CM11+CN11)/2</f>
        <v>0.35836737333333335</v>
      </c>
      <c r="CP11" s="97">
        <f t="shared" si="2"/>
        <v>-0.14174595999999995</v>
      </c>
      <c r="CR11" s="516">
        <f>BX11*6</f>
        <v>6</v>
      </c>
      <c r="CS11" s="68">
        <f>BZ11+CA11+CB11+CF11+CH11+CJ11</f>
        <v>3.9493800000000001</v>
      </c>
      <c r="CT11" s="72">
        <f>CR11-CS11</f>
        <v>2.0506199999999999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3.0219566666666671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3.2371050000000001</v>
      </c>
      <c r="BF13" s="78"/>
      <c r="BG13" s="79"/>
      <c r="BH13" s="68">
        <v>3.1295308333333338</v>
      </c>
      <c r="BJ13" s="92"/>
      <c r="BK13" s="73">
        <f t="shared" si="1"/>
        <v>0</v>
      </c>
      <c r="BL13" s="64">
        <v>0</v>
      </c>
      <c r="BM13" s="68">
        <v>2.7073116666666666</v>
      </c>
      <c r="BN13" s="68">
        <v>3.8553983333333335</v>
      </c>
      <c r="BO13" s="488">
        <f>(BM13+BN13)/2</f>
        <v>3.281355</v>
      </c>
      <c r="BQ13" s="488">
        <v>2.3595600000000001</v>
      </c>
      <c r="BR13" s="64">
        <v>1</v>
      </c>
      <c r="BS13" s="68">
        <f>(BQ13+BR13)/2</f>
        <v>1.6797800000000001</v>
      </c>
      <c r="BT13" s="526"/>
      <c r="BU13" s="488">
        <v>0</v>
      </c>
      <c r="BV13" s="535"/>
      <c r="BW13" s="533">
        <f>(BU13+BV13)/2</f>
        <v>0</v>
      </c>
      <c r="BX13" s="71">
        <v>0</v>
      </c>
      <c r="BY13" s="71">
        <v>3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3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3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-3.1295308333333338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6"/>
      <c r="BU14" s="525"/>
      <c r="BV14" s="536"/>
      <c r="BW14" s="536"/>
      <c r="BX14" s="537"/>
      <c r="BY14" s="90"/>
      <c r="BZ14" s="86">
        <f>データ!CL46</f>
        <v>0</v>
      </c>
      <c r="CA14" s="64">
        <f>データ!CM46</f>
        <v>11.22716</v>
      </c>
      <c r="CB14" s="64">
        <f>データ!CN46</f>
        <v>0</v>
      </c>
      <c r="CC14" s="212">
        <f>(BZ14+CA14+CB14)/3</f>
        <v>3.7423866666666665</v>
      </c>
      <c r="CD14" s="90">
        <v>16</v>
      </c>
      <c r="CE14" s="111"/>
      <c r="CF14" s="86">
        <f>データ!CP46</f>
        <v>0</v>
      </c>
      <c r="CG14" s="111"/>
      <c r="CH14" s="64">
        <f>データ!CQ46</f>
        <v>0</v>
      </c>
      <c r="CI14" s="111"/>
      <c r="CJ14" s="64">
        <f>データ!CR46</f>
        <v>0</v>
      </c>
      <c r="CK14" s="84">
        <f>(CF14+CH14+CJ14)/3</f>
        <v>0</v>
      </c>
      <c r="CL14" s="90">
        <f>(BY14+CD14)/2</f>
        <v>8</v>
      </c>
      <c r="CM14" s="86">
        <f>(CC14+CK14)/2</f>
        <v>1.8711933333333333</v>
      </c>
      <c r="CN14" s="64">
        <f>101.425012883333-24</f>
        <v>77.425012883332997</v>
      </c>
      <c r="CO14" s="64">
        <f>(CM14+CN14)/2</f>
        <v>39.648103108333167</v>
      </c>
      <c r="CP14" s="97">
        <f t="shared" si="2"/>
        <v>39.648103108333167</v>
      </c>
      <c r="CR14" s="514">
        <f>BX14*6</f>
        <v>0</v>
      </c>
      <c r="CS14" s="64">
        <f>BZ14+CA14+CB14+CF14+CH14+CJ14</f>
        <v>11.22716</v>
      </c>
      <c r="CT14" s="88">
        <f>CR14-CS14</f>
        <v>-11.22716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3.3616633333333334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9.6828266666666671</v>
      </c>
      <c r="BF16" s="78"/>
      <c r="BG16" s="79"/>
      <c r="BH16" s="68">
        <v>6.5222449999999998</v>
      </c>
      <c r="BJ16" s="75">
        <v>63</v>
      </c>
      <c r="BK16" s="73">
        <f t="shared" si="1"/>
        <v>-63</v>
      </c>
      <c r="BL16" s="68">
        <v>88.466466666666662</v>
      </c>
      <c r="BM16" s="68">
        <v>24.691526666666668</v>
      </c>
      <c r="BN16" s="68">
        <v>19.742766666666668</v>
      </c>
      <c r="BO16" s="488">
        <f>(BM16+BN16)/2</f>
        <v>22.217146666666668</v>
      </c>
      <c r="BQ16" s="488">
        <v>18.296316666666666</v>
      </c>
      <c r="BR16" s="68">
        <v>20.573563333333333</v>
      </c>
      <c r="BS16" s="68">
        <f>(BQ16+BR16)/2</f>
        <v>19.434939999999997</v>
      </c>
      <c r="BT16" s="526"/>
      <c r="BU16" s="488">
        <v>17.474946666666668</v>
      </c>
      <c r="BV16" s="533"/>
      <c r="BW16" s="533">
        <f>(BU16+BV16)/2</f>
        <v>8.7374733333333339</v>
      </c>
      <c r="BX16" s="71">
        <v>22</v>
      </c>
      <c r="BY16" s="71">
        <v>16</v>
      </c>
      <c r="BZ16" s="67">
        <f>データ!CL48</f>
        <v>12.458600000000001</v>
      </c>
      <c r="CA16" s="68">
        <f>データ!CM48</f>
        <v>4.0756200000000007</v>
      </c>
      <c r="CB16" s="68">
        <f>データ!CN48</f>
        <v>17.997379999999996</v>
      </c>
      <c r="CC16" s="210">
        <f>(BZ16+CA16+CB16)/3</f>
        <v>11.510533333333333</v>
      </c>
      <c r="CD16" s="71">
        <v>16</v>
      </c>
      <c r="CE16" s="524"/>
      <c r="CF16" s="67">
        <f>データ!CP48</f>
        <v>0</v>
      </c>
      <c r="CG16" s="524"/>
      <c r="CH16" s="67">
        <f>データ!CQ48</f>
        <v>22</v>
      </c>
      <c r="CI16" s="524"/>
      <c r="CJ16" s="68">
        <f>データ!CR48</f>
        <v>17.600000000000001</v>
      </c>
      <c r="CK16" s="65">
        <f>(CF16+CH16+CJ16)/3</f>
        <v>13.200000000000001</v>
      </c>
      <c r="CL16" s="71">
        <f>(BY16+CD16)/2</f>
        <v>16</v>
      </c>
      <c r="CM16" s="67">
        <f>(CC16+CK16)/2</f>
        <v>12.355266666666667</v>
      </c>
      <c r="CN16" s="67">
        <f>101.425012883333-24</f>
        <v>77.425012883332997</v>
      </c>
      <c r="CO16" s="68">
        <f>(CM16+CN16)/2</f>
        <v>44.890139774999831</v>
      </c>
      <c r="CP16" s="81">
        <f t="shared" ref="CP16:CP48" si="3">CO16-BH16</f>
        <v>38.367894774999833</v>
      </c>
      <c r="CR16" s="516">
        <f>BX16*6</f>
        <v>132</v>
      </c>
      <c r="CS16" s="68">
        <f>BZ16+CA16+CB16+CF16+CH16+CJ16</f>
        <v>74.131599999999992</v>
      </c>
      <c r="CT16" s="72">
        <f>CR16-CS16</f>
        <v>57.868400000000008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10.606743333333334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20.179285</v>
      </c>
      <c r="BF18" s="78"/>
      <c r="BG18" s="79"/>
      <c r="BH18" s="68">
        <v>15.393014166666667</v>
      </c>
      <c r="BJ18" s="75">
        <v>5</v>
      </c>
      <c r="BK18" s="73">
        <f t="shared" si="1"/>
        <v>-5</v>
      </c>
      <c r="BL18" s="68">
        <v>4.7843333333333327</v>
      </c>
      <c r="BM18" s="68">
        <v>9.954108333333334</v>
      </c>
      <c r="BN18" s="68">
        <v>8.7664749999999998</v>
      </c>
      <c r="BO18" s="488">
        <f>(BM18+BN18)/2</f>
        <v>9.3602916666666669</v>
      </c>
      <c r="BQ18" s="488">
        <v>8.925301666666666</v>
      </c>
      <c r="BR18" s="68">
        <v>9.5901350000000001</v>
      </c>
      <c r="BS18" s="68">
        <f>(BQ18+BR18)/2</f>
        <v>9.257718333333333</v>
      </c>
      <c r="BT18" s="526"/>
      <c r="BU18" s="488">
        <v>3.9935783333333332</v>
      </c>
      <c r="BV18" s="533"/>
      <c r="BW18" s="533">
        <f>(BU18+BV18)/2</f>
        <v>1.9967891666666666</v>
      </c>
      <c r="BX18" s="71">
        <v>6</v>
      </c>
      <c r="BY18" s="71">
        <v>10</v>
      </c>
      <c r="BZ18" s="67">
        <f>データ!CL50</f>
        <v>3.8215599999999998</v>
      </c>
      <c r="CA18" s="68">
        <f>データ!CM50</f>
        <v>0.17299999999999999</v>
      </c>
      <c r="CB18" s="68">
        <f>データ!CN50</f>
        <v>9.01919</v>
      </c>
      <c r="CC18" s="210">
        <f>(BZ18+CA18+CB18)/3</f>
        <v>4.3379166666666666</v>
      </c>
      <c r="CD18" s="71">
        <v>10</v>
      </c>
      <c r="CE18" s="524"/>
      <c r="CF18" s="67">
        <f>データ!CP50</f>
        <v>0</v>
      </c>
      <c r="CG18" s="524"/>
      <c r="CH18" s="67">
        <f>データ!CQ50</f>
        <v>6</v>
      </c>
      <c r="CI18" s="524"/>
      <c r="CJ18" s="68">
        <f>データ!CR50</f>
        <v>6</v>
      </c>
      <c r="CK18" s="65">
        <f>(CF18+CH18+CJ18)/3</f>
        <v>4</v>
      </c>
      <c r="CL18" s="71">
        <f t="shared" ref="CL18" si="4">(BY18+CD18)/2</f>
        <v>10</v>
      </c>
      <c r="CM18" s="67">
        <f>(CC18+CK18)/2</f>
        <v>4.1689583333333333</v>
      </c>
      <c r="CN18" s="67">
        <v>5.2307841666666688</v>
      </c>
      <c r="CO18" s="68">
        <f>(CM18+CN18)/2</f>
        <v>4.6998712500000011</v>
      </c>
      <c r="CP18" s="81">
        <f t="shared" si="3"/>
        <v>-10.693142916666666</v>
      </c>
      <c r="CR18" s="516">
        <f>BX18*6</f>
        <v>36</v>
      </c>
      <c r="CS18" s="68">
        <f>BZ18+CA18+CB18+CF18+CH18+CJ18</f>
        <v>25.013750000000002</v>
      </c>
      <c r="CT18" s="72">
        <f>CR18-CS18</f>
        <v>10.986249999999998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0.57866666666666666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0.26266666666666666</v>
      </c>
      <c r="BF20" s="78"/>
      <c r="BG20" s="79"/>
      <c r="BH20" s="68">
        <v>0.42066666666666663</v>
      </c>
      <c r="BJ20" s="75">
        <v>30</v>
      </c>
      <c r="BK20" s="73">
        <f t="shared" si="1"/>
        <v>-30</v>
      </c>
      <c r="BL20" s="68">
        <v>28.337833333333336</v>
      </c>
      <c r="BM20" s="68">
        <v>0.26833333333333337</v>
      </c>
      <c r="BN20" s="68">
        <v>0.23250000000000001</v>
      </c>
      <c r="BO20" s="488">
        <f>(BM20+BN20)/2</f>
        <v>0.25041666666666668</v>
      </c>
      <c r="BQ20" s="488">
        <v>0.28583333333333333</v>
      </c>
      <c r="BR20" s="68">
        <v>0.75249999999999995</v>
      </c>
      <c r="BS20" s="68">
        <f>(BQ20+BR20)/2</f>
        <v>0.51916666666666667</v>
      </c>
      <c r="BT20" s="526"/>
      <c r="BU20" s="488">
        <v>0.67454999999999998</v>
      </c>
      <c r="BV20" s="533"/>
      <c r="BW20" s="533">
        <f>(BU20+BV20)/2</f>
        <v>0.33727499999999999</v>
      </c>
      <c r="BX20" s="71">
        <v>1</v>
      </c>
      <c r="BY20" s="71">
        <v>1</v>
      </c>
      <c r="BZ20" s="67">
        <f>データ!CL52</f>
        <v>1.59</v>
      </c>
      <c r="CA20" s="68">
        <f>データ!CM52</f>
        <v>0</v>
      </c>
      <c r="CB20" s="68">
        <f>データ!CN52</f>
        <v>2.3069999999999999</v>
      </c>
      <c r="CC20" s="210">
        <f>(BZ20+CA20+CB20)/3</f>
        <v>1.2990000000000002</v>
      </c>
      <c r="CD20" s="71">
        <v>1</v>
      </c>
      <c r="CE20" s="524"/>
      <c r="CF20" s="67">
        <f>データ!CP52</f>
        <v>0</v>
      </c>
      <c r="CG20" s="524"/>
      <c r="CH20" s="68">
        <f>データ!CQ52</f>
        <v>1</v>
      </c>
      <c r="CI20" s="524"/>
      <c r="CJ20" s="68">
        <f>データ!CR52</f>
        <v>1</v>
      </c>
      <c r="CK20" s="65">
        <f>(CF20+CH20+CJ20)/3</f>
        <v>0.66666666666666663</v>
      </c>
      <c r="CL20" s="71">
        <f t="shared" ref="CL20" si="5">(BY20+CD20)/2</f>
        <v>1</v>
      </c>
      <c r="CM20" s="67">
        <f>(CC20+CK20)/2</f>
        <v>0.98283333333333345</v>
      </c>
      <c r="CN20" s="67">
        <f>41.8-16</f>
        <v>25.799999999999997</v>
      </c>
      <c r="CO20" s="68">
        <f>(CM20+CN20)/2</f>
        <v>13.391416666666665</v>
      </c>
      <c r="CP20" s="81">
        <f t="shared" si="3"/>
        <v>12.970749999999997</v>
      </c>
      <c r="CR20" s="516">
        <f t="shared" ref="CR20" si="6">BX20*6</f>
        <v>6</v>
      </c>
      <c r="CS20" s="68">
        <f>BZ20+CA20+CB20+CF20+CH20+CJ20</f>
        <v>5.8970000000000002</v>
      </c>
      <c r="CT20" s="72">
        <f>CR20-CS20</f>
        <v>0.10299999999999976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26"/>
      <c r="BU22" s="488">
        <v>0</v>
      </c>
      <c r="BV22" s="533"/>
      <c r="BW22" s="533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7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6">
        <f t="shared" ref="CR22" si="8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7.2999999999999995E-2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3.6499999999999998E-2</v>
      </c>
      <c r="BJ24" s="75"/>
      <c r="BK24" s="73">
        <f t="shared" si="1"/>
        <v>0</v>
      </c>
      <c r="BL24" s="68">
        <v>0</v>
      </c>
      <c r="BM24" s="68">
        <v>2.3599999999999999E-2</v>
      </c>
      <c r="BN24" s="68">
        <v>6.4843333333333336E-2</v>
      </c>
      <c r="BO24" s="488">
        <f>(BM24+BN24)/2</f>
        <v>4.4221666666666666E-2</v>
      </c>
      <c r="BQ24" s="488">
        <v>5.6000000000000001E-2</v>
      </c>
      <c r="BR24" s="68">
        <v>0</v>
      </c>
      <c r="BS24" s="68">
        <f>(BQ24+BR24)/2</f>
        <v>2.8000000000000001E-2</v>
      </c>
      <c r="BT24" s="526"/>
      <c r="BU24" s="488">
        <v>0</v>
      </c>
      <c r="BV24" s="533"/>
      <c r="BW24" s="533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-3.6499999999999998E-2</v>
      </c>
      <c r="CR24" s="516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3.4965000000000003E-2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1.7482500000000002E-2</v>
      </c>
      <c r="BJ26" s="75">
        <v>1</v>
      </c>
      <c r="BK26" s="73">
        <f t="shared" si="1"/>
        <v>-1</v>
      </c>
      <c r="BL26" s="68">
        <v>0.5</v>
      </c>
      <c r="BM26" s="68">
        <v>0.36366666666666664</v>
      </c>
      <c r="BN26" s="68">
        <v>8.9166666666666672E-2</v>
      </c>
      <c r="BO26" s="488">
        <f>(BM26+BN26)/2</f>
        <v>0.22641666666666665</v>
      </c>
      <c r="BQ26" s="488">
        <v>2.4999999999999998E-2</v>
      </c>
      <c r="BR26" s="68">
        <v>0</v>
      </c>
      <c r="BS26" s="68">
        <f>(BQ26+BR26)/2</f>
        <v>1.2499999999999999E-2</v>
      </c>
      <c r="BT26" s="526"/>
      <c r="BU26" s="488">
        <v>0</v>
      </c>
      <c r="BV26" s="533"/>
      <c r="BW26" s="533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-4.7316666666666653E-3</v>
      </c>
      <c r="CR26" s="516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26"/>
      <c r="BU28" s="488">
        <v>0</v>
      </c>
      <c r="BV28" s="533"/>
      <c r="BW28" s="533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0</v>
      </c>
      <c r="CR28" s="516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34.21026333333333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48.665623333333329</v>
      </c>
      <c r="BF30" s="78"/>
      <c r="BG30" s="79"/>
      <c r="BH30" s="68">
        <v>41.43794333333333</v>
      </c>
      <c r="BJ30" s="75">
        <v>10</v>
      </c>
      <c r="BK30" s="73">
        <f t="shared" si="1"/>
        <v>-10</v>
      </c>
      <c r="BL30" s="68">
        <v>12.566043333333333</v>
      </c>
      <c r="BM30" s="68">
        <v>40.503644999999999</v>
      </c>
      <c r="BN30" s="68">
        <v>44.389448333333334</v>
      </c>
      <c r="BO30" s="488">
        <f>(BM30+BN30)/2</f>
        <v>42.446546666666663</v>
      </c>
      <c r="BQ30" s="488">
        <v>35.026913333333333</v>
      </c>
      <c r="BR30" s="68">
        <v>24.790905000000002</v>
      </c>
      <c r="BS30" s="68">
        <f>(BQ30+BR30)/2</f>
        <v>29.908909166666668</v>
      </c>
      <c r="BT30" s="526"/>
      <c r="BU30" s="488">
        <v>33.553165</v>
      </c>
      <c r="BV30" s="533"/>
      <c r="BW30" s="533">
        <f>(BU30+BV30)/2</f>
        <v>16.7765825</v>
      </c>
      <c r="BX30" s="71">
        <v>31</v>
      </c>
      <c r="BY30" s="71">
        <v>50</v>
      </c>
      <c r="BZ30" s="67">
        <f>データ!CL62</f>
        <v>36.068260000000002</v>
      </c>
      <c r="CA30" s="68">
        <f>データ!CM62</f>
        <v>80.665320000000008</v>
      </c>
      <c r="CB30" s="68">
        <f>データ!CN62</f>
        <v>62.99147</v>
      </c>
      <c r="CC30" s="210">
        <f>(BZ30+CA30+CB30)/3</f>
        <v>59.908350000000006</v>
      </c>
      <c r="CD30" s="71">
        <v>50</v>
      </c>
      <c r="CE30" s="524"/>
      <c r="CF30" s="67">
        <f>データ!CP62</f>
        <v>0</v>
      </c>
      <c r="CG30" s="524"/>
      <c r="CH30" s="67">
        <f>データ!CQ62</f>
        <v>31</v>
      </c>
      <c r="CI30" s="524"/>
      <c r="CJ30" s="68">
        <f>データ!CR62</f>
        <v>31</v>
      </c>
      <c r="CK30" s="65">
        <f>(CF30+CH30+CJ30)/3</f>
        <v>20.666666666666668</v>
      </c>
      <c r="CL30" s="71">
        <f t="shared" ref="CL30" si="15">(BY30+CD30)/2</f>
        <v>50</v>
      </c>
      <c r="CM30" s="67">
        <f>(CC30+CK30)/2</f>
        <v>40.287508333333335</v>
      </c>
      <c r="CN30" s="67">
        <v>14.298747228333335</v>
      </c>
      <c r="CO30" s="68">
        <f>(CM30+CN30)/2</f>
        <v>27.293127780833334</v>
      </c>
      <c r="CP30" s="81">
        <f t="shared" si="3"/>
        <v>-14.144815552499995</v>
      </c>
      <c r="CR30" s="516">
        <f t="shared" ref="CR30" si="16">BX30*6</f>
        <v>186</v>
      </c>
      <c r="CS30" s="68">
        <f>BZ30+CA30+CB30+CF30+CH30+CJ30</f>
        <v>241.72505000000001</v>
      </c>
      <c r="CT30" s="72">
        <f>CR30-CS30</f>
        <v>-55.72505000000001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6"/>
      <c r="BU32" s="488">
        <v>4.9999999999999996E-2</v>
      </c>
      <c r="BV32" s="533"/>
      <c r="BW32" s="533">
        <f>(BU32+BV32)/2</f>
        <v>2.4999999999999998E-2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7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 t="shared" ref="CR32" si="18"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53.515213333333335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85.279061666666664</v>
      </c>
      <c r="BF34" s="94"/>
      <c r="BG34" s="95"/>
      <c r="BH34" s="64">
        <v>69.397137499999999</v>
      </c>
      <c r="BJ34" s="92">
        <v>3</v>
      </c>
      <c r="BK34" s="73">
        <f t="shared" si="1"/>
        <v>-3</v>
      </c>
      <c r="BL34" s="64">
        <v>123.87513833333337</v>
      </c>
      <c r="BM34" s="64">
        <v>80.508970000000005</v>
      </c>
      <c r="BN34" s="64">
        <v>78.653880000000015</v>
      </c>
      <c r="BO34" s="488">
        <f>(BM34+BN34)/2</f>
        <v>79.58142500000001</v>
      </c>
      <c r="BQ34" s="488">
        <v>67.156481666666664</v>
      </c>
      <c r="BR34" s="64">
        <v>58.670078333333329</v>
      </c>
      <c r="BS34" s="68">
        <f>(BQ34+BR34)/2</f>
        <v>62.91328</v>
      </c>
      <c r="BT34" s="526"/>
      <c r="BU34" s="488">
        <v>58.455833333333331</v>
      </c>
      <c r="BV34" s="535"/>
      <c r="BW34" s="533">
        <f>(BU34+BV34)/2</f>
        <v>29.227916666666665</v>
      </c>
      <c r="BX34" s="90">
        <v>63</v>
      </c>
      <c r="BY34" s="90">
        <v>83</v>
      </c>
      <c r="BZ34" s="86">
        <f>BZ9+BZ11+BZ13+BZ16+BZ18+BZ20+BZ22+BZ24+BZ26+BZ28+BZ30+BZ32+BZ14</f>
        <v>55.0715</v>
      </c>
      <c r="CA34" s="64">
        <f>CA9+CA11+CA13+CA16+CA18+CA20+CA22+CA24+CA26+CA28+CA30+CA32+CA14</f>
        <v>96.936060000000012</v>
      </c>
      <c r="CB34" s="64">
        <f>CB9+CB11+CB13+CB16+CB18+CB20+CB22+CB24+CB26+CB28+CB30+CB32+CB14</f>
        <v>94.06138</v>
      </c>
      <c r="CC34" s="212">
        <f t="shared" ref="CC34:CR34" si="20">CC9+CC11+CC13+CC16+CC18+CC20+CC22+CC24+CC26+CC28+CC30+CC32+CC14</f>
        <v>82.022980000000004</v>
      </c>
      <c r="CD34" s="90">
        <f t="shared" si="20"/>
        <v>99</v>
      </c>
      <c r="CE34" s="68">
        <f t="shared" si="20"/>
        <v>0</v>
      </c>
      <c r="CF34" s="86">
        <f t="shared" si="20"/>
        <v>0</v>
      </c>
      <c r="CG34" s="68">
        <f t="shared" si="20"/>
        <v>0</v>
      </c>
      <c r="CH34" s="64">
        <f t="shared" si="20"/>
        <v>62</v>
      </c>
      <c r="CI34" s="68">
        <f t="shared" si="20"/>
        <v>0</v>
      </c>
      <c r="CJ34" s="64">
        <f t="shared" si="20"/>
        <v>57.6</v>
      </c>
      <c r="CK34" s="84">
        <f t="shared" si="20"/>
        <v>39.866666666666674</v>
      </c>
      <c r="CL34" s="90">
        <f t="shared" si="20"/>
        <v>91</v>
      </c>
      <c r="CM34" s="86">
        <f t="shared" si="20"/>
        <v>60.944823333333332</v>
      </c>
      <c r="CN34" s="64">
        <f t="shared" si="20"/>
        <v>276.52237326333267</v>
      </c>
      <c r="CO34" s="64">
        <f t="shared" si="20"/>
        <v>168.73359829833299</v>
      </c>
      <c r="CP34" s="97">
        <f t="shared" si="20"/>
        <v>99.336460798333007</v>
      </c>
      <c r="CQ34" s="73">
        <f t="shared" si="20"/>
        <v>0</v>
      </c>
      <c r="CR34" s="63">
        <f t="shared" si="20"/>
        <v>378</v>
      </c>
      <c r="CS34" s="64">
        <f>CS9+CS11+CS13+CS16+CS18+CS20+CS22+CS24+CS26+CS28+CS30+CS32+CS14</f>
        <v>365.66894000000002</v>
      </c>
      <c r="CT34" s="88">
        <f>CT9+CT11+CT13+CT16+CT18+CT20+CT22+CT24+CT26+CT28+CT30+CT32+CT14</f>
        <v>12.331059999999992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6"/>
      <c r="BU36" s="488">
        <v>0</v>
      </c>
      <c r="BV36" s="533"/>
      <c r="BW36" s="533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21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</v>
      </c>
      <c r="BS38" s="68">
        <f>(BQ38+BR38)/2</f>
        <v>0</v>
      </c>
      <c r="BT38" s="526"/>
      <c r="BU38" s="488">
        <v>0</v>
      </c>
      <c r="BV38" s="533"/>
      <c r="BW38" s="533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22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9.8083333333333342E-2</v>
      </c>
      <c r="CR38" s="516">
        <f t="shared" ref="CR38:CR44" si="23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4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6"/>
      <c r="BU40" s="488">
        <v>0</v>
      </c>
      <c r="BV40" s="538"/>
      <c r="BW40" s="533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25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4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4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6"/>
      <c r="BU42" s="488">
        <v>0</v>
      </c>
      <c r="BV42" s="533"/>
      <c r="BW42" s="533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6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4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4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4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6"/>
      <c r="BU44" s="488">
        <v>0</v>
      </c>
      <c r="BV44" s="533"/>
      <c r="BW44" s="533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7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si="23"/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4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9"/>
      <c r="BW45" s="539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8">J36+J38+J40+J42+J44</f>
        <v>104</v>
      </c>
      <c r="K46" s="68">
        <f>K36+K38+K40+K42+K44</f>
        <v>600</v>
      </c>
      <c r="L46" s="68">
        <f t="shared" si="28"/>
        <v>100</v>
      </c>
      <c r="M46" s="68">
        <f t="shared" si="28"/>
        <v>42</v>
      </c>
      <c r="N46" s="68">
        <f t="shared" si="28"/>
        <v>14</v>
      </c>
      <c r="O46" s="68">
        <f t="shared" si="28"/>
        <v>42</v>
      </c>
      <c r="P46" s="68">
        <f t="shared" si="28"/>
        <v>14</v>
      </c>
      <c r="Q46" s="69">
        <f t="shared" si="28"/>
        <v>84</v>
      </c>
      <c r="R46" s="70">
        <f t="shared" si="28"/>
        <v>14</v>
      </c>
      <c r="S46" s="67">
        <f t="shared" si="28"/>
        <v>6</v>
      </c>
      <c r="T46" s="69">
        <f t="shared" si="28"/>
        <v>30.230709999999998</v>
      </c>
      <c r="U46" s="71">
        <f t="shared" si="28"/>
        <v>6</v>
      </c>
      <c r="V46" s="67">
        <f t="shared" si="28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</v>
      </c>
      <c r="BJ46" s="75">
        <v>9</v>
      </c>
      <c r="BK46" s="73">
        <f t="shared" si="24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0</v>
      </c>
      <c r="BS46" s="68">
        <f>(BQ46+BR46)/2</f>
        <v>0</v>
      </c>
      <c r="BT46" s="526"/>
      <c r="BU46" s="488">
        <v>0</v>
      </c>
      <c r="BV46" s="533"/>
      <c r="BW46" s="533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29">CA36+CA38+CA40+CA42+CA44</f>
        <v>0</v>
      </c>
      <c r="CB46" s="68">
        <f t="shared" si="29"/>
        <v>0</v>
      </c>
      <c r="CC46" s="210">
        <f t="shared" ref="CC46:CN46" si="30">CC36+CC38+CC40+CC42+CC44</f>
        <v>0</v>
      </c>
      <c r="CD46" s="71">
        <v>0</v>
      </c>
      <c r="CE46" s="68">
        <f>CE36+CE38+CE40+CE42+CE44</f>
        <v>0</v>
      </c>
      <c r="CF46" s="67">
        <f t="shared" ref="CF46" si="31">CF36+CF38+CF40+CF42+CF44</f>
        <v>0</v>
      </c>
      <c r="CG46" s="68">
        <f>CG36+CG38+CG40+CG42+CG44</f>
        <v>0</v>
      </c>
      <c r="CH46" s="68">
        <f t="shared" ref="CH46:CJ46" si="32">CH36+CH38+CH40+CH42+CH44</f>
        <v>0</v>
      </c>
      <c r="CI46" s="68">
        <f t="shared" si="32"/>
        <v>0</v>
      </c>
      <c r="CJ46" s="68">
        <f t="shared" si="32"/>
        <v>0</v>
      </c>
      <c r="CK46" s="65">
        <f t="shared" si="30"/>
        <v>0</v>
      </c>
      <c r="CL46" s="71">
        <f t="shared" si="30"/>
        <v>0</v>
      </c>
      <c r="CM46" s="67">
        <f t="shared" si="30"/>
        <v>0</v>
      </c>
      <c r="CN46" s="68">
        <f t="shared" si="30"/>
        <v>205.45325761166666</v>
      </c>
      <c r="CO46" s="68">
        <f>CO36+CO38+CO40+CO42+CO44</f>
        <v>102.72662880583333</v>
      </c>
      <c r="CP46" s="81">
        <f t="shared" si="3"/>
        <v>102.72662880583333</v>
      </c>
      <c r="CR46" s="518">
        <f>CR36+CR38+CR40+CR42+CR44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4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40"/>
      <c r="BW47" s="540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60.515213333333335</v>
      </c>
      <c r="AL48" s="193">
        <f t="shared" ref="AL48:BH48" si="33">AL7+AL34+AL46</f>
        <v>0</v>
      </c>
      <c r="AM48" s="73">
        <f t="shared" si="33"/>
        <v>0</v>
      </c>
      <c r="AN48" s="188">
        <f t="shared" si="33"/>
        <v>0</v>
      </c>
      <c r="AO48" s="193">
        <f t="shared" si="33"/>
        <v>0</v>
      </c>
      <c r="AP48" s="73">
        <f t="shared" si="33"/>
        <v>0</v>
      </c>
      <c r="AQ48" s="188">
        <f t="shared" si="33"/>
        <v>0</v>
      </c>
      <c r="AR48" s="73">
        <f t="shared" si="33"/>
        <v>0</v>
      </c>
      <c r="AS48" s="73">
        <f t="shared" si="33"/>
        <v>0</v>
      </c>
      <c r="AT48" s="192">
        <f t="shared" si="33"/>
        <v>0</v>
      </c>
      <c r="AU48" s="192">
        <f t="shared" si="33"/>
        <v>0</v>
      </c>
      <c r="AV48" s="192">
        <f t="shared" si="33"/>
        <v>0</v>
      </c>
      <c r="AW48" s="194">
        <f t="shared" si="33"/>
        <v>0</v>
      </c>
      <c r="AX48" s="194">
        <f t="shared" si="33"/>
        <v>0</v>
      </c>
      <c r="AY48" s="194">
        <f t="shared" si="33"/>
        <v>0</v>
      </c>
      <c r="AZ48" s="195">
        <f t="shared" si="33"/>
        <v>0</v>
      </c>
      <c r="BA48" s="194">
        <f t="shared" si="33"/>
        <v>0</v>
      </c>
      <c r="BB48" s="194">
        <f t="shared" si="33"/>
        <v>0</v>
      </c>
      <c r="BC48" s="196">
        <f t="shared" si="33"/>
        <v>0</v>
      </c>
      <c r="BD48" s="197">
        <f t="shared" si="33"/>
        <v>0</v>
      </c>
      <c r="BE48" s="188">
        <f t="shared" si="33"/>
        <v>91.279061666666664</v>
      </c>
      <c r="BF48" s="198">
        <f t="shared" si="33"/>
        <v>0</v>
      </c>
      <c r="BG48" s="199">
        <f t="shared" si="33"/>
        <v>0</v>
      </c>
      <c r="BH48" s="188">
        <f t="shared" si="33"/>
        <v>76.397137499999999</v>
      </c>
      <c r="BJ48" s="192">
        <v>2665.6037999999999</v>
      </c>
      <c r="BK48" s="73">
        <f t="shared" si="24"/>
        <v>-2665.6037999999999</v>
      </c>
      <c r="BL48" s="188">
        <v>2447.5999700000002</v>
      </c>
      <c r="BM48" s="188">
        <f t="shared" ref="BM48:BN48" si="34">BM7+BM34+BM46</f>
        <v>87.665890000000005</v>
      </c>
      <c r="BN48" s="188">
        <f t="shared" si="34"/>
        <v>84.666701666666683</v>
      </c>
      <c r="BO48" s="188">
        <f>(BM48+BN48)/2</f>
        <v>86.166295833333351</v>
      </c>
      <c r="BQ48" s="188">
        <f>BQ7+BQ34+BQ46</f>
        <v>73.489930000000001</v>
      </c>
      <c r="BR48" s="188">
        <f>BR7+BR34+BR46</f>
        <v>63.410536666666658</v>
      </c>
      <c r="BS48" s="188">
        <f>(BQ48+BR48)/2</f>
        <v>68.45023333333333</v>
      </c>
      <c r="BT48" s="526"/>
      <c r="BU48" s="188">
        <f>BU7+BU34+BU46</f>
        <v>61.789874999999995</v>
      </c>
      <c r="BV48" s="541"/>
      <c r="BW48" s="541">
        <f>(BU48+BV48)/2</f>
        <v>30.894937499999997</v>
      </c>
      <c r="BX48" s="191">
        <f>BX7+BX34+BX46</f>
        <v>70</v>
      </c>
      <c r="BY48" s="191">
        <f>BY7+BY34+BY46</f>
        <v>93</v>
      </c>
      <c r="BZ48" s="187">
        <f>BZ7+BZ34+BZ46</f>
        <v>57.795749999999998</v>
      </c>
      <c r="CA48" s="188">
        <f t="shared" ref="CA48:CB48" si="35">CA7+CA34+CA46</f>
        <v>100.41731000000001</v>
      </c>
      <c r="CB48" s="188">
        <f t="shared" si="35"/>
        <v>97.449129999999997</v>
      </c>
      <c r="CC48" s="189">
        <f t="shared" ref="CC48:CM48" si="36">CC7+CC34+CC46</f>
        <v>85.220730000000003</v>
      </c>
      <c r="CD48" s="191">
        <f>CD7+CD34+CD46</f>
        <v>109</v>
      </c>
      <c r="CE48" s="188">
        <f>CE7+CE34+CE46</f>
        <v>0</v>
      </c>
      <c r="CF48" s="187">
        <f t="shared" ref="CF48" si="37">CF7+CF34+CF46</f>
        <v>0</v>
      </c>
      <c r="CG48" s="188">
        <f>CG7+CG34+CG46</f>
        <v>0</v>
      </c>
      <c r="CH48" s="188">
        <f t="shared" ref="CH48:CJ48" si="38">CH7+CH34+CH46</f>
        <v>66</v>
      </c>
      <c r="CI48" s="188">
        <f t="shared" si="38"/>
        <v>0</v>
      </c>
      <c r="CJ48" s="188">
        <f t="shared" si="38"/>
        <v>60.6</v>
      </c>
      <c r="CK48" s="185">
        <f t="shared" si="36"/>
        <v>42.20000000000001</v>
      </c>
      <c r="CL48" s="191">
        <f>CL7+CL34+CL46</f>
        <v>101</v>
      </c>
      <c r="CM48" s="187">
        <f t="shared" si="36"/>
        <v>63.710364999999996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420</v>
      </c>
      <c r="CS48" s="188">
        <f>CS7+CS34+CS46</f>
        <v>382.26219000000003</v>
      </c>
      <c r="CT48" s="193">
        <f>CT7+CT34+CT46</f>
        <v>37.737809999999989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3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1" width="9" style="4" customWidth="1"/>
    <col min="92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3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171</v>
      </c>
      <c r="CM4" s="26" t="s">
        <v>172</v>
      </c>
      <c r="CN4" s="491" t="s">
        <v>173</v>
      </c>
      <c r="CO4" s="28"/>
      <c r="CP4" s="29"/>
      <c r="CQ4" s="26" t="s">
        <v>174</v>
      </c>
      <c r="CR4" s="27" t="s">
        <v>175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2</v>
      </c>
      <c r="CM16" s="324">
        <v>2</v>
      </c>
      <c r="CN16" s="498">
        <v>2</v>
      </c>
      <c r="CO16" s="96"/>
      <c r="CP16" s="324"/>
      <c r="CQ16" s="324">
        <v>2</v>
      </c>
      <c r="CR16" s="324">
        <v>2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8</v>
      </c>
      <c r="CM17" s="340">
        <v>8</v>
      </c>
      <c r="CN17" s="499">
        <v>8</v>
      </c>
      <c r="CO17" s="76"/>
      <c r="CP17" s="340"/>
      <c r="CQ17" s="340">
        <v>8</v>
      </c>
      <c r="CR17" s="343">
        <v>8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10</v>
      </c>
      <c r="CM18" s="91">
        <v>10</v>
      </c>
      <c r="CN18" s="496">
        <v>10</v>
      </c>
      <c r="CO18" s="346"/>
      <c r="CP18" s="91"/>
      <c r="CQ18" s="91">
        <v>10</v>
      </c>
      <c r="CR18" s="347">
        <v>10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64.946759999999998</v>
      </c>
      <c r="CM19" s="372">
        <v>64.43271</v>
      </c>
      <c r="CN19" s="500">
        <v>63.829819999999998</v>
      </c>
      <c r="CO19" s="96"/>
      <c r="CP19" s="372"/>
      <c r="CQ19" s="372">
        <v>65</v>
      </c>
      <c r="CR19" s="372">
        <v>65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38.435000000000002</v>
      </c>
      <c r="CM20" s="392">
        <v>38.435000000000002</v>
      </c>
      <c r="CN20" s="501">
        <v>38.435000000000002</v>
      </c>
      <c r="CO20" s="76"/>
      <c r="CP20" s="392"/>
      <c r="CQ20" s="392">
        <v>38</v>
      </c>
      <c r="CR20" s="392">
        <v>38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103.38176</v>
      </c>
      <c r="CM22" s="91">
        <v>102.86771</v>
      </c>
      <c r="CN22" s="496">
        <v>102.26482</v>
      </c>
      <c r="CO22" s="96"/>
      <c r="CP22" s="91"/>
      <c r="CQ22" s="91">
        <v>103</v>
      </c>
      <c r="CR22" s="297">
        <v>103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2.7242500000000001</v>
      </c>
      <c r="CM25" s="74">
        <v>3.4812500000000002</v>
      </c>
      <c r="CN25" s="494">
        <v>3.38775</v>
      </c>
      <c r="CO25" s="76"/>
      <c r="CP25" s="74"/>
      <c r="CQ25" s="74">
        <v>4</v>
      </c>
      <c r="CR25" s="74">
        <v>3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6.5537399999999995</v>
      </c>
      <c r="CM26" s="103">
        <v>6.4770900000000005</v>
      </c>
      <c r="CN26" s="502">
        <v>6.3871700000000002</v>
      </c>
      <c r="CO26" s="106"/>
      <c r="CP26" s="103"/>
      <c r="CQ26" s="103">
        <v>7</v>
      </c>
      <c r="CR26" s="104">
        <v>7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33.771209999999996</v>
      </c>
      <c r="CM27" s="91">
        <v>33.820729999999998</v>
      </c>
      <c r="CN27" s="494">
        <v>33.820729999999998</v>
      </c>
      <c r="CO27" s="96"/>
      <c r="CP27" s="91"/>
      <c r="CQ27" s="91">
        <v>34</v>
      </c>
      <c r="CR27" s="91">
        <v>34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500">
        <v>59</v>
      </c>
      <c r="CO30" s="418"/>
      <c r="CP30" s="372"/>
      <c r="CQ30" s="372"/>
      <c r="CR30" s="372">
        <v>37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4.6234399999999987</v>
      </c>
      <c r="CM31" s="392">
        <v>0</v>
      </c>
      <c r="CN31" s="501">
        <v>13</v>
      </c>
      <c r="CO31" s="422"/>
      <c r="CP31" s="392"/>
      <c r="CQ31" s="392"/>
      <c r="CR31" s="392">
        <v>34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4.6234399999999987</v>
      </c>
      <c r="CM33" s="91">
        <v>0</v>
      </c>
      <c r="CN33" s="496">
        <v>72</v>
      </c>
      <c r="CO33" s="76"/>
      <c r="CP33" s="91"/>
      <c r="CQ33" s="91">
        <v>0</v>
      </c>
      <c r="CR33" s="91">
        <v>71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18.618419999999997</v>
      </c>
      <c r="CM34" s="372">
        <v>18.558759999999999</v>
      </c>
      <c r="CN34" s="500">
        <v>55.730440000000002</v>
      </c>
      <c r="CO34" s="418"/>
      <c r="CP34" s="372"/>
      <c r="CQ34" s="372">
        <v>20</v>
      </c>
      <c r="CR34" s="372">
        <v>47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8.9670600000000018</v>
      </c>
      <c r="CM35" s="392">
        <v>0.66277999999999992</v>
      </c>
      <c r="CN35" s="501">
        <v>6.3433999999999999</v>
      </c>
      <c r="CO35" s="76"/>
      <c r="CP35" s="392"/>
      <c r="CQ35" s="392">
        <v>2</v>
      </c>
      <c r="CR35" s="392">
        <v>5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27.585479999999997</v>
      </c>
      <c r="CM37" s="91">
        <v>19.221540000000001</v>
      </c>
      <c r="CN37" s="496">
        <v>62.073840000000004</v>
      </c>
      <c r="CO37" s="96"/>
      <c r="CP37" s="91"/>
      <c r="CQ37" s="91">
        <v>22</v>
      </c>
      <c r="CR37" s="91">
        <v>52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178.63987999999998</v>
      </c>
      <c r="CM39" s="74">
        <v>165.86832000000001</v>
      </c>
      <c r="CN39" s="496">
        <v>279.93430999999998</v>
      </c>
      <c r="CO39" s="96"/>
      <c r="CP39" s="74"/>
      <c r="CQ39" s="74">
        <v>170</v>
      </c>
      <c r="CR39" s="99">
        <v>270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0.29799999999999999</v>
      </c>
      <c r="CM41" s="91">
        <v>0.19800000000000001</v>
      </c>
      <c r="CN41" s="496">
        <v>1.2290000000000001</v>
      </c>
      <c r="CO41" s="96"/>
      <c r="CP41" s="91"/>
      <c r="CQ41" s="91">
        <v>1</v>
      </c>
      <c r="CR41" s="297">
        <v>1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0.83508000000000004</v>
      </c>
      <c r="CM43" s="91">
        <v>0.59696000000000005</v>
      </c>
      <c r="CN43" s="496">
        <v>0.51734000000000002</v>
      </c>
      <c r="CO43" s="96"/>
      <c r="CP43" s="91"/>
      <c r="CQ43" s="91">
        <v>1</v>
      </c>
      <c r="CR43" s="100">
        <v>1</v>
      </c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496">
        <v>0</v>
      </c>
      <c r="CO45" s="96"/>
      <c r="CP45" s="91"/>
      <c r="CQ45" s="91">
        <v>0</v>
      </c>
      <c r="CR45" s="100">
        <v>0</v>
      </c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>
        <v>11.22716</v>
      </c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12.458600000000001</v>
      </c>
      <c r="CM48" s="91">
        <v>4.0756200000000007</v>
      </c>
      <c r="CN48" s="494">
        <v>17.997379999999996</v>
      </c>
      <c r="CO48" s="76"/>
      <c r="CP48" s="91"/>
      <c r="CQ48" s="91">
        <v>22</v>
      </c>
      <c r="CR48" s="80">
        <v>17.600000000000001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3.8215599999999998</v>
      </c>
      <c r="CM50" s="74">
        <v>0.17299999999999999</v>
      </c>
      <c r="CN50" s="494">
        <v>9.01919</v>
      </c>
      <c r="CO50" s="76"/>
      <c r="CP50" s="74"/>
      <c r="CQ50" s="74">
        <v>6</v>
      </c>
      <c r="CR50" s="74">
        <v>6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1.59</v>
      </c>
      <c r="CM52" s="74">
        <v>0</v>
      </c>
      <c r="CN52" s="494">
        <v>2.3069999999999999</v>
      </c>
      <c r="CO52" s="76"/>
      <c r="CP52" s="74"/>
      <c r="CQ52" s="74">
        <v>1</v>
      </c>
      <c r="CR52" s="74">
        <v>1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494">
        <v>0</v>
      </c>
      <c r="CO54" s="76"/>
      <c r="CP54" s="74"/>
      <c r="CQ54" s="74">
        <v>0</v>
      </c>
      <c r="CR54" s="80">
        <v>0</v>
      </c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494">
        <v>0</v>
      </c>
      <c r="CO56" s="76"/>
      <c r="CP56" s="74"/>
      <c r="CQ56" s="74">
        <v>0</v>
      </c>
      <c r="CR56" s="99">
        <v>0</v>
      </c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494">
        <v>0</v>
      </c>
      <c r="CO58" s="76"/>
      <c r="CP58" s="74"/>
      <c r="CQ58" s="74">
        <v>0</v>
      </c>
      <c r="CR58" s="80">
        <v>0</v>
      </c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494">
        <v>0</v>
      </c>
      <c r="CO60" s="76"/>
      <c r="CP60" s="74"/>
      <c r="CQ60" s="74">
        <v>0</v>
      </c>
      <c r="CR60" s="99">
        <v>0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36.068260000000002</v>
      </c>
      <c r="CM62" s="74">
        <v>80.665320000000008</v>
      </c>
      <c r="CN62" s="494">
        <v>62.99147</v>
      </c>
      <c r="CO62" s="76"/>
      <c r="CP62" s="74"/>
      <c r="CQ62" s="74">
        <v>31</v>
      </c>
      <c r="CR62" s="80">
        <v>31</v>
      </c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494">
        <v>0</v>
      </c>
      <c r="CO64" s="76"/>
      <c r="CP64" s="74"/>
      <c r="CQ64" s="74">
        <v>0</v>
      </c>
      <c r="CR64" s="99">
        <v>0</v>
      </c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55.0715</v>
      </c>
      <c r="CM66" s="91">
        <v>96.936060000000012</v>
      </c>
      <c r="CN66" s="496">
        <v>94.06138</v>
      </c>
      <c r="CO66" s="96"/>
      <c r="CP66" s="91"/>
      <c r="CQ66" s="91">
        <v>62</v>
      </c>
      <c r="CR66" s="100">
        <v>57.6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7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74">
        <v>0</v>
      </c>
      <c r="CN78" s="49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0.40687000000000001</v>
      </c>
      <c r="CM80" s="74">
        <v>0.51278999999999997</v>
      </c>
      <c r="CN80" s="494">
        <v>0.51279999999999992</v>
      </c>
      <c r="CO80" s="76"/>
      <c r="CP80" s="74"/>
      <c r="CQ80" s="74">
        <v>1</v>
      </c>
      <c r="CR80" s="74">
        <v>1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25.5</v>
      </c>
      <c r="CM82" s="74">
        <v>25.5</v>
      </c>
      <c r="CN82" s="494">
        <v>25.85</v>
      </c>
      <c r="CO82" s="76"/>
      <c r="CP82" s="74"/>
      <c r="CQ82" s="74">
        <v>26</v>
      </c>
      <c r="CR82" s="74">
        <v>26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12.5</v>
      </c>
      <c r="CM84" s="74">
        <v>12.5</v>
      </c>
      <c r="CN84" s="494">
        <v>16.642499999999998</v>
      </c>
      <c r="CO84" s="76"/>
      <c r="CP84" s="74"/>
      <c r="CQ84" s="74">
        <v>13</v>
      </c>
      <c r="CR84" s="99">
        <v>13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38.406869999999998</v>
      </c>
      <c r="CM88" s="74">
        <v>38.512789999999995</v>
      </c>
      <c r="CN88" s="494">
        <v>43.005299999999998</v>
      </c>
      <c r="CO88" s="76"/>
      <c r="CP88" s="74"/>
      <c r="CQ88" s="74">
        <v>40</v>
      </c>
      <c r="CR88" s="99">
        <v>40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7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74">
        <v>1.41</v>
      </c>
      <c r="CN104" s="494">
        <v>0.03</v>
      </c>
      <c r="CO104" s="76"/>
      <c r="CP104" s="74"/>
      <c r="CQ104" s="74">
        <v>0</v>
      </c>
      <c r="CR104" s="74">
        <v>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</v>
      </c>
      <c r="CM106" s="74">
        <v>1.41</v>
      </c>
      <c r="CN106" s="494">
        <v>0.03</v>
      </c>
      <c r="CO106" s="76"/>
      <c r="CP106" s="74"/>
      <c r="CQ106" s="74">
        <v>0</v>
      </c>
      <c r="CR106" s="99">
        <v>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272.11824999999999</v>
      </c>
      <c r="CM108" s="194">
        <v>302.72717000000006</v>
      </c>
      <c r="CN108" s="494">
        <v>417.03098999999992</v>
      </c>
      <c r="CO108" s="195"/>
      <c r="CP108" s="194"/>
      <c r="CQ108" s="194">
        <v>272</v>
      </c>
      <c r="CR108" s="196">
        <v>367.6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N109" s="521"/>
    </row>
    <row r="110" spans="2:103" x14ac:dyDescent="0.15">
      <c r="U110" s="2">
        <v>2914.9757600000003</v>
      </c>
      <c r="CI110" s="2"/>
      <c r="CJ110" s="2"/>
      <c r="CL110" s="507"/>
      <c r="CN110" s="521"/>
    </row>
    <row r="111" spans="2:103" x14ac:dyDescent="0.15">
      <c r="CI111" s="2"/>
      <c r="CJ111" s="2"/>
      <c r="CL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272.11824999999999</v>
      </c>
      <c r="CM112" s="202">
        <v>302.72717000000006</v>
      </c>
      <c r="CN112" s="508">
        <v>417.03098999999992</v>
      </c>
      <c r="CO112" s="201"/>
      <c r="CP112" s="202"/>
      <c r="CQ112" s="202">
        <v>272</v>
      </c>
      <c r="CR112" s="202">
        <v>367.6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202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20" sqref="K20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広州SC</vt:lpstr>
      <vt:lpstr>データ</vt:lpstr>
      <vt:lpstr>Sheet1</vt:lpstr>
      <vt:lpstr>広州SC!Print_Area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2016-11-11T08:47:05Z</cp:lastPrinted>
  <dcterms:created xsi:type="dcterms:W3CDTF">2014-03-13T01:56:14Z</dcterms:created>
  <dcterms:modified xsi:type="dcterms:W3CDTF">2018-03-02T02:50:56Z</dcterms:modified>
</cp:coreProperties>
</file>