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成都R" sheetId="1" r:id="rId1"/>
    <sheet name="データ" sheetId="2" state="hidden" r:id="rId2"/>
    <sheet name="Sheet1" sheetId="3" r:id="rId3"/>
  </sheets>
  <definedNames>
    <definedName name="_xlnm.Print_Area" localSheetId="0">成都R!$A$1:$CT$49</definedName>
  </definedNames>
  <calcPr calcId="152511"/>
</workbook>
</file>

<file path=xl/calcChain.xml><?xml version="1.0" encoding="utf-8"?>
<calcChain xmlns="http://schemas.openxmlformats.org/spreadsheetml/2006/main">
  <c r="CA34" i="1" l="1"/>
  <c r="BZ48" i="1"/>
  <c r="BZ46" i="1"/>
  <c r="CJ14" i="1"/>
  <c r="CH14" i="1"/>
  <c r="CF14" i="1"/>
  <c r="CB14" i="1"/>
  <c r="BZ14" i="1"/>
  <c r="CD34" i="1"/>
  <c r="CE34" i="1"/>
  <c r="CF34" i="1"/>
  <c r="CG34" i="1"/>
  <c r="CI34" i="1"/>
  <c r="CL34" i="1"/>
  <c r="CN34" i="1"/>
  <c r="CQ34" i="1"/>
  <c r="CR34" i="1"/>
  <c r="BZ34" i="1"/>
  <c r="CA14" i="1"/>
  <c r="CS14" i="1" l="1"/>
  <c r="CT14" i="1" s="1"/>
  <c r="BU48" i="1"/>
  <c r="BW48" i="1" s="1"/>
  <c r="BX48" i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CJ43" i="1" l="1"/>
  <c r="CJ44" i="1"/>
  <c r="CH43" i="1"/>
  <c r="CH44" i="1"/>
  <c r="CG43" i="1" l="1"/>
  <c r="CI43" i="1"/>
  <c r="CF43" i="1"/>
  <c r="CA43" i="1"/>
  <c r="CB43" i="1"/>
  <c r="CC43" i="1"/>
  <c r="CD43" i="1"/>
  <c r="CE43" i="1"/>
  <c r="BZ43" i="1"/>
  <c r="BS46" i="1" l="1"/>
  <c r="CD46" i="1" l="1"/>
  <c r="CE46" i="1"/>
  <c r="CG46" i="1"/>
  <c r="CI46" i="1"/>
  <c r="CR43" i="1"/>
  <c r="CR7" i="1"/>
  <c r="CS43" i="1"/>
  <c r="BS43" i="1"/>
  <c r="BS44" i="1"/>
  <c r="BR48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CT43" i="1" l="1"/>
  <c r="BQ48" i="1" l="1"/>
  <c r="BS48" i="1" s="1"/>
  <c r="CI48" i="1" l="1"/>
  <c r="CG48" i="1"/>
  <c r="CE48" i="1"/>
  <c r="CR44" i="1" l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46" i="1" l="1"/>
  <c r="CR48" i="1"/>
  <c r="BN48" i="1" l="1"/>
  <c r="BO22" i="1" l="1"/>
  <c r="BO20" i="1"/>
  <c r="BO18" i="1"/>
  <c r="BO16" i="1"/>
  <c r="BO13" i="1"/>
  <c r="BO11" i="1"/>
  <c r="BO9" i="1"/>
  <c r="BO7" i="1"/>
  <c r="BO46" i="1"/>
  <c r="BO44" i="1"/>
  <c r="BO42" i="1"/>
  <c r="BO40" i="1"/>
  <c r="BO38" i="1"/>
  <c r="BO36" i="1"/>
  <c r="BO34" i="1"/>
  <c r="BO32" i="1"/>
  <c r="BO30" i="1"/>
  <c r="BO28" i="1"/>
  <c r="BO26" i="1"/>
  <c r="BO24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BM48" i="1"/>
  <c r="BO48" i="1" s="1"/>
  <c r="CL48" i="1" l="1"/>
  <c r="BZ9" i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CD48" i="1" l="1"/>
  <c r="BY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2" i="1" l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J34" i="1" s="1"/>
  <c r="CH9" i="1"/>
  <c r="CH34" i="1" s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B34" i="1" s="1"/>
  <c r="CA9" i="1"/>
  <c r="CB7" i="1"/>
  <c r="CA7" i="1"/>
  <c r="BZ7" i="1"/>
  <c r="CJ46" i="1" l="1"/>
  <c r="CF46" i="1"/>
  <c r="CA46" i="1"/>
  <c r="CB46" i="1"/>
  <c r="CH46" i="1"/>
  <c r="CS42" i="1"/>
  <c r="CS9" i="1"/>
  <c r="CS13" i="1"/>
  <c r="CT13" i="1" s="1"/>
  <c r="CS18" i="1"/>
  <c r="CT18" i="1" s="1"/>
  <c r="CS7" i="1"/>
  <c r="CS11" i="1"/>
  <c r="CT11" i="1" s="1"/>
  <c r="CS16" i="1"/>
  <c r="CT16" i="1" s="1"/>
  <c r="CS38" i="1"/>
  <c r="CT38" i="1" s="1"/>
  <c r="CS20" i="1"/>
  <c r="CT20" i="1" s="1"/>
  <c r="CS24" i="1"/>
  <c r="CT24" i="1" s="1"/>
  <c r="CS28" i="1"/>
  <c r="CT28" i="1" s="1"/>
  <c r="CS32" i="1"/>
  <c r="CT32" i="1" s="1"/>
  <c r="CT42" i="1"/>
  <c r="CS22" i="1"/>
  <c r="CT22" i="1" s="1"/>
  <c r="CS26" i="1"/>
  <c r="CT26" i="1" s="1"/>
  <c r="CS30" i="1"/>
  <c r="CT30" i="1" s="1"/>
  <c r="CS36" i="1"/>
  <c r="CS40" i="1"/>
  <c r="CT40" i="1" s="1"/>
  <c r="CS44" i="1"/>
  <c r="CT44" i="1" s="1"/>
  <c r="CF48" i="1"/>
  <c r="CS34" i="1" l="1"/>
  <c r="CS46" i="1"/>
  <c r="CS48" i="1" s="1"/>
  <c r="CT7" i="1"/>
  <c r="CT36" i="1"/>
  <c r="CT46" i="1" s="1"/>
  <c r="CJ48" i="1"/>
  <c r="CT9" i="1"/>
  <c r="CT34" i="1" s="1"/>
  <c r="CH48" i="1"/>
  <c r="CA48" i="1"/>
  <c r="CB48" i="1"/>
  <c r="CT48" i="1" l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J48" i="1" s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R46" i="1" s="1"/>
  <c r="O36" i="1"/>
  <c r="M36" i="1"/>
  <c r="Q36" i="1" s="1"/>
  <c r="K36" i="1"/>
  <c r="I36" i="1"/>
  <c r="BK35" i="1"/>
  <c r="P34" i="1"/>
  <c r="N34" i="1"/>
  <c r="N48" i="1" s="1"/>
  <c r="L34" i="1"/>
  <c r="J34" i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K26" i="1"/>
  <c r="I26" i="1"/>
  <c r="BK25" i="1"/>
  <c r="CK24" i="1"/>
  <c r="CC24" i="1"/>
  <c r="BK24" i="1"/>
  <c r="AF24" i="1"/>
  <c r="AE24" i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Q18" i="1" s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R34" i="1" s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Q26" i="1" l="1"/>
  <c r="CK46" i="1"/>
  <c r="CC46" i="1"/>
  <c r="Q11" i="1"/>
  <c r="CM11" i="1"/>
  <c r="CO11" i="1" s="1"/>
  <c r="AC46" i="1"/>
  <c r="CM53" i="1"/>
  <c r="CO53" i="1" s="1"/>
  <c r="CC20" i="1"/>
  <c r="W22" i="1"/>
  <c r="CM40" i="1"/>
  <c r="CO40" i="1" s="1"/>
  <c r="Q44" i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AI44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C34" i="1" s="1"/>
  <c r="CK16" i="1"/>
  <c r="W18" i="1"/>
  <c r="AH18" i="1"/>
  <c r="AI18" i="1" s="1"/>
  <c r="W30" i="1"/>
  <c r="AH30" i="1"/>
  <c r="AD46" i="1"/>
  <c r="V7" i="1"/>
  <c r="AE7" i="1"/>
  <c r="AF7" i="1" s="1"/>
  <c r="AC7" i="1"/>
  <c r="AD7" i="1" s="1"/>
  <c r="W11" i="1"/>
  <c r="AH11" i="1"/>
  <c r="W26" i="1"/>
  <c r="AH26" i="1"/>
  <c r="AI26" i="1" s="1"/>
  <c r="P48" i="1"/>
  <c r="T48" i="1"/>
  <c r="Z48" i="1"/>
  <c r="AB48" i="1"/>
  <c r="Q9" i="1"/>
  <c r="AE34" i="1"/>
  <c r="AF34" i="1" s="1"/>
  <c r="AH9" i="1"/>
  <c r="AI9" i="1" s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AI38" i="1" s="1"/>
  <c r="W42" i="1"/>
  <c r="AH42" i="1"/>
  <c r="AI42" i="1" s="1"/>
  <c r="L48" i="1"/>
  <c r="AH36" i="1"/>
  <c r="AI36" i="1" s="1"/>
  <c r="BK36" i="1"/>
  <c r="O48" i="1"/>
  <c r="N52" i="1"/>
  <c r="CK34" i="1" l="1"/>
  <c r="CK48" i="1" s="1"/>
  <c r="AI30" i="1"/>
  <c r="AI11" i="1"/>
  <c r="Q46" i="1"/>
  <c r="AI46" i="1" s="1"/>
  <c r="K48" i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AC34" i="1"/>
  <c r="AD34" i="1" s="1"/>
  <c r="CO9" i="1"/>
  <c r="CO34" i="1" s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48" i="1"/>
  <c r="AA48" i="1"/>
  <c r="CM34" i="1" l="1"/>
  <c r="CM48" i="1" s="1"/>
  <c r="Q48" i="1"/>
  <c r="AC48" i="1"/>
  <c r="AD48" i="1" s="1"/>
  <c r="BK48" i="1"/>
  <c r="CP36" i="1"/>
  <c r="CO46" i="1"/>
  <c r="CP46" i="1" s="1"/>
  <c r="CP9" i="1"/>
  <c r="Y34" i="1"/>
  <c r="CN48" i="1"/>
  <c r="Y48" i="1"/>
  <c r="AE48" i="1"/>
  <c r="AF48" i="1" s="1"/>
  <c r="W34" i="1"/>
  <c r="AH34" i="1"/>
  <c r="AI34" i="1" s="1"/>
  <c r="V48" i="1"/>
  <c r="CP16" i="1"/>
  <c r="CP34" i="1" l="1"/>
  <c r="CP7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<sst xmlns="http://schemas.openxmlformats.org/spreadsheetml/2006/main" count="393" uniqueCount="169">
  <si>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</si>
  <si>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</si>
  <si>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</si>
  <si>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</si>
  <si>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</si>
  <si>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</si>
  <si>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</si>
  <si>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</si>
  <si>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</si>
  <si>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</si>
  <si>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</si>
  <si>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</si>
  <si>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</si>
  <si>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</si>
  <si>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</si>
  <si>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</si>
  <si>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</si>
  <si>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</si>
  <si>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</si>
  <si>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</si>
  <si>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</si>
  <si>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</si>
  <si>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</si>
  <si>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</si>
  <si>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</si>
  <si>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</si>
  <si>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</si>
  <si>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</si>
  <si>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</si>
  <si>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</si>
  <si>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</si>
  <si>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</si>
  <si>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</si>
  <si>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</si>
  <si>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</si>
  <si>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</si>
  <si>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</si>
  <si>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</si>
  <si>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</si>
  <si>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</si>
  <si>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</si>
  <si>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</si>
  <si>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</si>
  <si>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</si>
  <si>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</si>
  <si>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</si>
  <si>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</si>
  <si>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</si>
  <si>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</si>
  <si>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</si>
  <si>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</si>
  <si>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</si>
  <si>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</si>
  <si>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</si>
  <si>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</si>
  <si>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</si>
  <si>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</si>
  <si>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</si>
  <si>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</si>
  <si>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</si>
  <si>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</si>
  <si>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</si>
  <si>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</si>
  <si>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</si>
  <si>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</si>
  <si>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</si>
  <si>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</si>
  <si>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</si>
  <si>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</si>
  <si>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</si>
  <si>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</si>
  <si>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</si>
  <si>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</si>
  <si>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</si>
  <si>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</si>
  <si>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</si>
  <si>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</si>
  <si>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</si>
  <si>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</si>
  <si>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</si>
  <si>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</si>
  <si>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</si>
  <si>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</si>
  <si>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</si>
  <si>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</si>
  <si>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</si>
  <si>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</si>
  <si>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</si>
  <si>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</si>
  <si>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</si>
  <si>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</si>
  <si>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</si>
  <si>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</si>
  <si>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</si>
  <si>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</si>
  <si>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</si>
  <si>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</si>
  <si>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</si>
  <si>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</si>
  <si>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</si>
  <si>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</si>
  <si>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</si>
  <si>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</si>
  <si>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</si>
  <si>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</si>
  <si>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</si>
  <si>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</si>
  <si>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</si>
  <si>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</si>
  <si>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</si>
  <si>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</si>
  <si>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</si>
  <si>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</si>
  <si>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</si>
  <si>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</si>
  <si>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</si>
  <si>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</si>
  <si>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</si>
  <si>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</si>
  <si>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</si>
  <si>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</si>
  <si>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</si>
  <si>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</si>
  <si>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</si>
  <si>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</si>
  <si>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</si>
  <si>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</si>
  <si>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</si>
  <si>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</si>
  <si>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</si>
  <si>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</si>
  <si>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</si>
  <si>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</si>
  <si>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</si>
  <si>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</si>
  <si>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</si>
  <si>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</si>
  <si>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</si>
  <si>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</si>
  <si>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</si>
  <si>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</si>
  <si>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</si>
  <si>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</si>
  <si>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</si>
  <si>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</si>
  <si>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</si>
  <si>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</si>
  <si>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</si>
  <si>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ﾃｸﾆｸｾﾝﾀｰ維持費等</t>
  </si>
  <si>
    <t>販売促進他</t>
  </si>
  <si>
    <t>予算</t>
    <phoneticPr fontId="3" type="noConversion"/>
  </si>
  <si>
    <t>17/7</t>
  </si>
  <si>
    <t>17/10</t>
  </si>
  <si>
    <t>17/12</t>
  </si>
  <si>
    <t>２０１７下期予算　（成都）R間接費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</si>
  <si>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</si>
  <si>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</si>
  <si>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</si>
  <si>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</si>
  <si>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実績</t>
    <phoneticPr fontId="3" type="noConversion"/>
  </si>
  <si>
    <t>レビュー</t>
    <phoneticPr fontId="3" type="noConversion"/>
  </si>
  <si>
    <t>17/9</t>
  </si>
  <si>
    <t>17/11</t>
  </si>
  <si>
    <t>16/2Q</t>
  </si>
  <si>
    <t>16/6</t>
  </si>
  <si>
    <t>18/1</t>
  </si>
  <si>
    <t>16/8</t>
  </si>
  <si>
    <t>18/2</t>
  </si>
  <si>
    <t>赴任旅費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</si>
</sst>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  <numFmt numFmtId="182" formatCode="0_);[Red]\(0\)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6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0" fontId="0" fillId="7" borderId="0" xfId="0" applyFill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20" xfId="1" applyFont="1" applyFill="1" applyBorder="1">
      <alignment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178" fontId="4" fillId="2" borderId="111" xfId="0" applyNumberFormat="1" applyFont="1" applyFill="1" applyBorder="1">
      <alignment vertical="center"/>
    </xf>
    <xf numFmtId="0" fontId="4" fillId="2" borderId="70" xfId="0" applyFont="1" applyFill="1" applyBorder="1">
      <alignment vertical="center"/>
    </xf>
    <xf numFmtId="0" fontId="4" fillId="2" borderId="112" xfId="0" applyFont="1" applyFill="1" applyBorder="1">
      <alignment vertical="center"/>
    </xf>
    <xf numFmtId="0" fontId="4" fillId="2" borderId="71" xfId="0" applyFont="1" applyFill="1" applyBorder="1">
      <alignment vertical="center"/>
    </xf>
    <xf numFmtId="0" fontId="4" fillId="2" borderId="98" xfId="0" applyFont="1" applyFill="1" applyBorder="1">
      <alignment vertical="center"/>
    </xf>
    <xf numFmtId="0" fontId="4" fillId="2" borderId="111" xfId="0" applyFont="1" applyFill="1" applyBorder="1">
      <alignment vertical="center"/>
    </xf>
    <xf numFmtId="0" fontId="4" fillId="2" borderId="113" xfId="0" applyFont="1" applyFill="1" applyBorder="1">
      <alignment vertical="center"/>
    </xf>
    <xf numFmtId="0" fontId="4" fillId="3" borderId="113" xfId="0" applyFont="1" applyFill="1" applyBorder="1">
      <alignment vertical="center"/>
    </xf>
    <xf numFmtId="177" fontId="6" fillId="2" borderId="98" xfId="2" applyNumberFormat="1" applyFont="1" applyFill="1" applyBorder="1" applyAlignment="1">
      <alignment horizontal="left" vertical="center"/>
    </xf>
    <xf numFmtId="0" fontId="4" fillId="0" borderId="98" xfId="0" applyFont="1" applyFill="1" applyBorder="1">
      <alignment vertical="center"/>
    </xf>
    <xf numFmtId="177" fontId="6" fillId="2" borderId="97" xfId="2" applyNumberFormat="1" applyFont="1" applyFill="1" applyBorder="1" applyAlignment="1">
      <alignment horizontal="left" vertical="center"/>
    </xf>
    <xf numFmtId="177" fontId="6" fillId="2" borderId="70" xfId="2" applyNumberFormat="1" applyFont="1" applyFill="1" applyBorder="1" applyAlignment="1">
      <alignment horizontal="left" vertical="center"/>
    </xf>
    <xf numFmtId="177" fontId="6" fillId="2" borderId="112" xfId="2" applyNumberFormat="1" applyFont="1" applyFill="1" applyBorder="1" applyAlignment="1">
      <alignment horizontal="left" vertical="center"/>
    </xf>
    <xf numFmtId="0" fontId="4" fillId="2" borderId="2" xfId="0" applyFont="1" applyFill="1" applyBorder="1">
      <alignment vertical="center"/>
    </xf>
    <xf numFmtId="0" fontId="4" fillId="3" borderId="98" xfId="0" applyFont="1" applyFill="1" applyBorder="1">
      <alignment vertical="center"/>
    </xf>
    <xf numFmtId="0" fontId="4" fillId="0" borderId="95" xfId="0" applyFont="1" applyFill="1" applyBorder="1">
      <alignment vertical="center"/>
    </xf>
    <xf numFmtId="0" fontId="4" fillId="3" borderId="111" xfId="0" applyFont="1" applyFill="1" applyBorder="1">
      <alignment vertical="center"/>
    </xf>
    <xf numFmtId="0" fontId="4" fillId="0" borderId="96" xfId="0" applyFont="1" applyFill="1" applyBorder="1">
      <alignment vertical="center"/>
    </xf>
    <xf numFmtId="0" fontId="4" fillId="0" borderId="111" xfId="0" applyFont="1" applyFill="1" applyBorder="1">
      <alignment vertical="center"/>
    </xf>
    <xf numFmtId="0" fontId="4" fillId="2" borderId="99" xfId="0" applyFont="1" applyFill="1" applyBorder="1">
      <alignment vertical="center"/>
    </xf>
    <xf numFmtId="0" fontId="4" fillId="4" borderId="98" xfId="0" applyFont="1" applyFill="1" applyBorder="1">
      <alignment vertical="center"/>
    </xf>
    <xf numFmtId="0" fontId="13" fillId="6" borderId="114" xfId="0" applyFont="1" applyFill="1" applyBorder="1">
      <alignment vertical="center"/>
    </xf>
    <xf numFmtId="182" fontId="4" fillId="2" borderId="98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98" xfId="0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O6" activePane="bottomRight" state="frozen"/>
      <selection activeCell="BN25" sqref="BN25"/>
      <selection pane="topRight" activeCell="BN25" sqref="BN25"/>
      <selection pane="bottomLeft" activeCell="BN25" sqref="BN25"/>
      <selection pane="bottomRight" activeCell="CX33" sqref="CX33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5" style="2" hidden="1" customWidth="1"/>
    <col min="69" max="71" width="9" style="2" customWidth="1"/>
    <col min="72" max="72" width="2.375" style="548" customWidth="1"/>
    <col min="73" max="73" width="9" style="2" customWidth="1"/>
    <col min="74" max="75" width="9" style="550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154</v>
      </c>
      <c r="C1" s="1"/>
      <c r="D1" s="1"/>
      <c r="BR1" s="83"/>
      <c r="BS1" s="83"/>
      <c r="BV1" s="549"/>
      <c r="BW1" s="549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51"/>
      <c r="BW3" s="551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140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89</v>
      </c>
      <c r="AU4" s="23" t="s">
        <v>95</v>
      </c>
      <c r="AV4" s="23" t="s">
        <v>19</v>
      </c>
      <c r="AW4" s="26" t="s">
        <v>90</v>
      </c>
      <c r="AX4" s="26" t="s">
        <v>91</v>
      </c>
      <c r="AY4" s="27" t="s">
        <v>92</v>
      </c>
      <c r="AZ4" s="28" t="s">
        <v>89</v>
      </c>
      <c r="BA4" s="29" t="s">
        <v>17</v>
      </c>
      <c r="BB4" s="26" t="s">
        <v>93</v>
      </c>
      <c r="BC4" s="27" t="s">
        <v>94</v>
      </c>
      <c r="BD4" s="30" t="s">
        <v>95</v>
      </c>
      <c r="BE4" s="18" t="s">
        <v>65</v>
      </c>
      <c r="BF4" s="31"/>
      <c r="BG4" s="32"/>
      <c r="BH4" s="22" t="s">
        <v>98</v>
      </c>
      <c r="BJ4" s="23" t="s">
        <v>17</v>
      </c>
      <c r="BK4" s="2" t="s">
        <v>18</v>
      </c>
      <c r="BL4" s="14" t="s">
        <v>19</v>
      </c>
      <c r="BM4" s="22" t="s">
        <v>135</v>
      </c>
      <c r="BN4" s="22" t="s">
        <v>136</v>
      </c>
      <c r="BO4" s="22" t="s">
        <v>137</v>
      </c>
      <c r="BQ4" s="22" t="s">
        <v>139</v>
      </c>
      <c r="BR4" s="22" t="s">
        <v>145</v>
      </c>
      <c r="BS4" s="22" t="s">
        <v>146</v>
      </c>
      <c r="BU4" s="22" t="s">
        <v>155</v>
      </c>
      <c r="BV4" s="552" t="s">
        <v>156</v>
      </c>
      <c r="BW4" s="552" t="s">
        <v>157</v>
      </c>
      <c r="BX4" s="19" t="s">
        <v>156</v>
      </c>
      <c r="BY4" s="19" t="s">
        <v>144</v>
      </c>
      <c r="BZ4" s="17" t="s">
        <v>161</v>
      </c>
      <c r="CA4" s="17" t="s">
        <v>152</v>
      </c>
      <c r="CB4" s="17" t="s">
        <v>162</v>
      </c>
      <c r="CC4" s="17" t="s">
        <v>20</v>
      </c>
      <c r="CD4" s="17" t="s">
        <v>163</v>
      </c>
      <c r="CE4" s="17" t="s">
        <v>164</v>
      </c>
      <c r="CF4" s="17" t="s">
        <v>153</v>
      </c>
      <c r="CG4" s="17" t="s">
        <v>151</v>
      </c>
      <c r="CH4" s="17" t="s">
        <v>165</v>
      </c>
      <c r="CI4" s="17" t="s">
        <v>166</v>
      </c>
      <c r="CJ4" s="17" t="s">
        <v>167</v>
      </c>
      <c r="CK4" s="216" t="s">
        <v>21</v>
      </c>
      <c r="CL4" s="19" t="s">
        <v>138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66" t="s">
        <v>141</v>
      </c>
      <c r="CS4" s="566"/>
      <c r="CT4" s="567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100</v>
      </c>
      <c r="AN5" s="38" t="s">
        <v>101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66</v>
      </c>
      <c r="BA5" s="46" t="s">
        <v>28</v>
      </c>
      <c r="BB5" s="46" t="s">
        <v>29</v>
      </c>
      <c r="BC5" s="48" t="s">
        <v>29</v>
      </c>
      <c r="BD5" s="49" t="s">
        <v>66</v>
      </c>
      <c r="BE5" s="38" t="s">
        <v>28</v>
      </c>
      <c r="BF5" s="50" t="s">
        <v>102</v>
      </c>
      <c r="BG5" s="51" t="s">
        <v>134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147</v>
      </c>
      <c r="BS5" s="38" t="s">
        <v>147</v>
      </c>
      <c r="BU5" s="38" t="s">
        <v>158</v>
      </c>
      <c r="BV5" s="553" t="s">
        <v>28</v>
      </c>
      <c r="BW5" s="553" t="s">
        <v>159</v>
      </c>
      <c r="BX5" s="41" t="s">
        <v>160</v>
      </c>
      <c r="BY5" s="41" t="s">
        <v>33</v>
      </c>
      <c r="BZ5" s="37" t="s">
        <v>28</v>
      </c>
      <c r="CA5" s="38" t="s">
        <v>28</v>
      </c>
      <c r="CB5" s="38" t="s">
        <v>28</v>
      </c>
      <c r="CC5" s="37" t="s">
        <v>28</v>
      </c>
      <c r="CD5" s="38" t="s">
        <v>33</v>
      </c>
      <c r="CE5" s="38" t="s">
        <v>66</v>
      </c>
      <c r="CF5" s="37" t="s">
        <v>28</v>
      </c>
      <c r="CG5" s="38" t="s">
        <v>28</v>
      </c>
      <c r="CH5" s="38" t="s">
        <v>28</v>
      </c>
      <c r="CI5" s="37" t="s">
        <v>29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150</v>
      </c>
      <c r="CS5" s="38" t="s">
        <v>142</v>
      </c>
      <c r="CT5" s="43" t="s">
        <v>143</v>
      </c>
    </row>
    <row r="6" spans="2:98" s="113" customFormat="1" ht="17.25" customHeight="1" x14ac:dyDescent="0.15">
      <c r="B6" s="110"/>
      <c r="C6" s="116"/>
      <c r="D6" s="521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48"/>
      <c r="BU6" s="111"/>
      <c r="BV6" s="554"/>
      <c r="BW6" s="554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9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0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0</v>
      </c>
      <c r="BF7" s="78"/>
      <c r="BG7" s="79"/>
      <c r="BH7" s="68">
        <v>0</v>
      </c>
      <c r="BJ7" s="75">
        <v>2</v>
      </c>
      <c r="BK7" s="73">
        <f t="shared" si="1"/>
        <v>-2</v>
      </c>
      <c r="BL7" s="68">
        <v>1.8915000000000002</v>
      </c>
      <c r="BM7" s="68">
        <v>1.6666666666666666E-2</v>
      </c>
      <c r="BN7" s="488">
        <v>7.8E-2</v>
      </c>
      <c r="BO7" s="488">
        <f>(BM7+BN7)/2</f>
        <v>4.7333333333333331E-2</v>
      </c>
      <c r="BQ7" s="488">
        <v>0.40883333333333333</v>
      </c>
      <c r="BR7" s="68">
        <v>0.60283333333333333</v>
      </c>
      <c r="BS7" s="68">
        <f>(BQ7+BR7)/2</f>
        <v>0.50583333333333336</v>
      </c>
      <c r="BT7" s="548"/>
      <c r="BU7" s="488">
        <v>0.78916666666666657</v>
      </c>
      <c r="BV7" s="555"/>
      <c r="BW7" s="555">
        <f>(BU7+BV7)/2</f>
        <v>0.39458333333333329</v>
      </c>
      <c r="BX7" s="71">
        <v>1</v>
      </c>
      <c r="BY7" s="71">
        <v>0.5</v>
      </c>
      <c r="BZ7" s="67">
        <f>データ!CL25</f>
        <v>0.85899999999999999</v>
      </c>
      <c r="CA7" s="68">
        <f>データ!CM25</f>
        <v>1.0640000000000001</v>
      </c>
      <c r="CB7" s="68">
        <f>データ!CN25</f>
        <v>0.72899999999999998</v>
      </c>
      <c r="CC7" s="210">
        <f>(BZ7+CA7+CB7)/3</f>
        <v>0.88400000000000001</v>
      </c>
      <c r="CD7" s="71">
        <v>0.5</v>
      </c>
      <c r="CE7" s="523"/>
      <c r="CF7" s="67">
        <f>データ!CP25</f>
        <v>0</v>
      </c>
      <c r="CG7" s="523"/>
      <c r="CH7" s="68">
        <f>データ!CQ25</f>
        <v>1</v>
      </c>
      <c r="CI7" s="523"/>
      <c r="CJ7" s="68">
        <f>データ!CR25</f>
        <v>1</v>
      </c>
      <c r="CK7" s="65">
        <f>(CF7+CH7+CJ7)/3</f>
        <v>0.66666666666666663</v>
      </c>
      <c r="CL7" s="71">
        <f>(BY7+CD7)/2</f>
        <v>0.5</v>
      </c>
      <c r="CM7" s="67">
        <f>(CC7+CK7)/2</f>
        <v>0.77533333333333332</v>
      </c>
      <c r="CN7" s="69">
        <v>1</v>
      </c>
      <c r="CO7" s="68">
        <f>(CM7+CN7)/2</f>
        <v>0.8876666666666666</v>
      </c>
      <c r="CP7" s="81">
        <f>CO7-BH7</f>
        <v>0.8876666666666666</v>
      </c>
      <c r="CR7" s="513">
        <f>BX7*6</f>
        <v>6</v>
      </c>
      <c r="CS7" s="68">
        <f>BZ7+CA7+CB7+CF7+CH7+CJ7</f>
        <v>4.6520000000000001</v>
      </c>
      <c r="CT7" s="72">
        <f>CR7-CS7</f>
        <v>1.3479999999999999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48"/>
      <c r="BU8" s="56"/>
      <c r="BV8" s="556"/>
      <c r="BW8" s="556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5.5755000000000008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</v>
      </c>
      <c r="BF9" s="94"/>
      <c r="BG9" s="95"/>
      <c r="BH9" s="64">
        <v>2.7877500000000004</v>
      </c>
      <c r="BJ9" s="92">
        <v>5</v>
      </c>
      <c r="BK9" s="73">
        <f t="shared" si="1"/>
        <v>-5</v>
      </c>
      <c r="BL9" s="64">
        <v>6.1214133333333329</v>
      </c>
      <c r="BM9" s="64">
        <v>0</v>
      </c>
      <c r="BN9" s="64">
        <v>0.46649999999999997</v>
      </c>
      <c r="BO9" s="488">
        <f>(BM9+BN9)/2</f>
        <v>0.23324999999999999</v>
      </c>
      <c r="BQ9" s="488">
        <v>0</v>
      </c>
      <c r="BR9" s="64">
        <v>0</v>
      </c>
      <c r="BS9" s="68">
        <f>(BQ9+BR9)/2</f>
        <v>0</v>
      </c>
      <c r="BT9" s="548"/>
      <c r="BU9" s="488">
        <v>4.4833333333333336E-2</v>
      </c>
      <c r="BV9" s="557"/>
      <c r="BW9" s="555">
        <f>(BU9+BV9)/2</f>
        <v>2.2416666666666668E-2</v>
      </c>
      <c r="BX9" s="90">
        <v>0.5</v>
      </c>
      <c r="BY9" s="90">
        <v>0</v>
      </c>
      <c r="BZ9" s="86">
        <f>データ!CL41</f>
        <v>0.185</v>
      </c>
      <c r="CA9" s="64">
        <f>データ!CM41</f>
        <v>0</v>
      </c>
      <c r="CB9" s="64">
        <f>データ!CN41</f>
        <v>0</v>
      </c>
      <c r="CC9" s="212">
        <f>(BZ9+CA9+CB9)/3</f>
        <v>6.1666666666666668E-2</v>
      </c>
      <c r="CD9" s="90">
        <v>0</v>
      </c>
      <c r="CE9" s="523"/>
      <c r="CF9" s="86">
        <f>データ!CP41</f>
        <v>0</v>
      </c>
      <c r="CG9" s="523"/>
      <c r="CH9" s="86">
        <f>データ!CQ41</f>
        <v>0</v>
      </c>
      <c r="CI9" s="523"/>
      <c r="CJ9" s="64">
        <f>データ!CR41</f>
        <v>0</v>
      </c>
      <c r="CK9" s="84">
        <f>(CF9+CH9+CJ9)/3</f>
        <v>0</v>
      </c>
      <c r="CL9" s="90">
        <f>(BY9+CD9)/2</f>
        <v>0</v>
      </c>
      <c r="CM9" s="86">
        <f>(CC9+CK9)/2</f>
        <v>3.0833333333333334E-2</v>
      </c>
      <c r="CN9" s="86">
        <v>9.2588096883333346</v>
      </c>
      <c r="CO9" s="64">
        <f>(CM9+CN9)/2</f>
        <v>4.6448215108333342</v>
      </c>
      <c r="CP9" s="97">
        <f>CO9-BH9</f>
        <v>1.8570715108333338</v>
      </c>
      <c r="CR9" s="516">
        <f>BX9*6</f>
        <v>3</v>
      </c>
      <c r="CS9" s="68">
        <f>BZ9+CA9+CB9+CF9+CH9+CJ9</f>
        <v>0.185</v>
      </c>
      <c r="CT9" s="72">
        <f>CR9-CS9</f>
        <v>2.8149999999999999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48"/>
      <c r="BU10" s="56"/>
      <c r="BV10" s="556"/>
      <c r="BW10" s="556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3.4283333333333332E-2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0.51666666666666661</v>
      </c>
      <c r="BF11" s="94"/>
      <c r="BG11" s="95"/>
      <c r="BH11" s="64">
        <v>0.27547499999999997</v>
      </c>
      <c r="BJ11" s="92"/>
      <c r="BK11" s="73">
        <f t="shared" si="1"/>
        <v>0</v>
      </c>
      <c r="BL11" s="64">
        <v>9.9048333333333335E-2</v>
      </c>
      <c r="BM11" s="64">
        <v>0.28333333333333333</v>
      </c>
      <c r="BN11" s="64">
        <v>0.3</v>
      </c>
      <c r="BO11" s="488">
        <f>(BM11+BN11)/2</f>
        <v>0.29166666666666663</v>
      </c>
      <c r="BQ11" s="488">
        <v>0</v>
      </c>
      <c r="BR11" s="64">
        <v>0</v>
      </c>
      <c r="BS11" s="68">
        <f>(BQ11+BR11)/2</f>
        <v>0</v>
      </c>
      <c r="BT11" s="548"/>
      <c r="BU11" s="488">
        <v>0</v>
      </c>
      <c r="BV11" s="557"/>
      <c r="BW11" s="555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0</v>
      </c>
      <c r="CE11" s="523"/>
      <c r="CF11" s="86">
        <f>データ!CP43</f>
        <v>0</v>
      </c>
      <c r="CG11" s="523"/>
      <c r="CH11" s="64">
        <f>データ!CQ43</f>
        <v>0</v>
      </c>
      <c r="CI11" s="523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>CO11-BH11</f>
        <v>-0.24622262666666664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48"/>
      <c r="BU12" s="56"/>
      <c r="BV12" s="556"/>
      <c r="BW12" s="556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1.1678133333333336</v>
      </c>
      <c r="BF13" s="78"/>
      <c r="BG13" s="79"/>
      <c r="BH13" s="68">
        <v>0.5839066666666668</v>
      </c>
      <c r="BJ13" s="92"/>
      <c r="BK13" s="73">
        <f t="shared" si="1"/>
        <v>0</v>
      </c>
      <c r="BL13" s="64">
        <v>0</v>
      </c>
      <c r="BM13" s="68">
        <v>0</v>
      </c>
      <c r="BN13" s="68">
        <v>0.48626666666666662</v>
      </c>
      <c r="BO13" s="488">
        <f>(BM13+BN13)/2</f>
        <v>0.24313333333333331</v>
      </c>
      <c r="BQ13" s="488">
        <v>0</v>
      </c>
      <c r="BR13" s="64">
        <v>0</v>
      </c>
      <c r="BS13" s="68">
        <f>(BQ13+BR13)/2</f>
        <v>0</v>
      </c>
      <c r="BT13" s="548"/>
      <c r="BU13" s="488">
        <v>0</v>
      </c>
      <c r="BV13" s="557"/>
      <c r="BW13" s="555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</v>
      </c>
      <c r="CE13" s="523"/>
      <c r="CF13" s="67">
        <f>データ!CP45</f>
        <v>0</v>
      </c>
      <c r="CG13" s="523"/>
      <c r="CH13" s="68">
        <f>データ!CQ45</f>
        <v>0</v>
      </c>
      <c r="CI13" s="523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>CO13-BH13</f>
        <v>-0.5839066666666668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87" t="s">
        <v>168</v>
      </c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4"/>
      <c r="BS14" s="524"/>
      <c r="BT14" s="548"/>
      <c r="BU14" s="524"/>
      <c r="BV14" s="558"/>
      <c r="BW14" s="558"/>
      <c r="BX14" s="559"/>
      <c r="BY14" s="90"/>
      <c r="BZ14" s="86">
        <f>データ!CL46</f>
        <v>0</v>
      </c>
      <c r="CA14" s="64">
        <f>データ!CM46</f>
        <v>11.22716</v>
      </c>
      <c r="CB14" s="64">
        <f>データ!CN46</f>
        <v>0</v>
      </c>
      <c r="CC14" s="212"/>
      <c r="CD14" s="90"/>
      <c r="CE14" s="111"/>
      <c r="CF14" s="86">
        <f>データ!CP46</f>
        <v>0</v>
      </c>
      <c r="CG14" s="111"/>
      <c r="CH14" s="64">
        <f>データ!CQ46</f>
        <v>0</v>
      </c>
      <c r="CI14" s="111"/>
      <c r="CJ14" s="64">
        <f>データ!CR46</f>
        <v>0</v>
      </c>
      <c r="CK14" s="84"/>
      <c r="CL14" s="90"/>
      <c r="CM14" s="86"/>
      <c r="CN14" s="64"/>
      <c r="CO14" s="64"/>
      <c r="CP14" s="97"/>
      <c r="CR14" s="514"/>
      <c r="CS14" s="64">
        <f>BZ14+CA14+CB14+CF14+CH14+CJ14</f>
        <v>11.22716</v>
      </c>
      <c r="CT14" s="88">
        <f>CR14-CS14</f>
        <v>-11.22716</v>
      </c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48"/>
      <c r="BU15" s="111"/>
      <c r="BV15" s="554"/>
      <c r="BW15" s="554"/>
      <c r="BX15" s="118"/>
      <c r="BY15" s="118"/>
      <c r="BZ15" s="115"/>
      <c r="CA15" s="111"/>
      <c r="CB15" s="111"/>
      <c r="CC15" s="209"/>
      <c r="CD15" s="118"/>
      <c r="CE15" s="523"/>
      <c r="CF15" s="115"/>
      <c r="CG15" s="523"/>
      <c r="CH15" s="111"/>
      <c r="CI15" s="523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4.5325833333333332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4.0961350000000003</v>
      </c>
      <c r="BF16" s="78"/>
      <c r="BG16" s="79"/>
      <c r="BH16" s="68">
        <v>4.3143591666666667</v>
      </c>
      <c r="BJ16" s="75">
        <v>63</v>
      </c>
      <c r="BK16" s="73">
        <f t="shared" si="1"/>
        <v>-63</v>
      </c>
      <c r="BL16" s="68">
        <v>88.466466666666662</v>
      </c>
      <c r="BM16" s="68">
        <v>3.8995700000000002</v>
      </c>
      <c r="BN16" s="68">
        <v>6.5739116666666657</v>
      </c>
      <c r="BO16" s="488">
        <f>(BM16+BN16)/2</f>
        <v>5.2367408333333332</v>
      </c>
      <c r="BQ16" s="488">
        <v>7.4814583333333333</v>
      </c>
      <c r="BR16" s="68">
        <v>6.4330350000000003</v>
      </c>
      <c r="BS16" s="68">
        <f>(BQ16+BR16)/2</f>
        <v>6.9572466666666664</v>
      </c>
      <c r="BT16" s="548"/>
      <c r="BU16" s="488">
        <v>12.994429999999999</v>
      </c>
      <c r="BV16" s="555"/>
      <c r="BW16" s="555">
        <f>(BU16+BV16)/2</f>
        <v>6.4972149999999997</v>
      </c>
      <c r="BX16" s="71">
        <v>11</v>
      </c>
      <c r="BY16" s="71">
        <v>8.6666666666666661</v>
      </c>
      <c r="BZ16" s="67">
        <f>データ!CL48</f>
        <v>19.58361</v>
      </c>
      <c r="CA16" s="68">
        <f>データ!CM48</f>
        <v>7.9175500000000003</v>
      </c>
      <c r="CB16" s="68">
        <f>データ!CN48</f>
        <v>12.36107</v>
      </c>
      <c r="CC16" s="210">
        <f>(BZ16+CA16+CB16)/3</f>
        <v>13.287409999999999</v>
      </c>
      <c r="CD16" s="71">
        <v>8</v>
      </c>
      <c r="CE16" s="523"/>
      <c r="CF16" s="67">
        <f>データ!CP48</f>
        <v>0</v>
      </c>
      <c r="CG16" s="523"/>
      <c r="CH16" s="67">
        <f>データ!CQ48</f>
        <v>11</v>
      </c>
      <c r="CI16" s="523"/>
      <c r="CJ16" s="68">
        <f>データ!CR48</f>
        <v>8.8000000000000007</v>
      </c>
      <c r="CK16" s="65">
        <f>(CF16+CH16+CJ16)/3</f>
        <v>6.6000000000000005</v>
      </c>
      <c r="CL16" s="71">
        <f>(BY16+CD16)/2</f>
        <v>8.3333333333333321</v>
      </c>
      <c r="CM16" s="67">
        <f>(CC16+CK16)/2</f>
        <v>9.9437049999999996</v>
      </c>
      <c r="CN16" s="67">
        <f>101.425012883333-24</f>
        <v>77.425012883332997</v>
      </c>
      <c r="CO16" s="68">
        <f>(CM16+CN16)/2</f>
        <v>43.684358941666495</v>
      </c>
      <c r="CP16" s="81">
        <f>CO16-BH16</f>
        <v>39.369999774999826</v>
      </c>
      <c r="CR16" s="516">
        <f>BX16*6</f>
        <v>66</v>
      </c>
      <c r="CS16" s="68">
        <f>BZ16+CA16+CB16+CF16+CH16+CJ16</f>
        <v>59.662229999999994</v>
      </c>
      <c r="CT16" s="72">
        <f>CR16-CS16</f>
        <v>6.3377700000000061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48"/>
      <c r="BU17" s="56"/>
      <c r="BV17" s="556"/>
      <c r="BW17" s="556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0.62433333333333341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0.5405899999999999</v>
      </c>
      <c r="BF18" s="78"/>
      <c r="BG18" s="79"/>
      <c r="BH18" s="68">
        <v>0.58246166666666666</v>
      </c>
      <c r="BJ18" s="75">
        <v>5</v>
      </c>
      <c r="BK18" s="73">
        <f t="shared" si="1"/>
        <v>-5</v>
      </c>
      <c r="BL18" s="68">
        <v>4.7843333333333327</v>
      </c>
      <c r="BM18" s="68">
        <v>0.42637000000000003</v>
      </c>
      <c r="BN18" s="68">
        <v>0.61774833333333334</v>
      </c>
      <c r="BO18" s="488">
        <f>(BM18+BN18)/2</f>
        <v>0.52205916666666674</v>
      </c>
      <c r="BQ18" s="488">
        <v>0.6071333333333333</v>
      </c>
      <c r="BR18" s="68">
        <v>0.58831999999999995</v>
      </c>
      <c r="BS18" s="68">
        <f>(BQ18+BR18)/2</f>
        <v>0.59772666666666663</v>
      </c>
      <c r="BT18" s="548"/>
      <c r="BU18" s="488">
        <v>0.60577333333333327</v>
      </c>
      <c r="BV18" s="555"/>
      <c r="BW18" s="555">
        <f>(BU18+BV18)/2</f>
        <v>0.30288666666666664</v>
      </c>
      <c r="BX18" s="71">
        <v>1</v>
      </c>
      <c r="BY18" s="71">
        <v>1</v>
      </c>
      <c r="BZ18" s="67">
        <f>データ!CL50</f>
        <v>0</v>
      </c>
      <c r="CA18" s="68">
        <f>データ!CM50</f>
        <v>0.67130000000000001</v>
      </c>
      <c r="CB18" s="68">
        <f>データ!CN50</f>
        <v>0.73833000000000004</v>
      </c>
      <c r="CC18" s="210">
        <f>(BZ18+CA18+CB18)/3</f>
        <v>0.46987666666666666</v>
      </c>
      <c r="CD18" s="71">
        <v>1</v>
      </c>
      <c r="CE18" s="523"/>
      <c r="CF18" s="67">
        <f>データ!CP50</f>
        <v>0</v>
      </c>
      <c r="CG18" s="523"/>
      <c r="CH18" s="67">
        <f>データ!CQ50</f>
        <v>1</v>
      </c>
      <c r="CI18" s="523"/>
      <c r="CJ18" s="68">
        <f>データ!CR50</f>
        <v>1</v>
      </c>
      <c r="CK18" s="65">
        <f>(CF18+CH18+CJ18)/3</f>
        <v>0.66666666666666663</v>
      </c>
      <c r="CL18" s="71">
        <f t="shared" ref="CL18" si="2">(BY18+CD18)/2</f>
        <v>1</v>
      </c>
      <c r="CM18" s="67">
        <f>(CC18+CK18)/2</f>
        <v>0.56827166666666662</v>
      </c>
      <c r="CN18" s="67">
        <v>5.2307841666666688</v>
      </c>
      <c r="CO18" s="68">
        <f>(CM18+CN18)/2</f>
        <v>2.8995279166666679</v>
      </c>
      <c r="CP18" s="81">
        <f>CO18-BH18</f>
        <v>2.3170662500000012</v>
      </c>
      <c r="CR18" s="516">
        <f>BX18*6</f>
        <v>6</v>
      </c>
      <c r="CS18" s="68">
        <f>BZ18+CA18+CB18+CF18+CH18+CJ18</f>
        <v>3.4096299999999999</v>
      </c>
      <c r="CT18" s="72">
        <f>CR18-CS18</f>
        <v>2.5903700000000001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48"/>
      <c r="BU19" s="64"/>
      <c r="BV19" s="557"/>
      <c r="BW19" s="557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0.8923333333333332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0.92383333333333328</v>
      </c>
      <c r="BF20" s="78"/>
      <c r="BG20" s="79"/>
      <c r="BH20" s="68">
        <v>0.90808333333333324</v>
      </c>
      <c r="BJ20" s="75">
        <v>30</v>
      </c>
      <c r="BK20" s="73">
        <f t="shared" si="1"/>
        <v>-30</v>
      </c>
      <c r="BL20" s="68">
        <v>28.337833333333336</v>
      </c>
      <c r="BM20" s="68">
        <v>2.4540999999999999</v>
      </c>
      <c r="BN20" s="68">
        <v>2.4728400000000001</v>
      </c>
      <c r="BO20" s="488">
        <f>(BM20+BN20)/2</f>
        <v>2.46347</v>
      </c>
      <c r="BQ20" s="488">
        <v>2.5330000000000004</v>
      </c>
      <c r="BR20" s="68">
        <v>2.6051666666666664</v>
      </c>
      <c r="BS20" s="68">
        <f>(BQ20+BR20)/2</f>
        <v>2.5690833333333334</v>
      </c>
      <c r="BT20" s="548"/>
      <c r="BU20" s="488">
        <v>3.3866050000000003</v>
      </c>
      <c r="BV20" s="555"/>
      <c r="BW20" s="555">
        <f>(BU20+BV20)/2</f>
        <v>1.6933025000000002</v>
      </c>
      <c r="BX20" s="71">
        <v>2</v>
      </c>
      <c r="BY20" s="71">
        <v>2</v>
      </c>
      <c r="BZ20" s="67">
        <f>データ!CL52</f>
        <v>4.2249999999999996</v>
      </c>
      <c r="CA20" s="68">
        <f>データ!CM52</f>
        <v>2.6619999999999999</v>
      </c>
      <c r="CB20" s="68">
        <f>データ!CN52</f>
        <v>5.673</v>
      </c>
      <c r="CC20" s="210">
        <f>(BZ20+CA20+CB20)/3</f>
        <v>4.1866666666666665</v>
      </c>
      <c r="CD20" s="71">
        <v>2</v>
      </c>
      <c r="CE20" s="523"/>
      <c r="CF20" s="67">
        <f>データ!CP52</f>
        <v>0</v>
      </c>
      <c r="CG20" s="523"/>
      <c r="CH20" s="68">
        <f>データ!CQ52</f>
        <v>1</v>
      </c>
      <c r="CI20" s="523"/>
      <c r="CJ20" s="68">
        <f>データ!CR52</f>
        <v>1</v>
      </c>
      <c r="CK20" s="65">
        <f>(CF20+CH20+CJ20)/3</f>
        <v>0.66666666666666663</v>
      </c>
      <c r="CL20" s="71">
        <f t="shared" ref="CL20" si="3">(BY20+CD20)/2</f>
        <v>2</v>
      </c>
      <c r="CM20" s="67">
        <f>(CC20+CK20)/2</f>
        <v>2.4266666666666667</v>
      </c>
      <c r="CN20" s="67">
        <f>41.8-16</f>
        <v>25.799999999999997</v>
      </c>
      <c r="CO20" s="68">
        <f>(CM20+CN20)/2</f>
        <v>14.113333333333332</v>
      </c>
      <c r="CP20" s="81">
        <f>CO20-BH20</f>
        <v>13.205249999999998</v>
      </c>
      <c r="CR20" s="516">
        <f t="shared" ref="CR20" si="4">BX20*6</f>
        <v>12</v>
      </c>
      <c r="CS20" s="68">
        <f>BZ20+CA20+CB20+CF20+CH20+CJ20</f>
        <v>14.559999999999999</v>
      </c>
      <c r="CT20" s="72">
        <f>CR20-CS20</f>
        <v>-2.5599999999999987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48"/>
      <c r="BU21" s="64"/>
      <c r="BV21" s="557"/>
      <c r="BW21" s="557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</v>
      </c>
      <c r="BR22" s="68">
        <v>0</v>
      </c>
      <c r="BS22" s="68">
        <f>(BQ22+BR22)/2</f>
        <v>0</v>
      </c>
      <c r="BT22" s="548"/>
      <c r="BU22" s="488">
        <v>0</v>
      </c>
      <c r="BV22" s="555"/>
      <c r="BW22" s="555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3"/>
      <c r="CF22" s="67">
        <f>データ!CP54</f>
        <v>0</v>
      </c>
      <c r="CG22" s="523"/>
      <c r="CH22" s="67">
        <f>データ!CQ54</f>
        <v>0</v>
      </c>
      <c r="CI22" s="523"/>
      <c r="CJ22" s="68">
        <f>データ!CR54</f>
        <v>0</v>
      </c>
      <c r="CK22" s="65">
        <f>(CF22+CH22+CJ22)/3</f>
        <v>0</v>
      </c>
      <c r="CL22" s="71">
        <f t="shared" ref="CL22" si="5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>CO22-BH22</f>
        <v>0.5</v>
      </c>
      <c r="CR22" s="516">
        <f t="shared" ref="CR22" si="6"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48"/>
      <c r="BU23" s="64"/>
      <c r="BV23" s="557"/>
      <c r="BW23" s="557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48"/>
      <c r="BU24" s="488">
        <v>0</v>
      </c>
      <c r="BV24" s="555"/>
      <c r="BW24" s="555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3"/>
      <c r="CF24" s="67">
        <f>データ!CP56</f>
        <v>0</v>
      </c>
      <c r="CG24" s="523"/>
      <c r="CH24" s="68">
        <f>データ!CQ56</f>
        <v>0</v>
      </c>
      <c r="CI24" s="523"/>
      <c r="CJ24" s="68">
        <f>データ!CR56</f>
        <v>0</v>
      </c>
      <c r="CK24" s="65">
        <f>(CF24+CH24+CJ24)/3</f>
        <v>0</v>
      </c>
      <c r="CL24" s="71">
        <f t="shared" ref="CL24" si="7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>CO24-BH24</f>
        <v>0</v>
      </c>
      <c r="CR24" s="516">
        <f t="shared" ref="CR24" si="8"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48"/>
      <c r="BU25" s="64"/>
      <c r="BV25" s="557"/>
      <c r="BW25" s="557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0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9.9999999999999992E-2</v>
      </c>
      <c r="BO26" s="488">
        <f>(BM26+BN26)/2</f>
        <v>4.9999999999999996E-2</v>
      </c>
      <c r="BQ26" s="488">
        <v>0</v>
      </c>
      <c r="BR26" s="68">
        <v>0</v>
      </c>
      <c r="BS26" s="68">
        <f>(BQ26+BR26)/2</f>
        <v>0</v>
      </c>
      <c r="BT26" s="548"/>
      <c r="BU26" s="488">
        <v>0</v>
      </c>
      <c r="BV26" s="555"/>
      <c r="BW26" s="555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0">
        <f>(BZ26+CA26+CB26)/3</f>
        <v>0</v>
      </c>
      <c r="CD26" s="71">
        <v>0</v>
      </c>
      <c r="CE26" s="523"/>
      <c r="CF26" s="67">
        <f>データ!CP58</f>
        <v>0</v>
      </c>
      <c r="CG26" s="523"/>
      <c r="CH26" s="67">
        <f>データ!CQ58</f>
        <v>0</v>
      </c>
      <c r="CI26" s="523"/>
      <c r="CJ26" s="68">
        <f>データ!CR58</f>
        <v>0</v>
      </c>
      <c r="CK26" s="65">
        <f>(CF26+CH26+CJ26)/3</f>
        <v>0</v>
      </c>
      <c r="CL26" s="71">
        <f t="shared" ref="CL26" si="9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>CO26-BH26</f>
        <v>1.2750833333333336E-2</v>
      </c>
      <c r="CR26" s="516">
        <f t="shared" ref="CR26" si="10"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48"/>
      <c r="BU27" s="64"/>
      <c r="BV27" s="557"/>
      <c r="BW27" s="557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0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0</v>
      </c>
      <c r="BO28" s="488">
        <f>(BM28+BN28)/2</f>
        <v>0</v>
      </c>
      <c r="BQ28" s="488">
        <v>0</v>
      </c>
      <c r="BR28" s="68">
        <v>0</v>
      </c>
      <c r="BS28" s="68">
        <f>(BQ28+BR28)/2</f>
        <v>0</v>
      </c>
      <c r="BT28" s="548"/>
      <c r="BU28" s="488">
        <v>0</v>
      </c>
      <c r="BV28" s="555"/>
      <c r="BW28" s="555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0</v>
      </c>
      <c r="CE28" s="523"/>
      <c r="CF28" s="67">
        <f>データ!CP60</f>
        <v>0</v>
      </c>
      <c r="CG28" s="523"/>
      <c r="CH28" s="68">
        <f>データ!CQ60</f>
        <v>0</v>
      </c>
      <c r="CI28" s="523"/>
      <c r="CJ28" s="68">
        <f>データ!CR60</f>
        <v>0</v>
      </c>
      <c r="CK28" s="65">
        <f>(CF28+CH28+CJ28)/3</f>
        <v>0</v>
      </c>
      <c r="CL28" s="71">
        <f t="shared" ref="CL28" si="11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>CO28-BH28</f>
        <v>0</v>
      </c>
      <c r="CR28" s="516">
        <f t="shared" ref="CR28" si="12"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48"/>
      <c r="BU29" s="64"/>
      <c r="BV29" s="557"/>
      <c r="BW29" s="557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488">
        <f>(BM30+BN30)/2</f>
        <v>0</v>
      </c>
      <c r="BQ30" s="488">
        <v>0</v>
      </c>
      <c r="BR30" s="68">
        <v>0</v>
      </c>
      <c r="BS30" s="68">
        <f>(BQ30+BR30)/2</f>
        <v>0</v>
      </c>
      <c r="BT30" s="548"/>
      <c r="BU30" s="488">
        <v>0</v>
      </c>
      <c r="BV30" s="555"/>
      <c r="BW30" s="555">
        <f>(BU30+BV30)/2</f>
        <v>0</v>
      </c>
      <c r="BX30" s="71">
        <v>0</v>
      </c>
      <c r="BY30" s="71"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0</v>
      </c>
      <c r="CE30" s="523"/>
      <c r="CF30" s="67">
        <f>データ!CP62</f>
        <v>0</v>
      </c>
      <c r="CG30" s="523"/>
      <c r="CH30" s="67">
        <f>データ!CQ62</f>
        <v>0</v>
      </c>
      <c r="CI30" s="523"/>
      <c r="CJ30" s="68">
        <f>データ!CR62</f>
        <v>0</v>
      </c>
      <c r="CK30" s="65">
        <f>(CF30+CH30+CJ30)/3</f>
        <v>0</v>
      </c>
      <c r="CL30" s="71">
        <f t="shared" ref="CL30" si="13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>CO30-BH30</f>
        <v>7.1493736141666675</v>
      </c>
      <c r="CR30" s="516">
        <f t="shared" ref="CR30" si="14"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48"/>
      <c r="BU31" s="64"/>
      <c r="BV31" s="557"/>
      <c r="BW31" s="557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68">
        <v>0</v>
      </c>
      <c r="BS32" s="68">
        <f>(BQ32+BR32)/2</f>
        <v>0</v>
      </c>
      <c r="BT32" s="548"/>
      <c r="BU32" s="488">
        <v>0</v>
      </c>
      <c r="BV32" s="555"/>
      <c r="BW32" s="555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3"/>
      <c r="CF32" s="67">
        <f>データ!CP64</f>
        <v>0</v>
      </c>
      <c r="CG32" s="523"/>
      <c r="CH32" s="68">
        <f>データ!CQ64</f>
        <v>0</v>
      </c>
      <c r="CI32" s="523"/>
      <c r="CJ32" s="68">
        <f>データ!CR64</f>
        <v>0</v>
      </c>
      <c r="CK32" s="65">
        <f>(CF32+CH32+CJ32)/3</f>
        <v>0</v>
      </c>
      <c r="CL32" s="71">
        <f t="shared" ref="CL32" si="15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>CO32-BH32</f>
        <v>33</v>
      </c>
      <c r="CR32" s="518">
        <f t="shared" ref="CR32" si="16"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48"/>
      <c r="BU33" s="64"/>
      <c r="BV33" s="557"/>
      <c r="BW33" s="557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7">I9+I11+I13+I16+I18+I20+I22+I24+I26+I28+I30+I32</f>
        <v>474</v>
      </c>
      <c r="J34" s="86">
        <f t="shared" si="17"/>
        <v>79</v>
      </c>
      <c r="K34" s="64">
        <f t="shared" si="17"/>
        <v>834</v>
      </c>
      <c r="L34" s="64">
        <f t="shared" si="17"/>
        <v>139</v>
      </c>
      <c r="M34" s="64">
        <f t="shared" si="17"/>
        <v>405</v>
      </c>
      <c r="N34" s="64">
        <f t="shared" si="17"/>
        <v>135</v>
      </c>
      <c r="O34" s="64">
        <f t="shared" si="17"/>
        <v>405</v>
      </c>
      <c r="P34" s="64">
        <f t="shared" si="17"/>
        <v>135</v>
      </c>
      <c r="Q34" s="87">
        <f t="shared" si="17"/>
        <v>810</v>
      </c>
      <c r="R34" s="89">
        <f t="shared" si="17"/>
        <v>135</v>
      </c>
      <c r="S34" s="86">
        <f t="shared" si="17"/>
        <v>85.804649999999995</v>
      </c>
      <c r="T34" s="87">
        <f t="shared" si="17"/>
        <v>185.00511</v>
      </c>
      <c r="U34" s="90">
        <f t="shared" si="17"/>
        <v>163.61651000000001</v>
      </c>
      <c r="V34" s="86">
        <f t="shared" si="17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11.659033333333333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7.2450383333333344</v>
      </c>
      <c r="BF34" s="94"/>
      <c r="BG34" s="95"/>
      <c r="BH34" s="64">
        <v>9.4520358333333352</v>
      </c>
      <c r="BJ34" s="92">
        <v>3</v>
      </c>
      <c r="BK34" s="73">
        <f t="shared" si="1"/>
        <v>-3</v>
      </c>
      <c r="BL34" s="64">
        <v>123.87513833333337</v>
      </c>
      <c r="BM34" s="64">
        <v>7.0633733333333346</v>
      </c>
      <c r="BN34" s="64">
        <v>11.017266666666666</v>
      </c>
      <c r="BO34" s="488">
        <f>(BM34+BN34)/2</f>
        <v>9.0403200000000012</v>
      </c>
      <c r="BQ34" s="488">
        <v>10.621591666666667</v>
      </c>
      <c r="BR34" s="64">
        <v>9.6265216666666653</v>
      </c>
      <c r="BS34" s="68">
        <f>(BQ34+BR34)/2</f>
        <v>10.124056666666666</v>
      </c>
      <c r="BT34" s="548"/>
      <c r="BU34" s="488">
        <v>17.031641666666665</v>
      </c>
      <c r="BV34" s="557"/>
      <c r="BW34" s="555">
        <f>(BU34+BV34)/2</f>
        <v>8.5158208333333327</v>
      </c>
      <c r="BX34" s="90">
        <v>14.5</v>
      </c>
      <c r="BY34" s="90">
        <v>11.666666666666666</v>
      </c>
      <c r="BZ34" s="64">
        <f>BZ9+BZ11+BZ13+BZ16+BZ18+BZ20+BZ22+BZ24+BZ26+BZ28+BZ30+BZ32+BZ14</f>
        <v>23.993609999999997</v>
      </c>
      <c r="CA34" s="64">
        <f>CA9+CA11+CA13+CA16+CA18+CA20+CA22+CA24+CA26+CA28+CA30+CA32+CA14</f>
        <v>22.478009999999998</v>
      </c>
      <c r="CB34" s="64">
        <f t="shared" ref="CB34:CT34" si="18">CB9+CB11+CB13+CB16+CB18+CB20+CB22+CB24+CB26+CB28+CB30+CB32+CB14</f>
        <v>18.772399999999998</v>
      </c>
      <c r="CC34" s="64">
        <f t="shared" si="18"/>
        <v>18.00562</v>
      </c>
      <c r="CD34" s="64">
        <f t="shared" si="18"/>
        <v>11</v>
      </c>
      <c r="CE34" s="64">
        <f t="shared" si="18"/>
        <v>0</v>
      </c>
      <c r="CF34" s="64">
        <f t="shared" si="18"/>
        <v>0</v>
      </c>
      <c r="CG34" s="64">
        <f t="shared" si="18"/>
        <v>0</v>
      </c>
      <c r="CH34" s="64">
        <f t="shared" si="18"/>
        <v>13</v>
      </c>
      <c r="CI34" s="64">
        <f t="shared" si="18"/>
        <v>0</v>
      </c>
      <c r="CJ34" s="64">
        <f t="shared" si="18"/>
        <v>10.8</v>
      </c>
      <c r="CK34" s="64">
        <f t="shared" si="18"/>
        <v>7.9333333333333345</v>
      </c>
      <c r="CL34" s="64">
        <f t="shared" si="18"/>
        <v>11.333333333333332</v>
      </c>
      <c r="CM34" s="64">
        <f t="shared" si="18"/>
        <v>12.969476666666665</v>
      </c>
      <c r="CN34" s="64">
        <f t="shared" si="18"/>
        <v>199.09736037999966</v>
      </c>
      <c r="CO34" s="64">
        <f t="shared" si="18"/>
        <v>106.03341852333315</v>
      </c>
      <c r="CP34" s="64">
        <f t="shared" si="18"/>
        <v>96.581382689999828</v>
      </c>
      <c r="CQ34" s="64">
        <f t="shared" si="18"/>
        <v>0</v>
      </c>
      <c r="CR34" s="64">
        <f t="shared" si="18"/>
        <v>87</v>
      </c>
      <c r="CS34" s="64">
        <f t="shared" si="18"/>
        <v>89.044019999999989</v>
      </c>
      <c r="CT34" s="88">
        <f t="shared" si="18"/>
        <v>-2.0440199999999926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48"/>
      <c r="BU35" s="56"/>
      <c r="BV35" s="556"/>
      <c r="BW35" s="556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4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48"/>
      <c r="BU36" s="488">
        <v>0</v>
      </c>
      <c r="BV36" s="555"/>
      <c r="BW36" s="555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3"/>
      <c r="CF36" s="67">
        <f>データ!CP68</f>
        <v>0</v>
      </c>
      <c r="CG36" s="523"/>
      <c r="CH36" s="68">
        <f>データ!CQ68</f>
        <v>0</v>
      </c>
      <c r="CI36" s="523"/>
      <c r="CJ36" s="68">
        <f>データ!CR68</f>
        <v>0</v>
      </c>
      <c r="CK36" s="65">
        <f>(CF36+CH36+CJ36)/3</f>
        <v>0</v>
      </c>
      <c r="CL36" s="71">
        <f t="shared" ref="CL36" si="19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>CO36-BH36</f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48"/>
      <c r="BU37" s="56"/>
      <c r="BV37" s="556"/>
      <c r="BW37" s="556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4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8.3333333333333332E-3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4.1666666666666666E-3</v>
      </c>
      <c r="BF38" s="78"/>
      <c r="BG38" s="79"/>
      <c r="BH38" s="68">
        <v>6.2500000000000003E-3</v>
      </c>
      <c r="BJ38" s="75"/>
      <c r="BK38" s="73">
        <f t="shared" si="1"/>
        <v>0</v>
      </c>
      <c r="BL38" s="68">
        <v>0</v>
      </c>
      <c r="BM38" s="68">
        <v>0</v>
      </c>
      <c r="BN38" s="68">
        <v>0</v>
      </c>
      <c r="BO38" s="488">
        <f>(BM38+BN38)/2</f>
        <v>0</v>
      </c>
      <c r="BQ38" s="488">
        <v>0</v>
      </c>
      <c r="BR38" s="68">
        <v>0.01</v>
      </c>
      <c r="BS38" s="68">
        <f>(BQ38+BR38)/2</f>
        <v>5.0000000000000001E-3</v>
      </c>
      <c r="BT38" s="548"/>
      <c r="BU38" s="488">
        <v>0</v>
      </c>
      <c r="BV38" s="555"/>
      <c r="BW38" s="555">
        <f>(BU38+BV38)/2</f>
        <v>0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</v>
      </c>
      <c r="CE38" s="523"/>
      <c r="CF38" s="67">
        <f>データ!CP70</f>
        <v>0</v>
      </c>
      <c r="CG38" s="523"/>
      <c r="CH38" s="67">
        <f>データ!CQ70</f>
        <v>0</v>
      </c>
      <c r="CI38" s="523"/>
      <c r="CJ38" s="68">
        <f>データ!CR70</f>
        <v>0</v>
      </c>
      <c r="CK38" s="65">
        <f>(CF38+CH38+CJ38)/3</f>
        <v>0</v>
      </c>
      <c r="CL38" s="71">
        <f t="shared" ref="CL38" si="20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>CO38-BH38</f>
        <v>9.1833333333333336E-2</v>
      </c>
      <c r="CR38" s="516">
        <f t="shared" ref="CR38:CR44" si="21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48"/>
      <c r="BU39" s="56"/>
      <c r="BV39" s="556"/>
      <c r="BW39" s="556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4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2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48"/>
      <c r="BU40" s="488">
        <v>0</v>
      </c>
      <c r="BV40" s="560"/>
      <c r="BW40" s="555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3"/>
      <c r="CF40" s="143">
        <f>データ!CP72</f>
        <v>0</v>
      </c>
      <c r="CG40" s="523"/>
      <c r="CH40" s="143">
        <f>データ!CQ72</f>
        <v>0</v>
      </c>
      <c r="CI40" s="523"/>
      <c r="CJ40" s="144">
        <f>データ!CR72</f>
        <v>0</v>
      </c>
      <c r="CK40" s="141">
        <f>(CF40+CH40+CJ40)/3</f>
        <v>0</v>
      </c>
      <c r="CL40" s="146">
        <f t="shared" ref="CL40" si="23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>CO40-BH40</f>
        <v>1.1000000000000001</v>
      </c>
      <c r="CR40" s="516">
        <f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2"/>
        <v>0</v>
      </c>
      <c r="BL41" s="58"/>
      <c r="BM41" s="56"/>
      <c r="BN41" s="56"/>
      <c r="BO41" s="56"/>
      <c r="BQ41" s="56"/>
      <c r="BR41" s="56"/>
      <c r="BS41" s="56"/>
      <c r="BT41" s="548"/>
      <c r="BU41" s="56"/>
      <c r="BV41" s="556"/>
      <c r="BW41" s="556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4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2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48"/>
      <c r="BU42" s="488">
        <v>0</v>
      </c>
      <c r="BV42" s="555"/>
      <c r="BW42" s="555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3"/>
      <c r="CF42" s="67">
        <f>データ!CP74</f>
        <v>0</v>
      </c>
      <c r="CG42" s="523"/>
      <c r="CH42" s="67">
        <f>データ!CQ74</f>
        <v>0</v>
      </c>
      <c r="CI42" s="523"/>
      <c r="CJ42" s="68">
        <f>データ!CR74</f>
        <v>0</v>
      </c>
      <c r="CK42" s="65">
        <f>(CF42+CH42+CJ42)/3</f>
        <v>0</v>
      </c>
      <c r="CL42" s="71">
        <f t="shared" ref="CL42" si="24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>CO42-BH42</f>
        <v>2.2785454725000003</v>
      </c>
      <c r="CR42" s="516">
        <f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20.25" customHeight="1" x14ac:dyDescent="0.15">
      <c r="B43" s="52"/>
      <c r="C43" s="98"/>
      <c r="D43" s="525" t="s">
        <v>148</v>
      </c>
      <c r="E43" s="526"/>
      <c r="F43" s="526"/>
      <c r="G43" s="526"/>
      <c r="H43" s="527"/>
      <c r="I43" s="528"/>
      <c r="J43" s="528"/>
      <c r="K43" s="529"/>
      <c r="L43" s="529"/>
      <c r="M43" s="529"/>
      <c r="N43" s="529"/>
      <c r="O43" s="529"/>
      <c r="P43" s="529"/>
      <c r="Q43" s="530"/>
      <c r="R43" s="531"/>
      <c r="S43" s="528"/>
      <c r="T43" s="530"/>
      <c r="U43" s="532"/>
      <c r="V43" s="528"/>
      <c r="W43" s="533"/>
      <c r="X43" s="533"/>
      <c r="Y43" s="533"/>
      <c r="Z43" s="529"/>
      <c r="AA43" s="529"/>
      <c r="AB43" s="534"/>
      <c r="AC43" s="530"/>
      <c r="AD43" s="530"/>
      <c r="AE43" s="533"/>
      <c r="AF43" s="535"/>
      <c r="AG43" s="536"/>
      <c r="AH43" s="531"/>
      <c r="AI43" s="537"/>
      <c r="AJ43" s="538"/>
      <c r="AK43" s="533"/>
      <c r="AL43" s="535"/>
      <c r="AM43" s="538"/>
      <c r="AN43" s="533"/>
      <c r="AO43" s="535"/>
      <c r="AP43" s="538"/>
      <c r="AQ43" s="529"/>
      <c r="AR43" s="65"/>
      <c r="AS43" s="538"/>
      <c r="AT43" s="534"/>
      <c r="AU43" s="534"/>
      <c r="AV43" s="534"/>
      <c r="AW43" s="539"/>
      <c r="AX43" s="539"/>
      <c r="AY43" s="539"/>
      <c r="AZ43" s="540"/>
      <c r="BA43" s="539"/>
      <c r="BB43" s="539"/>
      <c r="BC43" s="541"/>
      <c r="BD43" s="542"/>
      <c r="BE43" s="529"/>
      <c r="BF43" s="543"/>
      <c r="BG43" s="544"/>
      <c r="BH43" s="529"/>
      <c r="BI43" s="538"/>
      <c r="BJ43" s="534"/>
      <c r="BK43" s="65">
        <f t="shared" si="22"/>
        <v>0</v>
      </c>
      <c r="BL43" s="533"/>
      <c r="BM43" s="529"/>
      <c r="BN43" s="529"/>
      <c r="BO43" s="529">
        <v>0</v>
      </c>
      <c r="BP43" s="538"/>
      <c r="BQ43" s="529">
        <v>0</v>
      </c>
      <c r="BR43" s="68">
        <v>12.84942</v>
      </c>
      <c r="BS43" s="68">
        <f>(BQ43+BR43)/2</f>
        <v>6.4247100000000001</v>
      </c>
      <c r="BT43" s="548"/>
      <c r="BU43" s="488">
        <v>13.817</v>
      </c>
      <c r="BV43" s="561"/>
      <c r="BW43" s="561"/>
      <c r="BX43" s="71">
        <v>14</v>
      </c>
      <c r="BY43" s="532"/>
      <c r="BZ43" s="67">
        <f>データ!CL75</f>
        <v>22.176259999999999</v>
      </c>
      <c r="CA43" s="67">
        <f>データ!CM75</f>
        <v>14.245279999999999</v>
      </c>
      <c r="CB43" s="67">
        <f>データ!CN75</f>
        <v>14.0566</v>
      </c>
      <c r="CC43" s="67">
        <f>データ!CO75</f>
        <v>0</v>
      </c>
      <c r="CD43" s="67">
        <f>データ!CP75</f>
        <v>0</v>
      </c>
      <c r="CE43" s="67">
        <f>データ!CQ75</f>
        <v>14</v>
      </c>
      <c r="CF43" s="67">
        <f>データ!CP75</f>
        <v>0</v>
      </c>
      <c r="CG43" s="67">
        <f>データ!CQ75</f>
        <v>14</v>
      </c>
      <c r="CH43" s="67">
        <f>データ!CQ75</f>
        <v>14</v>
      </c>
      <c r="CI43" s="67">
        <f>データ!CS75</f>
        <v>0</v>
      </c>
      <c r="CJ43" s="68">
        <f>データ!CR75</f>
        <v>14</v>
      </c>
      <c r="CK43" s="526"/>
      <c r="CL43" s="532"/>
      <c r="CM43" s="528"/>
      <c r="CN43" s="529"/>
      <c r="CO43" s="529"/>
      <c r="CP43" s="545"/>
      <c r="CQ43" s="538"/>
      <c r="CR43" s="546">
        <f>BX43*6</f>
        <v>84</v>
      </c>
      <c r="CS43" s="547">
        <f>BZ43+CA43+CB43+CF43+CH43+CJ43</f>
        <v>78.478139999999996</v>
      </c>
      <c r="CT43" s="72">
        <f>CR43-CS43</f>
        <v>5.5218600000000038</v>
      </c>
    </row>
    <row r="44" spans="2:98" s="73" customFormat="1" ht="20.100000000000001" customHeight="1" x14ac:dyDescent="0.15">
      <c r="B44" s="63"/>
      <c r="C44" s="87"/>
      <c r="D44" s="69" t="s">
        <v>149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6.2603333333333326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-20</v>
      </c>
      <c r="BF44" s="78"/>
      <c r="BG44" s="79"/>
      <c r="BH44" s="68">
        <v>-6.8698333333333341</v>
      </c>
      <c r="BJ44" s="75">
        <v>2</v>
      </c>
      <c r="BK44" s="73">
        <f t="shared" si="22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48"/>
      <c r="BU44" s="488">
        <v>17.031641666666665</v>
      </c>
      <c r="BV44" s="555"/>
      <c r="BW44" s="555">
        <f>(BU44+BV44)/2</f>
        <v>8.5158208333333327</v>
      </c>
      <c r="BX44" s="71">
        <v>14.5</v>
      </c>
      <c r="BY44" s="71">
        <v>60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60</v>
      </c>
      <c r="CE44" s="523"/>
      <c r="CF44" s="67">
        <f>データ!CP76</f>
        <v>0</v>
      </c>
      <c r="CG44" s="523"/>
      <c r="CH44" s="67">
        <f>データ!CQ76</f>
        <v>0</v>
      </c>
      <c r="CI44" s="523"/>
      <c r="CJ44" s="68">
        <f>データ!CR76</f>
        <v>0</v>
      </c>
      <c r="CK44" s="65">
        <f>(CF44+CH44+CJ44)/3</f>
        <v>0</v>
      </c>
      <c r="CL44" s="71">
        <f t="shared" ref="CL44" si="25">(BY44+CD44)/2</f>
        <v>60</v>
      </c>
      <c r="CM44" s="67">
        <f>(CC44+CK44)/2</f>
        <v>0</v>
      </c>
      <c r="CN44" s="67">
        <v>5.5</v>
      </c>
      <c r="CO44" s="68">
        <f>(CM44+CN44)/2</f>
        <v>2.75</v>
      </c>
      <c r="CP44" s="81">
        <f>CO44-BH44</f>
        <v>9.6198333333333341</v>
      </c>
      <c r="CR44" s="516">
        <f t="shared" si="21"/>
        <v>87</v>
      </c>
      <c r="CS44" s="68">
        <f>BZ44+CA44+CB44+CF44+CH44+CJ44</f>
        <v>0</v>
      </c>
      <c r="CT44" s="72">
        <f>CR44-CS44</f>
        <v>87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2"/>
        <v>0</v>
      </c>
      <c r="BL45" s="135"/>
      <c r="BM45" s="82"/>
      <c r="BN45" s="82"/>
      <c r="BO45" s="82"/>
      <c r="BQ45" s="82"/>
      <c r="BR45" s="82"/>
      <c r="BS45" s="82"/>
      <c r="BT45" s="548"/>
      <c r="BU45" s="82"/>
      <c r="BV45" s="562"/>
      <c r="BW45" s="562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54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6">J36+J38+J40+J42+J44</f>
        <v>104</v>
      </c>
      <c r="K46" s="68">
        <f>K36+K38+K40+K42+K44</f>
        <v>600</v>
      </c>
      <c r="L46" s="68">
        <f t="shared" si="26"/>
        <v>100</v>
      </c>
      <c r="M46" s="68">
        <f t="shared" si="26"/>
        <v>42</v>
      </c>
      <c r="N46" s="68">
        <f t="shared" si="26"/>
        <v>14</v>
      </c>
      <c r="O46" s="68">
        <f t="shared" si="26"/>
        <v>42</v>
      </c>
      <c r="P46" s="68">
        <f t="shared" si="26"/>
        <v>14</v>
      </c>
      <c r="Q46" s="69">
        <f t="shared" si="26"/>
        <v>84</v>
      </c>
      <c r="R46" s="70">
        <f t="shared" si="26"/>
        <v>14</v>
      </c>
      <c r="S46" s="67">
        <f t="shared" si="26"/>
        <v>6</v>
      </c>
      <c r="T46" s="69">
        <f t="shared" si="26"/>
        <v>30.230709999999998</v>
      </c>
      <c r="U46" s="71">
        <f t="shared" si="26"/>
        <v>6</v>
      </c>
      <c r="V46" s="67">
        <f t="shared" si="26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6.2686666666666664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-19.995833333333334</v>
      </c>
      <c r="BF46" s="78"/>
      <c r="BG46" s="79"/>
      <c r="BH46" s="68">
        <v>-6.8635833333333345</v>
      </c>
      <c r="BJ46" s="75">
        <v>9</v>
      </c>
      <c r="BK46" s="73">
        <f t="shared" si="22"/>
        <v>-9</v>
      </c>
      <c r="BL46" s="68">
        <v>23.407665000000001</v>
      </c>
      <c r="BM46" s="68">
        <v>0</v>
      </c>
      <c r="BN46" s="68">
        <v>0</v>
      </c>
      <c r="BO46" s="488">
        <f>(BM46+BN46)/2</f>
        <v>0</v>
      </c>
      <c r="BQ46" s="488">
        <v>0</v>
      </c>
      <c r="BR46" s="68">
        <v>12.85942</v>
      </c>
      <c r="BS46" s="68">
        <f>(BQ46+BR46)/2</f>
        <v>6.42971</v>
      </c>
      <c r="BT46" s="548"/>
      <c r="BU46" s="488">
        <v>30.848641666666701</v>
      </c>
      <c r="BV46" s="555"/>
      <c r="BW46" s="555">
        <f>(BU46+BV46)/2</f>
        <v>15.424320833333351</v>
      </c>
      <c r="BX46" s="71">
        <v>28.5</v>
      </c>
      <c r="BY46" s="71">
        <v>60</v>
      </c>
      <c r="BZ46" s="67">
        <f>BZ36+BZ38+BZ40+BZ42+BZ44+BZ43</f>
        <v>22.176259999999999</v>
      </c>
      <c r="CA46" s="67">
        <f>CA36+CA38+CA40+CA42+CA44+CA43</f>
        <v>14.245279999999999</v>
      </c>
      <c r="CB46" s="67">
        <f>CB36+CB38+CB40+CB42+CB44+CB43</f>
        <v>14.0566</v>
      </c>
      <c r="CC46" s="67">
        <f t="shared" ref="CC46:CK46" si="27">CC36+CC38+CC40+CC42+CC44+CC43</f>
        <v>0</v>
      </c>
      <c r="CD46" s="67">
        <f t="shared" si="27"/>
        <v>60</v>
      </c>
      <c r="CE46" s="67">
        <f t="shared" si="27"/>
        <v>14</v>
      </c>
      <c r="CF46" s="67">
        <f>CF36+CF38+CF40+CF42+CF44+CF43</f>
        <v>0</v>
      </c>
      <c r="CG46" s="67">
        <f t="shared" si="27"/>
        <v>14</v>
      </c>
      <c r="CH46" s="67">
        <f t="shared" si="27"/>
        <v>14</v>
      </c>
      <c r="CI46" s="67">
        <f t="shared" si="27"/>
        <v>0</v>
      </c>
      <c r="CJ46" s="67">
        <f t="shared" si="27"/>
        <v>14</v>
      </c>
      <c r="CK46" s="67">
        <f t="shared" si="27"/>
        <v>0</v>
      </c>
      <c r="CL46" s="71">
        <f t="shared" ref="CL46:CN46" si="28">CL36+CL38+CL40+CL42+CL44</f>
        <v>60</v>
      </c>
      <c r="CM46" s="67">
        <f t="shared" si="28"/>
        <v>0</v>
      </c>
      <c r="CN46" s="68">
        <f t="shared" si="28"/>
        <v>205.45325761166666</v>
      </c>
      <c r="CO46" s="68">
        <f>CO36+CO38+CO40+CO42+CO44</f>
        <v>102.72662880583333</v>
      </c>
      <c r="CP46" s="81">
        <f>CO46-BH46</f>
        <v>109.59021213916667</v>
      </c>
      <c r="CR46" s="518">
        <f>CR36+CR38+CR40+CR42+CR44+CR43</f>
        <v>171</v>
      </c>
      <c r="CS46" s="68">
        <f>CS36+CS38+CS40+CS42+CS44+CS43</f>
        <v>78.478139999999996</v>
      </c>
      <c r="CT46" s="72">
        <f>CT36+CT38+CT40+CT42+CT44+CT43</f>
        <v>92.521860000000004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2"/>
        <v>0</v>
      </c>
      <c r="BL47" s="135"/>
      <c r="BM47" s="135"/>
      <c r="BN47" s="135"/>
      <c r="BO47" s="135"/>
      <c r="BQ47" s="135"/>
      <c r="BR47" s="135"/>
      <c r="BS47" s="135"/>
      <c r="BT47" s="548"/>
      <c r="BU47" s="135"/>
      <c r="BV47" s="563"/>
      <c r="BW47" s="563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55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17.927700000000002</v>
      </c>
      <c r="AL48" s="193">
        <f t="shared" ref="AL48:BH48" si="29">AL7+AL34+AL46</f>
        <v>0</v>
      </c>
      <c r="AM48" s="73">
        <f t="shared" si="29"/>
        <v>0</v>
      </c>
      <c r="AN48" s="188">
        <f t="shared" si="29"/>
        <v>0</v>
      </c>
      <c r="AO48" s="193">
        <f t="shared" si="29"/>
        <v>0</v>
      </c>
      <c r="AP48" s="73">
        <f t="shared" si="29"/>
        <v>0</v>
      </c>
      <c r="AQ48" s="188">
        <f t="shared" si="29"/>
        <v>0</v>
      </c>
      <c r="AR48" s="73">
        <f t="shared" si="29"/>
        <v>0</v>
      </c>
      <c r="AS48" s="73">
        <f t="shared" si="29"/>
        <v>0</v>
      </c>
      <c r="AT48" s="192">
        <f t="shared" si="29"/>
        <v>0</v>
      </c>
      <c r="AU48" s="192">
        <f t="shared" si="29"/>
        <v>0</v>
      </c>
      <c r="AV48" s="192">
        <f t="shared" si="29"/>
        <v>0</v>
      </c>
      <c r="AW48" s="194">
        <f t="shared" si="29"/>
        <v>0</v>
      </c>
      <c r="AX48" s="194">
        <f t="shared" si="29"/>
        <v>0</v>
      </c>
      <c r="AY48" s="194">
        <f t="shared" si="29"/>
        <v>0</v>
      </c>
      <c r="AZ48" s="195">
        <f t="shared" si="29"/>
        <v>0</v>
      </c>
      <c r="BA48" s="194">
        <f t="shared" si="29"/>
        <v>0</v>
      </c>
      <c r="BB48" s="194">
        <f t="shared" si="29"/>
        <v>0</v>
      </c>
      <c r="BC48" s="196">
        <f t="shared" si="29"/>
        <v>0</v>
      </c>
      <c r="BD48" s="197">
        <f t="shared" si="29"/>
        <v>0</v>
      </c>
      <c r="BE48" s="188">
        <f t="shared" si="29"/>
        <v>-12.750795</v>
      </c>
      <c r="BF48" s="198">
        <f t="shared" si="29"/>
        <v>0</v>
      </c>
      <c r="BG48" s="199">
        <f t="shared" si="29"/>
        <v>0</v>
      </c>
      <c r="BH48" s="188">
        <f t="shared" si="29"/>
        <v>2.5884525000000007</v>
      </c>
      <c r="BJ48" s="192">
        <v>2665.6037999999999</v>
      </c>
      <c r="BK48" s="73">
        <f t="shared" si="22"/>
        <v>-2665.6037999999999</v>
      </c>
      <c r="BL48" s="188">
        <v>2447.5999700000002</v>
      </c>
      <c r="BM48" s="188">
        <f t="shared" ref="BM48:BN48" si="30">BM7+BM34+BM46</f>
        <v>7.0800400000000012</v>
      </c>
      <c r="BN48" s="188">
        <f t="shared" si="30"/>
        <v>11.095266666666666</v>
      </c>
      <c r="BO48" s="188">
        <f>(BM48+BN48)/2</f>
        <v>9.0876533333333338</v>
      </c>
      <c r="BQ48" s="188">
        <f>BQ7+BQ34+BQ46</f>
        <v>11.030425000000001</v>
      </c>
      <c r="BR48" s="188">
        <f>BR7+BR34+BR46</f>
        <v>23.088774999999998</v>
      </c>
      <c r="BS48" s="188">
        <f>(BQ48+BR48)/2</f>
        <v>17.0596</v>
      </c>
      <c r="BT48" s="548"/>
      <c r="BU48" s="188">
        <f>BU7+BU34+BU46</f>
        <v>48.669450000000033</v>
      </c>
      <c r="BV48" s="564"/>
      <c r="BW48" s="564">
        <f>(BU48+BV48)/2</f>
        <v>24.334725000000017</v>
      </c>
      <c r="BX48" s="191">
        <f>BX7+BX34+BX46</f>
        <v>44</v>
      </c>
      <c r="BY48" s="191">
        <f>BY7+BY34+BY46</f>
        <v>72.166666666666671</v>
      </c>
      <c r="BZ48" s="187">
        <f>BZ7+BZ34+BZ46</f>
        <v>47.028869999999998</v>
      </c>
      <c r="CA48" s="188">
        <f t="shared" ref="CA48:CB48" si="31">CA7+CA34+CA46</f>
        <v>37.787289999999999</v>
      </c>
      <c r="CB48" s="188">
        <f t="shared" si="31"/>
        <v>33.557999999999993</v>
      </c>
      <c r="CC48" s="189">
        <f t="shared" ref="CC48:CM48" si="32">CC7+CC34+CC46</f>
        <v>18.889620000000001</v>
      </c>
      <c r="CD48" s="191">
        <f>CD7+CD34+CD46</f>
        <v>71.5</v>
      </c>
      <c r="CE48" s="188">
        <f>CE7+CE34+CE46</f>
        <v>14</v>
      </c>
      <c r="CF48" s="187">
        <f>CF7+CF34+CF46</f>
        <v>0</v>
      </c>
      <c r="CG48" s="188">
        <f>CG7+CG34+CG46</f>
        <v>14</v>
      </c>
      <c r="CH48" s="188">
        <f t="shared" ref="CH48:CJ48" si="33">CH7+CH34+CH46</f>
        <v>28</v>
      </c>
      <c r="CI48" s="188">
        <f t="shared" si="33"/>
        <v>0</v>
      </c>
      <c r="CJ48" s="188">
        <f t="shared" si="33"/>
        <v>25.8</v>
      </c>
      <c r="CK48" s="185">
        <f t="shared" si="32"/>
        <v>8.6000000000000014</v>
      </c>
      <c r="CL48" s="191">
        <f>CL7+CL34+CL46</f>
        <v>71.833333333333329</v>
      </c>
      <c r="CM48" s="187">
        <f t="shared" si="32"/>
        <v>13.744809999999999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>CO48-BH48</f>
        <v>#REF!</v>
      </c>
      <c r="CR48" s="184">
        <f>CR7+CR34+CR46</f>
        <v>264</v>
      </c>
      <c r="CS48" s="188">
        <f>CS7+CS34+CS46</f>
        <v>172.17415999999997</v>
      </c>
      <c r="CT48" s="193">
        <f>CT7+CT34+CT46</f>
        <v>91.825840000000014</v>
      </c>
    </row>
    <row r="49" spans="9:98" x14ac:dyDescent="0.15">
      <c r="I49" s="2" t="s">
        <v>56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48"/>
      <c r="BV52" s="565"/>
      <c r="BW52" s="565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47:CE1048576 CG47:CG1048576 CI47:CI1048576 CE6:CE33 CG6:CG33 CI6:CI33 CE44:CE45 CG44:CG45 CI44:CI45 CE35:CE42 CG35:CG42 CI35:CI42" name="区域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490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81</v>
      </c>
      <c r="J4" s="13" t="s">
        <v>81</v>
      </c>
      <c r="K4" s="14" t="s">
        <v>82</v>
      </c>
      <c r="L4" s="14" t="s">
        <v>82</v>
      </c>
      <c r="M4" s="14" t="s">
        <v>83</v>
      </c>
      <c r="N4" s="14" t="s">
        <v>83</v>
      </c>
      <c r="O4" s="14" t="s">
        <v>84</v>
      </c>
      <c r="P4" s="14" t="s">
        <v>84</v>
      </c>
      <c r="Q4" s="15" t="s">
        <v>15</v>
      </c>
      <c r="R4" s="16" t="s">
        <v>15</v>
      </c>
      <c r="S4" s="17" t="s">
        <v>85</v>
      </c>
      <c r="T4" s="18" t="s">
        <v>9</v>
      </c>
      <c r="U4" s="19" t="s">
        <v>86</v>
      </c>
      <c r="V4" s="20" t="s">
        <v>83</v>
      </c>
      <c r="W4" s="21"/>
      <c r="X4" s="15" t="s">
        <v>83</v>
      </c>
      <c r="Y4" s="21"/>
      <c r="Z4" s="22" t="s">
        <v>87</v>
      </c>
      <c r="AA4" s="22" t="s">
        <v>12</v>
      </c>
      <c r="AB4" s="23" t="s">
        <v>13</v>
      </c>
      <c r="AC4" s="15" t="s">
        <v>84</v>
      </c>
      <c r="AD4" s="21"/>
      <c r="AE4" s="15" t="s">
        <v>84</v>
      </c>
      <c r="AF4" s="24"/>
      <c r="AG4" s="25"/>
      <c r="AH4" s="16" t="s">
        <v>88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89</v>
      </c>
      <c r="AU4" s="23" t="s">
        <v>89</v>
      </c>
      <c r="AV4" s="23" t="s">
        <v>19</v>
      </c>
      <c r="AW4" s="26" t="s">
        <v>90</v>
      </c>
      <c r="AX4" s="26" t="s">
        <v>91</v>
      </c>
      <c r="AY4" s="27" t="s">
        <v>92</v>
      </c>
      <c r="AZ4" s="28" t="s">
        <v>89</v>
      </c>
      <c r="BA4" s="29" t="s">
        <v>17</v>
      </c>
      <c r="BB4" s="26" t="s">
        <v>93</v>
      </c>
      <c r="BC4" s="27" t="s">
        <v>94</v>
      </c>
      <c r="BD4" s="30" t="s">
        <v>95</v>
      </c>
      <c r="BE4" s="219" t="s">
        <v>19</v>
      </c>
      <c r="BF4" s="31"/>
      <c r="BG4" s="32"/>
      <c r="BH4" s="220" t="s">
        <v>96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97</v>
      </c>
      <c r="BR4" s="26" t="s">
        <v>57</v>
      </c>
      <c r="BS4" s="27" t="s">
        <v>58</v>
      </c>
      <c r="BT4" s="28" t="s">
        <v>20</v>
      </c>
      <c r="BU4" s="29" t="s">
        <v>59</v>
      </c>
      <c r="BV4" s="26" t="s">
        <v>60</v>
      </c>
      <c r="BW4" s="27" t="s">
        <v>61</v>
      </c>
      <c r="BX4" s="224" t="s">
        <v>21</v>
      </c>
      <c r="BY4" s="224" t="s">
        <v>22</v>
      </c>
      <c r="CA4" s="220" t="s">
        <v>98</v>
      </c>
      <c r="CB4" s="225"/>
      <c r="CC4" s="226"/>
      <c r="CE4" s="220" t="s">
        <v>62</v>
      </c>
      <c r="CG4" s="220" t="s">
        <v>99</v>
      </c>
      <c r="CI4" s="227" t="s">
        <v>63</v>
      </c>
      <c r="CJ4" s="227" t="s">
        <v>64</v>
      </c>
      <c r="CK4" s="228" t="s">
        <v>65</v>
      </c>
      <c r="CL4" s="491" t="s">
        <v>161</v>
      </c>
      <c r="CM4" s="491" t="s">
        <v>152</v>
      </c>
      <c r="CN4" s="491" t="s">
        <v>162</v>
      </c>
      <c r="CO4" s="28"/>
      <c r="CP4" s="29"/>
      <c r="CQ4" s="26" t="s">
        <v>165</v>
      </c>
      <c r="CR4" s="27" t="s">
        <v>167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100</v>
      </c>
      <c r="X5" s="38" t="s">
        <v>28</v>
      </c>
      <c r="Y5" s="38" t="s">
        <v>100</v>
      </c>
      <c r="Z5" s="38" t="s">
        <v>28</v>
      </c>
      <c r="AA5" s="38" t="s">
        <v>28</v>
      </c>
      <c r="AB5" s="42" t="s">
        <v>28</v>
      </c>
      <c r="AC5" s="39" t="s">
        <v>66</v>
      </c>
      <c r="AD5" s="38" t="s">
        <v>100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100</v>
      </c>
      <c r="AN5" s="38" t="s">
        <v>101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102</v>
      </c>
      <c r="CC5" s="38" t="s">
        <v>103</v>
      </c>
      <c r="CE5" s="38" t="s">
        <v>31</v>
      </c>
      <c r="CF5" s="2" t="s">
        <v>104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92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493" t="e">
        <v>#DIV/0!</v>
      </c>
      <c r="CN6" s="49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105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49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493" t="e">
        <v>#DIV/0!</v>
      </c>
      <c r="CN8" s="49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106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494">
        <v>0</v>
      </c>
      <c r="CN9" s="49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493" t="e">
        <v>#DIV/0!</v>
      </c>
      <c r="CN10" s="49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107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108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49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495" t="e">
        <v>#DIV/0!</v>
      </c>
      <c r="CN12" s="49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109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496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110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497" t="e">
        <v>#DIV/0!</v>
      </c>
      <c r="CN14" s="49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111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494">
        <v>0</v>
      </c>
      <c r="CN15" s="49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112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0</v>
      </c>
      <c r="CM16" s="498">
        <v>0</v>
      </c>
      <c r="CN16" s="498">
        <v>0</v>
      </c>
      <c r="CO16" s="96"/>
      <c r="CP16" s="324"/>
      <c r="CQ16" s="324"/>
      <c r="CR16" s="324"/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113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2</v>
      </c>
      <c r="CM17" s="499">
        <v>2</v>
      </c>
      <c r="CN17" s="499">
        <v>2</v>
      </c>
      <c r="CO17" s="76"/>
      <c r="CP17" s="340"/>
      <c r="CQ17" s="340">
        <v>3</v>
      </c>
      <c r="CR17" s="343">
        <v>3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114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2</v>
      </c>
      <c r="CM18" s="496">
        <v>2</v>
      </c>
      <c r="CN18" s="496">
        <v>2</v>
      </c>
      <c r="CO18" s="346"/>
      <c r="CP18" s="91"/>
      <c r="CQ18" s="91">
        <v>3</v>
      </c>
      <c r="CR18" s="347">
        <v>3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112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0</v>
      </c>
      <c r="CM19" s="500">
        <v>0</v>
      </c>
      <c r="CN19" s="500">
        <v>0</v>
      </c>
      <c r="CO19" s="96"/>
      <c r="CP19" s="372"/>
      <c r="CQ19" s="372"/>
      <c r="CR19" s="372"/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113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15.308999999999999</v>
      </c>
      <c r="CM20" s="501">
        <v>15.308999999999999</v>
      </c>
      <c r="CN20" s="501">
        <v>17.295000000000002</v>
      </c>
      <c r="CO20" s="76"/>
      <c r="CP20" s="392"/>
      <c r="CQ20" s="392">
        <v>24</v>
      </c>
      <c r="CR20" s="392">
        <v>24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50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115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15.308999999999999</v>
      </c>
      <c r="CM22" s="496">
        <v>15.308999999999999</v>
      </c>
      <c r="CN22" s="496">
        <v>17.295000000000002</v>
      </c>
      <c r="CO22" s="96"/>
      <c r="CP22" s="91"/>
      <c r="CQ22" s="91">
        <v>24</v>
      </c>
      <c r="CR22" s="297">
        <v>24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502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116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503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0.85899999999999999</v>
      </c>
      <c r="CM25" s="494">
        <v>1.0640000000000001</v>
      </c>
      <c r="CN25" s="494">
        <v>0.72899999999999998</v>
      </c>
      <c r="CO25" s="76"/>
      <c r="CP25" s="74"/>
      <c r="CQ25" s="74">
        <v>1</v>
      </c>
      <c r="CR25" s="74">
        <v>1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0</v>
      </c>
      <c r="CM26" s="502">
        <v>0</v>
      </c>
      <c r="CN26" s="502">
        <v>0</v>
      </c>
      <c r="CO26" s="106"/>
      <c r="CP26" s="103"/>
      <c r="CQ26" s="103"/>
      <c r="CR26" s="104"/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67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13.438330000000001</v>
      </c>
      <c r="CM27" s="494">
        <v>13.438330000000001</v>
      </c>
      <c r="CN27" s="494">
        <v>13.438330000000001</v>
      </c>
      <c r="CO27" s="96"/>
      <c r="CP27" s="91"/>
      <c r="CQ27" s="91">
        <v>21</v>
      </c>
      <c r="CR27" s="91">
        <v>21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502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68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494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112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500">
        <v>0</v>
      </c>
      <c r="CN30" s="500">
        <v>0</v>
      </c>
      <c r="CO30" s="418"/>
      <c r="CP30" s="372"/>
      <c r="CQ30" s="372"/>
      <c r="CR30" s="372"/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113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8.0174000000000003</v>
      </c>
      <c r="CM31" s="501">
        <v>0</v>
      </c>
      <c r="CN31" s="501">
        <v>32</v>
      </c>
      <c r="CO31" s="422"/>
      <c r="CP31" s="392"/>
      <c r="CQ31" s="392"/>
      <c r="CR31" s="392">
        <v>23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502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117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8.0174000000000003</v>
      </c>
      <c r="CM33" s="496">
        <v>0</v>
      </c>
      <c r="CN33" s="496">
        <v>32</v>
      </c>
      <c r="CO33" s="76"/>
      <c r="CP33" s="91"/>
      <c r="CQ33" s="91">
        <v>0</v>
      </c>
      <c r="CR33" s="91">
        <v>23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112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0</v>
      </c>
      <c r="CM34" s="500">
        <v>0</v>
      </c>
      <c r="CN34" s="500">
        <v>0</v>
      </c>
      <c r="CO34" s="418"/>
      <c r="CP34" s="372"/>
      <c r="CQ34" s="372"/>
      <c r="CR34" s="372"/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113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6.5332400000000002</v>
      </c>
      <c r="CM35" s="501">
        <v>1.76722</v>
      </c>
      <c r="CN35" s="501">
        <v>5.5481099999999994</v>
      </c>
      <c r="CO35" s="76"/>
      <c r="CP35" s="392"/>
      <c r="CQ35" s="392">
        <v>1</v>
      </c>
      <c r="CR35" s="392">
        <v>6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502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118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6.5332400000000002</v>
      </c>
      <c r="CM37" s="496">
        <v>1.76722</v>
      </c>
      <c r="CN37" s="496">
        <v>5.5481099999999994</v>
      </c>
      <c r="CO37" s="96"/>
      <c r="CP37" s="91"/>
      <c r="CQ37" s="91">
        <v>1</v>
      </c>
      <c r="CR37" s="91">
        <v>6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502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119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44.156970000000001</v>
      </c>
      <c r="CM39" s="496">
        <v>31.57855</v>
      </c>
      <c r="CN39" s="496">
        <v>69.010440000000003</v>
      </c>
      <c r="CO39" s="96"/>
      <c r="CP39" s="74"/>
      <c r="CQ39" s="74">
        <v>47</v>
      </c>
      <c r="CR39" s="99">
        <v>75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502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0.185</v>
      </c>
      <c r="CM41" s="496">
        <v>0</v>
      </c>
      <c r="CN41" s="496">
        <v>0</v>
      </c>
      <c r="CO41" s="96"/>
      <c r="CP41" s="91"/>
      <c r="CQ41" s="91"/>
      <c r="CR41" s="297"/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502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496">
        <v>0</v>
      </c>
      <c r="CN43" s="496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502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496">
        <v>0</v>
      </c>
      <c r="CN45" s="496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502">
        <v>11.22716</v>
      </c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116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503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120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19.58361</v>
      </c>
      <c r="CM48" s="494">
        <v>7.9175500000000003</v>
      </c>
      <c r="CN48" s="494">
        <v>12.36107</v>
      </c>
      <c r="CO48" s="76"/>
      <c r="CP48" s="91"/>
      <c r="CQ48" s="91">
        <v>11</v>
      </c>
      <c r="CR48" s="80">
        <v>8.8000000000000007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502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0</v>
      </c>
      <c r="CM50" s="494">
        <v>0.67130000000000001</v>
      </c>
      <c r="CN50" s="494">
        <v>0.73833000000000004</v>
      </c>
      <c r="CO50" s="76"/>
      <c r="CP50" s="74"/>
      <c r="CQ50" s="74">
        <v>1</v>
      </c>
      <c r="CR50" s="74">
        <v>1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496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4.2249999999999996</v>
      </c>
      <c r="CM52" s="494">
        <v>2.6619999999999999</v>
      </c>
      <c r="CN52" s="494">
        <v>5.673</v>
      </c>
      <c r="CO52" s="76"/>
      <c r="CP52" s="74"/>
      <c r="CQ52" s="74">
        <v>1</v>
      </c>
      <c r="CR52" s="74">
        <v>1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496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494">
        <v>0</v>
      </c>
      <c r="CN54" s="49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496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494">
        <v>0</v>
      </c>
      <c r="CN56" s="49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496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494">
        <v>0</v>
      </c>
      <c r="CN58" s="494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496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494">
        <v>0</v>
      </c>
      <c r="CN60" s="494">
        <v>0</v>
      </c>
      <c r="CO60" s="76"/>
      <c r="CP60" s="74"/>
      <c r="CQ60" s="74"/>
      <c r="CR60" s="99"/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496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69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0</v>
      </c>
      <c r="CM62" s="494">
        <v>0</v>
      </c>
      <c r="CN62" s="494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496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494">
        <v>0</v>
      </c>
      <c r="CN64" s="494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496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121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23.993609999999997</v>
      </c>
      <c r="CM66" s="496">
        <v>22.478009999999998</v>
      </c>
      <c r="CN66" s="496">
        <v>18.772399999999998</v>
      </c>
      <c r="CO66" s="96"/>
      <c r="CP66" s="91"/>
      <c r="CQ66" s="91">
        <v>13</v>
      </c>
      <c r="CR66" s="100">
        <v>10.8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502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122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494">
        <v>0</v>
      </c>
      <c r="CN68" s="49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502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123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494">
        <v>0</v>
      </c>
      <c r="CN70" s="49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502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124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494">
        <v>0</v>
      </c>
      <c r="CN72" s="49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502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125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126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494">
        <v>0</v>
      </c>
      <c r="CN74" s="49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>
        <v>22.176259999999999</v>
      </c>
      <c r="CM75" s="502">
        <v>14.245279999999999</v>
      </c>
      <c r="CN75" s="502">
        <v>14.0566</v>
      </c>
      <c r="CO75" s="106"/>
      <c r="CP75" s="103"/>
      <c r="CQ75" s="103">
        <v>14</v>
      </c>
      <c r="CR75" s="104">
        <v>14</v>
      </c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127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494">
        <v>0</v>
      </c>
      <c r="CN76" s="49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504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128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494">
        <v>14.245279999999999</v>
      </c>
      <c r="CN78" s="494">
        <v>14.0566</v>
      </c>
      <c r="CO78" s="76"/>
      <c r="CP78" s="74"/>
      <c r="CQ78" s="74">
        <v>14</v>
      </c>
      <c r="CR78" s="99">
        <v>14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502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70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22.42118</v>
      </c>
      <c r="CM80" s="494">
        <v>24.14357</v>
      </c>
      <c r="CN80" s="494">
        <v>20.644209999999998</v>
      </c>
      <c r="CO80" s="76"/>
      <c r="CP80" s="74"/>
      <c r="CQ80" s="74">
        <v>22</v>
      </c>
      <c r="CR80" s="74">
        <v>22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502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71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0</v>
      </c>
      <c r="CM82" s="494">
        <v>0</v>
      </c>
      <c r="CN82" s="494">
        <v>0</v>
      </c>
      <c r="CO82" s="76"/>
      <c r="CP82" s="74"/>
      <c r="CQ82" s="74"/>
      <c r="CR82" s="74"/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502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72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0</v>
      </c>
      <c r="CM84" s="494">
        <v>0</v>
      </c>
      <c r="CN84" s="494">
        <v>0</v>
      </c>
      <c r="CO84" s="76"/>
      <c r="CP84" s="74"/>
      <c r="CQ84" s="74"/>
      <c r="CR84" s="99"/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502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73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494">
        <v>0</v>
      </c>
      <c r="CN86" s="49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502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129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22.42118</v>
      </c>
      <c r="CM88" s="494">
        <v>24.14357</v>
      </c>
      <c r="CN88" s="494">
        <v>20.644209999999998</v>
      </c>
      <c r="CO88" s="76"/>
      <c r="CP88" s="74"/>
      <c r="CQ88" s="74">
        <v>22</v>
      </c>
      <c r="CR88" s="99">
        <v>22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502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74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494">
        <v>0</v>
      </c>
      <c r="CN90" s="49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502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75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49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502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76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49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502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77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49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502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130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49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496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78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49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496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79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496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502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80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0</v>
      </c>
      <c r="CM104" s="494">
        <v>0</v>
      </c>
      <c r="CN104" s="494">
        <v>0</v>
      </c>
      <c r="CO104" s="76"/>
      <c r="CP104" s="74"/>
      <c r="CQ104" s="74">
        <v>0</v>
      </c>
      <c r="CR104" s="74">
        <v>0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502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127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0</v>
      </c>
      <c r="CM106" s="494">
        <v>0</v>
      </c>
      <c r="CN106" s="494">
        <v>0</v>
      </c>
      <c r="CO106" s="76"/>
      <c r="CP106" s="74"/>
      <c r="CQ106" s="74">
        <v>0</v>
      </c>
      <c r="CR106" s="99">
        <v>0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505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131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90.571759999999983</v>
      </c>
      <c r="CM108" s="494">
        <v>92.445409999999995</v>
      </c>
      <c r="CN108" s="494">
        <v>122.48365</v>
      </c>
      <c r="CO108" s="195"/>
      <c r="CP108" s="194"/>
      <c r="CQ108" s="194">
        <v>96</v>
      </c>
      <c r="CR108" s="196">
        <v>121.8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132</v>
      </c>
      <c r="CI109" s="2"/>
      <c r="CJ109" s="2"/>
      <c r="CL109" s="506"/>
      <c r="CM109" s="506"/>
      <c r="CN109" s="520"/>
    </row>
    <row r="110" spans="2:103" x14ac:dyDescent="0.15">
      <c r="U110" s="2">
        <v>2914.9757600000003</v>
      </c>
      <c r="CI110" s="2"/>
      <c r="CJ110" s="2"/>
      <c r="CL110" s="507"/>
      <c r="CM110" s="507"/>
      <c r="CN110" s="520"/>
    </row>
    <row r="111" spans="2:103" x14ac:dyDescent="0.15">
      <c r="CI111" s="2"/>
      <c r="CJ111" s="2"/>
      <c r="CL111" s="502"/>
      <c r="CM111" s="502"/>
      <c r="CN111" s="502"/>
    </row>
    <row r="112" spans="2:103" s="73" customFormat="1" ht="14.25" thickBot="1" x14ac:dyDescent="0.2">
      <c r="B112" s="73" t="s">
        <v>133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90.571759999999983</v>
      </c>
      <c r="CM112" s="508">
        <v>92.445409999999995</v>
      </c>
      <c r="CN112" s="508">
        <v>122.48365</v>
      </c>
      <c r="CO112" s="201"/>
      <c r="CP112" s="202"/>
      <c r="CQ112" s="202">
        <v>96</v>
      </c>
      <c r="CR112" s="202">
        <v>121.8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509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成都R</vt:lpstr>
      <vt:lpstr>データ</vt:lpstr>
      <vt:lpstr>Sheet1</vt:lpstr>
      <vt:lpstr>成都R!Print_Area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2016-11-11T08:42:26Z</cp:lastPrinted>
  <dcterms:created xsi:type="dcterms:W3CDTF">2014-03-13T01:56:14Z</dcterms:created>
  <dcterms:modified xsi:type="dcterms:W3CDTF">2018-03-02T02:50:38Z</dcterms:modified>
</cp:coreProperties>
</file>