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人総" sheetId="1" r:id="rId1"/>
    <sheet name="データ" sheetId="2" state="hidden" r:id="rId2"/>
    <sheet name="Sheet1" sheetId="3" r:id="rId3"/>
  </sheets>
  <definedNames>
    <definedName name="_xlnm.Print_Area" localSheetId="0">人総!$A$1:$CT$49</definedName>
  </definedNames>
  <calcPr calcId="152511"/>
</workbook>
</file>

<file path=xl/calcChain.xml><?xml version="1.0" encoding="utf-8"?>
<calcChain xmlns="http://schemas.openxmlformats.org/spreadsheetml/2006/main">
  <c r="BX48" i="1" l="1"/>
  <c r="BU48" i="1"/>
  <c r="BS7" i="1"/>
  <c r="BS9" i="1"/>
  <c r="BS11" i="1"/>
  <c r="BS13" i="1"/>
  <c r="BS16" i="1"/>
  <c r="BS18" i="1"/>
  <c r="BS20" i="1"/>
  <c r="BS22" i="1"/>
  <c r="BS24" i="1"/>
  <c r="BS26" i="1"/>
  <c r="BS28" i="1"/>
  <c r="BS30" i="1"/>
  <c r="BS32" i="1"/>
  <c r="BS34" i="1"/>
  <c r="BS36" i="1"/>
  <c r="BS38" i="1"/>
  <c r="BS40" i="1"/>
  <c r="BS42" i="1"/>
  <c r="BS44" i="1"/>
  <c r="BS46" i="1"/>
  <c r="BW48" i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Q48" i="1" l="1"/>
  <c r="BS48" i="1" s="1"/>
  <c r="CI46" i="1" l="1"/>
  <c r="CI34" i="1"/>
  <c r="CI48" i="1" s="1"/>
  <c r="CG46" i="1"/>
  <c r="CG34" i="1"/>
  <c r="CG48" i="1" s="1"/>
  <c r="CE46" i="1"/>
  <c r="CE34" i="1"/>
  <c r="CE48" i="1" s="1"/>
  <c r="CR46" i="1" l="1"/>
  <c r="CR44" i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7" i="1"/>
  <c r="CR34" i="1" l="1"/>
  <c r="CR48" i="1" s="1"/>
  <c r="BN48" i="1" l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34" i="1"/>
  <c r="CL48" i="1" s="1"/>
  <c r="BM48" i="1"/>
  <c r="BO48" i="1" s="1"/>
  <c r="BZ9" i="1" l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Z34" i="1"/>
  <c r="CD48" i="1"/>
  <c r="BY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CS36" i="1" l="1"/>
  <c r="CT36" i="1" s="1"/>
  <c r="CS40" i="1"/>
  <c r="CT40" i="1" s="1"/>
  <c r="CS13" i="1"/>
  <c r="CT13" i="1" s="1"/>
  <c r="CS22" i="1"/>
  <c r="CT22" i="1" s="1"/>
  <c r="CS44" i="1"/>
  <c r="CT44" i="1" s="1"/>
  <c r="CS9" i="1"/>
  <c r="CT9" i="1" s="1"/>
  <c r="CS18" i="1"/>
  <c r="CT18" i="1" s="1"/>
  <c r="CS26" i="1"/>
  <c r="CT26" i="1" s="1"/>
  <c r="CS30" i="1"/>
  <c r="CT30" i="1" s="1"/>
  <c r="CS7" i="1"/>
  <c r="CT7" i="1" s="1"/>
  <c r="CS11" i="1"/>
  <c r="CT11" i="1" s="1"/>
  <c r="CS16" i="1"/>
  <c r="CT16" i="1" s="1"/>
  <c r="CS20" i="1"/>
  <c r="CT20" i="1" s="1"/>
  <c r="CS24" i="1"/>
  <c r="CT24" i="1" s="1"/>
  <c r="CS28" i="1"/>
  <c r="CT28" i="1" s="1"/>
  <c r="CS32" i="1"/>
  <c r="CT32" i="1" s="1"/>
  <c r="CS38" i="1"/>
  <c r="CT38" i="1" s="1"/>
  <c r="CS42" i="1"/>
  <c r="CT42" i="1" s="1"/>
  <c r="CH46" i="1"/>
  <c r="CA46" i="1"/>
  <c r="CH34" i="1"/>
  <c r="CA34" i="1"/>
  <c r="CJ34" i="1"/>
  <c r="CJ46" i="1"/>
  <c r="BZ48" i="1"/>
  <c r="CF46" i="1"/>
  <c r="CB34" i="1"/>
  <c r="CF34" i="1"/>
  <c r="CB46" i="1"/>
  <c r="CS46" i="1" l="1"/>
  <c r="CS34" i="1"/>
  <c r="CT34" i="1"/>
  <c r="CT46" i="1"/>
  <c r="CJ48" i="1"/>
  <c r="CF48" i="1"/>
  <c r="CH48" i="1"/>
  <c r="CA48" i="1"/>
  <c r="CB48" i="1"/>
  <c r="CS48" i="1" l="1"/>
  <c r="CT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N48" i="1" l="1"/>
  <c r="Q36" i="1"/>
  <c r="R34" i="1"/>
  <c r="CN34" i="1"/>
  <c r="Q18" i="1"/>
  <c r="R4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K48" i="1" s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W30" i="1"/>
  <c r="AH30" i="1"/>
  <c r="AI30" i="1" s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H9" i="1"/>
  <c r="AI9" i="1" s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AI38" i="1" s="1"/>
  <c r="W42" i="1"/>
  <c r="AH42" i="1"/>
  <c r="L48" i="1"/>
  <c r="AH36" i="1"/>
  <c r="AI36" i="1" s="1"/>
  <c r="BK36" i="1"/>
  <c r="N52" i="1"/>
  <c r="AE34" i="1" l="1"/>
  <c r="AF34" i="1" s="1"/>
  <c r="AI42" i="1"/>
  <c r="AD46" i="1"/>
  <c r="O48" i="1"/>
  <c r="AI18" i="1"/>
  <c r="Q46" i="1"/>
  <c r="AI46" i="1" s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CM34" i="1" l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CL6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財産険と交通険
前倒し発生</t>
        </r>
      </text>
    </comment>
    <comment ref="CN6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长生人寿险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<sst xmlns="http://schemas.openxmlformats.org/spreadsheetml/2006/main" count="391" uniqueCount="165">
  <si>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</si>
  <si>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</si>
  <si>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</si>
  <si>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</si>
  <si>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</si>
  <si>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</si>
  <si>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</si>
  <si>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</si>
  <si>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</si>
  <si>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</si>
  <si>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</si>
  <si>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</si>
  <si>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</si>
  <si>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</si>
  <si>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</si>
  <si>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</si>
  <si>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</si>
  <si>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</si>
  <si>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</si>
  <si>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</si>
  <si>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</si>
  <si>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</si>
  <si>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</si>
  <si>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</si>
  <si>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</si>
  <si>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</si>
  <si>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</si>
  <si>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</si>
  <si>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</si>
  <si>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</si>
  <si>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</si>
  <si>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</si>
  <si>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</si>
  <si>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</si>
  <si>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</si>
  <si>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</si>
  <si>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</si>
  <si>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</si>
  <si>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</si>
  <si>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</si>
  <si>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</si>
  <si>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</si>
  <si>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</si>
  <si>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</si>
  <si>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</si>
  <si>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</si>
  <si>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</si>
  <si>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</si>
  <si>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</si>
  <si>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</si>
  <si>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</si>
  <si>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</si>
  <si>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</si>
  <si>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</si>
  <si>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</si>
  <si>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</si>
  <si>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</si>
  <si>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</si>
  <si>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</si>
  <si>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</si>
  <si>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</si>
  <si>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</si>
  <si>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</si>
  <si>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</si>
  <si>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</si>
  <si>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</si>
  <si>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</si>
  <si>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</si>
  <si>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</si>
  <si>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</si>
  <si>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</si>
  <si>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</si>
  <si>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</si>
  <si>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</si>
  <si>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</si>
  <si>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</si>
  <si>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</si>
  <si>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</si>
  <si>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</si>
  <si>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</si>
  <si>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</si>
  <si>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</si>
  <si>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</si>
  <si>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</si>
  <si>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</si>
  <si>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</si>
  <si>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</si>
  <si>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</si>
  <si>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</si>
  <si>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</si>
  <si>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</si>
  <si>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</si>
  <si>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</si>
  <si>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</si>
  <si>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</si>
  <si>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</si>
  <si>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</si>
  <si>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</si>
  <si>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</si>
  <si>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</si>
  <si>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</si>
  <si>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</si>
  <si>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</si>
  <si>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</si>
  <si>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</si>
  <si>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</si>
  <si>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</si>
  <si>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</si>
  <si>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</si>
  <si>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</si>
  <si>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</si>
  <si>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</si>
  <si>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</si>
  <si>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</si>
  <si>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</si>
  <si>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</si>
  <si>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</si>
  <si>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</si>
  <si>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</si>
  <si>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</si>
  <si>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</si>
  <si>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</si>
  <si>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</si>
  <si>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</si>
  <si>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</si>
  <si>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</si>
  <si>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</si>
  <si>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</si>
  <si>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</si>
  <si>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</si>
  <si>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</si>
  <si>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</si>
  <si>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</si>
  <si>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</si>
  <si>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</si>
  <si>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</si>
  <si>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</si>
  <si>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</si>
  <si>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</si>
  <si>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</si>
  <si>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</si>
  <si>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</si>
  <si>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</si>
  <si>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</si>
  <si>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</si>
  <si>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</si>
  <si>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</si>
  <si>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</si>
  <si>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</si>
  <si>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</si>
  <si>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17/7</t>
  </si>
  <si>
    <t>17/10</t>
  </si>
  <si>
    <t>17/12</t>
  </si>
  <si>
    <t>17/上</t>
    <phoneticPr fontId="3" type="noConversion"/>
  </si>
  <si>
    <t>17/下</t>
    <phoneticPr fontId="3" type="noConversion"/>
  </si>
  <si>
    <t>17年度</t>
    <phoneticPr fontId="3" type="noConversion"/>
  </si>
  <si>
    <t>レビュー</t>
    <phoneticPr fontId="3" type="noConversion"/>
  </si>
  <si>
    <t>２０１７下期予算　（人総）間接費</t>
    <phoneticPr fontId="3" type="noConversion"/>
  </si>
  <si>
    <t>17/9</t>
  </si>
  <si>
    <t>17/11</t>
  </si>
  <si>
    <t>16/2Q</t>
  </si>
  <si>
    <t>16/6</t>
  </si>
  <si>
    <t>18/1</t>
  </si>
  <si>
    <t>16/8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</si>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</sst>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N25" sqref="BN25"/>
      <selection pane="topRight" activeCell="BN25" sqref="BN25"/>
      <selection pane="bottomLeft" activeCell="BN25" sqref="BN25"/>
      <selection pane="bottomRight" activeCell="CW22" sqref="CW22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2" style="2" hidden="1" customWidth="1"/>
    <col min="69" max="71" width="9" style="2" customWidth="1"/>
    <col min="72" max="72" width="2.375" style="526" customWidth="1"/>
    <col min="73" max="73" width="9" style="2" customWidth="1"/>
    <col min="74" max="75" width="9" style="528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2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157</v>
      </c>
      <c r="C1" s="1"/>
      <c r="D1" s="1"/>
      <c r="BR1" s="83"/>
      <c r="BS1" s="83"/>
      <c r="BV1" s="527"/>
      <c r="BW1" s="527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9"/>
      <c r="BW3" s="529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142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137</v>
      </c>
      <c r="BO4" s="22" t="s">
        <v>138</v>
      </c>
      <c r="BQ4" s="22" t="s">
        <v>140</v>
      </c>
      <c r="BR4" s="22" t="s">
        <v>147</v>
      </c>
      <c r="BS4" s="22" t="s">
        <v>148</v>
      </c>
      <c r="BU4" s="22" t="s">
        <v>153</v>
      </c>
      <c r="BV4" s="530" t="s">
        <v>154</v>
      </c>
      <c r="BW4" s="530" t="s">
        <v>155</v>
      </c>
      <c r="BX4" s="19" t="s">
        <v>154</v>
      </c>
      <c r="BY4" s="19" t="s">
        <v>146</v>
      </c>
      <c r="BZ4" s="17" t="s">
        <v>158</v>
      </c>
      <c r="CA4" s="17" t="s">
        <v>151</v>
      </c>
      <c r="CB4" s="17" t="s">
        <v>159</v>
      </c>
      <c r="CC4" s="17" t="s">
        <v>20</v>
      </c>
      <c r="CD4" s="17" t="s">
        <v>160</v>
      </c>
      <c r="CE4" s="17" t="s">
        <v>161</v>
      </c>
      <c r="CF4" s="17" t="s">
        <v>152</v>
      </c>
      <c r="CG4" s="17" t="s">
        <v>150</v>
      </c>
      <c r="CH4" s="17" t="s">
        <v>162</v>
      </c>
      <c r="CI4" s="17" t="s">
        <v>163</v>
      </c>
      <c r="CJ4" s="17" t="s">
        <v>164</v>
      </c>
      <c r="CK4" s="216" t="s">
        <v>21</v>
      </c>
      <c r="CL4" s="19" t="s">
        <v>139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3" t="s">
        <v>143</v>
      </c>
      <c r="CS4" s="543"/>
      <c r="CT4" s="544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149</v>
      </c>
      <c r="BS5" s="38" t="s">
        <v>149</v>
      </c>
      <c r="BU5" s="38" t="s">
        <v>144</v>
      </c>
      <c r="BV5" s="531" t="s">
        <v>28</v>
      </c>
      <c r="BW5" s="531" t="s">
        <v>144</v>
      </c>
      <c r="BX5" s="41" t="s">
        <v>156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3" t="s">
        <v>67</v>
      </c>
      <c r="CF5" s="37" t="s">
        <v>28</v>
      </c>
      <c r="CG5" s="38" t="s">
        <v>28</v>
      </c>
      <c r="CH5" s="38" t="s">
        <v>28</v>
      </c>
      <c r="CI5" s="38" t="s">
        <v>29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141</v>
      </c>
      <c r="CS5" s="38" t="s">
        <v>144</v>
      </c>
      <c r="CT5" s="43" t="s">
        <v>145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6"/>
      <c r="BU6" s="111"/>
      <c r="BV6" s="532"/>
      <c r="BW6" s="532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30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27</v>
      </c>
      <c r="BF7" s="78"/>
      <c r="BG7" s="79"/>
      <c r="BH7" s="68">
        <v>28</v>
      </c>
      <c r="BJ7" s="75">
        <v>2</v>
      </c>
      <c r="BK7" s="73">
        <f t="shared" si="1"/>
        <v>-2</v>
      </c>
      <c r="BL7" s="68">
        <v>1.8915000000000002</v>
      </c>
      <c r="BM7" s="68">
        <v>31.459251666666667</v>
      </c>
      <c r="BN7" s="488">
        <v>25.031276666666667</v>
      </c>
      <c r="BO7" s="488">
        <f>(BM7+BN7)/2</f>
        <v>28.245264166666665</v>
      </c>
      <c r="BQ7" s="488">
        <v>27.454631666666664</v>
      </c>
      <c r="BR7" s="68">
        <v>31.703508333333332</v>
      </c>
      <c r="BS7" s="68">
        <f>(BQ7+BR7)/2</f>
        <v>29.579069999999998</v>
      </c>
      <c r="BT7" s="526"/>
      <c r="BU7" s="488">
        <v>39.16945166666666</v>
      </c>
      <c r="BV7" s="533"/>
      <c r="BW7" s="533">
        <f>(BU7+BV7)/2</f>
        <v>19.58472583333333</v>
      </c>
      <c r="BX7" s="71">
        <v>39</v>
      </c>
      <c r="BY7" s="71">
        <v>32</v>
      </c>
      <c r="BZ7" s="67">
        <f>データ!CL25</f>
        <v>68.050899999999999</v>
      </c>
      <c r="CA7" s="68">
        <f>データ!CM25</f>
        <v>22.896049999999999</v>
      </c>
      <c r="CB7" s="68">
        <f>データ!CN25</f>
        <v>39.908139999999996</v>
      </c>
      <c r="CC7" s="210">
        <f>(BZ7+CA7+CB7)/3</f>
        <v>43.618363333333328</v>
      </c>
      <c r="CD7" s="71">
        <v>32</v>
      </c>
      <c r="CE7" s="524"/>
      <c r="CF7" s="67">
        <f>データ!CP25</f>
        <v>0</v>
      </c>
      <c r="CG7" s="524"/>
      <c r="CH7" s="68">
        <f>データ!CQ25</f>
        <v>39</v>
      </c>
      <c r="CI7" s="524"/>
      <c r="CJ7" s="68">
        <f>データ!CR25</f>
        <v>39</v>
      </c>
      <c r="CK7" s="65">
        <f>(CF7+CH7+CJ7)/3</f>
        <v>26</v>
      </c>
      <c r="CL7" s="71">
        <f>(BY7+CD7)/2</f>
        <v>32</v>
      </c>
      <c r="CM7" s="67">
        <f>(CC7+CK7)/2</f>
        <v>34.80918166666666</v>
      </c>
      <c r="CN7" s="69">
        <v>1</v>
      </c>
      <c r="CO7" s="68">
        <f>(CM7+CN7)/2</f>
        <v>17.90459083333333</v>
      </c>
      <c r="CP7" s="81">
        <f>CO7-BH7</f>
        <v>-10.09540916666667</v>
      </c>
      <c r="CR7" s="513">
        <f>BX7*6</f>
        <v>234</v>
      </c>
      <c r="CS7" s="68">
        <f>BZ7+CA7+CB7+CF7+CH7+CJ7</f>
        <v>208.85508999999999</v>
      </c>
      <c r="CT7" s="72">
        <f>CR7-CS7</f>
        <v>25.14491000000001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6"/>
      <c r="BU8" s="56"/>
      <c r="BV8" s="534"/>
      <c r="BW8" s="534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49.50383333333334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-4.8633299999999995</v>
      </c>
      <c r="BF9" s="94"/>
      <c r="BG9" s="95"/>
      <c r="BH9" s="64">
        <v>22.320251666666671</v>
      </c>
      <c r="BJ9" s="92">
        <v>5</v>
      </c>
      <c r="BK9" s="73">
        <f t="shared" si="1"/>
        <v>-5</v>
      </c>
      <c r="BL9" s="64">
        <v>6.1214133333333329</v>
      </c>
      <c r="BM9" s="64">
        <v>6.0154383333333321</v>
      </c>
      <c r="BN9" s="64">
        <v>3.5965316666666665</v>
      </c>
      <c r="BO9" s="488">
        <f>(BM9+BN9)/2</f>
        <v>4.8059849999999997</v>
      </c>
      <c r="BQ9" s="488">
        <v>2.5776683333333335</v>
      </c>
      <c r="BR9" s="64">
        <v>1.6608266666666667</v>
      </c>
      <c r="BS9" s="68">
        <f>(BQ9+BR9)/2</f>
        <v>2.1192475000000002</v>
      </c>
      <c r="BT9" s="526"/>
      <c r="BU9" s="488">
        <v>6.5809983333333344</v>
      </c>
      <c r="BV9" s="535"/>
      <c r="BW9" s="533">
        <f>(BU9+BV9)/2</f>
        <v>3.2904991666666672</v>
      </c>
      <c r="BX9" s="90">
        <v>3</v>
      </c>
      <c r="BY9" s="90">
        <v>6.666666666666667</v>
      </c>
      <c r="BZ9" s="86">
        <f>データ!CL41</f>
        <v>6.0482200000000006</v>
      </c>
      <c r="CA9" s="64">
        <f>データ!CM41</f>
        <v>1.8717999999999999</v>
      </c>
      <c r="CB9" s="64">
        <f>データ!CN41</f>
        <v>6.3445400000000003</v>
      </c>
      <c r="CC9" s="212">
        <f>(BZ9+CA9+CB9)/3</f>
        <v>4.754853333333334</v>
      </c>
      <c r="CD9" s="90">
        <v>3.3333333333333335</v>
      </c>
      <c r="CE9" s="524"/>
      <c r="CF9" s="86">
        <f>データ!CP41</f>
        <v>0</v>
      </c>
      <c r="CG9" s="524"/>
      <c r="CH9" s="86">
        <f>データ!CQ41</f>
        <v>3</v>
      </c>
      <c r="CI9" s="524"/>
      <c r="CJ9" s="64">
        <f>データ!CR41</f>
        <v>3</v>
      </c>
      <c r="CK9" s="84">
        <f>(CF9+CH9+CJ9)/3</f>
        <v>2</v>
      </c>
      <c r="CL9" s="90">
        <f>(BY9+CD9)/2</f>
        <v>5</v>
      </c>
      <c r="CM9" s="86">
        <f>(CC9+CK9)/2</f>
        <v>3.377426666666667</v>
      </c>
      <c r="CN9" s="86">
        <v>9.2588096883333346</v>
      </c>
      <c r="CO9" s="64">
        <f>(CM9+CN9)/2</f>
        <v>6.3181181775000006</v>
      </c>
      <c r="CP9" s="97">
        <f t="shared" ref="CP9:CP13" si="2">CO9-BH9</f>
        <v>-16.00213348916667</v>
      </c>
      <c r="CR9" s="516">
        <f>BX9*6</f>
        <v>18</v>
      </c>
      <c r="CS9" s="68">
        <f>BZ9+CA9+CB9+CF9+CH9+CJ9</f>
        <v>20.264560000000003</v>
      </c>
      <c r="CT9" s="72">
        <f>CR9-CS9</f>
        <v>-2.264560000000003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6"/>
      <c r="BU10" s="56"/>
      <c r="BV10" s="534"/>
      <c r="BW10" s="534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14.530706666666667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15.272208333333335</v>
      </c>
      <c r="BF11" s="94"/>
      <c r="BG11" s="95"/>
      <c r="BH11" s="64">
        <v>14.901457500000001</v>
      </c>
      <c r="BJ11" s="92"/>
      <c r="BK11" s="73">
        <f t="shared" si="1"/>
        <v>0</v>
      </c>
      <c r="BL11" s="64">
        <v>9.9048333333333335E-2</v>
      </c>
      <c r="BM11" s="64">
        <v>12.930624999999999</v>
      </c>
      <c r="BN11" s="64">
        <v>12.414178333333332</v>
      </c>
      <c r="BO11" s="488">
        <f>(BM11+BN11)/2</f>
        <v>12.672401666666666</v>
      </c>
      <c r="BQ11" s="488">
        <v>11.119624999999999</v>
      </c>
      <c r="BR11" s="64">
        <v>9.8003266666666669</v>
      </c>
      <c r="BS11" s="68">
        <f>(BQ11+BR11)/2</f>
        <v>10.459975833333333</v>
      </c>
      <c r="BT11" s="526"/>
      <c r="BU11" s="488">
        <v>7.9279266666666661</v>
      </c>
      <c r="BV11" s="535"/>
      <c r="BW11" s="533">
        <f>(BU11+BV11)/2</f>
        <v>3.9639633333333331</v>
      </c>
      <c r="BX11" s="90">
        <v>11</v>
      </c>
      <c r="BY11" s="90">
        <v>13</v>
      </c>
      <c r="BZ11" s="86">
        <f>データ!CL43</f>
        <v>8.6623600000000014</v>
      </c>
      <c r="CA11" s="64">
        <f>データ!CM43</f>
        <v>6.6046300000000002</v>
      </c>
      <c r="CB11" s="64">
        <f>データ!CN43</f>
        <v>6.0894500000000003</v>
      </c>
      <c r="CC11" s="212">
        <f>(BZ11+CA11+CB11)/3</f>
        <v>7.1188133333333345</v>
      </c>
      <c r="CD11" s="90">
        <v>13</v>
      </c>
      <c r="CE11" s="524"/>
      <c r="CF11" s="86">
        <f>データ!CP43</f>
        <v>0</v>
      </c>
      <c r="CG11" s="524"/>
      <c r="CH11" s="64">
        <f>データ!CQ43</f>
        <v>11</v>
      </c>
      <c r="CI11" s="524"/>
      <c r="CJ11" s="64">
        <f>データ!CR43</f>
        <v>11</v>
      </c>
      <c r="CK11" s="84">
        <f>(CF11+CH11+CJ11)/3</f>
        <v>7.333333333333333</v>
      </c>
      <c r="CL11" s="90">
        <f>(BY11+CD11)/2</f>
        <v>13</v>
      </c>
      <c r="CM11" s="86">
        <f>(CC11+CK11)/2</f>
        <v>7.2260733333333338</v>
      </c>
      <c r="CN11" s="64">
        <v>5.8504746666666677E-2</v>
      </c>
      <c r="CO11" s="64">
        <f>(CM11+CN11)/2</f>
        <v>3.6422890400000001</v>
      </c>
      <c r="CP11" s="97">
        <f t="shared" si="2"/>
        <v>-11.259168460000001</v>
      </c>
      <c r="CR11" s="516">
        <f>BX11*6</f>
        <v>66</v>
      </c>
      <c r="CS11" s="68">
        <f>BZ11+CA11+CB11+CF11+CH11+CJ11</f>
        <v>43.356440000000006</v>
      </c>
      <c r="CT11" s="72">
        <f>CR11-CS11</f>
        <v>22.643559999999994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6"/>
      <c r="BU12" s="56"/>
      <c r="BV12" s="534"/>
      <c r="BW12" s="534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17.141081666666665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42.467750000000002</v>
      </c>
      <c r="BF13" s="78"/>
      <c r="BG13" s="79"/>
      <c r="BH13" s="68">
        <v>29.804415833333334</v>
      </c>
      <c r="BJ13" s="92"/>
      <c r="BK13" s="73">
        <f t="shared" si="1"/>
        <v>0</v>
      </c>
      <c r="BL13" s="64">
        <v>0</v>
      </c>
      <c r="BM13" s="68">
        <v>36.449258333333333</v>
      </c>
      <c r="BN13" s="68">
        <v>52.075023333333334</v>
      </c>
      <c r="BO13" s="488">
        <f>(BM13+BN13)/2</f>
        <v>44.262140833333333</v>
      </c>
      <c r="BQ13" s="488">
        <v>34.862619999999993</v>
      </c>
      <c r="BR13" s="64">
        <v>38.24091</v>
      </c>
      <c r="BS13" s="68">
        <f>(BQ13+BR13)/2</f>
        <v>36.551764999999996</v>
      </c>
      <c r="BT13" s="526"/>
      <c r="BU13" s="488">
        <v>38.642673333333335</v>
      </c>
      <c r="BV13" s="535"/>
      <c r="BW13" s="533">
        <f>(BU13+BV13)/2</f>
        <v>19.321336666666667</v>
      </c>
      <c r="BX13" s="71">
        <v>41</v>
      </c>
      <c r="BY13" s="71">
        <v>48</v>
      </c>
      <c r="BZ13" s="67">
        <f>データ!CL45</f>
        <v>41.50535</v>
      </c>
      <c r="CA13" s="68">
        <f>データ!CM45</f>
        <v>59.145589999999999</v>
      </c>
      <c r="CB13" s="68">
        <f>データ!CN45</f>
        <v>40.423559999999995</v>
      </c>
      <c r="CC13" s="210">
        <f>(BZ13+CA13+CB13)/3</f>
        <v>47.024833333333333</v>
      </c>
      <c r="CD13" s="71">
        <v>48</v>
      </c>
      <c r="CE13" s="524"/>
      <c r="CF13" s="67">
        <f>データ!CP45</f>
        <v>0</v>
      </c>
      <c r="CG13" s="524"/>
      <c r="CH13" s="68">
        <f>データ!CQ45</f>
        <v>49</v>
      </c>
      <c r="CI13" s="524"/>
      <c r="CJ13" s="68">
        <f>データ!CR45</f>
        <v>41</v>
      </c>
      <c r="CK13" s="65">
        <f>(CF13+CH13+CJ13)/3</f>
        <v>30</v>
      </c>
      <c r="CL13" s="71">
        <f>(BY13+CD13)/2</f>
        <v>48</v>
      </c>
      <c r="CM13" s="86">
        <f>(CC13+CK13)/2</f>
        <v>38.512416666666667</v>
      </c>
      <c r="CN13" s="64">
        <v>0</v>
      </c>
      <c r="CO13" s="64">
        <f>(CM13+CN13)/2</f>
        <v>19.256208333333333</v>
      </c>
      <c r="CP13" s="97">
        <f t="shared" si="2"/>
        <v>-10.5482075</v>
      </c>
      <c r="CR13" s="516">
        <f>BX13*6</f>
        <v>246</v>
      </c>
      <c r="CS13" s="68">
        <f>BZ13+CA13+CB13+CF13+CH13+CJ13</f>
        <v>231.0745</v>
      </c>
      <c r="CT13" s="72">
        <f>CR13-CS13</f>
        <v>14.9255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5"/>
      <c r="BS14" s="525"/>
      <c r="BT14" s="526"/>
      <c r="BU14" s="525"/>
      <c r="BV14" s="536"/>
      <c r="BW14" s="536"/>
      <c r="BX14" s="537"/>
      <c r="BY14" s="90"/>
      <c r="BZ14" s="86"/>
      <c r="CA14" s="64"/>
      <c r="CB14" s="64"/>
      <c r="CC14" s="212"/>
      <c r="CD14" s="90"/>
      <c r="CE14" s="111"/>
      <c r="CF14" s="86"/>
      <c r="CG14" s="111"/>
      <c r="CH14" s="64"/>
      <c r="CI14" s="111"/>
      <c r="CJ14" s="64"/>
      <c r="CK14" s="84"/>
      <c r="CL14" s="90"/>
      <c r="CM14" s="86"/>
      <c r="CN14" s="64"/>
      <c r="CO14" s="64"/>
      <c r="CP14" s="97"/>
      <c r="CR14" s="514"/>
      <c r="CS14" s="64"/>
      <c r="CT14" s="88"/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6"/>
      <c r="BU15" s="111"/>
      <c r="BV15" s="532"/>
      <c r="BW15" s="532"/>
      <c r="BX15" s="118"/>
      <c r="BY15" s="118"/>
      <c r="BZ15" s="115"/>
      <c r="CA15" s="111"/>
      <c r="CB15" s="111"/>
      <c r="CC15" s="209"/>
      <c r="CD15" s="118"/>
      <c r="CE15" s="524"/>
      <c r="CF15" s="115"/>
      <c r="CG15" s="524"/>
      <c r="CH15" s="111"/>
      <c r="CI15" s="524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26.45933333333333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13.503100000000002</v>
      </c>
      <c r="BF16" s="78"/>
      <c r="BG16" s="79"/>
      <c r="BH16" s="68">
        <v>19.981216666666665</v>
      </c>
      <c r="BJ16" s="75">
        <v>63</v>
      </c>
      <c r="BK16" s="73">
        <f t="shared" si="1"/>
        <v>-63</v>
      </c>
      <c r="BL16" s="68">
        <v>88.466466666666662</v>
      </c>
      <c r="BM16" s="68">
        <v>9.0164166666666663</v>
      </c>
      <c r="BN16" s="68">
        <v>26.794625000000003</v>
      </c>
      <c r="BO16" s="488">
        <f>(BM16+BN16)/2</f>
        <v>17.905520833333334</v>
      </c>
      <c r="BQ16" s="488">
        <v>18.643135000000001</v>
      </c>
      <c r="BR16" s="68">
        <v>20.838693333333332</v>
      </c>
      <c r="BS16" s="68">
        <f>(BQ16+BR16)/2</f>
        <v>19.740914166666666</v>
      </c>
      <c r="BT16" s="526"/>
      <c r="BU16" s="488">
        <v>28.462526666666669</v>
      </c>
      <c r="BV16" s="533"/>
      <c r="BW16" s="533">
        <f>(BU16+BV16)/2</f>
        <v>14.231263333333334</v>
      </c>
      <c r="BX16" s="71">
        <v>20</v>
      </c>
      <c r="BY16" s="71">
        <v>20</v>
      </c>
      <c r="BZ16" s="67">
        <f>データ!CL48</f>
        <v>45.062809999999999</v>
      </c>
      <c r="CA16" s="68">
        <f>データ!CM48</f>
        <v>32.898940000000003</v>
      </c>
      <c r="CB16" s="68">
        <f>データ!CN48</f>
        <v>26.230930000000001</v>
      </c>
      <c r="CC16" s="210">
        <f>(BZ16+CA16+CB16)/3</f>
        <v>34.730893333333334</v>
      </c>
      <c r="CD16" s="71">
        <v>20</v>
      </c>
      <c r="CE16" s="524"/>
      <c r="CF16" s="67">
        <f>データ!CP48</f>
        <v>0</v>
      </c>
      <c r="CG16" s="524"/>
      <c r="CH16" s="67">
        <f>データ!CQ48</f>
        <v>20</v>
      </c>
      <c r="CI16" s="524"/>
      <c r="CJ16" s="68">
        <f>データ!CR48</f>
        <v>20</v>
      </c>
      <c r="CK16" s="65">
        <f>(CF16+CH16+CJ16)/3</f>
        <v>13.333333333333334</v>
      </c>
      <c r="CL16" s="71">
        <f>(BY16+CD16)/2</f>
        <v>20</v>
      </c>
      <c r="CM16" s="67">
        <f>(CC16+CK16)/2</f>
        <v>24.032113333333335</v>
      </c>
      <c r="CN16" s="67">
        <f>101.425012883333-24</f>
        <v>77.425012883332997</v>
      </c>
      <c r="CO16" s="68">
        <f>(CM16+CN16)/2</f>
        <v>50.728563108333162</v>
      </c>
      <c r="CP16" s="81">
        <f t="shared" ref="CP16:CP48" si="3">CO16-BH16</f>
        <v>30.747346441666497</v>
      </c>
      <c r="CR16" s="516">
        <f>BX16*6</f>
        <v>120</v>
      </c>
      <c r="CS16" s="68">
        <f>BZ16+CA16+CB16+CF16+CH16+CJ16</f>
        <v>144.19268</v>
      </c>
      <c r="CT16" s="72">
        <f>CR16-CS16</f>
        <v>-24.192679999999996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6"/>
      <c r="BU17" s="56"/>
      <c r="BV17" s="534"/>
      <c r="BW17" s="534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86.969616666666667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54.209175000000002</v>
      </c>
      <c r="BF18" s="78"/>
      <c r="BG18" s="79"/>
      <c r="BH18" s="68">
        <v>70.589395833333327</v>
      </c>
      <c r="BJ18" s="75">
        <v>5</v>
      </c>
      <c r="BK18" s="73">
        <f t="shared" si="1"/>
        <v>-5</v>
      </c>
      <c r="BL18" s="68">
        <v>4.7843333333333327</v>
      </c>
      <c r="BM18" s="68">
        <v>71.743751666666668</v>
      </c>
      <c r="BN18" s="68">
        <v>75.276038333333332</v>
      </c>
      <c r="BO18" s="488">
        <f>(BM18+BN18)/2</f>
        <v>73.509895</v>
      </c>
      <c r="BQ18" s="488">
        <v>220.721585</v>
      </c>
      <c r="BR18" s="68">
        <v>204.04247833333335</v>
      </c>
      <c r="BS18" s="68">
        <f>(BQ18+BR18)/2</f>
        <v>212.38203166666668</v>
      </c>
      <c r="BT18" s="526"/>
      <c r="BU18" s="488">
        <v>250.22700333333333</v>
      </c>
      <c r="BV18" s="533"/>
      <c r="BW18" s="533">
        <f>(BU18+BV18)/2</f>
        <v>125.11350166666666</v>
      </c>
      <c r="BX18" s="71">
        <v>270</v>
      </c>
      <c r="BY18" s="71">
        <v>162</v>
      </c>
      <c r="BZ18" s="67">
        <f>データ!CL50</f>
        <v>436.23546000000005</v>
      </c>
      <c r="CA18" s="68">
        <f>データ!CM50</f>
        <v>40.677330000000005</v>
      </c>
      <c r="CB18" s="68">
        <f>データ!CN50</f>
        <v>369.37233999999995</v>
      </c>
      <c r="CC18" s="210">
        <f>(BZ18+CA18+CB18)/3</f>
        <v>282.09504333333331</v>
      </c>
      <c r="CD18" s="71">
        <v>193.33333333333334</v>
      </c>
      <c r="CE18" s="524"/>
      <c r="CF18" s="67">
        <f>データ!CP50</f>
        <v>0</v>
      </c>
      <c r="CG18" s="524"/>
      <c r="CH18" s="67">
        <f>データ!CQ50</f>
        <v>270</v>
      </c>
      <c r="CI18" s="524"/>
      <c r="CJ18" s="68">
        <f>データ!CR50</f>
        <v>420</v>
      </c>
      <c r="CK18" s="65">
        <f>(CF18+CH18+CJ18)/3</f>
        <v>230</v>
      </c>
      <c r="CL18" s="71">
        <f t="shared" ref="CL18" si="4">(BY18+CD18)/2</f>
        <v>177.66666666666669</v>
      </c>
      <c r="CM18" s="67">
        <f>(CC18+CK18)/2</f>
        <v>256.04752166666663</v>
      </c>
      <c r="CN18" s="67">
        <v>5.2307841666666688</v>
      </c>
      <c r="CO18" s="68">
        <f>(CM18+CN18)/2</f>
        <v>130.63915291666666</v>
      </c>
      <c r="CP18" s="81">
        <f t="shared" si="3"/>
        <v>60.049757083333333</v>
      </c>
      <c r="CR18" s="516">
        <f>BX18*6</f>
        <v>1620</v>
      </c>
      <c r="CS18" s="68">
        <f>BZ18+CA18+CB18+CF18+CH18+CJ18</f>
        <v>1536.28513</v>
      </c>
      <c r="CT18" s="72">
        <f>CR18-CS18</f>
        <v>83.714870000000019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6"/>
      <c r="BU19" s="64"/>
      <c r="BV19" s="535"/>
      <c r="BW19" s="535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3.2176666666666662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2.2568333333333332</v>
      </c>
      <c r="BF20" s="78"/>
      <c r="BG20" s="79"/>
      <c r="BH20" s="68">
        <v>2.7372499999999995</v>
      </c>
      <c r="BJ20" s="75">
        <v>30</v>
      </c>
      <c r="BK20" s="73">
        <f t="shared" si="1"/>
        <v>-30</v>
      </c>
      <c r="BL20" s="68">
        <v>28.337833333333336</v>
      </c>
      <c r="BM20" s="68">
        <v>1.3771666666666667</v>
      </c>
      <c r="BN20" s="68">
        <v>1.6867000000000001</v>
      </c>
      <c r="BO20" s="488">
        <f>(BM20+BN20)/2</f>
        <v>1.5319333333333334</v>
      </c>
      <c r="BQ20" s="488">
        <v>1.0233333333333334</v>
      </c>
      <c r="BR20" s="68">
        <v>2.9461666666666666</v>
      </c>
      <c r="BS20" s="68">
        <f>(BQ20+BR20)/2</f>
        <v>1.98475</v>
      </c>
      <c r="BT20" s="526"/>
      <c r="BU20" s="488">
        <v>3.6526666666666667</v>
      </c>
      <c r="BV20" s="533"/>
      <c r="BW20" s="533">
        <f>(BU20+BV20)/2</f>
        <v>1.8263333333333334</v>
      </c>
      <c r="BX20" s="71">
        <v>5</v>
      </c>
      <c r="BY20" s="71">
        <v>10</v>
      </c>
      <c r="BZ20" s="67">
        <f>データ!CL52</f>
        <v>12.074920000000001</v>
      </c>
      <c r="CA20" s="68">
        <f>データ!CM52</f>
        <v>0.52200000000000002</v>
      </c>
      <c r="CB20" s="68">
        <f>データ!CN52</f>
        <v>-0.87141999999999997</v>
      </c>
      <c r="CC20" s="210">
        <f>(BZ20+CA20+CB20)/3</f>
        <v>3.9085000000000001</v>
      </c>
      <c r="CD20" s="71">
        <v>10</v>
      </c>
      <c r="CE20" s="524"/>
      <c r="CF20" s="67">
        <f>データ!CP52</f>
        <v>0</v>
      </c>
      <c r="CG20" s="524"/>
      <c r="CH20" s="68">
        <f>データ!CQ52</f>
        <v>2</v>
      </c>
      <c r="CI20" s="524"/>
      <c r="CJ20" s="68">
        <f>データ!CR52</f>
        <v>2</v>
      </c>
      <c r="CK20" s="65">
        <f>(CF20+CH20+CJ20)/3</f>
        <v>1.3333333333333333</v>
      </c>
      <c r="CL20" s="71">
        <f t="shared" ref="CL20" si="5">(BY20+CD20)/2</f>
        <v>10</v>
      </c>
      <c r="CM20" s="67">
        <f>(CC20+CK20)/2</f>
        <v>2.6209166666666666</v>
      </c>
      <c r="CN20" s="67">
        <f>41.8-16</f>
        <v>25.799999999999997</v>
      </c>
      <c r="CO20" s="68">
        <f>(CM20+CN20)/2</f>
        <v>14.210458333333332</v>
      </c>
      <c r="CP20" s="81">
        <f t="shared" si="3"/>
        <v>11.473208333333332</v>
      </c>
      <c r="CR20" s="516">
        <f>BX20*6</f>
        <v>30</v>
      </c>
      <c r="CS20" s="68">
        <f>BZ20+CA20+CB20+CF20+CH20+CJ20</f>
        <v>15.7255</v>
      </c>
      <c r="CT20" s="72">
        <f>CR20-CS20</f>
        <v>14.2745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6"/>
      <c r="BU21" s="64"/>
      <c r="BV21" s="535"/>
      <c r="BW21" s="535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0.31635166666666664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0.15817583333333332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</v>
      </c>
      <c r="BR22" s="68">
        <v>0.33333333333333331</v>
      </c>
      <c r="BS22" s="68">
        <f>(BQ22+BR22)/2</f>
        <v>0.16666666666666666</v>
      </c>
      <c r="BT22" s="526"/>
      <c r="BU22" s="488">
        <v>0</v>
      </c>
      <c r="BV22" s="533"/>
      <c r="BW22" s="533">
        <f>(BU22+BV22)/2</f>
        <v>0</v>
      </c>
      <c r="BX22" s="71">
        <v>0</v>
      </c>
      <c r="BY22" s="71">
        <v>1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1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8">
        <f>データ!CR54</f>
        <v>0</v>
      </c>
      <c r="CK22" s="65">
        <f>(CF22+CH22+CJ22)/3</f>
        <v>0</v>
      </c>
      <c r="CL22" s="71">
        <f t="shared" ref="CL22" si="6">(BY22+CD22)/2</f>
        <v>1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0.34182416666666671</v>
      </c>
      <c r="CR22" s="516">
        <f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6"/>
      <c r="BU23" s="64"/>
      <c r="BV23" s="535"/>
      <c r="BW23" s="535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26"/>
      <c r="BU24" s="488">
        <v>0</v>
      </c>
      <c r="BV24" s="533"/>
      <c r="BW24" s="533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4"/>
      <c r="CF24" s="67">
        <f>データ!CP56</f>
        <v>0</v>
      </c>
      <c r="CG24" s="524"/>
      <c r="CH24" s="68">
        <f>データ!CQ56</f>
        <v>0</v>
      </c>
      <c r="CI24" s="524"/>
      <c r="CJ24" s="68">
        <f>データ!CR56</f>
        <v>0</v>
      </c>
      <c r="CK24" s="65">
        <f>(CF24+CH24+CJ24)/3</f>
        <v>0</v>
      </c>
      <c r="CL24" s="71">
        <f t="shared" ref="CL24" si="7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6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6"/>
      <c r="BU25" s="64"/>
      <c r="BV25" s="535"/>
      <c r="BW25" s="535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0.18028666666666668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0.27599999999999997</v>
      </c>
      <c r="BF26" s="78"/>
      <c r="BG26" s="79"/>
      <c r="BH26" s="68">
        <v>0.22814333333333331</v>
      </c>
      <c r="BJ26" s="75">
        <v>1</v>
      </c>
      <c r="BK26" s="73">
        <f t="shared" si="1"/>
        <v>-1</v>
      </c>
      <c r="BL26" s="68">
        <v>0.5</v>
      </c>
      <c r="BM26" s="68">
        <v>4.8333333333333332E-2</v>
      </c>
      <c r="BN26" s="68">
        <v>0.20735166666666668</v>
      </c>
      <c r="BO26" s="488">
        <f>(BM26+BN26)/2</f>
        <v>0.1278425</v>
      </c>
      <c r="BQ26" s="488">
        <v>6.0386133333333332</v>
      </c>
      <c r="BR26" s="68">
        <v>1.0718666666666665</v>
      </c>
      <c r="BS26" s="68">
        <f>(BQ26+BR26)/2</f>
        <v>3.55524</v>
      </c>
      <c r="BT26" s="526"/>
      <c r="BU26" s="488">
        <v>4.0037650000000005</v>
      </c>
      <c r="BV26" s="533"/>
      <c r="BW26" s="533">
        <f>(BU26+BV26)/2</f>
        <v>2.0018825000000002</v>
      </c>
      <c r="BX26" s="71">
        <v>4.5</v>
      </c>
      <c r="BY26" s="71">
        <v>1</v>
      </c>
      <c r="BZ26" s="67">
        <f>データ!CL58</f>
        <v>0.26830000000000004</v>
      </c>
      <c r="CA26" s="68">
        <f>データ!CM58</f>
        <v>5.5102200000000003</v>
      </c>
      <c r="CB26" s="68">
        <f>データ!CN58</f>
        <v>1.8870000000000001E-2</v>
      </c>
      <c r="CC26" s="210">
        <f>(BZ26+CA26+CB26)/3</f>
        <v>1.9324633333333334</v>
      </c>
      <c r="CD26" s="71">
        <v>1</v>
      </c>
      <c r="CE26" s="524"/>
      <c r="CF26" s="67">
        <f>データ!CP58</f>
        <v>0</v>
      </c>
      <c r="CG26" s="524"/>
      <c r="CH26" s="67">
        <f>データ!CQ58</f>
        <v>5</v>
      </c>
      <c r="CI26" s="524"/>
      <c r="CJ26" s="68">
        <f>データ!CR58</f>
        <v>5</v>
      </c>
      <c r="CK26" s="65">
        <f>(CF26+CH26+CJ26)/3</f>
        <v>3.3333333333333335</v>
      </c>
      <c r="CL26" s="71">
        <f t="shared" ref="CL26" si="8">(BY26+CD26)/2</f>
        <v>1</v>
      </c>
      <c r="CM26" s="67">
        <f>(CC26+CK26)/2</f>
        <v>2.6328983333333333</v>
      </c>
      <c r="CN26" s="67">
        <v>2.5501666666666672E-2</v>
      </c>
      <c r="CO26" s="68">
        <f>(CM26+CN26)/2</f>
        <v>1.3291999999999999</v>
      </c>
      <c r="CP26" s="81">
        <f t="shared" si="3"/>
        <v>1.1010566666666666</v>
      </c>
      <c r="CR26" s="516">
        <f>BX26*6</f>
        <v>27</v>
      </c>
      <c r="CS26" s="68">
        <f>BZ26+CA26+CB26+CF26+CH26+CJ26</f>
        <v>15.79739</v>
      </c>
      <c r="CT26" s="72">
        <f>CR26-CS26</f>
        <v>11.20261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6"/>
      <c r="BU27" s="64"/>
      <c r="BV27" s="535"/>
      <c r="BW27" s="535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3.6938066666666662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20.99389833333333</v>
      </c>
      <c r="BF28" s="78"/>
      <c r="BG28" s="79"/>
      <c r="BH28" s="68">
        <v>12.343852499999999</v>
      </c>
      <c r="BJ28" s="75"/>
      <c r="BK28" s="73">
        <f t="shared" si="1"/>
        <v>0</v>
      </c>
      <c r="BL28" s="68">
        <v>0.83333333333333337</v>
      </c>
      <c r="BM28" s="68">
        <v>51.315204999999999</v>
      </c>
      <c r="BN28" s="68">
        <v>39.30298333333333</v>
      </c>
      <c r="BO28" s="488">
        <f>(BM28+BN28)/2</f>
        <v>45.309094166666668</v>
      </c>
      <c r="BQ28" s="488">
        <v>72.645841666666669</v>
      </c>
      <c r="BR28" s="68">
        <v>24.972824999999993</v>
      </c>
      <c r="BS28" s="68">
        <f>(BQ28+BR28)/2</f>
        <v>48.809333333333328</v>
      </c>
      <c r="BT28" s="526"/>
      <c r="BU28" s="488">
        <v>46.752036666666662</v>
      </c>
      <c r="BV28" s="533"/>
      <c r="BW28" s="533">
        <f>(BU28+BV28)/2</f>
        <v>23.376018333333331</v>
      </c>
      <c r="BX28" s="71">
        <v>20</v>
      </c>
      <c r="BY28" s="71">
        <v>94.333333333333329</v>
      </c>
      <c r="BZ28" s="67">
        <f>データ!CL60</f>
        <v>1.83883</v>
      </c>
      <c r="CA28" s="68">
        <f>データ!CM60</f>
        <v>47.50591</v>
      </c>
      <c r="CB28" s="68">
        <f>データ!CN60</f>
        <v>-2.2725500000000003</v>
      </c>
      <c r="CC28" s="210">
        <f>(BZ28+CA28+CB28)/3</f>
        <v>15.69073</v>
      </c>
      <c r="CD28" s="71">
        <v>31.333333333333332</v>
      </c>
      <c r="CE28" s="524"/>
      <c r="CF28" s="67">
        <f>データ!CP60</f>
        <v>0</v>
      </c>
      <c r="CG28" s="524"/>
      <c r="CH28" s="68">
        <f>データ!CQ60</f>
        <v>0</v>
      </c>
      <c r="CI28" s="524"/>
      <c r="CJ28" s="68">
        <f>データ!CR60</f>
        <v>60</v>
      </c>
      <c r="CK28" s="65">
        <f>(CF28+CH28+CJ28)/3</f>
        <v>20</v>
      </c>
      <c r="CL28" s="71">
        <f t="shared" ref="CL28" si="9">(BY28+CD28)/2</f>
        <v>62.833333333333329</v>
      </c>
      <c r="CM28" s="67">
        <f>(CC28+CK28)/2</f>
        <v>17.845365000000001</v>
      </c>
      <c r="CN28" s="68">
        <v>0</v>
      </c>
      <c r="CO28" s="68">
        <f>(CM28+CN28)/2</f>
        <v>8.9226825000000005</v>
      </c>
      <c r="CP28" s="81">
        <f t="shared" si="3"/>
        <v>-3.4211699999999983</v>
      </c>
      <c r="CR28" s="516">
        <f>BX28*6</f>
        <v>120</v>
      </c>
      <c r="CS28" s="68">
        <f>BZ28+CA28+CB28+CF28+CH28+CJ28</f>
        <v>107.07219000000001</v>
      </c>
      <c r="CT28" s="72">
        <f>CR28-CS28</f>
        <v>12.927809999999994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6"/>
      <c r="BU29" s="64"/>
      <c r="BV29" s="535"/>
      <c r="BW29" s="535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488">
        <f>(BM30+BN30)/2</f>
        <v>0</v>
      </c>
      <c r="BQ30" s="488">
        <v>0</v>
      </c>
      <c r="BR30" s="68">
        <v>0</v>
      </c>
      <c r="BS30" s="68">
        <f>(BQ30+BR30)/2</f>
        <v>0</v>
      </c>
      <c r="BT30" s="526"/>
      <c r="BU30" s="488">
        <v>0</v>
      </c>
      <c r="BV30" s="533"/>
      <c r="BW30" s="533">
        <f>(BU30+BV30)/2</f>
        <v>0</v>
      </c>
      <c r="BX30" s="71">
        <v>0</v>
      </c>
      <c r="BY30" s="71"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0</v>
      </c>
      <c r="CE30" s="524"/>
      <c r="CF30" s="67">
        <f>データ!CP62</f>
        <v>0</v>
      </c>
      <c r="CG30" s="524"/>
      <c r="CH30" s="67">
        <f>データ!CQ62</f>
        <v>0</v>
      </c>
      <c r="CI30" s="524"/>
      <c r="CJ30" s="68">
        <f>データ!CR62</f>
        <v>0</v>
      </c>
      <c r="CK30" s="65">
        <f>(CF30+CH30+CJ30)/3</f>
        <v>0</v>
      </c>
      <c r="CL30" s="71">
        <f t="shared" ref="CL30" si="10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7.1493736141666675</v>
      </c>
      <c r="CR30" s="516">
        <f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6"/>
      <c r="BU31" s="64"/>
      <c r="BV31" s="535"/>
      <c r="BW31" s="535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68">
        <v>0</v>
      </c>
      <c r="BS32" s="68">
        <f>(BQ32+BR32)/2</f>
        <v>0</v>
      </c>
      <c r="BT32" s="526"/>
      <c r="BU32" s="488">
        <v>0</v>
      </c>
      <c r="BV32" s="533"/>
      <c r="BW32" s="533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4"/>
      <c r="CF32" s="67">
        <f>データ!CP64</f>
        <v>0</v>
      </c>
      <c r="CG32" s="524"/>
      <c r="CH32" s="68">
        <f>データ!CQ64</f>
        <v>0</v>
      </c>
      <c r="CI32" s="524"/>
      <c r="CJ32" s="68">
        <f>データ!CR64</f>
        <v>0</v>
      </c>
      <c r="CK32" s="65">
        <f>(CF32+CH32+CJ32)/3</f>
        <v>0</v>
      </c>
      <c r="CL32" s="71">
        <f t="shared" ref="CL32" si="11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518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6"/>
      <c r="BU33" s="64"/>
      <c r="BV33" s="535"/>
      <c r="BW33" s="535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2">I9+I11+I13+I16+I18+I20+I22+I24+I26+I28+I30+I32</f>
        <v>474</v>
      </c>
      <c r="J34" s="86">
        <f t="shared" si="12"/>
        <v>79</v>
      </c>
      <c r="K34" s="64">
        <f t="shared" si="12"/>
        <v>834</v>
      </c>
      <c r="L34" s="64">
        <f t="shared" si="12"/>
        <v>139</v>
      </c>
      <c r="M34" s="64">
        <f t="shared" si="12"/>
        <v>405</v>
      </c>
      <c r="N34" s="64">
        <f t="shared" si="12"/>
        <v>135</v>
      </c>
      <c r="O34" s="64">
        <f t="shared" si="12"/>
        <v>405</v>
      </c>
      <c r="P34" s="64">
        <f t="shared" si="12"/>
        <v>135</v>
      </c>
      <c r="Q34" s="87">
        <f t="shared" si="12"/>
        <v>810</v>
      </c>
      <c r="R34" s="89">
        <f t="shared" si="12"/>
        <v>135</v>
      </c>
      <c r="S34" s="86">
        <f t="shared" si="12"/>
        <v>85.804649999999995</v>
      </c>
      <c r="T34" s="87">
        <f t="shared" si="12"/>
        <v>185.00511</v>
      </c>
      <c r="U34" s="90">
        <f t="shared" si="12"/>
        <v>163.61651000000001</v>
      </c>
      <c r="V34" s="86">
        <f t="shared" si="1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202.01268333333337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144.115635</v>
      </c>
      <c r="BF34" s="94"/>
      <c r="BG34" s="95"/>
      <c r="BH34" s="64">
        <v>173.06415916666666</v>
      </c>
      <c r="BJ34" s="92">
        <v>3</v>
      </c>
      <c r="BK34" s="73">
        <f t="shared" si="1"/>
        <v>-3</v>
      </c>
      <c r="BL34" s="64">
        <v>123.87513833333337</v>
      </c>
      <c r="BM34" s="64">
        <v>188.89619499999998</v>
      </c>
      <c r="BN34" s="64">
        <v>211.35343166666667</v>
      </c>
      <c r="BO34" s="488">
        <f>(BM34+BN34)/2</f>
        <v>200.12481333333332</v>
      </c>
      <c r="BQ34" s="488">
        <v>367.63242166666663</v>
      </c>
      <c r="BR34" s="64">
        <v>303.90742666666665</v>
      </c>
      <c r="BS34" s="68">
        <f>(BQ34+BR34)/2</f>
        <v>335.76992416666667</v>
      </c>
      <c r="BT34" s="526"/>
      <c r="BU34" s="488">
        <v>386.24959666666666</v>
      </c>
      <c r="BV34" s="535"/>
      <c r="BW34" s="533">
        <f>(BU34+BV34)/2</f>
        <v>193.12479833333333</v>
      </c>
      <c r="BX34" s="90">
        <v>374.5</v>
      </c>
      <c r="BY34" s="90">
        <v>356</v>
      </c>
      <c r="BZ34" s="86">
        <f>BZ9+BZ11+BZ13+BZ16+BZ18+BZ20+BZ22+BZ24+BZ26+BZ28+BZ30+BZ32</f>
        <v>551.69625000000008</v>
      </c>
      <c r="CA34" s="64">
        <f t="shared" ref="CA34:CB34" si="13">CA9+CA11+CA13+CA16+CA18+CA20+CA22+CA24+CA26+CA28+CA30+CA32</f>
        <v>194.73642000000001</v>
      </c>
      <c r="CB34" s="64">
        <f t="shared" si="13"/>
        <v>445.33571999999992</v>
      </c>
      <c r="CC34" s="212">
        <f>CC9+CC11+CC13+CC16+CC18+CC20+CC22+CC24+CC26+CC28+CC30+CC32</f>
        <v>397.25612999999993</v>
      </c>
      <c r="CD34" s="90">
        <v>321</v>
      </c>
      <c r="CE34" s="68">
        <f>CE9+CE11+CE13+CE16+CE18+CE20+CE22+CE24+CE26+CE28+CE30+CE32</f>
        <v>0</v>
      </c>
      <c r="CF34" s="86">
        <f t="shared" ref="CF34" si="14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15">CH9+CH11+CH13+CH16+CH18+CH20+CH22+CH24+CH26+CH28+CH30+CH32</f>
        <v>360</v>
      </c>
      <c r="CI34" s="68">
        <f t="shared" si="15"/>
        <v>0</v>
      </c>
      <c r="CJ34" s="64">
        <f t="shared" si="15"/>
        <v>562</v>
      </c>
      <c r="CK34" s="84">
        <f>CK9+CK11+CK13+CK16+CK18+CK20+CK22+CK24+CK26+CK28+CK30+CK32</f>
        <v>307.33333333333331</v>
      </c>
      <c r="CL34" s="90">
        <f t="shared" ref="CL34" si="16">CL9+CL11+CL13+CL16+CL18+CL20+CL22+CL24+CL26+CL28+CL30+CL32</f>
        <v>338.5</v>
      </c>
      <c r="CM34" s="86">
        <f>CM9+CM11+CM13+CM16+CM18+CM20+CM22+CM24+CM26+CM28+CM30+CM32</f>
        <v>352.29473166666668</v>
      </c>
      <c r="CN34" s="64">
        <f>CN9+CN11+CN13+CN16+CN18+CN20+CN22+CN24+CN26+CN28+CN30+CN32</f>
        <v>199.09736037999966</v>
      </c>
      <c r="CO34" s="64">
        <f>CO9+CO11+CO13+CO16+CO18+CO20+CO22+CO24+CO26+CO28+CO30+CO32</f>
        <v>275.69604602333311</v>
      </c>
      <c r="CP34" s="97">
        <f t="shared" si="3"/>
        <v>102.63188685666645</v>
      </c>
      <c r="CR34" s="63">
        <f>CR9+CR11+CR13+CR16+CR18+CR20+CR22+CR24+CR26+CR28+CR30+CR32</f>
        <v>2247</v>
      </c>
      <c r="CS34" s="64">
        <f>CS9+CS11+CS13+CS16+CS18+CS20+CS22+CS24+CS26+CS28+CS30+CS32</f>
        <v>2113.7683900000002</v>
      </c>
      <c r="CT34" s="88">
        <f>CT9+CT11+CT13+CT16+CT18+CT20+CT22+CT24+CT26+CT28+CT30+CT32</f>
        <v>133.23161000000002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6"/>
      <c r="BU35" s="56"/>
      <c r="BV35" s="534"/>
      <c r="BW35" s="534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9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26"/>
      <c r="BU36" s="488">
        <v>0</v>
      </c>
      <c r="BV36" s="533"/>
      <c r="BW36" s="533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4"/>
      <c r="CF36" s="67">
        <f>データ!CP68</f>
        <v>0</v>
      </c>
      <c r="CG36" s="524"/>
      <c r="CH36" s="68">
        <f>データ!CQ68</f>
        <v>0</v>
      </c>
      <c r="CI36" s="524"/>
      <c r="CJ36" s="68">
        <f>データ!CR68</f>
        <v>0</v>
      </c>
      <c r="CK36" s="65">
        <f>(CF36+CH36+CJ36)/3</f>
        <v>0</v>
      </c>
      <c r="CL36" s="71">
        <f t="shared" ref="CL36" si="17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6"/>
      <c r="BU37" s="56"/>
      <c r="BV37" s="534"/>
      <c r="BW37" s="534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9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1.9780849999999999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5.1261900000000002</v>
      </c>
      <c r="BF38" s="78"/>
      <c r="BG38" s="79"/>
      <c r="BH38" s="68">
        <v>3.5521375000000002</v>
      </c>
      <c r="BJ38" s="75"/>
      <c r="BK38" s="73">
        <f t="shared" si="1"/>
        <v>0</v>
      </c>
      <c r="BL38" s="68">
        <v>0</v>
      </c>
      <c r="BM38" s="68">
        <v>1.8196683333333332</v>
      </c>
      <c r="BN38" s="68">
        <v>1.4941183333333334</v>
      </c>
      <c r="BO38" s="488">
        <f>(BM38+BN38)/2</f>
        <v>1.6568933333333333</v>
      </c>
      <c r="BQ38" s="488">
        <v>1.3848133333333332</v>
      </c>
      <c r="BR38" s="68">
        <v>0.90647666666666671</v>
      </c>
      <c r="BS38" s="68">
        <f>(BQ38+BR38)/2</f>
        <v>1.145645</v>
      </c>
      <c r="BT38" s="526"/>
      <c r="BU38" s="488">
        <v>1.5275183333333331</v>
      </c>
      <c r="BV38" s="533"/>
      <c r="BW38" s="533">
        <f>(BU38+BV38)/2</f>
        <v>0.76375916666666654</v>
      </c>
      <c r="BX38" s="71">
        <v>1</v>
      </c>
      <c r="BY38" s="71">
        <v>3</v>
      </c>
      <c r="BZ38" s="67">
        <f>データ!CL70</f>
        <v>0.28326999999999997</v>
      </c>
      <c r="CA38" s="68">
        <f>データ!CM70</f>
        <v>1.0557099999999999</v>
      </c>
      <c r="CB38" s="68">
        <f>データ!CN70</f>
        <v>2.2983699999999998</v>
      </c>
      <c r="CC38" s="210">
        <f>(BZ38+CA38+CB38)/3</f>
        <v>1.2124499999999998</v>
      </c>
      <c r="CD38" s="71">
        <v>3</v>
      </c>
      <c r="CE38" s="524"/>
      <c r="CF38" s="67">
        <f>データ!CP70</f>
        <v>0</v>
      </c>
      <c r="CG38" s="524"/>
      <c r="CH38" s="67">
        <f>データ!CQ70</f>
        <v>1</v>
      </c>
      <c r="CI38" s="524"/>
      <c r="CJ38" s="68">
        <f>データ!CR70</f>
        <v>1</v>
      </c>
      <c r="CK38" s="65">
        <f>(CF38+CH38+CJ38)/3</f>
        <v>0.66666666666666663</v>
      </c>
      <c r="CL38" s="71">
        <f t="shared" ref="CL38" si="18">(BY38+CD38)/2</f>
        <v>3</v>
      </c>
      <c r="CM38" s="67">
        <f>(CC38+CK38)/2</f>
        <v>0.93955833333333327</v>
      </c>
      <c r="CN38" s="67">
        <v>0.19616666666666668</v>
      </c>
      <c r="CO38" s="68">
        <f>(CM38+CN38)/2</f>
        <v>0.56786249999999994</v>
      </c>
      <c r="CP38" s="81">
        <f t="shared" si="3"/>
        <v>-2.9842750000000002</v>
      </c>
      <c r="CR38" s="516">
        <f t="shared" ref="CR38" si="19">BX38*6</f>
        <v>6</v>
      </c>
      <c r="CS38" s="68">
        <f>BZ38+CA38+CB38+CF38+CH38+CJ38</f>
        <v>5.6373499999999996</v>
      </c>
      <c r="CT38" s="72">
        <f>CR38-CS38</f>
        <v>0.36265000000000036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6"/>
      <c r="BU39" s="56"/>
      <c r="BV39" s="534"/>
      <c r="BW39" s="534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9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0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26"/>
      <c r="BU40" s="488">
        <v>0</v>
      </c>
      <c r="BV40" s="538"/>
      <c r="BW40" s="533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4"/>
      <c r="CF40" s="143">
        <f>データ!CP72</f>
        <v>0</v>
      </c>
      <c r="CG40" s="524"/>
      <c r="CH40" s="143">
        <f>データ!CQ72</f>
        <v>0</v>
      </c>
      <c r="CI40" s="524"/>
      <c r="CJ40" s="144">
        <f>データ!CR72</f>
        <v>0</v>
      </c>
      <c r="CK40" s="141">
        <f>(CF40+CH40+CJ40)/3</f>
        <v>0</v>
      </c>
      <c r="CL40" s="146">
        <f t="shared" ref="CL40" si="21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6">
        <f t="shared" ref="CR40" si="22"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0"/>
        <v>0</v>
      </c>
      <c r="BL41" s="58"/>
      <c r="BM41" s="56"/>
      <c r="BN41" s="56"/>
      <c r="BO41" s="56"/>
      <c r="BQ41" s="56"/>
      <c r="BR41" s="56"/>
      <c r="BS41" s="56"/>
      <c r="BT41" s="526"/>
      <c r="BU41" s="56"/>
      <c r="BV41" s="534"/>
      <c r="BW41" s="534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9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0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26"/>
      <c r="BU42" s="488">
        <v>0</v>
      </c>
      <c r="BV42" s="533"/>
      <c r="BW42" s="533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8">
        <f>データ!CR74</f>
        <v>0</v>
      </c>
      <c r="CK42" s="65">
        <f>(CF42+CH42+CJ42)/3</f>
        <v>0</v>
      </c>
      <c r="CL42" s="71">
        <f t="shared" ref="CL42" si="23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6">
        <f t="shared" ref="CR42" si="24"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0"/>
        <v>0</v>
      </c>
      <c r="BL43" s="58"/>
      <c r="BM43" s="56"/>
      <c r="BN43" s="56"/>
      <c r="BO43" s="56"/>
      <c r="BQ43" s="56"/>
      <c r="BR43" s="64"/>
      <c r="BS43" s="64"/>
      <c r="BT43" s="526"/>
      <c r="BU43" s="56"/>
      <c r="BV43" s="534"/>
      <c r="BW43" s="534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9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20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26"/>
      <c r="BU44" s="488">
        <v>0</v>
      </c>
      <c r="BV44" s="533"/>
      <c r="BW44" s="533">
        <f>(BU44+BV44)/2</f>
        <v>0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8">
        <f>データ!CR76</f>
        <v>0</v>
      </c>
      <c r="CK44" s="65">
        <f>(CF44+CH44+CJ44)/3</f>
        <v>0</v>
      </c>
      <c r="CL44" s="71">
        <f t="shared" ref="CL44" si="25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6">
        <f t="shared" ref="CR44" si="26"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0"/>
        <v>0</v>
      </c>
      <c r="BL45" s="135"/>
      <c r="BM45" s="82"/>
      <c r="BN45" s="82"/>
      <c r="BO45" s="82"/>
      <c r="BQ45" s="82"/>
      <c r="BR45" s="82"/>
      <c r="BS45" s="82"/>
      <c r="BT45" s="526"/>
      <c r="BU45" s="82"/>
      <c r="BV45" s="539"/>
      <c r="BW45" s="539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7">J36+J38+J40+J42+J44</f>
        <v>104</v>
      </c>
      <c r="K46" s="68">
        <f>K36+K38+K40+K42+K44</f>
        <v>600</v>
      </c>
      <c r="L46" s="68">
        <f t="shared" si="27"/>
        <v>100</v>
      </c>
      <c r="M46" s="68">
        <f t="shared" si="27"/>
        <v>42</v>
      </c>
      <c r="N46" s="68">
        <f t="shared" si="27"/>
        <v>14</v>
      </c>
      <c r="O46" s="68">
        <f t="shared" si="27"/>
        <v>42</v>
      </c>
      <c r="P46" s="68">
        <f t="shared" si="27"/>
        <v>14</v>
      </c>
      <c r="Q46" s="69">
        <f t="shared" si="27"/>
        <v>84</v>
      </c>
      <c r="R46" s="70">
        <f t="shared" si="27"/>
        <v>14</v>
      </c>
      <c r="S46" s="67">
        <f t="shared" si="27"/>
        <v>6</v>
      </c>
      <c r="T46" s="69">
        <f t="shared" si="27"/>
        <v>30.230709999999998</v>
      </c>
      <c r="U46" s="71">
        <f t="shared" si="27"/>
        <v>6</v>
      </c>
      <c r="V46" s="67">
        <f t="shared" si="27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1.9780849999999999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5.1261900000000002</v>
      </c>
      <c r="BF46" s="78"/>
      <c r="BG46" s="79"/>
      <c r="BH46" s="68">
        <v>3.5521375000000002</v>
      </c>
      <c r="BJ46" s="75">
        <v>9</v>
      </c>
      <c r="BK46" s="73">
        <f t="shared" si="20"/>
        <v>-9</v>
      </c>
      <c r="BL46" s="68">
        <v>23.407665000000001</v>
      </c>
      <c r="BM46" s="68">
        <v>1.8196683333333332</v>
      </c>
      <c r="BN46" s="68">
        <v>1.4941183333333334</v>
      </c>
      <c r="BO46" s="488">
        <f>(BM46+BN46)/2</f>
        <v>1.6568933333333333</v>
      </c>
      <c r="BQ46" s="488">
        <v>1.3848133333333332</v>
      </c>
      <c r="BR46" s="68">
        <v>0.90647666666666671</v>
      </c>
      <c r="BS46" s="68">
        <f>(BQ46+BR46)/2</f>
        <v>1.145645</v>
      </c>
      <c r="BT46" s="526"/>
      <c r="BU46" s="488">
        <v>1.5275183333333331</v>
      </c>
      <c r="BV46" s="533"/>
      <c r="BW46" s="533">
        <f>(BU46+BV46)/2</f>
        <v>0.76375916666666654</v>
      </c>
      <c r="BX46" s="71">
        <v>1</v>
      </c>
      <c r="BY46" s="71">
        <v>3</v>
      </c>
      <c r="BZ46" s="67">
        <f>BZ36+BZ38+BZ40+BZ42+BZ44</f>
        <v>0.28326999999999997</v>
      </c>
      <c r="CA46" s="68">
        <f t="shared" ref="CA46:CB46" si="28">CA36+CA38+CA40+CA42+CA44</f>
        <v>1.0557099999999999</v>
      </c>
      <c r="CB46" s="68">
        <f t="shared" si="28"/>
        <v>2.2983699999999998</v>
      </c>
      <c r="CC46" s="210">
        <f t="shared" ref="CC46:CN46" si="29">CC36+CC38+CC40+CC42+CC44</f>
        <v>1.2124499999999998</v>
      </c>
      <c r="CD46" s="71">
        <v>3</v>
      </c>
      <c r="CE46" s="68">
        <f>CE36+CE38+CE40+CE42+CE44</f>
        <v>0</v>
      </c>
      <c r="CF46" s="67">
        <f t="shared" ref="CF46" si="30">CF36+CF38+CF40+CF42+CF44</f>
        <v>0</v>
      </c>
      <c r="CG46" s="68">
        <f>CG36+CG38+CG40+CG42+CG44</f>
        <v>0</v>
      </c>
      <c r="CH46" s="68">
        <f t="shared" ref="CH46:CJ46" si="31">CH36+CH38+CH40+CH42+CH44</f>
        <v>1</v>
      </c>
      <c r="CI46" s="68">
        <f t="shared" si="31"/>
        <v>0</v>
      </c>
      <c r="CJ46" s="68">
        <f t="shared" si="31"/>
        <v>1</v>
      </c>
      <c r="CK46" s="65">
        <f t="shared" si="29"/>
        <v>0.66666666666666663</v>
      </c>
      <c r="CL46" s="71">
        <f t="shared" si="29"/>
        <v>3</v>
      </c>
      <c r="CM46" s="67">
        <f t="shared" si="29"/>
        <v>0.93955833333333327</v>
      </c>
      <c r="CN46" s="68">
        <f t="shared" si="29"/>
        <v>205.45325761166666</v>
      </c>
      <c r="CO46" s="68">
        <f>CO36+CO38+CO40+CO42+CO44</f>
        <v>103.1964079725</v>
      </c>
      <c r="CP46" s="81">
        <f t="shared" si="3"/>
        <v>99.644270472499997</v>
      </c>
      <c r="CR46" s="518">
        <f>BX46*6</f>
        <v>6</v>
      </c>
      <c r="CS46" s="68">
        <f>CS36+CS38+CS40+CS42+CS44</f>
        <v>5.6373499999999996</v>
      </c>
      <c r="CT46" s="72">
        <f>CT36+CT38+CT40+CT42+CT44</f>
        <v>0.36265000000000036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0"/>
        <v>0</v>
      </c>
      <c r="BL47" s="135"/>
      <c r="BM47" s="135"/>
      <c r="BN47" s="135"/>
      <c r="BO47" s="135"/>
      <c r="BQ47" s="135"/>
      <c r="BR47" s="135"/>
      <c r="BS47" s="135"/>
      <c r="BT47" s="526"/>
      <c r="BU47" s="135"/>
      <c r="BV47" s="540"/>
      <c r="BW47" s="540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233.99076833333336</v>
      </c>
      <c r="AL48" s="193">
        <f t="shared" ref="AL48:BH48" si="32">AL7+AL34+AL46</f>
        <v>0</v>
      </c>
      <c r="AM48" s="73">
        <f t="shared" si="32"/>
        <v>0</v>
      </c>
      <c r="AN48" s="188">
        <f t="shared" si="32"/>
        <v>0</v>
      </c>
      <c r="AO48" s="193">
        <f t="shared" si="32"/>
        <v>0</v>
      </c>
      <c r="AP48" s="73">
        <f t="shared" si="32"/>
        <v>0</v>
      </c>
      <c r="AQ48" s="188">
        <f t="shared" si="32"/>
        <v>0</v>
      </c>
      <c r="AR48" s="73">
        <f t="shared" si="32"/>
        <v>0</v>
      </c>
      <c r="AS48" s="73">
        <f t="shared" si="32"/>
        <v>0</v>
      </c>
      <c r="AT48" s="192">
        <f t="shared" si="32"/>
        <v>0</v>
      </c>
      <c r="AU48" s="192">
        <f t="shared" si="32"/>
        <v>0</v>
      </c>
      <c r="AV48" s="192">
        <f t="shared" si="32"/>
        <v>0</v>
      </c>
      <c r="AW48" s="194">
        <f t="shared" si="32"/>
        <v>0</v>
      </c>
      <c r="AX48" s="194">
        <f t="shared" si="32"/>
        <v>0</v>
      </c>
      <c r="AY48" s="194">
        <f t="shared" si="32"/>
        <v>0</v>
      </c>
      <c r="AZ48" s="195">
        <f t="shared" si="32"/>
        <v>0</v>
      </c>
      <c r="BA48" s="194">
        <f t="shared" si="32"/>
        <v>0</v>
      </c>
      <c r="BB48" s="194">
        <f t="shared" si="32"/>
        <v>0</v>
      </c>
      <c r="BC48" s="196">
        <f t="shared" si="32"/>
        <v>0</v>
      </c>
      <c r="BD48" s="197">
        <f t="shared" si="32"/>
        <v>0</v>
      </c>
      <c r="BE48" s="188">
        <f>BE7+BE34+BE46</f>
        <v>176.24182500000001</v>
      </c>
      <c r="BF48" s="198">
        <f t="shared" si="32"/>
        <v>0</v>
      </c>
      <c r="BG48" s="199">
        <f t="shared" si="32"/>
        <v>0</v>
      </c>
      <c r="BH48" s="188">
        <f t="shared" si="32"/>
        <v>204.61629666666664</v>
      </c>
      <c r="BJ48" s="192">
        <v>2665.6037999999999</v>
      </c>
      <c r="BK48" s="73">
        <f t="shared" si="20"/>
        <v>-2665.6037999999999</v>
      </c>
      <c r="BL48" s="188">
        <v>2447.5999700000002</v>
      </c>
      <c r="BM48" s="188">
        <f t="shared" ref="BM48" si="33">BM7+BM34+BM46</f>
        <v>222.17511499999998</v>
      </c>
      <c r="BN48" s="188">
        <f>BN7+BN34+BN46</f>
        <v>237.87882666666667</v>
      </c>
      <c r="BO48" s="188">
        <f>(BM48+BN48)/2</f>
        <v>230.02697083333334</v>
      </c>
      <c r="BQ48" s="188">
        <f t="shared" ref="BQ48" si="34">BQ7+BQ34+BQ46</f>
        <v>396.47186666666664</v>
      </c>
      <c r="BR48" s="188">
        <f>BR7+BR34+BR46</f>
        <v>336.51741166666665</v>
      </c>
      <c r="BS48" s="188">
        <f>(BQ48+BR48)/2</f>
        <v>366.49463916666662</v>
      </c>
      <c r="BT48" s="526"/>
      <c r="BU48" s="188">
        <f>BU7+BU34+BU46</f>
        <v>426.94656666666663</v>
      </c>
      <c r="BV48" s="541"/>
      <c r="BW48" s="541">
        <f>(BU48+BV48)/2</f>
        <v>213.47328333333331</v>
      </c>
      <c r="BX48" s="191">
        <f>BX7+BX34+BX46</f>
        <v>414.5</v>
      </c>
      <c r="BY48" s="191">
        <f>BY7+BY34+BY46</f>
        <v>391</v>
      </c>
      <c r="BZ48" s="187">
        <f>BZ7+BZ34+BZ46</f>
        <v>620.03042000000005</v>
      </c>
      <c r="CA48" s="188">
        <f t="shared" ref="CA48:CB48" si="35">CA7+CA34+CA46</f>
        <v>218.68818000000002</v>
      </c>
      <c r="CB48" s="188">
        <f t="shared" si="35"/>
        <v>487.5422299999999</v>
      </c>
      <c r="CC48" s="189">
        <f t="shared" ref="CC48:CM48" si="36">CC7+CC34+CC46</f>
        <v>442.08694333333324</v>
      </c>
      <c r="CD48" s="191">
        <f>CD7+CD34+CD46</f>
        <v>356</v>
      </c>
      <c r="CE48" s="188">
        <f>CE7+CE34+CE46</f>
        <v>0</v>
      </c>
      <c r="CF48" s="187">
        <f t="shared" ref="CF48" si="37">CF7+CF34+CF46</f>
        <v>0</v>
      </c>
      <c r="CG48" s="188">
        <f>CG7+CG34+CG46</f>
        <v>0</v>
      </c>
      <c r="CH48" s="188">
        <f t="shared" ref="CH48:CJ48" si="38">CH7+CH34+CH46</f>
        <v>400</v>
      </c>
      <c r="CI48" s="188">
        <f t="shared" si="38"/>
        <v>0</v>
      </c>
      <c r="CJ48" s="188">
        <f t="shared" si="38"/>
        <v>602</v>
      </c>
      <c r="CK48" s="185">
        <f t="shared" si="36"/>
        <v>334</v>
      </c>
      <c r="CL48" s="191">
        <f>CL7+CL34+CL46</f>
        <v>373.5</v>
      </c>
      <c r="CM48" s="187">
        <f t="shared" si="36"/>
        <v>388.04347166666668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 t="shared" ref="CR48" si="39">CR7+CR34+CR46</f>
        <v>2487</v>
      </c>
      <c r="CS48" s="188">
        <f>CS7+CS34+CS46</f>
        <v>2328.2608300000002</v>
      </c>
      <c r="CT48" s="193">
        <f>CT7+CT34+CT46</f>
        <v>158.73917000000003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6"/>
      <c r="BV52" s="542"/>
      <c r="BW52" s="542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I1:CI3 CI6:CI1048576" name="区域3"/>
    <protectedRange sqref="CG1:CG3 CG6:CG1048576" name="区域2"/>
    <protectedRange sqref="CE1:CE3 CE6:CE1048576" name="区域1"/>
    <protectedRange sqref="CE5" name="区域1_2"/>
    <protectedRange sqref="CG5" name="区域2_2"/>
    <protectedRange sqref="CI5" name="区域3_2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3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89" customWidth="1"/>
    <col min="91" max="91" width="9" style="4" customWidth="1"/>
    <col min="92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3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158</v>
      </c>
      <c r="CM4" s="26" t="s">
        <v>151</v>
      </c>
      <c r="CN4" s="491" t="s">
        <v>159</v>
      </c>
      <c r="CO4" s="28"/>
      <c r="CP4" s="29"/>
      <c r="CQ4" s="26" t="s">
        <v>162</v>
      </c>
      <c r="CR4" s="27" t="s">
        <v>164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6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248" t="e">
        <v>#DIV/0!</v>
      </c>
      <c r="CN6" s="49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7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248" t="e">
        <v>#DIV/0!</v>
      </c>
      <c r="CN8" s="49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74">
        <v>0</v>
      </c>
      <c r="CN9" s="49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248" t="e">
        <v>#DIV/0!</v>
      </c>
      <c r="CN10" s="49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7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281" t="e">
        <v>#DIV/0!</v>
      </c>
      <c r="CN12" s="49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91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246" t="e">
        <v>#DIV/0!</v>
      </c>
      <c r="CN14" s="49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74">
        <v>0</v>
      </c>
      <c r="CN15" s="49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0</v>
      </c>
      <c r="CM16" s="324">
        <v>0</v>
      </c>
      <c r="CN16" s="498">
        <v>0</v>
      </c>
      <c r="CO16" s="96"/>
      <c r="CP16" s="324"/>
      <c r="CQ16" s="324"/>
      <c r="CR16" s="324"/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17</v>
      </c>
      <c r="CM17" s="340">
        <v>16</v>
      </c>
      <c r="CN17" s="499">
        <v>18</v>
      </c>
      <c r="CO17" s="76"/>
      <c r="CP17" s="340"/>
      <c r="CQ17" s="340">
        <v>18</v>
      </c>
      <c r="CR17" s="343">
        <v>18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17</v>
      </c>
      <c r="CM18" s="91">
        <v>16</v>
      </c>
      <c r="CN18" s="496">
        <v>18</v>
      </c>
      <c r="CO18" s="346"/>
      <c r="CP18" s="91"/>
      <c r="CQ18" s="91">
        <v>18</v>
      </c>
      <c r="CR18" s="347">
        <v>18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0</v>
      </c>
      <c r="CM19" s="372">
        <v>0</v>
      </c>
      <c r="CN19" s="500">
        <v>0</v>
      </c>
      <c r="CO19" s="96"/>
      <c r="CP19" s="372"/>
      <c r="CQ19" s="372"/>
      <c r="CR19" s="372"/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174.07499999999999</v>
      </c>
      <c r="CM20" s="392">
        <v>119.76300000000001</v>
      </c>
      <c r="CN20" s="501">
        <v>134.21600000000001</v>
      </c>
      <c r="CO20" s="76"/>
      <c r="CP20" s="392"/>
      <c r="CQ20" s="392">
        <v>140</v>
      </c>
      <c r="CR20" s="392">
        <v>140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16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174.07499999999999</v>
      </c>
      <c r="CM22" s="91">
        <v>119.76300000000001</v>
      </c>
      <c r="CN22" s="496">
        <v>134.21600000000001</v>
      </c>
      <c r="CO22" s="96"/>
      <c r="CP22" s="91"/>
      <c r="CQ22" s="91">
        <v>140</v>
      </c>
      <c r="CR22" s="297">
        <v>140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103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127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68.050899999999999</v>
      </c>
      <c r="CM25" s="74">
        <v>22.896049999999999</v>
      </c>
      <c r="CN25" s="494">
        <v>39.908139999999996</v>
      </c>
      <c r="CO25" s="76"/>
      <c r="CP25" s="74"/>
      <c r="CQ25" s="74">
        <v>39</v>
      </c>
      <c r="CR25" s="74">
        <v>39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0</v>
      </c>
      <c r="CM26" s="103">
        <v>0</v>
      </c>
      <c r="CN26" s="502">
        <v>0</v>
      </c>
      <c r="CO26" s="106"/>
      <c r="CP26" s="103"/>
      <c r="CQ26" s="103"/>
      <c r="CR26" s="104"/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138.90633</v>
      </c>
      <c r="CM27" s="91">
        <v>117.38641</v>
      </c>
      <c r="CN27" s="494">
        <v>132.20248000000001</v>
      </c>
      <c r="CO27" s="96"/>
      <c r="CP27" s="91"/>
      <c r="CQ27" s="91">
        <v>121</v>
      </c>
      <c r="CR27" s="91">
        <v>121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103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91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372">
        <v>0</v>
      </c>
      <c r="CN30" s="500">
        <v>0</v>
      </c>
      <c r="CO30" s="418"/>
      <c r="CP30" s="372"/>
      <c r="CQ30" s="372"/>
      <c r="CR30" s="372"/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-79.947240000000008</v>
      </c>
      <c r="CM31" s="392">
        <v>0</v>
      </c>
      <c r="CN31" s="501">
        <v>206</v>
      </c>
      <c r="CO31" s="422"/>
      <c r="CP31" s="392"/>
      <c r="CQ31" s="392"/>
      <c r="CR31" s="392">
        <v>176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103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-79.947240000000008</v>
      </c>
      <c r="CM33" s="91">
        <v>0</v>
      </c>
      <c r="CN33" s="496">
        <v>206</v>
      </c>
      <c r="CO33" s="76"/>
      <c r="CP33" s="91"/>
      <c r="CQ33" s="91">
        <v>0</v>
      </c>
      <c r="CR33" s="91">
        <v>176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0</v>
      </c>
      <c r="CM34" s="372">
        <v>0</v>
      </c>
      <c r="CN34" s="500">
        <v>0</v>
      </c>
      <c r="CO34" s="418"/>
      <c r="CP34" s="372"/>
      <c r="CQ34" s="372"/>
      <c r="CR34" s="372"/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-2.1165400000000001</v>
      </c>
      <c r="CM35" s="392">
        <v>16.257950000000001</v>
      </c>
      <c r="CN35" s="501">
        <v>125.18745</v>
      </c>
      <c r="CO35" s="76"/>
      <c r="CP35" s="392"/>
      <c r="CQ35" s="392">
        <v>20</v>
      </c>
      <c r="CR35" s="392">
        <v>98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438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-2.1165400000000001</v>
      </c>
      <c r="CM37" s="91">
        <v>16.257950000000001</v>
      </c>
      <c r="CN37" s="496">
        <v>125.18745</v>
      </c>
      <c r="CO37" s="96"/>
      <c r="CP37" s="91"/>
      <c r="CQ37" s="91">
        <v>20</v>
      </c>
      <c r="CR37" s="91">
        <v>98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103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298.96845000000002</v>
      </c>
      <c r="CM39" s="74">
        <v>276.30340999999999</v>
      </c>
      <c r="CN39" s="496">
        <v>637.51407000000006</v>
      </c>
      <c r="CO39" s="96"/>
      <c r="CP39" s="74"/>
      <c r="CQ39" s="74">
        <v>320</v>
      </c>
      <c r="CR39" s="99">
        <v>574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103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6.0482200000000006</v>
      </c>
      <c r="CM41" s="91">
        <v>1.8717999999999999</v>
      </c>
      <c r="CN41" s="496">
        <v>6.3445400000000003</v>
      </c>
      <c r="CO41" s="96"/>
      <c r="CP41" s="91"/>
      <c r="CQ41" s="91">
        <v>3</v>
      </c>
      <c r="CR41" s="297">
        <v>3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103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8.6623600000000014</v>
      </c>
      <c r="CM43" s="91">
        <v>6.6046300000000002</v>
      </c>
      <c r="CN43" s="496">
        <v>6.0894500000000003</v>
      </c>
      <c r="CO43" s="96"/>
      <c r="CP43" s="91"/>
      <c r="CQ43" s="91">
        <v>11</v>
      </c>
      <c r="CR43" s="100">
        <v>11</v>
      </c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103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41.50535</v>
      </c>
      <c r="CM45" s="91">
        <v>59.145589999999999</v>
      </c>
      <c r="CN45" s="496">
        <v>40.423559999999995</v>
      </c>
      <c r="CO45" s="96"/>
      <c r="CP45" s="91"/>
      <c r="CQ45" s="91">
        <v>49</v>
      </c>
      <c r="CR45" s="100">
        <v>41</v>
      </c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103"/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127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45.062809999999999</v>
      </c>
      <c r="CM48" s="91">
        <v>32.898940000000003</v>
      </c>
      <c r="CN48" s="494">
        <v>26.230930000000001</v>
      </c>
      <c r="CO48" s="76"/>
      <c r="CP48" s="91"/>
      <c r="CQ48" s="91">
        <v>20</v>
      </c>
      <c r="CR48" s="80">
        <v>20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103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436.23546000000005</v>
      </c>
      <c r="CM50" s="74">
        <v>40.677330000000005</v>
      </c>
      <c r="CN50" s="494">
        <v>369.37233999999995</v>
      </c>
      <c r="CO50" s="76"/>
      <c r="CP50" s="74"/>
      <c r="CQ50" s="74">
        <v>270</v>
      </c>
      <c r="CR50" s="74">
        <v>420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91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12.074920000000001</v>
      </c>
      <c r="CM52" s="74">
        <v>0.52200000000000002</v>
      </c>
      <c r="CN52" s="494">
        <v>-0.87141999999999997</v>
      </c>
      <c r="CO52" s="76"/>
      <c r="CP52" s="74"/>
      <c r="CQ52" s="74">
        <v>2</v>
      </c>
      <c r="CR52" s="74">
        <v>2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91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74">
        <v>0</v>
      </c>
      <c r="CN54" s="49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91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74">
        <v>0</v>
      </c>
      <c r="CN56" s="49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91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0.26830000000000004</v>
      </c>
      <c r="CM58" s="74">
        <v>5.5102200000000003</v>
      </c>
      <c r="CN58" s="494">
        <v>1.8870000000000001E-2</v>
      </c>
      <c r="CO58" s="76"/>
      <c r="CP58" s="74"/>
      <c r="CQ58" s="74">
        <v>5</v>
      </c>
      <c r="CR58" s="80">
        <v>5</v>
      </c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91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1.83883</v>
      </c>
      <c r="CM60" s="74">
        <v>47.50591</v>
      </c>
      <c r="CN60" s="494">
        <v>-2.2725500000000003</v>
      </c>
      <c r="CO60" s="76"/>
      <c r="CP60" s="74"/>
      <c r="CQ60" s="74"/>
      <c r="CR60" s="99">
        <v>60</v>
      </c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91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0</v>
      </c>
      <c r="CM62" s="74">
        <v>0</v>
      </c>
      <c r="CN62" s="494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91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74">
        <v>0</v>
      </c>
      <c r="CN64" s="494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91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551.69625000000008</v>
      </c>
      <c r="CM66" s="91">
        <v>194.73642000000001</v>
      </c>
      <c r="CN66" s="496">
        <v>445.33571999999992</v>
      </c>
      <c r="CO66" s="96"/>
      <c r="CP66" s="91"/>
      <c r="CQ66" s="91">
        <v>360</v>
      </c>
      <c r="CR66" s="100">
        <v>562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103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74">
        <v>0</v>
      </c>
      <c r="CN68" s="49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103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0.28326999999999997</v>
      </c>
      <c r="CM70" s="74">
        <v>1.0557099999999999</v>
      </c>
      <c r="CN70" s="494">
        <v>2.2983699999999998</v>
      </c>
      <c r="CO70" s="76"/>
      <c r="CP70" s="74"/>
      <c r="CQ70" s="74">
        <v>1</v>
      </c>
      <c r="CR70" s="80">
        <v>1</v>
      </c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103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74">
        <v>0</v>
      </c>
      <c r="CN72" s="49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103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74">
        <v>0</v>
      </c>
      <c r="CN74" s="49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103"/>
      <c r="CN75" s="50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74">
        <v>0</v>
      </c>
      <c r="CN76" s="49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162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0.28326999999999997</v>
      </c>
      <c r="CM78" s="74">
        <v>1.0557099999999999</v>
      </c>
      <c r="CN78" s="494">
        <v>2.2983699999999998</v>
      </c>
      <c r="CO78" s="76"/>
      <c r="CP78" s="74"/>
      <c r="CQ78" s="74">
        <v>1</v>
      </c>
      <c r="CR78" s="99">
        <v>1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103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167.27219999999997</v>
      </c>
      <c r="CM80" s="74">
        <v>165.86578</v>
      </c>
      <c r="CN80" s="494">
        <v>164.88794000000001</v>
      </c>
      <c r="CO80" s="76"/>
      <c r="CP80" s="74"/>
      <c r="CQ80" s="74">
        <v>165</v>
      </c>
      <c r="CR80" s="74">
        <v>165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103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0</v>
      </c>
      <c r="CM82" s="74">
        <v>0</v>
      </c>
      <c r="CN82" s="494">
        <v>0</v>
      </c>
      <c r="CO82" s="76"/>
      <c r="CP82" s="74"/>
      <c r="CQ82" s="74"/>
      <c r="CR82" s="74"/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103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29.44098</v>
      </c>
      <c r="CM84" s="74">
        <v>29.44098</v>
      </c>
      <c r="CN84" s="494">
        <v>29.44098</v>
      </c>
      <c r="CO84" s="76"/>
      <c r="CP84" s="74"/>
      <c r="CQ84" s="74">
        <v>29</v>
      </c>
      <c r="CR84" s="99">
        <v>29</v>
      </c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103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1301.6815200000001</v>
      </c>
      <c r="CM86" s="74">
        <v>1328.82608</v>
      </c>
      <c r="CN86" s="494">
        <v>1303.51819</v>
      </c>
      <c r="CO86" s="76"/>
      <c r="CP86" s="74"/>
      <c r="CQ86" s="74">
        <v>1315</v>
      </c>
      <c r="CR86" s="74">
        <v>1315</v>
      </c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103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1498.3947000000001</v>
      </c>
      <c r="CM88" s="74">
        <v>1524.13284</v>
      </c>
      <c r="CN88" s="494">
        <v>1497.8471099999999</v>
      </c>
      <c r="CO88" s="76"/>
      <c r="CP88" s="74"/>
      <c r="CQ88" s="74">
        <v>1509</v>
      </c>
      <c r="CR88" s="99">
        <v>1509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103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50.943390000000001</v>
      </c>
      <c r="CM90" s="74">
        <v>0</v>
      </c>
      <c r="CN90" s="494">
        <v>103.012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103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21.4451</v>
      </c>
      <c r="CM92" s="74">
        <v>0.22600000000000001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103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7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103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7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103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7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91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7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91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91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103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42.151260000000001</v>
      </c>
      <c r="CM104" s="74">
        <v>44.427639999999997</v>
      </c>
      <c r="CN104" s="494">
        <v>143.30761999999999</v>
      </c>
      <c r="CO104" s="76"/>
      <c r="CP104" s="74"/>
      <c r="CQ104" s="74">
        <v>40</v>
      </c>
      <c r="CR104" s="74">
        <v>40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103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114.53975</v>
      </c>
      <c r="CM106" s="74">
        <v>44.653639999999996</v>
      </c>
      <c r="CN106" s="494">
        <v>246.31961999999999</v>
      </c>
      <c r="CO106" s="76"/>
      <c r="CP106" s="74"/>
      <c r="CQ106" s="74">
        <v>40</v>
      </c>
      <c r="CR106" s="99">
        <v>40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177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2463.8824199999999</v>
      </c>
      <c r="CM108" s="194">
        <v>2040.88202</v>
      </c>
      <c r="CN108" s="494">
        <v>2829.3148899999997</v>
      </c>
      <c r="CO108" s="195"/>
      <c r="CP108" s="194"/>
      <c r="CQ108" s="194">
        <v>2230</v>
      </c>
      <c r="CR108" s="196">
        <v>2686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6"/>
      <c r="CN109" s="521"/>
    </row>
    <row r="110" spans="2:103" x14ac:dyDescent="0.15">
      <c r="U110" s="2">
        <v>2914.9757600000003</v>
      </c>
      <c r="CI110" s="2"/>
      <c r="CJ110" s="2"/>
      <c r="CL110" s="507"/>
      <c r="CN110" s="521"/>
    </row>
    <row r="111" spans="2:103" x14ac:dyDescent="0.15">
      <c r="CI111" s="2"/>
      <c r="CJ111" s="2"/>
      <c r="CL111" s="502"/>
      <c r="CN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2463.8824199999999</v>
      </c>
      <c r="CM112" s="202">
        <v>2040.88202</v>
      </c>
      <c r="CN112" s="508">
        <v>2829.3148899999997</v>
      </c>
      <c r="CO112" s="201"/>
      <c r="CP112" s="202"/>
      <c r="CQ112" s="202">
        <v>2230</v>
      </c>
      <c r="CR112" s="202">
        <v>2686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M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M115" s="6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202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K20" sqref="K20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人総</vt:lpstr>
      <vt:lpstr>データ</vt:lpstr>
      <vt:lpstr>Sheet1</vt:lpstr>
      <vt:lpstr>人総!Print_Area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2016-11-14T02:19:05Z</cp:lastPrinted>
  <dcterms:created xsi:type="dcterms:W3CDTF">2014-03-13T01:56:14Z</dcterms:created>
  <dcterms:modified xsi:type="dcterms:W3CDTF">2018-03-02T02:51:50Z</dcterms:modified>
</cp:coreProperties>
</file>