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40" windowWidth="19440" windowHeight="3240"/>
  </bookViews>
  <sheets>
    <sheet name="経企" sheetId="1" r:id="rId1"/>
    <sheet name="データ" sheetId="2" state="hidden" r:id="rId2"/>
    <sheet name="Sheet1" sheetId="3" r:id="rId3"/>
  </sheets>
  <definedNames>
    <definedName name="_xlnm.Print_Area" localSheetId="0">経企!$A$1:$CU$49</definedName>
  </definedNames>
  <calcPr calcId="152511"/>
</workbook>
</file>

<file path=xl/calcChain.xml><?xml version="1.0" encoding="utf-8"?>
<calcChain xmlns="http://schemas.openxmlformats.org/spreadsheetml/2006/main">
  <c r="BZ34" i="1" l="1"/>
  <c r="CD34" i="1" l="1"/>
  <c r="CF34" i="1"/>
  <c r="CI34" i="1"/>
  <c r="CL34" i="1"/>
  <c r="CN34" i="1"/>
  <c r="CQ34" i="1"/>
  <c r="BU34" i="1"/>
  <c r="CR14" i="1" l="1"/>
  <c r="CR34" i="1" s="1"/>
  <c r="CG14" i="1"/>
  <c r="CG34" i="1" s="1"/>
  <c r="CH14" i="1"/>
  <c r="CI14" i="1"/>
  <c r="CJ14" i="1"/>
  <c r="CF14" i="1"/>
  <c r="CA14" i="1"/>
  <c r="CB14" i="1"/>
  <c r="CC14" i="1"/>
  <c r="CD14" i="1"/>
  <c r="CE14" i="1"/>
  <c r="CE34" i="1" s="1"/>
  <c r="BZ14" i="1"/>
  <c r="BX48" i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CS14" i="1" l="1"/>
  <c r="CT14" i="1" s="1"/>
  <c r="BR48" i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48" i="1"/>
  <c r="CG46" i="1"/>
  <c r="CG48" i="1"/>
  <c r="CE46" i="1"/>
  <c r="CE48" i="1"/>
  <c r="CR44" i="1" l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7" i="1"/>
  <c r="CR46" i="1"/>
  <c r="CR48" i="1" l="1"/>
  <c r="CD48" i="1" l="1"/>
  <c r="BO7" i="1"/>
  <c r="BO46" i="1"/>
  <c r="BO44" i="1"/>
  <c r="BO42" i="1"/>
  <c r="BO40" i="1"/>
  <c r="BO34" i="1"/>
  <c r="BO24" i="1"/>
  <c r="BO22" i="1"/>
  <c r="BO20" i="1"/>
  <c r="BO18" i="1"/>
  <c r="BO16" i="1"/>
  <c r="BO13" i="1"/>
  <c r="BO11" i="1"/>
  <c r="BO9" i="1"/>
  <c r="BN48" i="1"/>
  <c r="BO38" i="1"/>
  <c r="BO36" i="1"/>
  <c r="BO32" i="1"/>
  <c r="BO30" i="1"/>
  <c r="BO28" i="1"/>
  <c r="BO26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L48" i="1"/>
  <c r="BY48" i="1"/>
  <c r="BM48" i="1"/>
  <c r="BO48" i="1" s="1"/>
  <c r="BZ9" i="1" l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H34" i="1" s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B34" i="1" s="1"/>
  <c r="CA9" i="1"/>
  <c r="CB7" i="1"/>
  <c r="CA7" i="1"/>
  <c r="BZ7" i="1"/>
  <c r="CJ34" i="1" l="1"/>
  <c r="CS9" i="1"/>
  <c r="CA34" i="1"/>
  <c r="CS7" i="1"/>
  <c r="CT7" i="1" s="1"/>
  <c r="CS13" i="1"/>
  <c r="CT13" i="1" s="1"/>
  <c r="CS18" i="1"/>
  <c r="CT18" i="1" s="1"/>
  <c r="CS22" i="1"/>
  <c r="CT22" i="1" s="1"/>
  <c r="CS26" i="1"/>
  <c r="CT26" i="1" s="1"/>
  <c r="CS30" i="1"/>
  <c r="CT30" i="1" s="1"/>
  <c r="CS36" i="1"/>
  <c r="CT36" i="1" s="1"/>
  <c r="CS40" i="1"/>
  <c r="CT40" i="1" s="1"/>
  <c r="CS44" i="1"/>
  <c r="CT44" i="1" s="1"/>
  <c r="CS11" i="1"/>
  <c r="CT11" i="1" s="1"/>
  <c r="CS20" i="1"/>
  <c r="CT20" i="1" s="1"/>
  <c r="CS28" i="1"/>
  <c r="CT28" i="1" s="1"/>
  <c r="CS38" i="1"/>
  <c r="CT38" i="1" s="1"/>
  <c r="CS16" i="1"/>
  <c r="CT16" i="1" s="1"/>
  <c r="CS24" i="1"/>
  <c r="CT24" i="1" s="1"/>
  <c r="CS32" i="1"/>
  <c r="CT32" i="1" s="1"/>
  <c r="CS42" i="1"/>
  <c r="CT42" i="1" s="1"/>
  <c r="CH46" i="1"/>
  <c r="CA46" i="1"/>
  <c r="CJ46" i="1"/>
  <c r="BZ48" i="1"/>
  <c r="CF46" i="1"/>
  <c r="CB46" i="1"/>
  <c r="CT46" i="1" l="1"/>
  <c r="CT9" i="1"/>
  <c r="CT34" i="1" s="1"/>
  <c r="CS34" i="1"/>
  <c r="CS46" i="1"/>
  <c r="CJ48" i="1"/>
  <c r="CF48" i="1"/>
  <c r="CH48" i="1"/>
  <c r="CA48" i="1"/>
  <c r="CB48" i="1"/>
  <c r="CT48" i="1" l="1"/>
  <c r="CS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K35" i="1"/>
  <c r="P34" i="1"/>
  <c r="N34" i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N48" i="1" l="1"/>
  <c r="Q36" i="1"/>
  <c r="R34" i="1"/>
  <c r="Q18" i="1"/>
  <c r="R4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K48" i="1" s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W30" i="1"/>
  <c r="AH30" i="1"/>
  <c r="AI30" i="1" s="1"/>
  <c r="V7" i="1"/>
  <c r="AE7" i="1"/>
  <c r="AF7" i="1" s="1"/>
  <c r="AC7" i="1"/>
  <c r="AD7" i="1" s="1"/>
  <c r="W11" i="1"/>
  <c r="AH11" i="1"/>
  <c r="W26" i="1"/>
  <c r="AH26" i="1"/>
  <c r="AI26" i="1" s="1"/>
  <c r="P48" i="1"/>
  <c r="T48" i="1"/>
  <c r="Z48" i="1"/>
  <c r="AB48" i="1"/>
  <c r="Q9" i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W42" i="1"/>
  <c r="AH42" i="1"/>
  <c r="L48" i="1"/>
  <c r="AH36" i="1"/>
  <c r="AI36" i="1" s="1"/>
  <c r="BK36" i="1"/>
  <c r="N52" i="1"/>
  <c r="CK34" i="1" l="1"/>
  <c r="CK48" i="1" s="1"/>
  <c r="CC34" i="1"/>
  <c r="AI9" i="1"/>
  <c r="AI11" i="1"/>
  <c r="AI38" i="1"/>
  <c r="AE34" i="1"/>
  <c r="AF34" i="1" s="1"/>
  <c r="AI42" i="1"/>
  <c r="AD46" i="1"/>
  <c r="O48" i="1"/>
  <c r="AI18" i="1"/>
  <c r="Q46" i="1"/>
  <c r="AI46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48" i="1"/>
  <c r="AA48" i="1"/>
  <c r="CO34" i="1" l="1"/>
  <c r="CM34" i="1"/>
  <c r="CM48" i="1" s="1"/>
  <c r="AC48" i="1"/>
  <c r="AD48" i="1" s="1"/>
  <c r="BK48" i="1"/>
  <c r="CP36" i="1"/>
  <c r="CO46" i="1"/>
  <c r="CP46" i="1" s="1"/>
  <c r="CP9" i="1"/>
  <c r="Y34" i="1"/>
  <c r="CN48" i="1"/>
  <c r="Y48" i="1"/>
  <c r="AE48" i="1"/>
  <c r="AF48" i="1" s="1"/>
  <c r="W34" i="1"/>
  <c r="AH34" i="1"/>
  <c r="AI34" i="1" s="1"/>
  <c r="V48" i="1"/>
  <c r="CP16" i="1"/>
  <c r="CP34" i="1" l="1"/>
  <c r="CP7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<sst xmlns="http://schemas.openxmlformats.org/spreadsheetml/2006/main" count="392" uniqueCount="169">
  <si>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</si>
  <si>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</si>
  <si>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</si>
  <si>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</si>
  <si>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</si>
  <si>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</si>
  <si>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</si>
  <si>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</si>
  <si>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</si>
  <si>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</si>
  <si>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</si>
  <si>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</si>
  <si>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</si>
  <si>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</si>
  <si>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</si>
  <si>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</si>
  <si>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</si>
  <si>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</si>
  <si>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</si>
  <si>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</si>
  <si>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</si>
  <si>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</si>
  <si>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</si>
  <si>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</si>
  <si>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</si>
  <si>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</si>
  <si>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</si>
  <si>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</si>
  <si>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</si>
  <si>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</si>
  <si>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</si>
  <si>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</si>
  <si>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</si>
  <si>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</si>
  <si>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</si>
  <si>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</si>
  <si>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</si>
  <si>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</si>
  <si>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</si>
  <si>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</si>
  <si>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</si>
  <si>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</si>
  <si>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</si>
  <si>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</si>
  <si>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</si>
  <si>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</si>
  <si>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</si>
  <si>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</si>
  <si>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</si>
  <si>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</si>
  <si>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</si>
  <si>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</si>
  <si>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</si>
  <si>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</si>
  <si>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</si>
  <si>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</si>
  <si>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</si>
  <si>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</si>
  <si>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</si>
  <si>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</si>
  <si>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</si>
  <si>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</si>
  <si>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</si>
  <si>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</si>
  <si>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</si>
  <si>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</si>
  <si>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</si>
  <si>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</si>
  <si>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</si>
  <si>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</si>
  <si>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</si>
  <si>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</si>
  <si>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</si>
  <si>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</si>
  <si>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</si>
  <si>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</si>
  <si>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</si>
  <si>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</si>
  <si>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</si>
  <si>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</si>
  <si>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</si>
  <si>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</si>
  <si>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</si>
  <si>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</si>
  <si>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</si>
  <si>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</si>
  <si>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</si>
  <si>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</si>
  <si>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</si>
  <si>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</si>
  <si>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</si>
  <si>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</si>
  <si>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</si>
  <si>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</si>
  <si>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</si>
  <si>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</si>
  <si>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</si>
  <si>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</si>
  <si>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</si>
  <si>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</si>
  <si>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</si>
  <si>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</si>
  <si>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</si>
  <si>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</si>
  <si>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</si>
  <si>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</si>
  <si>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</si>
  <si>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</si>
  <si>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</si>
  <si>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</si>
  <si>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</si>
  <si>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</si>
  <si>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</si>
  <si>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</si>
  <si>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</si>
  <si>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</si>
  <si>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</si>
  <si>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</si>
  <si>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</si>
  <si>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</si>
  <si>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</si>
  <si>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</si>
  <si>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</si>
  <si>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</si>
  <si>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</si>
  <si>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</si>
  <si>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</si>
  <si>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</si>
  <si>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</si>
  <si>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</si>
  <si>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</si>
  <si>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</si>
  <si>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</si>
  <si>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</si>
  <si>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</si>
  <si>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</si>
  <si>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</si>
  <si>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</si>
  <si>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</si>
  <si>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</si>
  <si>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</si>
  <si>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</si>
  <si>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</si>
  <si>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</si>
  <si>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</si>
  <si>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</si>
  <si>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</si>
  <si>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</si>
  <si>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</si>
  <si>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</si>
  <si>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17/7</t>
  </si>
  <si>
    <t>17/10</t>
  </si>
  <si>
    <t>17/12</t>
  </si>
  <si>
    <t>２０１７下期予算　（経企）間接費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</si>
  <si>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</si>
  <si>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</si>
  <si>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</si>
  <si>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17/下</t>
    <phoneticPr fontId="3" type="noConversion"/>
  </si>
  <si>
    <t>実績</t>
    <phoneticPr fontId="3" type="noConversion"/>
  </si>
  <si>
    <t>実績</t>
    <phoneticPr fontId="3" type="noConversion"/>
  </si>
  <si>
    <t>レビュー</t>
    <phoneticPr fontId="3" type="noConversion"/>
  </si>
  <si>
    <t>17/9</t>
  </si>
  <si>
    <t>17/11</t>
  </si>
  <si>
    <t>16/2Q</t>
  </si>
  <si>
    <t>16/6</t>
  </si>
  <si>
    <t>18/1</t>
  </si>
  <si>
    <t>16/8</t>
  </si>
  <si>
    <t>18/2</t>
  </si>
  <si>
    <t>赴任旅費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</si>
</sst>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13" fillId="6" borderId="111" xfId="0" applyFont="1" applyFill="1" applyBorder="1">
      <alignment vertical="center"/>
    </xf>
    <xf numFmtId="0" fontId="13" fillId="6" borderId="70" xfId="0" applyFont="1" applyFill="1" applyBorder="1">
      <alignment vertical="center"/>
    </xf>
    <xf numFmtId="0" fontId="13" fillId="6" borderId="112" xfId="0" applyFont="1" applyFill="1" applyBorder="1">
      <alignment vertical="center"/>
    </xf>
    <xf numFmtId="0" fontId="13" fillId="6" borderId="114" xfId="0" applyFont="1" applyFill="1" applyBorder="1">
      <alignment vertical="center"/>
    </xf>
    <xf numFmtId="178" fontId="4" fillId="2" borderId="98" xfId="0" applyNumberFormat="1" applyFont="1" applyFill="1" applyBorder="1">
      <alignment vertical="center"/>
    </xf>
    <xf numFmtId="178" fontId="4" fillId="9" borderId="98" xfId="0" applyNumberFormat="1" applyFont="1" applyFill="1" applyBorder="1">
      <alignment vertical="center"/>
    </xf>
    <xf numFmtId="178" fontId="4" fillId="3" borderId="113" xfId="0" applyNumberFormat="1" applyFont="1" applyFill="1" applyBorder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O6" activePane="bottomRight" state="frozen"/>
      <selection activeCell="BN25" sqref="BN25"/>
      <selection pane="topRight" activeCell="BN25" sqref="BN25"/>
      <selection pane="bottomLeft" activeCell="BN25" sqref="BN25"/>
      <selection pane="bottomRight" activeCell="CZ18" sqref="CZ18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25" style="2" hidden="1" customWidth="1"/>
    <col min="69" max="71" width="9" style="2" customWidth="1"/>
    <col min="72" max="72" width="2.375" style="525" customWidth="1"/>
    <col min="73" max="73" width="9" style="2" customWidth="1"/>
    <col min="74" max="75" width="9" style="527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625" style="2" hidden="1" customWidth="1"/>
    <col min="96" max="96" width="9.5" style="2" hidden="1" customWidth="1"/>
    <col min="97" max="98" width="9.5" style="2" customWidth="1"/>
    <col min="99" max="99" width="3.125" style="2" customWidth="1"/>
    <col min="100" max="16384" width="9" style="2"/>
  </cols>
  <sheetData>
    <row r="1" spans="2:98" ht="18.75" x14ac:dyDescent="0.15">
      <c r="B1" s="1" t="s">
        <v>153</v>
      </c>
      <c r="C1" s="1"/>
      <c r="D1" s="1"/>
      <c r="BR1" s="83"/>
      <c r="BS1" s="83"/>
      <c r="BV1" s="526"/>
      <c r="BW1" s="526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8"/>
      <c r="BW3" s="528"/>
      <c r="BX3" s="217"/>
      <c r="BY3" s="217"/>
      <c r="BZ3" s="203"/>
      <c r="CA3" s="203"/>
      <c r="CB3" s="203"/>
      <c r="CC3" s="203"/>
      <c r="CD3" s="217"/>
      <c r="CE3" s="522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142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137</v>
      </c>
      <c r="BO4" s="22" t="s">
        <v>138</v>
      </c>
      <c r="BQ4" s="22" t="s">
        <v>140</v>
      </c>
      <c r="BR4" s="22" t="s">
        <v>147</v>
      </c>
      <c r="BS4" s="22" t="s">
        <v>148</v>
      </c>
      <c r="BU4" s="22" t="s">
        <v>154</v>
      </c>
      <c r="BV4" s="529" t="s">
        <v>155</v>
      </c>
      <c r="BW4" s="529" t="s">
        <v>156</v>
      </c>
      <c r="BX4" s="19" t="s">
        <v>157</v>
      </c>
      <c r="BY4" s="19" t="s">
        <v>146</v>
      </c>
      <c r="BZ4" s="17" t="s">
        <v>161</v>
      </c>
      <c r="CA4" s="17" t="s">
        <v>151</v>
      </c>
      <c r="CB4" s="17" t="s">
        <v>162</v>
      </c>
      <c r="CC4" s="17" t="s">
        <v>20</v>
      </c>
      <c r="CD4" s="17" t="s">
        <v>163</v>
      </c>
      <c r="CE4" s="17" t="s">
        <v>164</v>
      </c>
      <c r="CF4" s="17" t="s">
        <v>152</v>
      </c>
      <c r="CG4" s="17" t="s">
        <v>150</v>
      </c>
      <c r="CH4" s="17" t="s">
        <v>165</v>
      </c>
      <c r="CI4" s="17" t="s">
        <v>166</v>
      </c>
      <c r="CJ4" s="17" t="s">
        <v>167</v>
      </c>
      <c r="CK4" s="216" t="s">
        <v>21</v>
      </c>
      <c r="CL4" s="19" t="s">
        <v>139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7" t="s">
        <v>143</v>
      </c>
      <c r="CS4" s="547"/>
      <c r="CT4" s="548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149</v>
      </c>
      <c r="BS5" s="38" t="s">
        <v>149</v>
      </c>
      <c r="BU5" s="38" t="s">
        <v>158</v>
      </c>
      <c r="BV5" s="530" t="s">
        <v>28</v>
      </c>
      <c r="BW5" s="530" t="s">
        <v>159</v>
      </c>
      <c r="BX5" s="41" t="s">
        <v>160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3" t="s">
        <v>67</v>
      </c>
      <c r="CF5" s="37" t="s">
        <v>28</v>
      </c>
      <c r="CG5" s="38" t="s">
        <v>28</v>
      </c>
      <c r="CH5" s="38" t="s">
        <v>28</v>
      </c>
      <c r="CI5" s="38" t="s">
        <v>29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141</v>
      </c>
      <c r="CS5" s="38" t="s">
        <v>144</v>
      </c>
      <c r="CT5" s="43" t="s">
        <v>145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5"/>
      <c r="BU6" s="111"/>
      <c r="BV6" s="531"/>
      <c r="BW6" s="531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1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1</v>
      </c>
      <c r="BF7" s="78"/>
      <c r="BG7" s="79"/>
      <c r="BH7" s="68">
        <v>1</v>
      </c>
      <c r="BJ7" s="75">
        <v>2</v>
      </c>
      <c r="BK7" s="73">
        <f t="shared" si="1"/>
        <v>-2</v>
      </c>
      <c r="BL7" s="68">
        <v>1.8915000000000002</v>
      </c>
      <c r="BM7" s="68">
        <v>6.9039066666666677</v>
      </c>
      <c r="BN7" s="488">
        <v>3.0773333333333337</v>
      </c>
      <c r="BO7" s="488">
        <f>(BM7+BN7)/2</f>
        <v>4.9906200000000007</v>
      </c>
      <c r="BQ7" s="488">
        <v>2.4223333333333334</v>
      </c>
      <c r="BR7" s="68">
        <v>1</v>
      </c>
      <c r="BS7" s="68">
        <f>(BQ7+BR7)/2</f>
        <v>1.7111666666666667</v>
      </c>
      <c r="BT7" s="525"/>
      <c r="BU7" s="488">
        <v>4.29</v>
      </c>
      <c r="BV7" s="532"/>
      <c r="BW7" s="532">
        <f>(BU7+BV7)/2</f>
        <v>2.145</v>
      </c>
      <c r="BX7" s="71">
        <v>2</v>
      </c>
      <c r="BY7" s="71">
        <v>4</v>
      </c>
      <c r="BZ7" s="67">
        <f>データ!CL25</f>
        <v>6.3671199999999999</v>
      </c>
      <c r="CA7" s="68">
        <f>データ!CM25</f>
        <v>2.6775600000000002</v>
      </c>
      <c r="CB7" s="68">
        <f>データ!CN25</f>
        <v>6.1040000000000001</v>
      </c>
      <c r="CC7" s="210">
        <f>(BZ7+CA7+CB7)/3</f>
        <v>5.0495599999999996</v>
      </c>
      <c r="CD7" s="71">
        <v>5</v>
      </c>
      <c r="CE7" s="524"/>
      <c r="CF7" s="67">
        <f>データ!CP25</f>
        <v>0</v>
      </c>
      <c r="CG7" s="524"/>
      <c r="CH7" s="68">
        <f>データ!CQ25</f>
        <v>2</v>
      </c>
      <c r="CI7" s="524"/>
      <c r="CJ7" s="68">
        <f>データ!CR25</f>
        <v>2</v>
      </c>
      <c r="CK7" s="65">
        <f>(CF7+CH7+CJ7)/3</f>
        <v>1.3333333333333333</v>
      </c>
      <c r="CL7" s="71">
        <f>(BY7+CD7)/2</f>
        <v>4.5</v>
      </c>
      <c r="CM7" s="67">
        <f>(CC7+CK7)/2</f>
        <v>3.1914466666666663</v>
      </c>
      <c r="CN7" s="69">
        <v>1</v>
      </c>
      <c r="CO7" s="68">
        <f>(CM7+CN7)/2</f>
        <v>2.0957233333333329</v>
      </c>
      <c r="CP7" s="81">
        <f>CO7-BH7</f>
        <v>1.0957233333333329</v>
      </c>
      <c r="CR7" s="513">
        <f>BX7*6</f>
        <v>12</v>
      </c>
      <c r="CS7" s="68">
        <f>BZ7+CA7+CB7+CF7+CH7+CJ7</f>
        <v>19.148679999999999</v>
      </c>
      <c r="CT7" s="72">
        <f>CR7-CS7</f>
        <v>-7.1486799999999988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5"/>
      <c r="BU8" s="56"/>
      <c r="BV8" s="533"/>
      <c r="BW8" s="533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0.1085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0.68567333333333336</v>
      </c>
      <c r="BF9" s="94"/>
      <c r="BG9" s="95"/>
      <c r="BH9" s="64">
        <v>0.3970866666666667</v>
      </c>
      <c r="BJ9" s="92">
        <v>5</v>
      </c>
      <c r="BK9" s="73">
        <f t="shared" si="1"/>
        <v>-5</v>
      </c>
      <c r="BL9" s="64">
        <v>6.1214133333333329</v>
      </c>
      <c r="BM9" s="64">
        <v>3.3488749999999996</v>
      </c>
      <c r="BN9" s="64">
        <v>0.83613999999999999</v>
      </c>
      <c r="BO9" s="488">
        <f>(BM9+BN9)/2</f>
        <v>2.0925075</v>
      </c>
      <c r="BQ9" s="488">
        <v>2.0002133333333334</v>
      </c>
      <c r="BR9" s="64">
        <v>0.66666666666666663</v>
      </c>
      <c r="BS9" s="68">
        <f>(BQ9+BR9)/2</f>
        <v>1.33344</v>
      </c>
      <c r="BT9" s="525"/>
      <c r="BU9" s="488">
        <v>1.0063249999999999</v>
      </c>
      <c r="BV9" s="534"/>
      <c r="BW9" s="532">
        <f>(BU9+BV9)/2</f>
        <v>0.50316249999999996</v>
      </c>
      <c r="BX9" s="90">
        <v>2</v>
      </c>
      <c r="BY9" s="90">
        <v>2.2857142857142856</v>
      </c>
      <c r="BZ9" s="86">
        <f>データ!CL41</f>
        <v>0</v>
      </c>
      <c r="CA9" s="64">
        <f>データ!CM41</f>
        <v>0</v>
      </c>
      <c r="CB9" s="64">
        <f>データ!CN41</f>
        <v>0</v>
      </c>
      <c r="CC9" s="212">
        <f>(BZ9+CA9+CB9)/3</f>
        <v>0</v>
      </c>
      <c r="CD9" s="90">
        <v>2.3181818181818183</v>
      </c>
      <c r="CE9" s="524"/>
      <c r="CF9" s="86">
        <f>データ!CP41</f>
        <v>0</v>
      </c>
      <c r="CG9" s="524"/>
      <c r="CH9" s="86">
        <f>データ!CQ41</f>
        <v>0</v>
      </c>
      <c r="CI9" s="524"/>
      <c r="CJ9" s="64">
        <f>データ!CR41</f>
        <v>0</v>
      </c>
      <c r="CK9" s="84">
        <f>(CF9+CH9+CJ9)/3</f>
        <v>0</v>
      </c>
      <c r="CL9" s="90">
        <f>(BY9+CD9)/2</f>
        <v>2.301948051948052</v>
      </c>
      <c r="CM9" s="86">
        <f>(CC9+CK9)/2</f>
        <v>0</v>
      </c>
      <c r="CN9" s="86">
        <v>9.2588096883333346</v>
      </c>
      <c r="CO9" s="64">
        <f>(CM9+CN9)/2</f>
        <v>4.6294048441666673</v>
      </c>
      <c r="CP9" s="97">
        <f t="shared" ref="CP9:CP13" si="2">CO9-BH9</f>
        <v>4.2323181775000007</v>
      </c>
      <c r="CR9" s="516">
        <f>BX9*6</f>
        <v>12</v>
      </c>
      <c r="CS9" s="68">
        <f>BZ9+CA9+CB9+CF9+CH9+CJ9</f>
        <v>0</v>
      </c>
      <c r="CT9" s="72">
        <f>CR9-CS9</f>
        <v>12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5"/>
      <c r="BU10" s="56"/>
      <c r="BV10" s="533"/>
      <c r="BW10" s="533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1.6E-2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0.13154166666666664</v>
      </c>
      <c r="BF11" s="94"/>
      <c r="BG11" s="95"/>
      <c r="BH11" s="64">
        <v>7.3770833333333313E-2</v>
      </c>
      <c r="BJ11" s="92"/>
      <c r="BK11" s="73">
        <f t="shared" si="1"/>
        <v>0</v>
      </c>
      <c r="BL11" s="64">
        <v>9.9048333333333335E-2</v>
      </c>
      <c r="BM11" s="64">
        <v>0</v>
      </c>
      <c r="BN11" s="64">
        <v>5.1666666666666666E-3</v>
      </c>
      <c r="BO11" s="488">
        <f>(BM11+BN11)/2</f>
        <v>2.5833333333333333E-3</v>
      </c>
      <c r="BQ11" s="488">
        <v>0</v>
      </c>
      <c r="BR11" s="64">
        <v>0</v>
      </c>
      <c r="BS11" s="68">
        <f>(BQ11+BR11)/2</f>
        <v>0</v>
      </c>
      <c r="BT11" s="525"/>
      <c r="BU11" s="488">
        <v>0</v>
      </c>
      <c r="BV11" s="534"/>
      <c r="BW11" s="532">
        <f>(BU11+BV11)/2</f>
        <v>0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2">
        <f>(BZ11+CA11+CB11)/3</f>
        <v>0</v>
      </c>
      <c r="CD11" s="90">
        <v>0</v>
      </c>
      <c r="CE11" s="524"/>
      <c r="CF11" s="86">
        <f>データ!CP43</f>
        <v>0</v>
      </c>
      <c r="CG11" s="524"/>
      <c r="CH11" s="64">
        <f>データ!CQ43</f>
        <v>0</v>
      </c>
      <c r="CI11" s="524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 t="shared" si="2"/>
        <v>-4.4518459999999975E-2</v>
      </c>
      <c r="CR11" s="516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1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5"/>
      <c r="BU12" s="56"/>
      <c r="BV12" s="533"/>
      <c r="BW12" s="533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3.5533333333333333E-2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0</v>
      </c>
      <c r="BF13" s="78"/>
      <c r="BG13" s="79"/>
      <c r="BH13" s="68">
        <v>1.7766666666666667E-2</v>
      </c>
      <c r="BJ13" s="92"/>
      <c r="BK13" s="73">
        <f t="shared" si="1"/>
        <v>0</v>
      </c>
      <c r="BL13" s="64">
        <v>0</v>
      </c>
      <c r="BM13" s="68">
        <v>0</v>
      </c>
      <c r="BN13" s="68">
        <v>0</v>
      </c>
      <c r="BO13" s="488">
        <f>(BM13+BN13)/2</f>
        <v>0</v>
      </c>
      <c r="BQ13" s="488">
        <v>0</v>
      </c>
      <c r="BR13" s="64">
        <v>0</v>
      </c>
      <c r="BS13" s="68">
        <f>(BQ13+BR13)/2</f>
        <v>0</v>
      </c>
      <c r="BT13" s="525"/>
      <c r="BU13" s="488">
        <v>0</v>
      </c>
      <c r="BV13" s="534"/>
      <c r="BW13" s="532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0</v>
      </c>
      <c r="CE13" s="524"/>
      <c r="CF13" s="67">
        <f>データ!CP45</f>
        <v>0</v>
      </c>
      <c r="CG13" s="524"/>
      <c r="CH13" s="68">
        <f>データ!CQ45</f>
        <v>0</v>
      </c>
      <c r="CI13" s="524"/>
      <c r="CJ13" s="68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-1.7766666666666667E-2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540" t="s">
        <v>168</v>
      </c>
      <c r="E14" s="541"/>
      <c r="F14" s="541"/>
      <c r="G14" s="541"/>
      <c r="H14" s="542"/>
      <c r="I14" s="67"/>
      <c r="J14" s="67"/>
      <c r="K14" s="68"/>
      <c r="L14" s="68"/>
      <c r="M14" s="68"/>
      <c r="N14" s="68"/>
      <c r="O14" s="68"/>
      <c r="P14" s="68"/>
      <c r="Q14" s="69"/>
      <c r="R14" s="70"/>
      <c r="S14" s="67"/>
      <c r="T14" s="69"/>
      <c r="U14" s="71"/>
      <c r="V14" s="67"/>
      <c r="W14" s="68"/>
      <c r="X14" s="68"/>
      <c r="Y14" s="68"/>
      <c r="Z14" s="68"/>
      <c r="AA14" s="68"/>
      <c r="AB14" s="75"/>
      <c r="AC14" s="69"/>
      <c r="AD14" s="69"/>
      <c r="AE14" s="68"/>
      <c r="AF14" s="72"/>
      <c r="AG14" s="65"/>
      <c r="AH14" s="70"/>
      <c r="AI14" s="66"/>
      <c r="AJ14" s="65"/>
      <c r="AK14" s="68"/>
      <c r="AL14" s="72"/>
      <c r="AM14" s="65"/>
      <c r="AN14" s="68"/>
      <c r="AO14" s="72"/>
      <c r="AP14" s="65"/>
      <c r="AQ14" s="68"/>
      <c r="AR14" s="65"/>
      <c r="AS14" s="65"/>
      <c r="AT14" s="75"/>
      <c r="AU14" s="75"/>
      <c r="AV14" s="75"/>
      <c r="AW14" s="74"/>
      <c r="AX14" s="74"/>
      <c r="AY14" s="74"/>
      <c r="AZ14" s="76"/>
      <c r="BA14" s="74"/>
      <c r="BB14" s="74"/>
      <c r="BC14" s="99"/>
      <c r="BD14" s="77"/>
      <c r="BE14" s="68"/>
      <c r="BF14" s="78"/>
      <c r="BG14" s="79"/>
      <c r="BH14" s="68"/>
      <c r="BI14" s="65"/>
      <c r="BJ14" s="75"/>
      <c r="BK14" s="65"/>
      <c r="BL14" s="68"/>
      <c r="BM14" s="68"/>
      <c r="BN14" s="68"/>
      <c r="BO14" s="68"/>
      <c r="BP14" s="65"/>
      <c r="BQ14" s="68"/>
      <c r="BR14" s="544"/>
      <c r="BS14" s="544"/>
      <c r="BT14" s="525"/>
      <c r="BU14" s="544">
        <v>8.7436666666666678</v>
      </c>
      <c r="BV14" s="545"/>
      <c r="BW14" s="545"/>
      <c r="BX14" s="546">
        <v>0</v>
      </c>
      <c r="BY14" s="71"/>
      <c r="BZ14" s="67">
        <f>データ!CL46</f>
        <v>17.953440000000001</v>
      </c>
      <c r="CA14" s="67">
        <f>データ!CM46</f>
        <v>0</v>
      </c>
      <c r="CB14" s="67">
        <f>データ!CN46</f>
        <v>0</v>
      </c>
      <c r="CC14" s="67">
        <f>データ!CO46</f>
        <v>0</v>
      </c>
      <c r="CD14" s="67">
        <f>データ!CP46</f>
        <v>0</v>
      </c>
      <c r="CE14" s="67">
        <f>データ!CQ46</f>
        <v>0</v>
      </c>
      <c r="CF14" s="67">
        <f>データ!CP46</f>
        <v>0</v>
      </c>
      <c r="CG14" s="67">
        <f>データ!CQ46</f>
        <v>0</v>
      </c>
      <c r="CH14" s="67">
        <f>データ!CR46</f>
        <v>0</v>
      </c>
      <c r="CI14" s="67">
        <f>データ!CS46</f>
        <v>0</v>
      </c>
      <c r="CJ14" s="67">
        <f>データ!CT46</f>
        <v>0</v>
      </c>
      <c r="CK14" s="65"/>
      <c r="CL14" s="71"/>
      <c r="CM14" s="67"/>
      <c r="CN14" s="68"/>
      <c r="CO14" s="68"/>
      <c r="CP14" s="81"/>
      <c r="CQ14" s="65"/>
      <c r="CR14" s="543">
        <f>BX14*6</f>
        <v>0</v>
      </c>
      <c r="CS14" s="68">
        <f>BZ14+CA14+CB14+CF14+CH14+CJ14</f>
        <v>17.953440000000001</v>
      </c>
      <c r="CT14" s="72">
        <f>CR14-CS14</f>
        <v>-17.953440000000001</v>
      </c>
    </row>
    <row r="15" spans="2:98" s="113" customFormat="1" ht="9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5"/>
      <c r="BU15" s="111"/>
      <c r="BV15" s="531"/>
      <c r="BW15" s="531"/>
      <c r="BX15" s="118"/>
      <c r="BY15" s="118"/>
      <c r="BZ15" s="115"/>
      <c r="CA15" s="111"/>
      <c r="CB15" s="111"/>
      <c r="CC15" s="209"/>
      <c r="CD15" s="118"/>
      <c r="CE15" s="524"/>
      <c r="CF15" s="115"/>
      <c r="CG15" s="524"/>
      <c r="CH15" s="111"/>
      <c r="CI15" s="524"/>
      <c r="CJ15" s="111"/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79.643933333333337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54.796966666666663</v>
      </c>
      <c r="BF16" s="78"/>
      <c r="BG16" s="79"/>
      <c r="BH16" s="68">
        <v>67.22045</v>
      </c>
      <c r="BJ16" s="75">
        <v>63</v>
      </c>
      <c r="BK16" s="73">
        <f t="shared" si="1"/>
        <v>-63</v>
      </c>
      <c r="BL16" s="68">
        <v>88.466466666666662</v>
      </c>
      <c r="BM16" s="68">
        <v>89.68656</v>
      </c>
      <c r="BN16" s="68">
        <v>102.19117999999999</v>
      </c>
      <c r="BO16" s="488">
        <f>(BM16+BN16)/2</f>
        <v>95.938869999999994</v>
      </c>
      <c r="BQ16" s="488">
        <v>59.874841666666669</v>
      </c>
      <c r="BR16" s="68">
        <v>56.89259333333333</v>
      </c>
      <c r="BS16" s="68">
        <f>(BQ16+BR16)/2</f>
        <v>58.383717500000003</v>
      </c>
      <c r="BT16" s="525"/>
      <c r="BU16" s="488">
        <v>75.319014999999993</v>
      </c>
      <c r="BV16" s="532"/>
      <c r="BW16" s="532">
        <f>(BU16+BV16)/2</f>
        <v>37.659507499999997</v>
      </c>
      <c r="BX16" s="71">
        <v>55</v>
      </c>
      <c r="BY16" s="71">
        <v>65</v>
      </c>
      <c r="BZ16" s="67">
        <f>データ!CL48</f>
        <v>76.605860000000007</v>
      </c>
      <c r="CA16" s="68">
        <f>データ!CM48</f>
        <v>73.260960000000011</v>
      </c>
      <c r="CB16" s="68">
        <f>データ!CN48</f>
        <v>55.854199999999999</v>
      </c>
      <c r="CC16" s="210">
        <f>(BZ16+CA16+CB16)/3</f>
        <v>68.573673333333332</v>
      </c>
      <c r="CD16" s="71">
        <v>65</v>
      </c>
      <c r="CE16" s="524"/>
      <c r="CF16" s="67">
        <f>データ!CP48</f>
        <v>0</v>
      </c>
      <c r="CG16" s="524"/>
      <c r="CH16" s="67">
        <f>データ!CQ48</f>
        <v>55</v>
      </c>
      <c r="CI16" s="524"/>
      <c r="CJ16" s="68">
        <f>データ!CR48</f>
        <v>44</v>
      </c>
      <c r="CK16" s="65">
        <f>(CF16+CH16+CJ16)/3</f>
        <v>33</v>
      </c>
      <c r="CL16" s="71">
        <f>(BY16+CD16)/2</f>
        <v>65</v>
      </c>
      <c r="CM16" s="67">
        <f>(CC16+CK16)/2</f>
        <v>50.786836666666666</v>
      </c>
      <c r="CN16" s="67">
        <f>101.425012883333-24</f>
        <v>77.425012883332997</v>
      </c>
      <c r="CO16" s="68">
        <f>(CM16+CN16)/2</f>
        <v>64.105924774999835</v>
      </c>
      <c r="CP16" s="81">
        <f t="shared" ref="CP16:CP48" si="3">CO16-BH16</f>
        <v>-3.1145252250001647</v>
      </c>
      <c r="CR16" s="516">
        <f>BX16*6</f>
        <v>330</v>
      </c>
      <c r="CS16" s="68">
        <f>BZ16+CA16+CB16+CF16+CH16+CJ16</f>
        <v>304.72102000000001</v>
      </c>
      <c r="CT16" s="72">
        <f>CR16-CS16</f>
        <v>25.27897999999999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5"/>
      <c r="BU17" s="56"/>
      <c r="BV17" s="533"/>
      <c r="BW17" s="533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3.8776499999999996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3.8609999999999998</v>
      </c>
      <c r="BF18" s="78"/>
      <c r="BG18" s="79"/>
      <c r="BH18" s="68">
        <v>3.8693249999999999</v>
      </c>
      <c r="BJ18" s="75">
        <v>5</v>
      </c>
      <c r="BK18" s="73">
        <f t="shared" si="1"/>
        <v>-5</v>
      </c>
      <c r="BL18" s="68">
        <v>4.7843333333333327</v>
      </c>
      <c r="BM18" s="68">
        <v>4.7353466666666666</v>
      </c>
      <c r="BN18" s="68">
        <v>3.6462133333333333</v>
      </c>
      <c r="BO18" s="488">
        <f>(BM18+BN18)/2</f>
        <v>4.1907800000000002</v>
      </c>
      <c r="BQ18" s="488">
        <v>4.7185849999999991</v>
      </c>
      <c r="BR18" s="68">
        <v>3.4574333333333334</v>
      </c>
      <c r="BS18" s="68">
        <f>(BQ18+BR18)/2</f>
        <v>4.0880091666666658</v>
      </c>
      <c r="BT18" s="525"/>
      <c r="BU18" s="488">
        <v>3.0989783333333332</v>
      </c>
      <c r="BV18" s="532"/>
      <c r="BW18" s="532">
        <f>(BU18+BV18)/2</f>
        <v>1.5494891666666666</v>
      </c>
      <c r="BX18" s="71">
        <v>5</v>
      </c>
      <c r="BY18" s="71">
        <v>3.8095238095238089</v>
      </c>
      <c r="BZ18" s="67">
        <f>データ!CL50</f>
        <v>3.7328999999999994</v>
      </c>
      <c r="CA18" s="68">
        <f>データ!CM50</f>
        <v>3.2553000000000001</v>
      </c>
      <c r="CB18" s="68">
        <f>データ!CN50</f>
        <v>3.0799300000000001</v>
      </c>
      <c r="CC18" s="210">
        <f>(BZ18+CA18+CB18)/3</f>
        <v>3.3560433333333335</v>
      </c>
      <c r="CD18" s="71">
        <v>3.8636363636363638</v>
      </c>
      <c r="CE18" s="524"/>
      <c r="CF18" s="67">
        <f>データ!CP50</f>
        <v>0</v>
      </c>
      <c r="CG18" s="524"/>
      <c r="CH18" s="67">
        <f>データ!CQ50</f>
        <v>5</v>
      </c>
      <c r="CI18" s="524"/>
      <c r="CJ18" s="68">
        <f>データ!CR50</f>
        <v>5</v>
      </c>
      <c r="CK18" s="65">
        <f>(CF18+CH18+CJ18)/3</f>
        <v>3.3333333333333335</v>
      </c>
      <c r="CL18" s="71">
        <f t="shared" ref="CL18" si="4">(BY18+CD18)/2</f>
        <v>3.8365800865800863</v>
      </c>
      <c r="CM18" s="67">
        <f>(CC18+CK18)/2</f>
        <v>3.3446883333333335</v>
      </c>
      <c r="CN18" s="67">
        <v>5.2307841666666688</v>
      </c>
      <c r="CO18" s="68">
        <f>(CM18+CN18)/2</f>
        <v>4.2877362500000009</v>
      </c>
      <c r="CP18" s="81">
        <f t="shared" si="3"/>
        <v>0.41841125000000101</v>
      </c>
      <c r="CR18" s="516">
        <f>BX18*6</f>
        <v>30</v>
      </c>
      <c r="CS18" s="68">
        <f>BZ18+CA18+CB18+CF18+CH18+CJ18</f>
        <v>20.06813</v>
      </c>
      <c r="CT18" s="72">
        <f>CR18-CS18</f>
        <v>9.93187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5"/>
      <c r="BU19" s="64"/>
      <c r="BV19" s="534"/>
      <c r="BW19" s="534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20.206866666666667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18.266516666666668</v>
      </c>
      <c r="BF20" s="78"/>
      <c r="BG20" s="79"/>
      <c r="BH20" s="68">
        <v>19.236691666666665</v>
      </c>
      <c r="BJ20" s="75">
        <v>30</v>
      </c>
      <c r="BK20" s="73">
        <f t="shared" si="1"/>
        <v>-30</v>
      </c>
      <c r="BL20" s="68">
        <v>28.337833333333336</v>
      </c>
      <c r="BM20" s="68">
        <v>40.978950000000005</v>
      </c>
      <c r="BN20" s="68">
        <v>11.813833333333333</v>
      </c>
      <c r="BO20" s="488">
        <f>(BM20+BN20)/2</f>
        <v>26.39639166666667</v>
      </c>
      <c r="BQ20" s="488">
        <v>13.576179999999999</v>
      </c>
      <c r="BR20" s="68">
        <v>18.956275000000002</v>
      </c>
      <c r="BS20" s="68">
        <f>(BQ20+BR20)/2</f>
        <v>16.266227499999999</v>
      </c>
      <c r="BT20" s="525"/>
      <c r="BU20" s="488">
        <v>9.9596499999999999</v>
      </c>
      <c r="BV20" s="532"/>
      <c r="BW20" s="532">
        <f>(BU20+BV20)/2</f>
        <v>4.9798249999999999</v>
      </c>
      <c r="BX20" s="71">
        <v>15</v>
      </c>
      <c r="BY20" s="71">
        <v>13</v>
      </c>
      <c r="BZ20" s="67">
        <f>データ!CL52</f>
        <v>1.0369999999999999</v>
      </c>
      <c r="CA20" s="68">
        <f>データ!CM52</f>
        <v>7.57</v>
      </c>
      <c r="CB20" s="68">
        <f>データ!CN52</f>
        <v>16.234999999999999</v>
      </c>
      <c r="CC20" s="210">
        <f>(BZ20+CA20+CB20)/3</f>
        <v>8.2806666666666668</v>
      </c>
      <c r="CD20" s="71">
        <v>13</v>
      </c>
      <c r="CE20" s="524"/>
      <c r="CF20" s="67">
        <f>データ!CP52</f>
        <v>0</v>
      </c>
      <c r="CG20" s="524"/>
      <c r="CH20" s="68">
        <f>データ!CQ52</f>
        <v>12</v>
      </c>
      <c r="CI20" s="524"/>
      <c r="CJ20" s="68">
        <f>データ!CR52</f>
        <v>12</v>
      </c>
      <c r="CK20" s="65">
        <f>(CF20+CH20+CJ20)/3</f>
        <v>8</v>
      </c>
      <c r="CL20" s="71">
        <f t="shared" ref="CL20" si="5">(BY20+CD20)/2</f>
        <v>13</v>
      </c>
      <c r="CM20" s="67">
        <f>(CC20+CK20)/2</f>
        <v>8.1403333333333343</v>
      </c>
      <c r="CN20" s="67">
        <f>41.8-16</f>
        <v>25.799999999999997</v>
      </c>
      <c r="CO20" s="68">
        <f>(CM20+CN20)/2</f>
        <v>16.970166666666664</v>
      </c>
      <c r="CP20" s="81">
        <f t="shared" si="3"/>
        <v>-2.2665250000000015</v>
      </c>
      <c r="CR20" s="516">
        <f>BX20*6</f>
        <v>90</v>
      </c>
      <c r="CS20" s="68">
        <f>BZ20+CA20+CB20+CF20+CH20+CJ20</f>
        <v>48.841999999999999</v>
      </c>
      <c r="CT20" s="72">
        <f>CR20-CS20</f>
        <v>41.158000000000001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5"/>
      <c r="BU21" s="64"/>
      <c r="BV21" s="534"/>
      <c r="BW21" s="534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5.2122633333333335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2.6061316666666667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8">
        <f>(BM22+BN22)/2</f>
        <v>0</v>
      </c>
      <c r="BQ22" s="488">
        <v>0.25</v>
      </c>
      <c r="BR22" s="68">
        <v>0.66666666666666663</v>
      </c>
      <c r="BS22" s="68">
        <f>(BQ22+BR22)/2</f>
        <v>0.45833333333333331</v>
      </c>
      <c r="BT22" s="525"/>
      <c r="BU22" s="488">
        <v>0</v>
      </c>
      <c r="BV22" s="532"/>
      <c r="BW22" s="532">
        <f>(BU22+BV22)/2</f>
        <v>0</v>
      </c>
      <c r="BX22" s="71">
        <v>0</v>
      </c>
      <c r="BY22" s="71">
        <v>3.8095238095238089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3.8636363636363638</v>
      </c>
      <c r="CE22" s="524"/>
      <c r="CF22" s="67">
        <f>データ!CP54</f>
        <v>0</v>
      </c>
      <c r="CG22" s="524"/>
      <c r="CH22" s="67">
        <f>データ!CQ54</f>
        <v>0</v>
      </c>
      <c r="CI22" s="524"/>
      <c r="CJ22" s="68">
        <f>データ!CR54</f>
        <v>0</v>
      </c>
      <c r="CK22" s="65">
        <f>(CF22+CH22+CJ22)/3</f>
        <v>0</v>
      </c>
      <c r="CL22" s="71">
        <f t="shared" ref="CL22" si="6">(BY22+CD22)/2</f>
        <v>3.8365800865800863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-2.1061316666666667</v>
      </c>
      <c r="CR22" s="516">
        <f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5"/>
      <c r="BU23" s="64"/>
      <c r="BV23" s="534"/>
      <c r="BW23" s="534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68">
        <v>0</v>
      </c>
      <c r="BS24" s="68">
        <f>(BQ24+BR24)/2</f>
        <v>0</v>
      </c>
      <c r="BT24" s="525"/>
      <c r="BU24" s="488">
        <v>0</v>
      </c>
      <c r="BV24" s="532"/>
      <c r="BW24" s="532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4"/>
      <c r="CF24" s="67">
        <f>データ!CP56</f>
        <v>0</v>
      </c>
      <c r="CG24" s="524"/>
      <c r="CH24" s="68">
        <f>データ!CQ56</f>
        <v>0</v>
      </c>
      <c r="CI24" s="524"/>
      <c r="CJ24" s="68">
        <f>データ!CR56</f>
        <v>0</v>
      </c>
      <c r="CK24" s="65">
        <f>(CF24+CH24+CJ24)/3</f>
        <v>0</v>
      </c>
      <c r="CL24" s="71">
        <f t="shared" ref="CL24" si="7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516">
        <f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5"/>
      <c r="BU25" s="64"/>
      <c r="BV25" s="534"/>
      <c r="BW25" s="534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0</v>
      </c>
      <c r="BJ26" s="75">
        <v>1</v>
      </c>
      <c r="BK26" s="73">
        <f t="shared" si="1"/>
        <v>-1</v>
      </c>
      <c r="BL26" s="68">
        <v>0.5</v>
      </c>
      <c r="BM26" s="68">
        <v>0.23399666666666666</v>
      </c>
      <c r="BN26" s="68">
        <v>0</v>
      </c>
      <c r="BO26" s="488">
        <f>(BM26+BN26)/2</f>
        <v>0.11699833333333333</v>
      </c>
      <c r="BQ26" s="488">
        <v>0.71296333333333328</v>
      </c>
      <c r="BR26" s="68">
        <v>0</v>
      </c>
      <c r="BS26" s="68">
        <f>(BQ26+BR26)/2</f>
        <v>0.35648166666666664</v>
      </c>
      <c r="BT26" s="525"/>
      <c r="BU26" s="488">
        <v>3.8333333333333337E-2</v>
      </c>
      <c r="BV26" s="532"/>
      <c r="BW26" s="532">
        <f>(BU26+BV26)/2</f>
        <v>1.9166666666666669E-2</v>
      </c>
      <c r="BX26" s="71">
        <v>0</v>
      </c>
      <c r="BY26" s="71">
        <v>0</v>
      </c>
      <c r="BZ26" s="67">
        <f>データ!CL58</f>
        <v>0</v>
      </c>
      <c r="CA26" s="68">
        <f>データ!CM58</f>
        <v>0.18</v>
      </c>
      <c r="CB26" s="68">
        <f>データ!CN58</f>
        <v>0</v>
      </c>
      <c r="CC26" s="210">
        <f>(BZ26+CA26+CB26)/3</f>
        <v>0.06</v>
      </c>
      <c r="CD26" s="71">
        <v>0</v>
      </c>
      <c r="CE26" s="524"/>
      <c r="CF26" s="67">
        <f>データ!CP58</f>
        <v>0</v>
      </c>
      <c r="CG26" s="524"/>
      <c r="CH26" s="67">
        <f>データ!CQ58</f>
        <v>0</v>
      </c>
      <c r="CI26" s="524"/>
      <c r="CJ26" s="68">
        <f>データ!CR58</f>
        <v>0</v>
      </c>
      <c r="CK26" s="65">
        <f>(CF26+CH26+CJ26)/3</f>
        <v>0</v>
      </c>
      <c r="CL26" s="71">
        <f t="shared" ref="CL26" si="8">(BY26+CD26)/2</f>
        <v>0</v>
      </c>
      <c r="CM26" s="67">
        <f>(CC26+CK26)/2</f>
        <v>0.03</v>
      </c>
      <c r="CN26" s="67">
        <v>2.5501666666666672E-2</v>
      </c>
      <c r="CO26" s="68">
        <f>(CM26+CN26)/2</f>
        <v>2.7750833333333336E-2</v>
      </c>
      <c r="CP26" s="81">
        <f t="shared" si="3"/>
        <v>2.7750833333333336E-2</v>
      </c>
      <c r="CR26" s="516">
        <f>BX26*6</f>
        <v>0</v>
      </c>
      <c r="CS26" s="68">
        <f>BZ26+CA26+CB26+CF26+CH26+CJ26</f>
        <v>0.18</v>
      </c>
      <c r="CT26" s="72">
        <f>CR26-CS26</f>
        <v>-0.18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5"/>
      <c r="BU27" s="64"/>
      <c r="BV27" s="534"/>
      <c r="BW27" s="534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2.6606100000000001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1.3303050000000001</v>
      </c>
      <c r="BJ28" s="75"/>
      <c r="BK28" s="73">
        <f t="shared" si="1"/>
        <v>0</v>
      </c>
      <c r="BL28" s="68">
        <v>0.83333333333333337</v>
      </c>
      <c r="BM28" s="68">
        <v>4.1633316666666671</v>
      </c>
      <c r="BN28" s="68">
        <v>1.1042116666666668</v>
      </c>
      <c r="BO28" s="488">
        <f>(BM28+BN28)/2</f>
        <v>2.6337716666666671</v>
      </c>
      <c r="BQ28" s="488">
        <v>0</v>
      </c>
      <c r="BR28" s="68">
        <v>0</v>
      </c>
      <c r="BS28" s="68">
        <f>(BQ28+BR28)/2</f>
        <v>0</v>
      </c>
      <c r="BT28" s="525"/>
      <c r="BU28" s="488">
        <v>0</v>
      </c>
      <c r="BV28" s="532"/>
      <c r="BW28" s="532">
        <f>(BU28+BV28)/2</f>
        <v>0</v>
      </c>
      <c r="BX28" s="71">
        <v>0</v>
      </c>
      <c r="BY28" s="71">
        <v>2.2857142857142856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2.3181818181818183</v>
      </c>
      <c r="CE28" s="524"/>
      <c r="CF28" s="67">
        <f>データ!CP60</f>
        <v>0</v>
      </c>
      <c r="CG28" s="524"/>
      <c r="CH28" s="68">
        <f>データ!CQ60</f>
        <v>0</v>
      </c>
      <c r="CI28" s="524"/>
      <c r="CJ28" s="68">
        <f>データ!CR60</f>
        <v>0</v>
      </c>
      <c r="CK28" s="65">
        <f>(CF28+CH28+CJ28)/3</f>
        <v>0</v>
      </c>
      <c r="CL28" s="71">
        <f t="shared" ref="CL28" si="9">(BY28+CD28)/2</f>
        <v>2.301948051948052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-1.3303050000000001</v>
      </c>
      <c r="CR28" s="516">
        <f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5"/>
      <c r="BU29" s="64"/>
      <c r="BV29" s="534"/>
      <c r="BW29" s="534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39.838850000000001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6.092808333333334</v>
      </c>
      <c r="BF30" s="78"/>
      <c r="BG30" s="79"/>
      <c r="BH30" s="68">
        <v>22.965829166666666</v>
      </c>
      <c r="BJ30" s="75">
        <v>10</v>
      </c>
      <c r="BK30" s="73">
        <f t="shared" si="1"/>
        <v>-10</v>
      </c>
      <c r="BL30" s="68">
        <v>12.566043333333333</v>
      </c>
      <c r="BM30" s="68">
        <v>16.900130000000001</v>
      </c>
      <c r="BN30" s="68">
        <v>4.7597083333333323</v>
      </c>
      <c r="BO30" s="488">
        <f>(BM30+BN30)/2</f>
        <v>10.829919166666667</v>
      </c>
      <c r="BQ30" s="488">
        <v>3.4451116666666644</v>
      </c>
      <c r="BR30" s="68">
        <v>2.969373333333333</v>
      </c>
      <c r="BS30" s="68">
        <f>(BQ30+BR30)/2</f>
        <v>3.2072424999999987</v>
      </c>
      <c r="BT30" s="525"/>
      <c r="BU30" s="488">
        <v>11.839958333333332</v>
      </c>
      <c r="BV30" s="532"/>
      <c r="BW30" s="532">
        <f>(BU30+BV30)/2</f>
        <v>5.9199791666666659</v>
      </c>
      <c r="BX30" s="71">
        <v>3</v>
      </c>
      <c r="BY30" s="71">
        <v>5.0793650793650791</v>
      </c>
      <c r="BZ30" s="67">
        <f>データ!CL62</f>
        <v>-4.56311</v>
      </c>
      <c r="CA30" s="68">
        <f>データ!CM62</f>
        <v>0</v>
      </c>
      <c r="CB30" s="68">
        <f>データ!CN62</f>
        <v>3.9170199999999999</v>
      </c>
      <c r="CC30" s="210">
        <f>(BZ30+CA30+CB30)/3</f>
        <v>-0.21536333333333335</v>
      </c>
      <c r="CD30" s="71">
        <v>0</v>
      </c>
      <c r="CE30" s="524"/>
      <c r="CF30" s="67">
        <f>データ!CP62</f>
        <v>0</v>
      </c>
      <c r="CG30" s="524"/>
      <c r="CH30" s="67">
        <f>データ!CQ62</f>
        <v>3</v>
      </c>
      <c r="CI30" s="524"/>
      <c r="CJ30" s="68">
        <f>データ!CR62</f>
        <v>3</v>
      </c>
      <c r="CK30" s="65">
        <f>(CF30+CH30+CJ30)/3</f>
        <v>2</v>
      </c>
      <c r="CL30" s="71">
        <f t="shared" ref="CL30" si="10">(BY30+CD30)/2</f>
        <v>2.5396825396825395</v>
      </c>
      <c r="CM30" s="67">
        <f>(CC30+CK30)/2</f>
        <v>0.89231833333333332</v>
      </c>
      <c r="CN30" s="67">
        <v>14.298747228333335</v>
      </c>
      <c r="CO30" s="68">
        <f>(CM30+CN30)/2</f>
        <v>7.5955327808333344</v>
      </c>
      <c r="CP30" s="81">
        <f t="shared" si="3"/>
        <v>-15.370296385833331</v>
      </c>
      <c r="CR30" s="516">
        <f>BX30*6</f>
        <v>18</v>
      </c>
      <c r="CS30" s="68">
        <f>BZ30+CA30+CB30+CF30+CH30+CJ30</f>
        <v>5.3539099999999999</v>
      </c>
      <c r="CT30" s="72">
        <f>CR30-CS30</f>
        <v>12.646090000000001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5"/>
      <c r="BU31" s="64"/>
      <c r="BV31" s="534"/>
      <c r="BW31" s="534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488">
        <f>(BM32+BN32)/2</f>
        <v>0</v>
      </c>
      <c r="BQ32" s="488">
        <v>0</v>
      </c>
      <c r="BR32" s="68">
        <v>0</v>
      </c>
      <c r="BS32" s="68">
        <f>(BQ32+BR32)/2</f>
        <v>0</v>
      </c>
      <c r="BT32" s="525"/>
      <c r="BU32" s="488">
        <v>0</v>
      </c>
      <c r="BV32" s="532"/>
      <c r="BW32" s="532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4"/>
      <c r="CF32" s="67">
        <f>データ!CP64</f>
        <v>0</v>
      </c>
      <c r="CG32" s="524"/>
      <c r="CH32" s="68">
        <f>データ!CQ64</f>
        <v>0</v>
      </c>
      <c r="CI32" s="524"/>
      <c r="CJ32" s="68">
        <f>データ!CR64</f>
        <v>0</v>
      </c>
      <c r="CK32" s="65">
        <f>(CF32+CH32+CJ32)/3</f>
        <v>0</v>
      </c>
      <c r="CL32" s="71">
        <f t="shared" ref="CL32" si="11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33</v>
      </c>
      <c r="CR32" s="518">
        <f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5"/>
      <c r="BU33" s="64"/>
      <c r="BV33" s="534"/>
      <c r="BW33" s="534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2">I9+I11+I13+I16+I18+I20+I22+I24+I26+I28+I30+I32</f>
        <v>474</v>
      </c>
      <c r="J34" s="86">
        <f t="shared" si="12"/>
        <v>79</v>
      </c>
      <c r="K34" s="64">
        <f t="shared" si="12"/>
        <v>834</v>
      </c>
      <c r="L34" s="64">
        <f t="shared" si="12"/>
        <v>139</v>
      </c>
      <c r="M34" s="64">
        <f t="shared" si="12"/>
        <v>405</v>
      </c>
      <c r="N34" s="64">
        <f t="shared" si="12"/>
        <v>135</v>
      </c>
      <c r="O34" s="64">
        <f t="shared" si="12"/>
        <v>405</v>
      </c>
      <c r="P34" s="64">
        <f t="shared" si="12"/>
        <v>135</v>
      </c>
      <c r="Q34" s="87">
        <f t="shared" si="12"/>
        <v>810</v>
      </c>
      <c r="R34" s="89">
        <f t="shared" si="12"/>
        <v>135</v>
      </c>
      <c r="S34" s="86">
        <f t="shared" si="12"/>
        <v>85.804649999999995</v>
      </c>
      <c r="T34" s="87">
        <f t="shared" si="12"/>
        <v>185.00511</v>
      </c>
      <c r="U34" s="90">
        <f t="shared" si="12"/>
        <v>163.61651000000001</v>
      </c>
      <c r="V34" s="86">
        <f t="shared" si="12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151.60020666666668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83.834506666666655</v>
      </c>
      <c r="BF34" s="94"/>
      <c r="BG34" s="95"/>
      <c r="BH34" s="64">
        <v>117.71735666666666</v>
      </c>
      <c r="BJ34" s="92">
        <v>3</v>
      </c>
      <c r="BK34" s="73">
        <f t="shared" si="1"/>
        <v>-3</v>
      </c>
      <c r="BL34" s="64">
        <v>123.87513833333337</v>
      </c>
      <c r="BM34" s="64">
        <v>160.04719</v>
      </c>
      <c r="BN34" s="64">
        <v>124.35645333333332</v>
      </c>
      <c r="BO34" s="488">
        <f>(BM34+BN34)/2</f>
        <v>142.20182166666666</v>
      </c>
      <c r="BQ34" s="488">
        <v>84.577894999999998</v>
      </c>
      <c r="BR34" s="64">
        <v>83.609008333333335</v>
      </c>
      <c r="BS34" s="68">
        <f>(BQ34+BR34)/2</f>
        <v>84.093451666666667</v>
      </c>
      <c r="BT34" s="525"/>
      <c r="BU34" s="488">
        <f>101.26226+BU14</f>
        <v>110.00592666666667</v>
      </c>
      <c r="BV34" s="534"/>
      <c r="BW34" s="532">
        <f>(BU34+BV34)/2</f>
        <v>55.002963333333334</v>
      </c>
      <c r="BX34" s="90">
        <v>80</v>
      </c>
      <c r="BY34" s="90">
        <v>95.26984126984128</v>
      </c>
      <c r="BZ34" s="86">
        <f>BZ9+BZ11+BZ13+BZ16+BZ18+BZ20+BZ22+BZ24+BZ26+BZ28+BZ30+BZ32+BZ14</f>
        <v>94.76609000000002</v>
      </c>
      <c r="CA34" s="86">
        <f t="shared" ref="CA34:CR34" si="13">CA9+CA11+CA13+CA16+CA18+CA20+CA22+CA24+CA26+CA28+CA30+CA32+CA14</f>
        <v>84.266260000000017</v>
      </c>
      <c r="CB34" s="86">
        <f t="shared" si="13"/>
        <v>79.086149999999989</v>
      </c>
      <c r="CC34" s="86">
        <f t="shared" si="13"/>
        <v>80.055019999999999</v>
      </c>
      <c r="CD34" s="86">
        <f t="shared" si="13"/>
        <v>90.363636363636346</v>
      </c>
      <c r="CE34" s="86">
        <f t="shared" si="13"/>
        <v>0</v>
      </c>
      <c r="CF34" s="86">
        <f t="shared" si="13"/>
        <v>0</v>
      </c>
      <c r="CG34" s="86">
        <f t="shared" si="13"/>
        <v>0</v>
      </c>
      <c r="CH34" s="86">
        <f t="shared" si="13"/>
        <v>75</v>
      </c>
      <c r="CI34" s="86">
        <f t="shared" si="13"/>
        <v>0</v>
      </c>
      <c r="CJ34" s="86">
        <f t="shared" si="13"/>
        <v>64</v>
      </c>
      <c r="CK34" s="86">
        <f t="shared" si="13"/>
        <v>46.333333333333336</v>
      </c>
      <c r="CL34" s="86">
        <f t="shared" si="13"/>
        <v>92.816738816738805</v>
      </c>
      <c r="CM34" s="86">
        <f t="shared" si="13"/>
        <v>63.194176666666664</v>
      </c>
      <c r="CN34" s="86">
        <f t="shared" si="13"/>
        <v>199.09736037999966</v>
      </c>
      <c r="CO34" s="86">
        <f t="shared" si="13"/>
        <v>131.14576852333317</v>
      </c>
      <c r="CP34" s="86">
        <f t="shared" si="13"/>
        <v>13.428411856666504</v>
      </c>
      <c r="CQ34" s="86">
        <f t="shared" si="13"/>
        <v>0</v>
      </c>
      <c r="CR34" s="86">
        <f t="shared" si="13"/>
        <v>480</v>
      </c>
      <c r="CS34" s="64">
        <f>CS9+CS11+CS13+CS16+CS18+CS20+CS22+CS24+CS26+CS28+CS30+CS32+CS14</f>
        <v>397.11849999999998</v>
      </c>
      <c r="CT34" s="88">
        <f>CT9+CT11+CT13+CT16+CT18+CT20+CT22+CT24+CT26+CT28+CT30+CT32+CT14</f>
        <v>82.881499999999988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5"/>
      <c r="BU35" s="56"/>
      <c r="BV35" s="533"/>
      <c r="BW35" s="533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9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68">
        <v>0</v>
      </c>
      <c r="BS36" s="68">
        <f>(BQ36+BR36)/2</f>
        <v>0</v>
      </c>
      <c r="BT36" s="525"/>
      <c r="BU36" s="488">
        <v>0</v>
      </c>
      <c r="BV36" s="532"/>
      <c r="BW36" s="532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4"/>
      <c r="CF36" s="67">
        <f>データ!CP68</f>
        <v>0</v>
      </c>
      <c r="CG36" s="524"/>
      <c r="CH36" s="68">
        <f>データ!CQ68</f>
        <v>0</v>
      </c>
      <c r="CI36" s="524"/>
      <c r="CJ36" s="68">
        <f>データ!CR68</f>
        <v>0</v>
      </c>
      <c r="CK36" s="65">
        <f>(CF36+CH36+CJ36)/3</f>
        <v>0</v>
      </c>
      <c r="CL36" s="71">
        <f t="shared" ref="CL36" si="14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5"/>
      <c r="BU37" s="56"/>
      <c r="BV37" s="533"/>
      <c r="BW37" s="533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9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14.499425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7.0435899999999991</v>
      </c>
      <c r="BF38" s="78"/>
      <c r="BG38" s="79"/>
      <c r="BH38" s="68">
        <v>10.7715075</v>
      </c>
      <c r="BJ38" s="75"/>
      <c r="BK38" s="73">
        <f t="shared" si="1"/>
        <v>0</v>
      </c>
      <c r="BL38" s="68">
        <v>0</v>
      </c>
      <c r="BM38" s="68">
        <v>6.8405299999999993</v>
      </c>
      <c r="BN38" s="68">
        <v>0.48449166666666654</v>
      </c>
      <c r="BO38" s="488">
        <f>(BM38+BN38)/2</f>
        <v>3.6625108333333332</v>
      </c>
      <c r="BQ38" s="488">
        <v>2.6822966666666672</v>
      </c>
      <c r="BR38" s="68">
        <v>10</v>
      </c>
      <c r="BS38" s="68">
        <f>(BQ38+BR38)/2</f>
        <v>6.3411483333333338</v>
      </c>
      <c r="BT38" s="525"/>
      <c r="BU38" s="488">
        <v>1.282E-2</v>
      </c>
      <c r="BV38" s="532"/>
      <c r="BW38" s="532">
        <f>(BU38+BV38)/2</f>
        <v>6.4099999999999999E-3</v>
      </c>
      <c r="BX38" s="71">
        <v>11.666666666666666</v>
      </c>
      <c r="BY38" s="71">
        <v>14.866666666666667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13.333333333333334</v>
      </c>
      <c r="CE38" s="524"/>
      <c r="CF38" s="67">
        <f>データ!CP70</f>
        <v>0</v>
      </c>
      <c r="CG38" s="524"/>
      <c r="CH38" s="67">
        <f>データ!CQ70</f>
        <v>0</v>
      </c>
      <c r="CI38" s="524"/>
      <c r="CJ38" s="68">
        <f>データ!CR70</f>
        <v>0</v>
      </c>
      <c r="CK38" s="65">
        <f>(CF38+CH38+CJ38)/3</f>
        <v>0</v>
      </c>
      <c r="CL38" s="71">
        <f t="shared" ref="CL38" si="15">(BY38+CD38)/2</f>
        <v>14.100000000000001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 t="shared" si="3"/>
        <v>-10.673424166666667</v>
      </c>
      <c r="CR38" s="516">
        <f t="shared" ref="CR38" si="16">BX38*6</f>
        <v>70</v>
      </c>
      <c r="CS38" s="68">
        <f>BZ38+CA38+CB38+CF38+CH38+CJ38</f>
        <v>0</v>
      </c>
      <c r="CT38" s="72">
        <f>CR38-CS38</f>
        <v>70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5"/>
      <c r="BU39" s="56"/>
      <c r="BV39" s="533"/>
      <c r="BW39" s="533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9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39.357231666666664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13.207548333333333</v>
      </c>
      <c r="BF40" s="154"/>
      <c r="BG40" s="155"/>
      <c r="BH40" s="144">
        <v>26.282389999999999</v>
      </c>
      <c r="BJ40" s="147">
        <v>1</v>
      </c>
      <c r="BK40" s="73">
        <f t="shared" ref="BK40:BK48" si="17">BA40-BJ40</f>
        <v>-1</v>
      </c>
      <c r="BL40" s="144">
        <v>0.5</v>
      </c>
      <c r="BM40" s="144">
        <v>47.156216666666673</v>
      </c>
      <c r="BN40" s="144">
        <v>115.28841833333333</v>
      </c>
      <c r="BO40" s="488">
        <f>(BM40+BN40)/2</f>
        <v>81.222317500000003</v>
      </c>
      <c r="BQ40" s="488">
        <v>86.828614999999999</v>
      </c>
      <c r="BR40" s="144">
        <v>42.992138333333337</v>
      </c>
      <c r="BS40" s="68">
        <f>(BQ40+BR40)/2</f>
        <v>64.910376666666664</v>
      </c>
      <c r="BT40" s="525"/>
      <c r="BU40" s="488">
        <v>135.31454500000001</v>
      </c>
      <c r="BV40" s="535"/>
      <c r="BW40" s="532">
        <f>(BU40+BV40)/2</f>
        <v>67.657272500000005</v>
      </c>
      <c r="BX40" s="146">
        <v>83</v>
      </c>
      <c r="BY40" s="146">
        <v>213.66666666666666</v>
      </c>
      <c r="BZ40" s="143">
        <f>データ!CL72</f>
        <v>0</v>
      </c>
      <c r="CA40" s="144">
        <f>データ!CM72</f>
        <v>34.64602</v>
      </c>
      <c r="CB40" s="144">
        <f>データ!CN72</f>
        <v>0</v>
      </c>
      <c r="CC40" s="213">
        <f>(BZ40+CA40+CB40)/3</f>
        <v>11.548673333333333</v>
      </c>
      <c r="CD40" s="146">
        <v>51.666666666666664</v>
      </c>
      <c r="CE40" s="524"/>
      <c r="CF40" s="143">
        <f>データ!CP72</f>
        <v>0</v>
      </c>
      <c r="CG40" s="524"/>
      <c r="CH40" s="143">
        <f>データ!CQ72</f>
        <v>30</v>
      </c>
      <c r="CI40" s="524"/>
      <c r="CJ40" s="144">
        <f>データ!CR72</f>
        <v>0</v>
      </c>
      <c r="CK40" s="141">
        <f>(CF40+CH40+CJ40)/3</f>
        <v>10</v>
      </c>
      <c r="CL40" s="146">
        <f t="shared" ref="CL40" si="18">(BY40+CD40)/2</f>
        <v>132.66666666666666</v>
      </c>
      <c r="CM40" s="143">
        <f>(CC40+CK40)/2</f>
        <v>10.774336666666667</v>
      </c>
      <c r="CN40" s="143">
        <v>2.2000000000000002</v>
      </c>
      <c r="CO40" s="144">
        <f>(CM40+CN40)/2</f>
        <v>6.487168333333333</v>
      </c>
      <c r="CP40" s="156">
        <f t="shared" si="3"/>
        <v>-19.795221666666666</v>
      </c>
      <c r="CR40" s="516">
        <f t="shared" ref="CR40" si="19">BX40*6</f>
        <v>498</v>
      </c>
      <c r="CS40" s="68">
        <f>BZ40+CA40+CB40+CF40+CH40+CJ40</f>
        <v>64.646019999999993</v>
      </c>
      <c r="CT40" s="72">
        <f>CR40-CS40</f>
        <v>433.35397999999998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17"/>
        <v>0</v>
      </c>
      <c r="BL41" s="58"/>
      <c r="BM41" s="56"/>
      <c r="BN41" s="56"/>
      <c r="BO41" s="56"/>
      <c r="BQ41" s="56"/>
      <c r="BR41" s="56"/>
      <c r="BS41" s="56"/>
      <c r="BT41" s="525"/>
      <c r="BU41" s="56"/>
      <c r="BV41" s="533"/>
      <c r="BW41" s="533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9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247.80638333333332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325.61608833333332</v>
      </c>
      <c r="BF42" s="78"/>
      <c r="BG42" s="79"/>
      <c r="BH42" s="68">
        <v>286.71123583333332</v>
      </c>
      <c r="BJ42" s="75">
        <v>0</v>
      </c>
      <c r="BK42" s="73">
        <f t="shared" si="17"/>
        <v>0</v>
      </c>
      <c r="BL42" s="68">
        <v>0.1565</v>
      </c>
      <c r="BM42" s="68">
        <v>219.36511166666668</v>
      </c>
      <c r="BN42" s="68">
        <v>307.20342666666664</v>
      </c>
      <c r="BO42" s="488">
        <f>(BM42+BN42)/2</f>
        <v>263.28426916666666</v>
      </c>
      <c r="BQ42" s="488">
        <v>257.66844500000002</v>
      </c>
      <c r="BR42" s="68">
        <v>304.44673999999998</v>
      </c>
      <c r="BS42" s="68">
        <f>(BQ42+BR42)/2</f>
        <v>281.0575925</v>
      </c>
      <c r="BT42" s="525"/>
      <c r="BU42" s="488">
        <v>328.32176833333335</v>
      </c>
      <c r="BV42" s="532"/>
      <c r="BW42" s="532">
        <f>(BU42+BV42)/2</f>
        <v>164.16088416666668</v>
      </c>
      <c r="BX42" s="71">
        <v>421.5</v>
      </c>
      <c r="BY42" s="71">
        <v>118</v>
      </c>
      <c r="BZ42" s="67">
        <f>データ!CL74</f>
        <v>77.951460000000012</v>
      </c>
      <c r="CA42" s="68">
        <f>データ!CM74</f>
        <v>1645.8659</v>
      </c>
      <c r="CB42" s="68">
        <f>データ!CN74</f>
        <v>990.65089999999998</v>
      </c>
      <c r="CC42" s="210">
        <f>(BZ42+CA42+CB42)/3</f>
        <v>904.82275333333337</v>
      </c>
      <c r="CD42" s="71">
        <v>290.66666666666669</v>
      </c>
      <c r="CE42" s="524"/>
      <c r="CF42" s="67">
        <f>データ!CP74</f>
        <v>0</v>
      </c>
      <c r="CG42" s="524"/>
      <c r="CH42" s="67">
        <f>データ!CQ74</f>
        <v>0</v>
      </c>
      <c r="CI42" s="524"/>
      <c r="CJ42" s="68">
        <f>データ!CR74</f>
        <v>0</v>
      </c>
      <c r="CK42" s="65">
        <f>(CF42+CH42+CJ42)/3</f>
        <v>0</v>
      </c>
      <c r="CL42" s="71">
        <f t="shared" ref="CL42" si="20">(BY42+CD42)/2</f>
        <v>204.33333333333334</v>
      </c>
      <c r="CM42" s="67">
        <f>(CC42+CK42)/2</f>
        <v>452.41137666666668</v>
      </c>
      <c r="CN42" s="67">
        <v>4.5570909450000006</v>
      </c>
      <c r="CO42" s="68">
        <f>(CM42+CN42)/2</f>
        <v>228.48423380583336</v>
      </c>
      <c r="CP42" s="81">
        <f t="shared" si="3"/>
        <v>-58.227002027499964</v>
      </c>
      <c r="CR42" s="516">
        <f t="shared" ref="CR42" si="21">BX42*6</f>
        <v>2529</v>
      </c>
      <c r="CS42" s="68">
        <f>BZ42+CA42+CB42+CF42+CH42+CJ42</f>
        <v>2714.4682600000001</v>
      </c>
      <c r="CT42" s="72">
        <f>CR42-CS42</f>
        <v>-185.4682600000001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17"/>
        <v>0</v>
      </c>
      <c r="BL43" s="58"/>
      <c r="BM43" s="56"/>
      <c r="BN43" s="56"/>
      <c r="BO43" s="56"/>
      <c r="BQ43" s="56"/>
      <c r="BR43" s="64"/>
      <c r="BS43" s="64"/>
      <c r="BT43" s="525"/>
      <c r="BU43" s="56"/>
      <c r="BV43" s="533"/>
      <c r="BW43" s="533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9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71.806264999999996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58.579268333333331</v>
      </c>
      <c r="BF44" s="78"/>
      <c r="BG44" s="79"/>
      <c r="BH44" s="68">
        <v>65.192766666666671</v>
      </c>
      <c r="BJ44" s="75">
        <v>2</v>
      </c>
      <c r="BK44" s="73">
        <f t="shared" si="17"/>
        <v>-2</v>
      </c>
      <c r="BL44" s="68">
        <v>16.819090000000003</v>
      </c>
      <c r="BM44" s="68">
        <v>24.889938333333333</v>
      </c>
      <c r="BN44" s="68">
        <v>32.406791666666663</v>
      </c>
      <c r="BO44" s="488">
        <f>(BM44+BN44)/2</f>
        <v>28.648364999999998</v>
      </c>
      <c r="BQ44" s="488">
        <v>51.493094999999997</v>
      </c>
      <c r="BR44" s="68">
        <v>10.600315000000002</v>
      </c>
      <c r="BS44" s="68">
        <f>(BQ44+BR44)/2</f>
        <v>31.046704999999999</v>
      </c>
      <c r="BT44" s="525"/>
      <c r="BU44" s="488">
        <v>59.323898333333339</v>
      </c>
      <c r="BV44" s="532"/>
      <c r="BW44" s="532">
        <f>(BU44+BV44)/2</f>
        <v>29.66194916666667</v>
      </c>
      <c r="BX44" s="71">
        <v>66.5</v>
      </c>
      <c r="BY44" s="71">
        <v>86.333333333333329</v>
      </c>
      <c r="BZ44" s="67">
        <f>データ!CL76</f>
        <v>99.937719999999999</v>
      </c>
      <c r="CA44" s="68">
        <f>データ!CM76</f>
        <v>0</v>
      </c>
      <c r="CB44" s="68">
        <f>データ!CN76</f>
        <v>14</v>
      </c>
      <c r="CC44" s="210">
        <f>(BZ44+CA44+CB44)/3</f>
        <v>37.979239999999997</v>
      </c>
      <c r="CD44" s="71">
        <v>104.33333333333333</v>
      </c>
      <c r="CE44" s="524"/>
      <c r="CF44" s="67">
        <f>データ!CP76</f>
        <v>0</v>
      </c>
      <c r="CG44" s="524"/>
      <c r="CH44" s="67">
        <f>データ!CQ76</f>
        <v>0</v>
      </c>
      <c r="CI44" s="524"/>
      <c r="CJ44" s="68">
        <f>データ!CR76</f>
        <v>0</v>
      </c>
      <c r="CK44" s="65">
        <f>(CF44+CH44+CJ44)/3</f>
        <v>0</v>
      </c>
      <c r="CL44" s="71">
        <f t="shared" ref="CL44" si="22">(BY44+CD44)/2</f>
        <v>95.333333333333329</v>
      </c>
      <c r="CM44" s="67">
        <f>(CC44+CK44)/2</f>
        <v>18.989619999999999</v>
      </c>
      <c r="CN44" s="67">
        <v>5.5</v>
      </c>
      <c r="CO44" s="68">
        <f>(CM44+CN44)/2</f>
        <v>12.244809999999999</v>
      </c>
      <c r="CP44" s="81">
        <f t="shared" si="3"/>
        <v>-52.94795666666667</v>
      </c>
      <c r="CR44" s="516">
        <f t="shared" ref="CR44" si="23">BX44*6</f>
        <v>399</v>
      </c>
      <c r="CS44" s="68">
        <f>BZ44+CA44+CB44+CF44+CH44+CJ44</f>
        <v>113.93772</v>
      </c>
      <c r="CT44" s="72">
        <f>CR44-CS44</f>
        <v>285.06227999999999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17"/>
        <v>0</v>
      </c>
      <c r="BL45" s="135"/>
      <c r="BM45" s="82"/>
      <c r="BN45" s="82"/>
      <c r="BO45" s="82"/>
      <c r="BQ45" s="82"/>
      <c r="BR45" s="82"/>
      <c r="BS45" s="82"/>
      <c r="BT45" s="525"/>
      <c r="BU45" s="82"/>
      <c r="BV45" s="536"/>
      <c r="BW45" s="536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4">J36+J38+J40+J42+J44</f>
        <v>104</v>
      </c>
      <c r="K46" s="68">
        <f>K36+K38+K40+K42+K44</f>
        <v>600</v>
      </c>
      <c r="L46" s="68">
        <f t="shared" si="24"/>
        <v>100</v>
      </c>
      <c r="M46" s="68">
        <f t="shared" si="24"/>
        <v>42</v>
      </c>
      <c r="N46" s="68">
        <f t="shared" si="24"/>
        <v>14</v>
      </c>
      <c r="O46" s="68">
        <f t="shared" si="24"/>
        <v>42</v>
      </c>
      <c r="P46" s="68">
        <f t="shared" si="24"/>
        <v>14</v>
      </c>
      <c r="Q46" s="69">
        <f t="shared" si="24"/>
        <v>84</v>
      </c>
      <c r="R46" s="70">
        <f t="shared" si="24"/>
        <v>14</v>
      </c>
      <c r="S46" s="67">
        <f t="shared" si="24"/>
        <v>6</v>
      </c>
      <c r="T46" s="69">
        <f t="shared" si="24"/>
        <v>30.230709999999998</v>
      </c>
      <c r="U46" s="71">
        <f t="shared" si="24"/>
        <v>6</v>
      </c>
      <c r="V46" s="67">
        <f t="shared" si="24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373.46930499999996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404.44649500000003</v>
      </c>
      <c r="BF46" s="78"/>
      <c r="BG46" s="79"/>
      <c r="BH46" s="68">
        <v>388.9579</v>
      </c>
      <c r="BJ46" s="75">
        <v>9</v>
      </c>
      <c r="BK46" s="73">
        <f t="shared" si="17"/>
        <v>-9</v>
      </c>
      <c r="BL46" s="68">
        <v>23.407665000000001</v>
      </c>
      <c r="BM46" s="68">
        <v>298.25179666666668</v>
      </c>
      <c r="BN46" s="68">
        <v>455.38312833333327</v>
      </c>
      <c r="BO46" s="488">
        <f>(BM46+BN46)/2</f>
        <v>376.81746249999998</v>
      </c>
      <c r="BQ46" s="488">
        <v>398.67245166666669</v>
      </c>
      <c r="BR46" s="68">
        <v>368.03919333333334</v>
      </c>
      <c r="BS46" s="68">
        <f>(BQ46+BR46)/2</f>
        <v>383.35582250000004</v>
      </c>
      <c r="BT46" s="525"/>
      <c r="BU46" s="488">
        <v>522.97303166666666</v>
      </c>
      <c r="BV46" s="532"/>
      <c r="BW46" s="532">
        <f>(BU46+BV46)/2</f>
        <v>261.48651583333333</v>
      </c>
      <c r="BX46" s="71">
        <v>582.66666666666663</v>
      </c>
      <c r="BY46" s="71">
        <v>432.86666666666662</v>
      </c>
      <c r="BZ46" s="67">
        <f>BZ36+BZ38+BZ40+BZ42+BZ44</f>
        <v>177.88918000000001</v>
      </c>
      <c r="CA46" s="68">
        <f t="shared" ref="CA46:CB46" si="25">CA36+CA38+CA40+CA42+CA44</f>
        <v>1680.5119199999999</v>
      </c>
      <c r="CB46" s="68">
        <f t="shared" si="25"/>
        <v>1004.6509</v>
      </c>
      <c r="CC46" s="210">
        <f t="shared" ref="CC46:CN46" si="26">CC36+CC38+CC40+CC42+CC44</f>
        <v>954.35066666666671</v>
      </c>
      <c r="CD46" s="71">
        <v>460</v>
      </c>
      <c r="CE46" s="68">
        <f>CE36+CE38+CE40+CE42+CE44</f>
        <v>0</v>
      </c>
      <c r="CF46" s="67">
        <f t="shared" ref="CF46" si="27">CF36+CF38+CF40+CF42+CF44</f>
        <v>0</v>
      </c>
      <c r="CG46" s="68">
        <f>CG36+CG38+CG40+CG42+CG44</f>
        <v>0</v>
      </c>
      <c r="CH46" s="68">
        <f t="shared" ref="CH46:CJ46" si="28">CH36+CH38+CH40+CH42+CH44</f>
        <v>30</v>
      </c>
      <c r="CI46" s="68">
        <f t="shared" si="28"/>
        <v>0</v>
      </c>
      <c r="CJ46" s="68">
        <f t="shared" si="28"/>
        <v>0</v>
      </c>
      <c r="CK46" s="65">
        <f t="shared" si="26"/>
        <v>10</v>
      </c>
      <c r="CL46" s="71">
        <f t="shared" si="26"/>
        <v>446.43333333333334</v>
      </c>
      <c r="CM46" s="67">
        <f t="shared" si="26"/>
        <v>482.17533333333336</v>
      </c>
      <c r="CN46" s="68">
        <f t="shared" si="26"/>
        <v>205.45325761166666</v>
      </c>
      <c r="CO46" s="68">
        <f>CO36+CO38+CO40+CO42+CO44</f>
        <v>343.81429547249996</v>
      </c>
      <c r="CP46" s="81">
        <f t="shared" si="3"/>
        <v>-45.143604527500031</v>
      </c>
      <c r="CR46" s="518">
        <f>BX46*6</f>
        <v>3496</v>
      </c>
      <c r="CS46" s="68">
        <f>CS36+CS38+CS40+CS42+CS44</f>
        <v>2893.0520000000001</v>
      </c>
      <c r="CT46" s="72">
        <f>CT36+CT38+CT40+CT42+CT44</f>
        <v>602.94799999999987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17"/>
        <v>0</v>
      </c>
      <c r="BL47" s="135"/>
      <c r="BM47" s="135"/>
      <c r="BN47" s="135"/>
      <c r="BO47" s="135"/>
      <c r="BQ47" s="135"/>
      <c r="BR47" s="135"/>
      <c r="BS47" s="135"/>
      <c r="BT47" s="525"/>
      <c r="BU47" s="135"/>
      <c r="BV47" s="537"/>
      <c r="BW47" s="537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526.06951166666659</v>
      </c>
      <c r="AL48" s="193">
        <f t="shared" ref="AL48:BH48" si="29">AL7+AL34+AL46</f>
        <v>0</v>
      </c>
      <c r="AM48" s="73">
        <f t="shared" si="29"/>
        <v>0</v>
      </c>
      <c r="AN48" s="188">
        <f t="shared" si="29"/>
        <v>0</v>
      </c>
      <c r="AO48" s="193">
        <f t="shared" si="29"/>
        <v>0</v>
      </c>
      <c r="AP48" s="73">
        <f t="shared" si="29"/>
        <v>0</v>
      </c>
      <c r="AQ48" s="188">
        <f t="shared" si="29"/>
        <v>0</v>
      </c>
      <c r="AR48" s="73">
        <f t="shared" si="29"/>
        <v>0</v>
      </c>
      <c r="AS48" s="73">
        <f t="shared" si="29"/>
        <v>0</v>
      </c>
      <c r="AT48" s="192">
        <f t="shared" si="29"/>
        <v>0</v>
      </c>
      <c r="AU48" s="192">
        <f t="shared" si="29"/>
        <v>0</v>
      </c>
      <c r="AV48" s="192">
        <f t="shared" si="29"/>
        <v>0</v>
      </c>
      <c r="AW48" s="194">
        <f t="shared" si="29"/>
        <v>0</v>
      </c>
      <c r="AX48" s="194">
        <f t="shared" si="29"/>
        <v>0</v>
      </c>
      <c r="AY48" s="194">
        <f t="shared" si="29"/>
        <v>0</v>
      </c>
      <c r="AZ48" s="195">
        <f t="shared" si="29"/>
        <v>0</v>
      </c>
      <c r="BA48" s="194">
        <f t="shared" si="29"/>
        <v>0</v>
      </c>
      <c r="BB48" s="194">
        <f t="shared" si="29"/>
        <v>0</v>
      </c>
      <c r="BC48" s="196">
        <f t="shared" si="29"/>
        <v>0</v>
      </c>
      <c r="BD48" s="197">
        <f t="shared" si="29"/>
        <v>0</v>
      </c>
      <c r="BE48" s="188">
        <f>BE7+BE34+BE46</f>
        <v>489.28100166666667</v>
      </c>
      <c r="BF48" s="198">
        <f t="shared" si="29"/>
        <v>0</v>
      </c>
      <c r="BG48" s="199">
        <f t="shared" si="29"/>
        <v>0</v>
      </c>
      <c r="BH48" s="188">
        <f t="shared" si="29"/>
        <v>507.67525666666666</v>
      </c>
      <c r="BJ48" s="192">
        <v>2665.6037999999999</v>
      </c>
      <c r="BK48" s="73">
        <f t="shared" si="17"/>
        <v>-2665.6037999999999</v>
      </c>
      <c r="BL48" s="188">
        <v>2447.5999700000002</v>
      </c>
      <c r="BM48" s="188">
        <f t="shared" ref="BM48" si="30">BM7+BM34+BM46</f>
        <v>465.20289333333335</v>
      </c>
      <c r="BN48" s="188">
        <f>BN7+BN34+BN46</f>
        <v>582.81691499999988</v>
      </c>
      <c r="BO48" s="188">
        <f>(BM48+BN48)/2</f>
        <v>524.00990416666662</v>
      </c>
      <c r="BQ48" s="188">
        <f>BQ7+BQ34+BQ46</f>
        <v>485.67268000000001</v>
      </c>
      <c r="BR48" s="188">
        <f>BR7+BR34+BR46</f>
        <v>452.64820166666669</v>
      </c>
      <c r="BS48" s="188">
        <f>(BQ48+BR48)/2</f>
        <v>469.16044083333338</v>
      </c>
      <c r="BT48" s="525"/>
      <c r="BU48" s="188">
        <f>BU7+BU34+BU46</f>
        <v>637.26895833333333</v>
      </c>
      <c r="BV48" s="538"/>
      <c r="BW48" s="538">
        <f>(BU48+BV48)/2</f>
        <v>318.63447916666667</v>
      </c>
      <c r="BX48" s="191">
        <f>BX7+BX34+BX46</f>
        <v>664.66666666666663</v>
      </c>
      <c r="BY48" s="191">
        <f>BY7+BY34+BY46</f>
        <v>532.13650793650788</v>
      </c>
      <c r="BZ48" s="187">
        <f>BZ7+BZ34+BZ46</f>
        <v>279.02239000000003</v>
      </c>
      <c r="CA48" s="188">
        <f t="shared" ref="CA48:CB48" si="31">CA7+CA34+CA46</f>
        <v>1767.4557399999999</v>
      </c>
      <c r="CB48" s="188">
        <f t="shared" si="31"/>
        <v>1089.84105</v>
      </c>
      <c r="CC48" s="189">
        <f t="shared" ref="CC48:CM48" si="32">CC7+CC34+CC46</f>
        <v>1039.4552466666667</v>
      </c>
      <c r="CD48" s="191">
        <f>CD7+CD34+CD46</f>
        <v>555.36363636363637</v>
      </c>
      <c r="CE48" s="188">
        <f>CE7+CE34+CE46</f>
        <v>0</v>
      </c>
      <c r="CF48" s="187">
        <f t="shared" ref="CF48" si="33">CF7+CF34+CF46</f>
        <v>0</v>
      </c>
      <c r="CG48" s="188">
        <f>CG7+CG34+CG46</f>
        <v>0</v>
      </c>
      <c r="CH48" s="188">
        <f t="shared" ref="CH48:CJ48" si="34">CH7+CH34+CH46</f>
        <v>107</v>
      </c>
      <c r="CI48" s="188">
        <f t="shared" si="34"/>
        <v>0</v>
      </c>
      <c r="CJ48" s="188">
        <f t="shared" si="34"/>
        <v>66</v>
      </c>
      <c r="CK48" s="185">
        <f t="shared" si="32"/>
        <v>57.666666666666671</v>
      </c>
      <c r="CL48" s="191">
        <f>CL7+CL34+CL46</f>
        <v>543.75007215007213</v>
      </c>
      <c r="CM48" s="187">
        <f t="shared" si="32"/>
        <v>548.5609566666667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 t="shared" ref="CR48" si="35">CR7+CR34+CR46</f>
        <v>3988</v>
      </c>
      <c r="CS48" s="188">
        <f>CS7+CS34+CS46</f>
        <v>3309.31918</v>
      </c>
      <c r="CT48" s="193">
        <f>CT7+CT34+CT46</f>
        <v>678.68081999999981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5"/>
      <c r="BV52" s="539"/>
      <c r="BW52" s="539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E5:CE13 CE15:CE33 CE35:CE1048576" name="区域1"/>
    <protectedRange sqref="CG1:CG3 CG5:CG13 CG15:CG33 CG35:CG1048576" name="区域2"/>
    <protectedRange sqref="CI1:CI3 CI5:CI13 CI15:CI33 CI35:CI1048576" name="区域3"/>
  </protectedRanges>
  <mergeCells count="1">
    <mergeCell ref="CR4:CT4"/>
  </mergeCells>
  <phoneticPr fontId="3" type="noConversion"/>
  <pageMargins left="0.3" right="0.3" top="0.25" bottom="0.23" header="0.18" footer="0.17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CL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490">
        <v>0</v>
      </c>
      <c r="CN3" s="49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1" t="s">
        <v>161</v>
      </c>
      <c r="CM4" s="491" t="s">
        <v>151</v>
      </c>
      <c r="CN4" s="491" t="s">
        <v>162</v>
      </c>
      <c r="CO4" s="28"/>
      <c r="CP4" s="29"/>
      <c r="CQ4" s="26" t="s">
        <v>165</v>
      </c>
      <c r="CR4" s="27" t="s">
        <v>167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92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493" t="e">
        <v>#DIV/0!</v>
      </c>
      <c r="CN6" s="493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494">
        <v>0</v>
      </c>
      <c r="CN7" s="49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493" t="e">
        <v>#DIV/0!</v>
      </c>
      <c r="CN8" s="493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</v>
      </c>
      <c r="CM9" s="494">
        <v>0</v>
      </c>
      <c r="CN9" s="49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493" t="e">
        <v>#DIV/0!</v>
      </c>
      <c r="CN10" s="493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494">
        <v>0</v>
      </c>
      <c r="CN11" s="49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495" t="e">
        <v>#DIV/0!</v>
      </c>
      <c r="CN12" s="495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496">
        <v>0</v>
      </c>
      <c r="CN13" s="49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497" t="e">
        <v>#DIV/0!</v>
      </c>
      <c r="CN14" s="497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</v>
      </c>
      <c r="CM15" s="494">
        <v>0</v>
      </c>
      <c r="CN15" s="494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5</v>
      </c>
      <c r="CM16" s="498">
        <v>5</v>
      </c>
      <c r="CN16" s="498">
        <v>5</v>
      </c>
      <c r="CO16" s="96"/>
      <c r="CP16" s="324"/>
      <c r="CQ16" s="324">
        <v>5</v>
      </c>
      <c r="CR16" s="324">
        <v>5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9</v>
      </c>
      <c r="CM17" s="499">
        <v>10</v>
      </c>
      <c r="CN17" s="499">
        <v>9</v>
      </c>
      <c r="CO17" s="76"/>
      <c r="CP17" s="340"/>
      <c r="CQ17" s="340">
        <v>9</v>
      </c>
      <c r="CR17" s="343">
        <v>9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14</v>
      </c>
      <c r="CM18" s="496">
        <v>15</v>
      </c>
      <c r="CN18" s="496">
        <v>14</v>
      </c>
      <c r="CO18" s="346"/>
      <c r="CP18" s="91"/>
      <c r="CQ18" s="91">
        <v>14</v>
      </c>
      <c r="CR18" s="347">
        <v>14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247.43770000000001</v>
      </c>
      <c r="CM19" s="500">
        <v>245.99963</v>
      </c>
      <c r="CN19" s="500">
        <v>244.26017999999999</v>
      </c>
      <c r="CO19" s="96"/>
      <c r="CP19" s="372"/>
      <c r="CQ19" s="372">
        <v>245</v>
      </c>
      <c r="CR19" s="372">
        <v>245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80.319999999999993</v>
      </c>
      <c r="CM20" s="501">
        <v>116.59699999999999</v>
      </c>
      <c r="CN20" s="501">
        <v>116.59699999999999</v>
      </c>
      <c r="CO20" s="76"/>
      <c r="CP20" s="392"/>
      <c r="CQ20" s="392">
        <v>106</v>
      </c>
      <c r="CR20" s="392">
        <v>106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50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327.7577</v>
      </c>
      <c r="CM22" s="496">
        <v>362.59663</v>
      </c>
      <c r="CN22" s="496">
        <v>360.85717999999997</v>
      </c>
      <c r="CO22" s="96"/>
      <c r="CP22" s="91"/>
      <c r="CQ22" s="91">
        <v>351</v>
      </c>
      <c r="CR22" s="297">
        <v>351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502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503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6.3671199999999999</v>
      </c>
      <c r="CM25" s="494">
        <v>2.6775600000000002</v>
      </c>
      <c r="CN25" s="494">
        <v>6.1040000000000001</v>
      </c>
      <c r="CO25" s="76"/>
      <c r="CP25" s="74"/>
      <c r="CQ25" s="74">
        <v>2</v>
      </c>
      <c r="CR25" s="74">
        <v>2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22.533080000000002</v>
      </c>
      <c r="CM26" s="502">
        <v>22.44304</v>
      </c>
      <c r="CN26" s="502">
        <v>22.131509999999999</v>
      </c>
      <c r="CO26" s="106"/>
      <c r="CP26" s="103"/>
      <c r="CQ26" s="103">
        <v>23</v>
      </c>
      <c r="CR26" s="104">
        <v>23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78.099999999999994</v>
      </c>
      <c r="CM27" s="494">
        <v>78.105980000000002</v>
      </c>
      <c r="CN27" s="494">
        <v>104.16716000000001</v>
      </c>
      <c r="CO27" s="96"/>
      <c r="CP27" s="91"/>
      <c r="CQ27" s="91">
        <v>91</v>
      </c>
      <c r="CR27" s="91">
        <v>91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502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494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500">
        <v>0</v>
      </c>
      <c r="CN30" s="500">
        <v>308</v>
      </c>
      <c r="CO30" s="418"/>
      <c r="CP30" s="372"/>
      <c r="CQ30" s="372"/>
      <c r="CR30" s="372">
        <v>194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142.59791000000001</v>
      </c>
      <c r="CM31" s="501">
        <v>0</v>
      </c>
      <c r="CN31" s="501">
        <v>235</v>
      </c>
      <c r="CO31" s="422"/>
      <c r="CP31" s="392"/>
      <c r="CQ31" s="392"/>
      <c r="CR31" s="392">
        <v>80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502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142.59791000000001</v>
      </c>
      <c r="CM33" s="496">
        <v>0</v>
      </c>
      <c r="CN33" s="496">
        <v>543</v>
      </c>
      <c r="CO33" s="76"/>
      <c r="CP33" s="91"/>
      <c r="CQ33" s="91">
        <v>0</v>
      </c>
      <c r="CR33" s="91">
        <v>274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102.37687</v>
      </c>
      <c r="CM34" s="500">
        <v>90.114899999999992</v>
      </c>
      <c r="CN34" s="500">
        <v>274.75930999999997</v>
      </c>
      <c r="CO34" s="418"/>
      <c r="CP34" s="372"/>
      <c r="CQ34" s="372">
        <v>96</v>
      </c>
      <c r="CR34" s="372">
        <v>216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28.899979999999999</v>
      </c>
      <c r="CM35" s="501">
        <v>20.334900000000001</v>
      </c>
      <c r="CN35" s="501">
        <v>127.91503</v>
      </c>
      <c r="CO35" s="76"/>
      <c r="CP35" s="392"/>
      <c r="CQ35" s="392">
        <v>20</v>
      </c>
      <c r="CR35" s="392">
        <v>91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502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131.27685</v>
      </c>
      <c r="CM37" s="496">
        <v>110.4498</v>
      </c>
      <c r="CN37" s="496">
        <v>402.67433999999997</v>
      </c>
      <c r="CO37" s="96"/>
      <c r="CP37" s="91"/>
      <c r="CQ37" s="91">
        <v>116</v>
      </c>
      <c r="CR37" s="91">
        <v>307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502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708.63265999999999</v>
      </c>
      <c r="CM39" s="496">
        <v>576.27301</v>
      </c>
      <c r="CN39" s="496">
        <v>1438.9341899999999</v>
      </c>
      <c r="CO39" s="96"/>
      <c r="CP39" s="74"/>
      <c r="CQ39" s="74">
        <v>583</v>
      </c>
      <c r="CR39" s="99">
        <v>1048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502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0</v>
      </c>
      <c r="CM41" s="496">
        <v>0</v>
      </c>
      <c r="CN41" s="496">
        <v>0</v>
      </c>
      <c r="CO41" s="96"/>
      <c r="CP41" s="91"/>
      <c r="CQ41" s="91">
        <v>0</v>
      </c>
      <c r="CR41" s="297">
        <v>0</v>
      </c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502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</v>
      </c>
      <c r="CM43" s="496">
        <v>0</v>
      </c>
      <c r="CN43" s="496">
        <v>0</v>
      </c>
      <c r="CO43" s="96"/>
      <c r="CP43" s="91"/>
      <c r="CQ43" s="91">
        <v>0</v>
      </c>
      <c r="CR43" s="100">
        <v>0</v>
      </c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502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496">
        <v>0</v>
      </c>
      <c r="CN45" s="496">
        <v>0</v>
      </c>
      <c r="CO45" s="96"/>
      <c r="CP45" s="91"/>
      <c r="CQ45" s="91">
        <v>0</v>
      </c>
      <c r="CR45" s="100">
        <v>0</v>
      </c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>
        <v>17.953440000000001</v>
      </c>
      <c r="CM46" s="502"/>
      <c r="CN46" s="50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503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76.605860000000007</v>
      </c>
      <c r="CM48" s="494">
        <v>73.260960000000011</v>
      </c>
      <c r="CN48" s="494">
        <v>55.854199999999999</v>
      </c>
      <c r="CO48" s="76"/>
      <c r="CP48" s="91"/>
      <c r="CQ48" s="91">
        <v>55</v>
      </c>
      <c r="CR48" s="80">
        <v>44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502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3.7328999999999994</v>
      </c>
      <c r="CM50" s="494">
        <v>3.2553000000000001</v>
      </c>
      <c r="CN50" s="494">
        <v>3.0799300000000001</v>
      </c>
      <c r="CO50" s="76"/>
      <c r="CP50" s="74"/>
      <c r="CQ50" s="74">
        <v>5</v>
      </c>
      <c r="CR50" s="74">
        <v>5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496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1.0369999999999999</v>
      </c>
      <c r="CM52" s="494">
        <v>7.57</v>
      </c>
      <c r="CN52" s="494">
        <v>16.234999999999999</v>
      </c>
      <c r="CO52" s="76"/>
      <c r="CP52" s="74"/>
      <c r="CQ52" s="74">
        <v>12</v>
      </c>
      <c r="CR52" s="74">
        <v>12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496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494">
        <v>0</v>
      </c>
      <c r="CN54" s="494">
        <v>0</v>
      </c>
      <c r="CO54" s="76"/>
      <c r="CP54" s="74"/>
      <c r="CQ54" s="74">
        <v>0</v>
      </c>
      <c r="CR54" s="80">
        <v>0</v>
      </c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496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494">
        <v>0</v>
      </c>
      <c r="CN56" s="494">
        <v>0</v>
      </c>
      <c r="CO56" s="76"/>
      <c r="CP56" s="74"/>
      <c r="CQ56" s="74">
        <v>0</v>
      </c>
      <c r="CR56" s="99">
        <v>0</v>
      </c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496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494">
        <v>0.18</v>
      </c>
      <c r="CN58" s="494">
        <v>0</v>
      </c>
      <c r="CO58" s="76"/>
      <c r="CP58" s="74"/>
      <c r="CQ58" s="74">
        <v>0</v>
      </c>
      <c r="CR58" s="80">
        <v>0</v>
      </c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496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494">
        <v>0</v>
      </c>
      <c r="CN60" s="494">
        <v>0</v>
      </c>
      <c r="CO60" s="76"/>
      <c r="CP60" s="74"/>
      <c r="CQ60" s="74">
        <v>0</v>
      </c>
      <c r="CR60" s="99">
        <v>0</v>
      </c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496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-4.56311</v>
      </c>
      <c r="CM62" s="494">
        <v>0</v>
      </c>
      <c r="CN62" s="494">
        <v>3.9170199999999999</v>
      </c>
      <c r="CO62" s="76"/>
      <c r="CP62" s="74"/>
      <c r="CQ62" s="74">
        <v>3</v>
      </c>
      <c r="CR62" s="80">
        <v>3</v>
      </c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496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494">
        <v>0</v>
      </c>
      <c r="CN64" s="494">
        <v>0</v>
      </c>
      <c r="CO64" s="76"/>
      <c r="CP64" s="74"/>
      <c r="CQ64" s="74">
        <v>0</v>
      </c>
      <c r="CR64" s="99">
        <v>0</v>
      </c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496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76.812650000000019</v>
      </c>
      <c r="CM66" s="496">
        <v>84.266260000000017</v>
      </c>
      <c r="CN66" s="496">
        <v>79.086149999999989</v>
      </c>
      <c r="CO66" s="96"/>
      <c r="CP66" s="91"/>
      <c r="CQ66" s="91">
        <v>75</v>
      </c>
      <c r="CR66" s="100">
        <v>64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502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494">
        <v>0</v>
      </c>
      <c r="CN68" s="49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502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494">
        <v>0</v>
      </c>
      <c r="CN70" s="49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502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494">
        <v>34.64602</v>
      </c>
      <c r="CN72" s="494">
        <v>0</v>
      </c>
      <c r="CO72" s="151"/>
      <c r="CP72" s="74"/>
      <c r="CQ72" s="74">
        <v>30</v>
      </c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502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77.951460000000012</v>
      </c>
      <c r="CM74" s="494">
        <v>1645.8659</v>
      </c>
      <c r="CN74" s="494">
        <v>990.65089999999998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502"/>
      <c r="CN75" s="502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99.937719999999999</v>
      </c>
      <c r="CM76" s="494">
        <v>0</v>
      </c>
      <c r="CN76" s="494">
        <v>14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504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177.88918000000001</v>
      </c>
      <c r="CM78" s="494">
        <v>1680.5119199999999</v>
      </c>
      <c r="CN78" s="494">
        <v>1004.6509</v>
      </c>
      <c r="CO78" s="76"/>
      <c r="CP78" s="74"/>
      <c r="CQ78" s="74">
        <v>30</v>
      </c>
      <c r="CR78" s="99">
        <v>0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502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19.629830000000002</v>
      </c>
      <c r="CM80" s="494">
        <v>19.629830000000002</v>
      </c>
      <c r="CN80" s="494">
        <v>19.629830000000002</v>
      </c>
      <c r="CO80" s="76"/>
      <c r="CP80" s="74"/>
      <c r="CQ80" s="74">
        <v>20</v>
      </c>
      <c r="CR80" s="74">
        <v>20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502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71</v>
      </c>
      <c r="CM82" s="494">
        <v>71</v>
      </c>
      <c r="CN82" s="494">
        <v>69.047169999999994</v>
      </c>
      <c r="CO82" s="76"/>
      <c r="CP82" s="74"/>
      <c r="CQ82" s="74">
        <v>70</v>
      </c>
      <c r="CR82" s="74">
        <v>70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502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0</v>
      </c>
      <c r="CM84" s="494">
        <v>9.1540499999999998</v>
      </c>
      <c r="CN84" s="494">
        <v>16.48649</v>
      </c>
      <c r="CO84" s="76"/>
      <c r="CP84" s="74"/>
      <c r="CQ84" s="74">
        <v>16</v>
      </c>
      <c r="CR84" s="99">
        <v>16</v>
      </c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502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494">
        <v>0</v>
      </c>
      <c r="CN86" s="49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502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90.629829999999998</v>
      </c>
      <c r="CM88" s="494">
        <v>99.783879999999996</v>
      </c>
      <c r="CN88" s="494">
        <v>105.16349</v>
      </c>
      <c r="CO88" s="76"/>
      <c r="CP88" s="74"/>
      <c r="CQ88" s="74">
        <v>106</v>
      </c>
      <c r="CR88" s="99">
        <v>106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502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494">
        <v>0</v>
      </c>
      <c r="CN90" s="494">
        <v>9.9499999999999993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502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0</v>
      </c>
      <c r="CM92" s="494">
        <v>0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502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49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502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49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502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494">
        <v>0</v>
      </c>
      <c r="CN98" s="49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496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49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496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496">
        <v>0</v>
      </c>
      <c r="CN102" s="49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502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7.5</v>
      </c>
      <c r="CM104" s="494">
        <v>13.398999999999999</v>
      </c>
      <c r="CN104" s="494">
        <v>7.7</v>
      </c>
      <c r="CO104" s="76"/>
      <c r="CP104" s="74"/>
      <c r="CQ104" s="74">
        <v>14</v>
      </c>
      <c r="CR104" s="74">
        <v>14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502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7.5</v>
      </c>
      <c r="CM106" s="494">
        <v>13.398999999999999</v>
      </c>
      <c r="CN106" s="494">
        <v>17.649999999999999</v>
      </c>
      <c r="CO106" s="76"/>
      <c r="CP106" s="74"/>
      <c r="CQ106" s="74">
        <v>14</v>
      </c>
      <c r="CR106" s="99">
        <v>14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505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1061.46432</v>
      </c>
      <c r="CM108" s="494">
        <v>2454.23407</v>
      </c>
      <c r="CN108" s="494">
        <v>2645.4847300000001</v>
      </c>
      <c r="CO108" s="195"/>
      <c r="CP108" s="194"/>
      <c r="CQ108" s="194">
        <v>808</v>
      </c>
      <c r="CR108" s="196">
        <v>1232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L109" s="506"/>
      <c r="CM109" s="506"/>
      <c r="CN109" s="521"/>
    </row>
    <row r="110" spans="2:103" x14ac:dyDescent="0.15">
      <c r="U110" s="2">
        <v>2914.9757600000003</v>
      </c>
      <c r="CI110" s="2"/>
      <c r="CJ110" s="2"/>
      <c r="CL110" s="507"/>
      <c r="CM110" s="507"/>
      <c r="CN110" s="521"/>
    </row>
    <row r="111" spans="2:103" x14ac:dyDescent="0.15">
      <c r="CI111" s="2"/>
      <c r="CJ111" s="2"/>
      <c r="CL111" s="504"/>
      <c r="CM111" s="504"/>
      <c r="CN111" s="50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1061.46432</v>
      </c>
      <c r="CM112" s="508">
        <v>2454.23407</v>
      </c>
      <c r="CN112" s="508">
        <v>2645.4847300000001</v>
      </c>
      <c r="CO112" s="201"/>
      <c r="CP112" s="202"/>
      <c r="CQ112" s="202">
        <v>808</v>
      </c>
      <c r="CR112" s="202">
        <v>1232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/>
      <c r="CM116" s="509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10"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経企</vt:lpstr>
      <vt:lpstr>データ</vt:lpstr>
      <vt:lpstr>Sheet1</vt:lpstr>
      <vt:lpstr>経企!Print_Area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2016-11-14T01:22:14Z</cp:lastPrinted>
  <dcterms:created xsi:type="dcterms:W3CDTF">2014-03-13T01:56:14Z</dcterms:created>
  <dcterms:modified xsi:type="dcterms:W3CDTF">2018-03-02T02:51:41Z</dcterms:modified>
</cp:coreProperties>
</file>