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調達" sheetId="1" r:id="rId1"/>
    <sheet name="データ" sheetId="2" state="hidden" r:id="rId2"/>
    <sheet name="Sheet1" sheetId="3" r:id="rId3"/>
  </sheets>
  <definedNames>
    <definedName name="_xlnm.Print_Area" localSheetId="0">調達!$A$1:$CT$49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6" i="1"/>
  <c r="CG34" i="1"/>
  <c r="CE46" i="1"/>
  <c r="CE34" i="1"/>
  <c r="CE48" i="1" l="1"/>
  <c r="CG48" i="1"/>
  <c r="CR46" i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34" i="1" l="1"/>
  <c r="CR48" i="1" s="1"/>
  <c r="BO7" i="1" l="1"/>
  <c r="BN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CL48" i="1" s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16" i="1" l="1"/>
  <c r="CS9" i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S40" i="1"/>
  <c r="CT40" i="1" s="1"/>
  <c r="CS44" i="1"/>
  <c r="CT44" i="1" s="1"/>
  <c r="CS7" i="1"/>
  <c r="CT7" i="1" s="1"/>
  <c r="CS11" i="1"/>
  <c r="CT11" i="1" s="1"/>
  <c r="CT16" i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T36" i="1"/>
  <c r="CH46" i="1"/>
  <c r="CA46" i="1"/>
  <c r="CH34" i="1"/>
  <c r="CA34" i="1"/>
  <c r="CJ34" i="1"/>
  <c r="CJ46" i="1"/>
  <c r="BZ48" i="1"/>
  <c r="CF46" i="1"/>
  <c r="CB34" i="1"/>
  <c r="CF34" i="1"/>
  <c r="CB46" i="1"/>
  <c r="CJ48" i="1" l="1"/>
  <c r="CS46" i="1"/>
  <c r="CT34" i="1"/>
  <c r="CS34" i="1"/>
  <c r="CT46" i="1"/>
  <c r="CH48" i="1"/>
  <c r="CF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N48" i="1" s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Q36" i="1" l="1"/>
  <c r="R34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AI9" i="1" s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AI38" i="1" s="1"/>
  <c r="W42" i="1"/>
  <c r="AH42" i="1"/>
  <c r="AI42" i="1" s="1"/>
  <c r="L48" i="1"/>
  <c r="AH36" i="1"/>
  <c r="AI36" i="1" s="1"/>
  <c r="BK36" i="1"/>
  <c r="K48" i="1"/>
  <c r="N52" i="1"/>
  <c r="AD46" i="1" l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Q48" i="1" l="1"/>
  <c r="CM34" i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<sst xmlns="http://schemas.openxmlformats.org/spreadsheetml/2006/main" count="391" uniqueCount="166">
  <si>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</si>
  <si>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</si>
  <si>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</si>
  <si>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</si>
  <si>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</si>
  <si>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</si>
  <si>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</si>
  <si>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</si>
  <si>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</si>
  <si>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</si>
  <si>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</si>
  <si>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</si>
  <si>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</si>
  <si>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</si>
  <si>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</si>
  <si>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</si>
  <si>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</si>
  <si>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</si>
  <si>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</si>
  <si>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</si>
  <si>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</si>
  <si>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</si>
  <si>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</si>
  <si>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</si>
  <si>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</si>
  <si>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</si>
  <si>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</si>
  <si>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</si>
  <si>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</si>
  <si>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</si>
  <si>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</si>
  <si>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</si>
  <si>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</si>
  <si>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</si>
  <si>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</si>
  <si>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</si>
  <si>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</si>
  <si>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</si>
  <si>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</si>
  <si>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</si>
  <si>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</si>
  <si>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</si>
  <si>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</si>
  <si>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</si>
  <si>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</si>
  <si>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</si>
  <si>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</si>
  <si>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</si>
  <si>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</si>
  <si>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</si>
  <si>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</si>
  <si>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</si>
  <si>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</si>
  <si>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</si>
  <si>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</si>
  <si>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</si>
  <si>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</si>
  <si>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</si>
  <si>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</si>
  <si>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</si>
  <si>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</si>
  <si>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</si>
  <si>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</si>
  <si>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</si>
  <si>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</si>
  <si>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</si>
  <si>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</si>
  <si>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</si>
  <si>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</si>
  <si>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</si>
  <si>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</si>
  <si>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</si>
  <si>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</si>
  <si>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</si>
  <si>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</si>
  <si>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</si>
  <si>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</si>
  <si>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</si>
  <si>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</si>
  <si>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</si>
  <si>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</si>
  <si>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</si>
  <si>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</si>
  <si>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</si>
  <si>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</si>
  <si>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</si>
  <si>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</si>
  <si>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</si>
  <si>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</si>
  <si>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</si>
  <si>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</si>
  <si>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</si>
  <si>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</si>
  <si>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</si>
  <si>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</si>
  <si>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</si>
  <si>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</si>
  <si>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</si>
  <si>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</si>
  <si>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</si>
  <si>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</si>
  <si>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</si>
  <si>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</si>
  <si>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</si>
  <si>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</si>
  <si>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</si>
  <si>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</si>
  <si>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</si>
  <si>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</si>
  <si>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</si>
  <si>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</si>
  <si>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</si>
  <si>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</si>
  <si>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</si>
  <si>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</si>
  <si>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</si>
  <si>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</si>
  <si>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</si>
  <si>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</si>
  <si>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</si>
  <si>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</si>
  <si>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</si>
  <si>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</si>
  <si>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</si>
  <si>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</si>
  <si>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</si>
  <si>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</si>
  <si>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</si>
  <si>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</si>
  <si>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</si>
  <si>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</si>
  <si>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</si>
  <si>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</si>
  <si>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</si>
  <si>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</si>
  <si>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</si>
  <si>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</si>
  <si>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16/上</t>
    <phoneticPr fontId="3" type="noConversion"/>
  </si>
  <si>
    <t>15/下</t>
    <phoneticPr fontId="3" type="noConversion"/>
  </si>
  <si>
    <t>15年度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</si>
  <si>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</si>
  <si>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</si>
  <si>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</si>
  <si>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</si>
  <si>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</si>
  <si>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</si>
  <si>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</si>
  <si>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</si>
  <si>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</si>
  <si>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</si>
  <si>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17/7</t>
  </si>
  <si>
    <t>17/10</t>
  </si>
  <si>
    <t>17/12</t>
  </si>
  <si>
    <t>２０１７下期予算　（調達）間接費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</si>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</sst>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X13" sqref="CX13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25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153</v>
      </c>
      <c r="C1" s="1"/>
      <c r="D1" s="1"/>
      <c r="BR1" s="83"/>
      <c r="BS1" s="83"/>
      <c r="BV1" s="527"/>
      <c r="BW1" s="527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1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138</v>
      </c>
      <c r="BO4" s="22" t="s">
        <v>139</v>
      </c>
      <c r="BQ4" s="22" t="s">
        <v>140</v>
      </c>
      <c r="BR4" s="22" t="s">
        <v>147</v>
      </c>
      <c r="BS4" s="22" t="s">
        <v>148</v>
      </c>
      <c r="BU4" s="22" t="s">
        <v>154</v>
      </c>
      <c r="BV4" s="530" t="s">
        <v>155</v>
      </c>
      <c r="BW4" s="530" t="s">
        <v>156</v>
      </c>
      <c r="BX4" s="19" t="s">
        <v>155</v>
      </c>
      <c r="BY4" s="19" t="s">
        <v>146</v>
      </c>
      <c r="BZ4" s="17" t="s">
        <v>159</v>
      </c>
      <c r="CA4" s="17" t="s">
        <v>151</v>
      </c>
      <c r="CB4" s="17" t="s">
        <v>160</v>
      </c>
      <c r="CC4" s="17" t="s">
        <v>20</v>
      </c>
      <c r="CD4" s="17" t="s">
        <v>161</v>
      </c>
      <c r="CE4" s="17" t="s">
        <v>162</v>
      </c>
      <c r="CF4" s="17" t="s">
        <v>152</v>
      </c>
      <c r="CG4" s="17" t="s">
        <v>150</v>
      </c>
      <c r="CH4" s="17" t="s">
        <v>163</v>
      </c>
      <c r="CI4" s="17" t="s">
        <v>164</v>
      </c>
      <c r="CJ4" s="17" t="s">
        <v>165</v>
      </c>
      <c r="CK4" s="216" t="s">
        <v>21</v>
      </c>
      <c r="CL4" s="19" t="s">
        <v>137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3" t="s">
        <v>143</v>
      </c>
      <c r="CS4" s="543"/>
      <c r="CT4" s="544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157</v>
      </c>
      <c r="BV5" s="531" t="s">
        <v>28</v>
      </c>
      <c r="BW5" s="531" t="s">
        <v>157</v>
      </c>
      <c r="BX5" s="41" t="s">
        <v>158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2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1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3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7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4</v>
      </c>
      <c r="BF7" s="78"/>
      <c r="BG7" s="79"/>
      <c r="BH7" s="68">
        <v>6</v>
      </c>
      <c r="BJ7" s="75">
        <v>2</v>
      </c>
      <c r="BK7" s="73">
        <f t="shared" si="1"/>
        <v>-2</v>
      </c>
      <c r="BL7" s="68">
        <v>1.8915000000000002</v>
      </c>
      <c r="BM7" s="68">
        <v>6.9865549999999983</v>
      </c>
      <c r="BN7" s="488">
        <v>5.7160716666666662</v>
      </c>
      <c r="BO7" s="488">
        <f>(BM7+BN7)/2</f>
        <v>6.3513133333333318</v>
      </c>
      <c r="BQ7" s="488">
        <v>5.3114449999999991</v>
      </c>
      <c r="BR7" s="68">
        <v>4.9994716666666665</v>
      </c>
      <c r="BS7" s="68">
        <f>(BQ7+BR7)/2</f>
        <v>5.1554583333333328</v>
      </c>
      <c r="BT7" s="526"/>
      <c r="BU7" s="488">
        <v>2.1191666666666666</v>
      </c>
      <c r="BV7" s="533"/>
      <c r="BW7" s="533">
        <f>(BU7+BV7)/2</f>
        <v>1.0595833333333333</v>
      </c>
      <c r="BX7" s="71">
        <v>5</v>
      </c>
      <c r="BY7" s="71">
        <v>7</v>
      </c>
      <c r="BZ7" s="67">
        <f>データ!CL25</f>
        <v>0.42599999999999999</v>
      </c>
      <c r="CA7" s="68">
        <f>データ!CM25</f>
        <v>0.3</v>
      </c>
      <c r="CB7" s="68">
        <f>データ!CN25</f>
        <v>0.126</v>
      </c>
      <c r="CC7" s="210">
        <f>(BZ7+CA7+CB7)/3</f>
        <v>0.28399999999999997</v>
      </c>
      <c r="CD7" s="71">
        <v>7</v>
      </c>
      <c r="CE7" s="524"/>
      <c r="CF7" s="67">
        <f>データ!CP25</f>
        <v>0</v>
      </c>
      <c r="CG7" s="524"/>
      <c r="CH7" s="68">
        <f>データ!CQ25</f>
        <v>0</v>
      </c>
      <c r="CI7" s="524"/>
      <c r="CJ7" s="68">
        <f>データ!CR25</f>
        <v>0</v>
      </c>
      <c r="CK7" s="65">
        <f>(CF7+CH7+CJ7)/3</f>
        <v>0</v>
      </c>
      <c r="CL7" s="71">
        <f>(BY7+CD7)/2</f>
        <v>7</v>
      </c>
      <c r="CM7" s="67">
        <f>(CC7+CK7)/2</f>
        <v>0.14199999999999999</v>
      </c>
      <c r="CN7" s="69">
        <v>1</v>
      </c>
      <c r="CO7" s="68">
        <f>(CM7+CN7)/2</f>
        <v>0.57099999999999995</v>
      </c>
      <c r="CP7" s="81">
        <f>CO7-BH7</f>
        <v>-5.4290000000000003</v>
      </c>
      <c r="CR7" s="514">
        <f>BX7*6</f>
        <v>30</v>
      </c>
      <c r="CS7" s="68">
        <f>BZ7+CA7+CB7+CF7+CH7+CJ7</f>
        <v>0.85199999999999998</v>
      </c>
      <c r="CT7" s="72">
        <f>CR7-CS7</f>
        <v>29.148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5"/>
      <c r="CS8" s="56"/>
      <c r="CT8" s="516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3.3000000000000002E-2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0.63431000000000004</v>
      </c>
      <c r="BF9" s="94"/>
      <c r="BG9" s="95"/>
      <c r="BH9" s="64">
        <v>0.33365500000000003</v>
      </c>
      <c r="BJ9" s="92">
        <v>5</v>
      </c>
      <c r="BK9" s="73">
        <f t="shared" si="1"/>
        <v>-5</v>
      </c>
      <c r="BL9" s="64">
        <v>6.1214133333333329</v>
      </c>
      <c r="BM9" s="64">
        <v>0.59828999999999999</v>
      </c>
      <c r="BN9" s="64">
        <v>0</v>
      </c>
      <c r="BO9" s="488">
        <f>(BM9+BN9)/2</f>
        <v>0.29914499999999999</v>
      </c>
      <c r="BQ9" s="488">
        <v>0.59544166666666665</v>
      </c>
      <c r="BR9" s="64">
        <v>0.33333333333333331</v>
      </c>
      <c r="BS9" s="68">
        <f>(BQ9+BR9)/2</f>
        <v>0.46438749999999995</v>
      </c>
      <c r="BT9" s="526"/>
      <c r="BU9" s="488">
        <v>0.16666666666666666</v>
      </c>
      <c r="BV9" s="535"/>
      <c r="BW9" s="533">
        <f>(BU9+BV9)/2</f>
        <v>8.3333333333333329E-2</v>
      </c>
      <c r="BX9" s="90">
        <v>0.5</v>
      </c>
      <c r="BY9" s="90">
        <v>1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1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1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4.2957498441666671</v>
      </c>
      <c r="CR9" s="517">
        <f>BX9*6</f>
        <v>3</v>
      </c>
      <c r="CS9" s="68">
        <f>BZ9+CA9+CB9+CF9+CH9+CJ9</f>
        <v>0</v>
      </c>
      <c r="CT9" s="72">
        <f>CR9-CS9</f>
        <v>3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5"/>
      <c r="CS10" s="56"/>
      <c r="CT10" s="516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1.2338150000000003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0.65882166666666664</v>
      </c>
      <c r="BF11" s="94"/>
      <c r="BG11" s="95"/>
      <c r="BH11" s="64">
        <v>0.94631833333333348</v>
      </c>
      <c r="BJ11" s="92"/>
      <c r="BK11" s="73">
        <f t="shared" si="1"/>
        <v>0</v>
      </c>
      <c r="BL11" s="64">
        <v>9.9048333333333335E-2</v>
      </c>
      <c r="BM11" s="64">
        <v>0.22616666666666665</v>
      </c>
      <c r="BN11" s="64">
        <v>0</v>
      </c>
      <c r="BO11" s="488">
        <f>(BM11+BN11)/2</f>
        <v>0.11308333333333333</v>
      </c>
      <c r="BQ11" s="488">
        <v>0.26111000000000001</v>
      </c>
      <c r="BR11" s="64">
        <v>0</v>
      </c>
      <c r="BS11" s="68">
        <f>(BQ11+BR11)/2</f>
        <v>0.130555</v>
      </c>
      <c r="BT11" s="526"/>
      <c r="BU11" s="488">
        <v>0</v>
      </c>
      <c r="BV11" s="535"/>
      <c r="BW11" s="533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-0.91706596000000018</v>
      </c>
      <c r="CR11" s="517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5"/>
      <c r="CS12" s="56"/>
      <c r="CT12" s="516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2.0184249999999997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2.5683333333333335E-3</v>
      </c>
      <c r="BF13" s="78"/>
      <c r="BG13" s="79"/>
      <c r="BH13" s="68">
        <v>1.0104966666666666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6"/>
      <c r="BU13" s="488">
        <v>0</v>
      </c>
      <c r="BV13" s="535"/>
      <c r="BW13" s="533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-1.0104966666666666</v>
      </c>
      <c r="CR13" s="517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6"/>
      <c r="BU14" s="525"/>
      <c r="BV14" s="536"/>
      <c r="BW14" s="536"/>
      <c r="BX14" s="537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5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8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37.76358333333333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32.127136666666672</v>
      </c>
      <c r="BF16" s="78"/>
      <c r="BG16" s="79"/>
      <c r="BH16" s="68">
        <v>34.945360000000001</v>
      </c>
      <c r="BJ16" s="75">
        <v>63</v>
      </c>
      <c r="BK16" s="73">
        <f t="shared" si="1"/>
        <v>-63</v>
      </c>
      <c r="BL16" s="68">
        <v>88.466466666666662</v>
      </c>
      <c r="BM16" s="68">
        <v>26.274045000000001</v>
      </c>
      <c r="BN16" s="68">
        <v>20.167666666666669</v>
      </c>
      <c r="BO16" s="488">
        <f>(BM16+BN16)/2</f>
        <v>23.220855833333335</v>
      </c>
      <c r="BQ16" s="488">
        <v>32.326346666666666</v>
      </c>
      <c r="BR16" s="68">
        <v>17.11</v>
      </c>
      <c r="BS16" s="68">
        <f>(BQ16+BR16)/2</f>
        <v>24.718173333333333</v>
      </c>
      <c r="BT16" s="526"/>
      <c r="BU16" s="488">
        <v>21.457763333333332</v>
      </c>
      <c r="BV16" s="533"/>
      <c r="BW16" s="533">
        <f>(BU16+BV16)/2</f>
        <v>10.728881666666666</v>
      </c>
      <c r="BX16" s="71">
        <v>25</v>
      </c>
      <c r="BY16" s="71">
        <v>18.666666666666668</v>
      </c>
      <c r="BZ16" s="67">
        <f>データ!CL48</f>
        <v>18.59158</v>
      </c>
      <c r="CA16" s="68">
        <f>データ!CM48</f>
        <v>14.131920000000001</v>
      </c>
      <c r="CB16" s="68">
        <f>データ!CN48</f>
        <v>13.8139</v>
      </c>
      <c r="CC16" s="210">
        <f>(BZ16+CA16+CB16)/3</f>
        <v>15.512466666666668</v>
      </c>
      <c r="CD16" s="71">
        <v>36.518518518518519</v>
      </c>
      <c r="CE16" s="524"/>
      <c r="CF16" s="67">
        <f>データ!CP48</f>
        <v>0</v>
      </c>
      <c r="CG16" s="524"/>
      <c r="CH16" s="67">
        <f>データ!CQ48</f>
        <v>25</v>
      </c>
      <c r="CI16" s="524"/>
      <c r="CJ16" s="68">
        <f>データ!CR48</f>
        <v>20</v>
      </c>
      <c r="CK16" s="65">
        <f>(CF16+CH16+CJ16)/3</f>
        <v>15</v>
      </c>
      <c r="CL16" s="71">
        <f>(BY16+CD16)/2</f>
        <v>27.592592592592595</v>
      </c>
      <c r="CM16" s="67">
        <f>(CC16+CK16)/2</f>
        <v>15.256233333333334</v>
      </c>
      <c r="CN16" s="67">
        <f>101.425012883333-24</f>
        <v>77.425012883332997</v>
      </c>
      <c r="CO16" s="68">
        <f>(CM16+CN16)/2</f>
        <v>46.340623108333162</v>
      </c>
      <c r="CP16" s="81">
        <f t="shared" ref="CP16:CP48" si="3">CO16-BH16</f>
        <v>11.395263108333161</v>
      </c>
      <c r="CR16" s="517">
        <f>BX16*6</f>
        <v>150</v>
      </c>
      <c r="CS16" s="68">
        <f>BZ16+CA16+CB16+CF16+CH16+CJ16</f>
        <v>91.537400000000005</v>
      </c>
      <c r="CT16" s="72">
        <f>CR16-CS16</f>
        <v>58.462599999999995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5"/>
      <c r="CS17" s="56"/>
      <c r="CT17" s="516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4.5048999999999992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4.6596383333333335</v>
      </c>
      <c r="BF18" s="78"/>
      <c r="BG18" s="79"/>
      <c r="BH18" s="68">
        <v>4.5822691666666664</v>
      </c>
      <c r="BJ18" s="75">
        <v>5</v>
      </c>
      <c r="BK18" s="73">
        <f t="shared" si="1"/>
        <v>-5</v>
      </c>
      <c r="BL18" s="68">
        <v>4.7843333333333327</v>
      </c>
      <c r="BM18" s="68">
        <v>4.9040116666666664</v>
      </c>
      <c r="BN18" s="68">
        <v>2.4638533333333332</v>
      </c>
      <c r="BO18" s="488">
        <f>(BM18+BN18)/2</f>
        <v>3.6839325000000001</v>
      </c>
      <c r="BQ18" s="488">
        <v>2.9638366666666669</v>
      </c>
      <c r="BR18" s="68">
        <v>2.6282683333333337</v>
      </c>
      <c r="BS18" s="68">
        <f>(BQ18+BR18)/2</f>
        <v>2.7960525000000001</v>
      </c>
      <c r="BT18" s="526"/>
      <c r="BU18" s="488">
        <v>1.6920683333333333</v>
      </c>
      <c r="BV18" s="533"/>
      <c r="BW18" s="533">
        <f>(BU18+BV18)/2</f>
        <v>0.84603416666666664</v>
      </c>
      <c r="BX18" s="71">
        <v>3</v>
      </c>
      <c r="BY18" s="71">
        <v>3</v>
      </c>
      <c r="BZ18" s="67">
        <f>データ!CL50</f>
        <v>2.5055100000000001</v>
      </c>
      <c r="CA18" s="68">
        <f>データ!CM50</f>
        <v>1.82474</v>
      </c>
      <c r="CB18" s="68">
        <f>データ!CN50</f>
        <v>1.0301400000000001</v>
      </c>
      <c r="CC18" s="210">
        <f>(BZ18+CA18+CB18)/3</f>
        <v>1.7867966666666668</v>
      </c>
      <c r="CD18" s="71">
        <v>3</v>
      </c>
      <c r="CE18" s="524"/>
      <c r="CF18" s="67">
        <f>データ!CP50</f>
        <v>0</v>
      </c>
      <c r="CG18" s="524"/>
      <c r="CH18" s="67">
        <f>データ!CQ50</f>
        <v>3</v>
      </c>
      <c r="CI18" s="524"/>
      <c r="CJ18" s="68">
        <f>データ!CR50</f>
        <v>3</v>
      </c>
      <c r="CK18" s="65">
        <f>(CF18+CH18+CJ18)/3</f>
        <v>2</v>
      </c>
      <c r="CL18" s="71">
        <f t="shared" ref="CL18" si="4">(BY18+CD18)/2</f>
        <v>3</v>
      </c>
      <c r="CM18" s="67">
        <f>(CC18+CK18)/2</f>
        <v>1.8933983333333333</v>
      </c>
      <c r="CN18" s="67">
        <v>5.2307841666666688</v>
      </c>
      <c r="CO18" s="68">
        <f>(CM18+CN18)/2</f>
        <v>3.5620912500000008</v>
      </c>
      <c r="CP18" s="81">
        <f t="shared" si="3"/>
        <v>-1.0201779166666656</v>
      </c>
      <c r="CR18" s="517">
        <f>BX18*6</f>
        <v>18</v>
      </c>
      <c r="CS18" s="68">
        <f>BZ18+CA18+CB18+CF18+CH18+CJ18</f>
        <v>11.360390000000001</v>
      </c>
      <c r="CT18" s="72">
        <f>CR18-CS18</f>
        <v>6.6396099999999993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5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3.6861666666666668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3.0771333333333333</v>
      </c>
      <c r="BF20" s="78"/>
      <c r="BG20" s="79"/>
      <c r="BH20" s="68">
        <v>3.38165</v>
      </c>
      <c r="BJ20" s="75">
        <v>30</v>
      </c>
      <c r="BK20" s="73">
        <f t="shared" si="1"/>
        <v>-30</v>
      </c>
      <c r="BL20" s="68">
        <v>28.337833333333336</v>
      </c>
      <c r="BM20" s="68">
        <v>4.6379999999999999</v>
      </c>
      <c r="BN20" s="68">
        <v>3.9546316666666663</v>
      </c>
      <c r="BO20" s="488">
        <f>(BM20+BN20)/2</f>
        <v>4.2963158333333329</v>
      </c>
      <c r="BQ20" s="488">
        <v>2.5126250000000003</v>
      </c>
      <c r="BR20" s="68">
        <v>1.8376666666666668</v>
      </c>
      <c r="BS20" s="68">
        <f>(BQ20+BR20)/2</f>
        <v>2.1751458333333336</v>
      </c>
      <c r="BT20" s="526"/>
      <c r="BU20" s="488">
        <v>0.92266666666666663</v>
      </c>
      <c r="BV20" s="533"/>
      <c r="BW20" s="533">
        <f>(BU20+BV20)/2</f>
        <v>0.46133333333333332</v>
      </c>
      <c r="BX20" s="71">
        <v>2</v>
      </c>
      <c r="BY20" s="71">
        <v>4</v>
      </c>
      <c r="BZ20" s="67">
        <f>データ!CL52</f>
        <v>0</v>
      </c>
      <c r="CA20" s="68">
        <f>データ!CM52</f>
        <v>4.08</v>
      </c>
      <c r="CB20" s="68">
        <f>データ!CN52</f>
        <v>2.3839999999999999</v>
      </c>
      <c r="CC20" s="210">
        <f>(BZ20+CA20+CB20)/3</f>
        <v>2.154666666666667</v>
      </c>
      <c r="CD20" s="71">
        <v>2</v>
      </c>
      <c r="CE20" s="524"/>
      <c r="CF20" s="67">
        <f>データ!CP52</f>
        <v>0</v>
      </c>
      <c r="CG20" s="524"/>
      <c r="CH20" s="68">
        <f>データ!CQ52</f>
        <v>2</v>
      </c>
      <c r="CI20" s="524"/>
      <c r="CJ20" s="68">
        <f>データ!CR52</f>
        <v>2</v>
      </c>
      <c r="CK20" s="65">
        <f>(CF20+CH20+CJ20)/3</f>
        <v>1.3333333333333333</v>
      </c>
      <c r="CL20" s="71">
        <f t="shared" ref="CL20" si="5">(BY20+CD20)/2</f>
        <v>3</v>
      </c>
      <c r="CM20" s="67">
        <f>(CC20+CK20)/2</f>
        <v>1.7440000000000002</v>
      </c>
      <c r="CN20" s="67">
        <f>41.8-16</f>
        <v>25.799999999999997</v>
      </c>
      <c r="CO20" s="68">
        <f>(CM20+CN20)/2</f>
        <v>13.771999999999998</v>
      </c>
      <c r="CP20" s="81">
        <f t="shared" si="3"/>
        <v>10.390349999999998</v>
      </c>
      <c r="CR20" s="517">
        <f>BX20*6</f>
        <v>12</v>
      </c>
      <c r="CS20" s="68">
        <f>BZ20+CA20+CB20+CF20+CH20+CJ20</f>
        <v>10.464</v>
      </c>
      <c r="CT20" s="72">
        <f>CR20-CS20</f>
        <v>1.5359999999999996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5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26"/>
      <c r="BU22" s="488">
        <v>0</v>
      </c>
      <c r="BV22" s="533"/>
      <c r="BW22" s="533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7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5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6"/>
      <c r="BU24" s="488">
        <v>0</v>
      </c>
      <c r="BV24" s="533"/>
      <c r="BW24" s="533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7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5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9.4833333333333325E-2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4.7416666666666663E-2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26"/>
      <c r="BU26" s="488">
        <v>0</v>
      </c>
      <c r="BV26" s="533"/>
      <c r="BW26" s="533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-3.4665833333333326E-2</v>
      </c>
      <c r="CR26" s="517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5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0.95210666666666666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0.47605333333333333</v>
      </c>
      <c r="BJ28" s="75"/>
      <c r="BK28" s="73">
        <f t="shared" si="1"/>
        <v>0</v>
      </c>
      <c r="BL28" s="68">
        <v>0.83333333333333337</v>
      </c>
      <c r="BM28" s="68">
        <v>1.5248766666666667</v>
      </c>
      <c r="BN28" s="68">
        <v>0</v>
      </c>
      <c r="BO28" s="488">
        <f>(BM28+BN28)/2</f>
        <v>0.76243833333333333</v>
      </c>
      <c r="BQ28" s="488">
        <v>0</v>
      </c>
      <c r="BR28" s="68">
        <v>0</v>
      </c>
      <c r="BS28" s="68">
        <f>(BQ28+BR28)/2</f>
        <v>0</v>
      </c>
      <c r="BT28" s="526"/>
      <c r="BU28" s="488">
        <v>0</v>
      </c>
      <c r="BV28" s="533"/>
      <c r="BW28" s="533">
        <f>(BU28+BV28)/2</f>
        <v>0</v>
      </c>
      <c r="BX28" s="71">
        <v>0</v>
      </c>
      <c r="BY28" s="71">
        <v>1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1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ref="CL28" si="9">(BY28+CD28)/2</f>
        <v>1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-0.47605333333333333</v>
      </c>
      <c r="CR28" s="517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5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26"/>
      <c r="BU30" s="488">
        <v>0</v>
      </c>
      <c r="BV30" s="533"/>
      <c r="BW30" s="533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7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5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6"/>
      <c r="BU32" s="488">
        <v>0</v>
      </c>
      <c r="BV32" s="533"/>
      <c r="BW32" s="533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9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50.286830000000002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41.159608333333338</v>
      </c>
      <c r="BF34" s="94"/>
      <c r="BG34" s="95"/>
      <c r="BH34" s="64">
        <v>45.723219166666667</v>
      </c>
      <c r="BJ34" s="92">
        <v>3</v>
      </c>
      <c r="BK34" s="73">
        <f t="shared" si="1"/>
        <v>-3</v>
      </c>
      <c r="BL34" s="64">
        <v>123.87513833333337</v>
      </c>
      <c r="BM34" s="64">
        <v>38.165389999999995</v>
      </c>
      <c r="BN34" s="64">
        <v>26.586151666666666</v>
      </c>
      <c r="BO34" s="488">
        <f>(BM34+BN34)/2</f>
        <v>32.375770833333334</v>
      </c>
      <c r="BQ34" s="488">
        <v>38.65936</v>
      </c>
      <c r="BR34" s="64">
        <v>21.909268333333333</v>
      </c>
      <c r="BS34" s="68">
        <f>(BQ34+BR34)/2</f>
        <v>30.284314166666668</v>
      </c>
      <c r="BT34" s="526"/>
      <c r="BU34" s="488">
        <v>24.239165000000003</v>
      </c>
      <c r="BV34" s="535"/>
      <c r="BW34" s="533">
        <f>(BU34+BV34)/2</f>
        <v>12.119582500000002</v>
      </c>
      <c r="BX34" s="90">
        <v>30.5</v>
      </c>
      <c r="BY34" s="90">
        <v>27.666666666666668</v>
      </c>
      <c r="BZ34" s="86">
        <f>BZ9+BZ11+BZ13+BZ16+BZ18+BZ20+BZ22+BZ24+BZ26+BZ28+BZ30+BZ32</f>
        <v>21.097090000000001</v>
      </c>
      <c r="CA34" s="64">
        <f t="shared" ref="CA34:CB34" si="13">CA9+CA11+CA13+CA16+CA18+CA20+CA22+CA24+CA26+CA28+CA30+CA32</f>
        <v>20.036660000000001</v>
      </c>
      <c r="CB34" s="64">
        <f t="shared" si="13"/>
        <v>17.22804</v>
      </c>
      <c r="CC34" s="212">
        <f>CC9+CC11+CC13+CC16+CC18+CC20+CC22+CC24+CC26+CC28+CC30+CC32</f>
        <v>19.453930000000003</v>
      </c>
      <c r="CD34" s="90">
        <v>43.518518518518519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30</v>
      </c>
      <c r="CI34" s="68">
        <f t="shared" si="15"/>
        <v>0</v>
      </c>
      <c r="CJ34" s="64">
        <f t="shared" si="15"/>
        <v>25</v>
      </c>
      <c r="CK34" s="84">
        <f>CK9+CK11+CK13+CK16+CK18+CK20+CK22+CK24+CK26+CK28+CK30+CK32</f>
        <v>18.333333333333332</v>
      </c>
      <c r="CL34" s="90">
        <f t="shared" ref="CL34" si="16">CL9+CL11+CL13+CL16+CL18+CL20+CL22+CL24+CL26+CL28+CL30+CL32</f>
        <v>35.592592592592595</v>
      </c>
      <c r="CM34" s="86">
        <f>CM9+CM11+CM13+CM16+CM18+CM20+CM22+CM24+CM26+CM28+CM30+CM32</f>
        <v>18.893631666666668</v>
      </c>
      <c r="CN34" s="64">
        <f>CN9+CN11+CN13+CN16+CN18+CN20+CN22+CN24+CN26+CN28+CN30+CN32</f>
        <v>199.09736037999966</v>
      </c>
      <c r="CO34" s="64">
        <f>CO9+CO11+CO13+CO16+CO18+CO20+CO22+CO24+CO26+CO28+CO30+CO32</f>
        <v>108.99549602333315</v>
      </c>
      <c r="CP34" s="97">
        <f t="shared" si="3"/>
        <v>63.27227685666648</v>
      </c>
      <c r="CR34" s="63">
        <f>CR9+CR11+CR13+CR16+CR18+CR20+CR22+CR24+CR26+CR28+CR30+CR32</f>
        <v>183</v>
      </c>
      <c r="CS34" s="64">
        <f>CS9+CS11+CS13+CS16+CS18+CS20+CS22+CS24+CS26+CS28+CS30+CS32</f>
        <v>113.36179</v>
      </c>
      <c r="CT34" s="88">
        <f>CT9+CT11+CT13+CT16+CT18+CT20+CT22+CT24+CT26+CT28+CT30+CT32</f>
        <v>69.638210000000001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20"/>
      <c r="CS35" s="56"/>
      <c r="CT35" s="516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6"/>
      <c r="BU36" s="488">
        <v>0</v>
      </c>
      <c r="BV36" s="533"/>
      <c r="BW36" s="533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7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20"/>
      <c r="CS37" s="56"/>
      <c r="CT37" s="516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0.03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1.4999999999999999E-2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</v>
      </c>
      <c r="BS38" s="68">
        <f>(BQ38+BR38)/2</f>
        <v>0</v>
      </c>
      <c r="BT38" s="526"/>
      <c r="BU38" s="488">
        <v>0</v>
      </c>
      <c r="BV38" s="533"/>
      <c r="BW38" s="533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18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8.3083333333333342E-2</v>
      </c>
      <c r="CR38" s="517">
        <f t="shared" ref="CR38" si="19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20"/>
      <c r="CS39" s="56"/>
      <c r="CT39" s="516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0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6"/>
      <c r="BU40" s="488">
        <v>0</v>
      </c>
      <c r="BV40" s="538"/>
      <c r="BW40" s="533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7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0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20"/>
      <c r="CS41" s="56"/>
      <c r="CT41" s="516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0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6"/>
      <c r="BU42" s="488">
        <v>0</v>
      </c>
      <c r="BV42" s="533"/>
      <c r="BW42" s="533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7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0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20"/>
      <c r="CS43" s="56"/>
      <c r="CT43" s="516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0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6"/>
      <c r="BU44" s="488">
        <v>0</v>
      </c>
      <c r="BV44" s="533"/>
      <c r="BW44" s="533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5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7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0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9"/>
      <c r="BW45" s="539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20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0.03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1.4999999999999999E-2</v>
      </c>
      <c r="BJ46" s="75">
        <v>9</v>
      </c>
      <c r="BK46" s="73">
        <f t="shared" si="20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0</v>
      </c>
      <c r="BS46" s="68">
        <f>(BQ46+BR46)/2</f>
        <v>0</v>
      </c>
      <c r="BT46" s="526"/>
      <c r="BU46" s="488">
        <v>0</v>
      </c>
      <c r="BV46" s="533"/>
      <c r="BW46" s="533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28">CA36+CA38+CA40+CA42+CA44</f>
        <v>0</v>
      </c>
      <c r="CB46" s="68">
        <f t="shared" si="28"/>
        <v>0</v>
      </c>
      <c r="CC46" s="210">
        <f t="shared" ref="CC46:CN46" si="29">CC36+CC38+CC40+CC42+CC44</f>
        <v>0</v>
      </c>
      <c r="CD46" s="71">
        <v>0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0</v>
      </c>
      <c r="CI46" s="68">
        <f t="shared" si="31"/>
        <v>0</v>
      </c>
      <c r="CJ46" s="68">
        <f t="shared" si="31"/>
        <v>0</v>
      </c>
      <c r="CK46" s="65">
        <f t="shared" si="29"/>
        <v>0</v>
      </c>
      <c r="CL46" s="71">
        <f t="shared" si="29"/>
        <v>0</v>
      </c>
      <c r="CM46" s="67">
        <f t="shared" si="29"/>
        <v>0</v>
      </c>
      <c r="CN46" s="68">
        <f t="shared" si="29"/>
        <v>205.45325761166666</v>
      </c>
      <c r="CO46" s="68">
        <f>CO36+CO38+CO40+CO42+CO44</f>
        <v>102.72662880583333</v>
      </c>
      <c r="CP46" s="81">
        <f t="shared" si="3"/>
        <v>102.71162880583333</v>
      </c>
      <c r="CR46" s="519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0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40"/>
      <c r="BW47" s="540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57.316830000000003</v>
      </c>
      <c r="AL48" s="193">
        <f t="shared" ref="AL48:BH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>BE7+BE34+BE46</f>
        <v>45.159608333333338</v>
      </c>
      <c r="BF48" s="198">
        <f t="shared" si="32"/>
        <v>0</v>
      </c>
      <c r="BG48" s="199">
        <f t="shared" si="32"/>
        <v>0</v>
      </c>
      <c r="BH48" s="188">
        <f t="shared" si="32"/>
        <v>51.738219166666667</v>
      </c>
      <c r="BJ48" s="192">
        <v>2665.6037999999999</v>
      </c>
      <c r="BK48" s="73">
        <f t="shared" si="20"/>
        <v>-2665.6037999999999</v>
      </c>
      <c r="BL48" s="188">
        <v>2447.5999700000002</v>
      </c>
      <c r="BM48" s="188">
        <f t="shared" ref="BM48" si="33">BM7+BM34+BM46</f>
        <v>45.151944999999991</v>
      </c>
      <c r="BN48" s="188">
        <f>BN7+BN34+BN46</f>
        <v>32.30222333333333</v>
      </c>
      <c r="BO48" s="188">
        <f>(BM48+BN48)/2</f>
        <v>38.727084166666657</v>
      </c>
      <c r="BQ48" s="188">
        <f>BQ7+BQ34+BQ46</f>
        <v>43.970804999999999</v>
      </c>
      <c r="BR48" s="188">
        <f>BR7+BR34+BR46</f>
        <v>26.908740000000002</v>
      </c>
      <c r="BS48" s="188">
        <f>(BQ48+BR48)/2</f>
        <v>35.439772500000004</v>
      </c>
      <c r="BT48" s="526"/>
      <c r="BU48" s="188">
        <f>BU7+BU34+BU46</f>
        <v>26.358331666666672</v>
      </c>
      <c r="BV48" s="541"/>
      <c r="BW48" s="541">
        <f>(BU48+BV48)/2</f>
        <v>13.179165833333336</v>
      </c>
      <c r="BX48" s="191">
        <f>BX7+BX34+BX46</f>
        <v>35.5</v>
      </c>
      <c r="BY48" s="191">
        <f>BY7+BY34+BY46</f>
        <v>34.666666666666671</v>
      </c>
      <c r="BZ48" s="187">
        <f>BZ7+BZ34+BZ46</f>
        <v>21.52309</v>
      </c>
      <c r="CA48" s="188">
        <f t="shared" ref="CA48:CB48" si="34">CA7+CA34+CA46</f>
        <v>20.336660000000002</v>
      </c>
      <c r="CB48" s="188">
        <f t="shared" si="34"/>
        <v>17.354040000000001</v>
      </c>
      <c r="CC48" s="189">
        <f t="shared" ref="CC48:CM48" si="35">CC7+CC34+CC46</f>
        <v>19.737930000000002</v>
      </c>
      <c r="CD48" s="191">
        <f>CD7+CD34+CD46</f>
        <v>50.518518518518519</v>
      </c>
      <c r="CE48" s="188">
        <f>CE7+CE34+CE46</f>
        <v>0</v>
      </c>
      <c r="CF48" s="187">
        <f t="shared" ref="CF48" si="36">CF7+CF34+CF46</f>
        <v>0</v>
      </c>
      <c r="CG48" s="188">
        <f>CG7+CG34+CG46</f>
        <v>0</v>
      </c>
      <c r="CH48" s="188">
        <f t="shared" ref="CH48:CJ48" si="37">CH7+CH34+CH46</f>
        <v>30</v>
      </c>
      <c r="CI48" s="188">
        <f t="shared" si="37"/>
        <v>0</v>
      </c>
      <c r="CJ48" s="188">
        <f t="shared" si="37"/>
        <v>25</v>
      </c>
      <c r="CK48" s="185">
        <f t="shared" si="35"/>
        <v>18.333333333333332</v>
      </c>
      <c r="CL48" s="191">
        <f>CL7+CL34+CL46</f>
        <v>42.592592592592595</v>
      </c>
      <c r="CM48" s="187">
        <f t="shared" si="35"/>
        <v>19.035631666666667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8">CR7+CR34+CR46</f>
        <v>213</v>
      </c>
      <c r="CS48" s="188">
        <f>CS7+CS34+CS46</f>
        <v>114.21379</v>
      </c>
      <c r="CT48" s="193">
        <f>CT7+CT34+CT46</f>
        <v>98.786209999999997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I1:CI3 CI6:CI1048576" name="区域3"/>
    <protectedRange sqref="CG1:CG3 CG6:CG1048576" name="区域2"/>
    <protectedRange sqref="CE1:CE3 CE6:CE1048576" name="区域1"/>
    <protectedRange sqref="CE5" name="区域1_2"/>
    <protectedRange sqref="CG5" name="区域2_2"/>
    <protectedRange sqref="CI5" name="区域3_2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159</v>
      </c>
      <c r="CM4" s="491" t="s">
        <v>151</v>
      </c>
      <c r="CN4" s="491" t="s">
        <v>160</v>
      </c>
      <c r="CO4" s="28"/>
      <c r="CP4" s="29"/>
      <c r="CQ4" s="26" t="s">
        <v>163</v>
      </c>
      <c r="CR4" s="27" t="s">
        <v>165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493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493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49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493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495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497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49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2</v>
      </c>
      <c r="CM16" s="498">
        <v>2</v>
      </c>
      <c r="CN16" s="498">
        <v>2</v>
      </c>
      <c r="CO16" s="96"/>
      <c r="CP16" s="324"/>
      <c r="CQ16" s="324">
        <v>2</v>
      </c>
      <c r="CR16" s="324">
        <v>2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3</v>
      </c>
      <c r="CM17" s="499">
        <v>3</v>
      </c>
      <c r="CN17" s="499">
        <v>3</v>
      </c>
      <c r="CO17" s="76"/>
      <c r="CP17" s="340"/>
      <c r="CQ17" s="340">
        <v>3</v>
      </c>
      <c r="CR17" s="343">
        <v>3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5</v>
      </c>
      <c r="CM18" s="496">
        <v>5</v>
      </c>
      <c r="CN18" s="496">
        <v>5</v>
      </c>
      <c r="CO18" s="346"/>
      <c r="CP18" s="91"/>
      <c r="CQ18" s="91">
        <v>5</v>
      </c>
      <c r="CR18" s="347">
        <v>5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99.153440000000003</v>
      </c>
      <c r="CM19" s="500">
        <v>98.792969999999997</v>
      </c>
      <c r="CN19" s="500">
        <v>98.189570000000003</v>
      </c>
      <c r="CO19" s="96"/>
      <c r="CP19" s="372"/>
      <c r="CQ19" s="372">
        <v>99</v>
      </c>
      <c r="CR19" s="372">
        <v>99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27.696000000000002</v>
      </c>
      <c r="CM20" s="501">
        <v>27.696000000000002</v>
      </c>
      <c r="CN20" s="501">
        <v>27.696000000000002</v>
      </c>
      <c r="CO20" s="76"/>
      <c r="CP20" s="392"/>
      <c r="CQ20" s="392">
        <v>28</v>
      </c>
      <c r="CR20" s="392">
        <v>28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126.84944</v>
      </c>
      <c r="CM22" s="496">
        <v>126.48896999999999</v>
      </c>
      <c r="CN22" s="496">
        <v>125.88557</v>
      </c>
      <c r="CO22" s="96"/>
      <c r="CP22" s="91"/>
      <c r="CQ22" s="91">
        <v>127</v>
      </c>
      <c r="CR22" s="297">
        <v>127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0.42599999999999999</v>
      </c>
      <c r="CM25" s="494">
        <v>0.3</v>
      </c>
      <c r="CN25" s="494">
        <v>0.126</v>
      </c>
      <c r="CO25" s="76"/>
      <c r="CP25" s="74"/>
      <c r="CQ25" s="74">
        <v>0</v>
      </c>
      <c r="CR25" s="74">
        <v>0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8.4900300000000009</v>
      </c>
      <c r="CM26" s="502">
        <v>8.39072</v>
      </c>
      <c r="CN26" s="502">
        <v>8.2742500000000003</v>
      </c>
      <c r="CO26" s="106"/>
      <c r="CP26" s="103"/>
      <c r="CQ26" s="103">
        <v>9</v>
      </c>
      <c r="CR26" s="104">
        <v>9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32.706000000000003</v>
      </c>
      <c r="CM27" s="494">
        <v>32.70617</v>
      </c>
      <c r="CN27" s="494">
        <v>32.70617</v>
      </c>
      <c r="CO27" s="96"/>
      <c r="CP27" s="91"/>
      <c r="CQ27" s="91">
        <v>33</v>
      </c>
      <c r="CR27" s="91">
        <v>33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102</v>
      </c>
      <c r="CO30" s="418"/>
      <c r="CP30" s="372"/>
      <c r="CQ30" s="372"/>
      <c r="CR30" s="372">
        <v>64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-92.5</v>
      </c>
      <c r="CM31" s="501">
        <v>0</v>
      </c>
      <c r="CN31" s="501">
        <v>47</v>
      </c>
      <c r="CO31" s="422"/>
      <c r="CP31" s="392"/>
      <c r="CQ31" s="392"/>
      <c r="CR31" s="392">
        <v>31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-92.5</v>
      </c>
      <c r="CM33" s="496">
        <v>0</v>
      </c>
      <c r="CN33" s="496">
        <v>149</v>
      </c>
      <c r="CO33" s="76"/>
      <c r="CP33" s="91"/>
      <c r="CQ33" s="91">
        <v>0</v>
      </c>
      <c r="CR33" s="91">
        <v>95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35.497250000000001</v>
      </c>
      <c r="CM34" s="500">
        <v>37.216500000000003</v>
      </c>
      <c r="CN34" s="500">
        <v>124.24664</v>
      </c>
      <c r="CO34" s="418"/>
      <c r="CP34" s="372"/>
      <c r="CQ34" s="372">
        <v>37</v>
      </c>
      <c r="CR34" s="372">
        <v>100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4.0960700000000001</v>
      </c>
      <c r="CM35" s="501">
        <v>2.5390000000000001</v>
      </c>
      <c r="CN35" s="501">
        <v>12.441799999999999</v>
      </c>
      <c r="CO35" s="76"/>
      <c r="CP35" s="392"/>
      <c r="CQ35" s="392">
        <v>3</v>
      </c>
      <c r="CR35" s="392">
        <v>10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39.593319999999999</v>
      </c>
      <c r="CM37" s="496">
        <v>39.755500000000005</v>
      </c>
      <c r="CN37" s="496">
        <v>136.68843999999999</v>
      </c>
      <c r="CO37" s="96"/>
      <c r="CP37" s="91"/>
      <c r="CQ37" s="91">
        <v>40</v>
      </c>
      <c r="CR37" s="91">
        <v>110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115.56479000000002</v>
      </c>
      <c r="CM39" s="496">
        <v>207.64135999999999</v>
      </c>
      <c r="CN39" s="496">
        <v>452.68043</v>
      </c>
      <c r="CO39" s="96"/>
      <c r="CP39" s="74"/>
      <c r="CQ39" s="74">
        <v>209</v>
      </c>
      <c r="CR39" s="99">
        <v>374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496">
        <v>0</v>
      </c>
      <c r="CN41" s="496">
        <v>0</v>
      </c>
      <c r="CO41" s="96"/>
      <c r="CP41" s="91"/>
      <c r="CQ41" s="91">
        <v>0</v>
      </c>
      <c r="CR41" s="297">
        <v>0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502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18.59158</v>
      </c>
      <c r="CM48" s="494">
        <v>14.131920000000001</v>
      </c>
      <c r="CN48" s="494">
        <v>13.8139</v>
      </c>
      <c r="CO48" s="76"/>
      <c r="CP48" s="91"/>
      <c r="CQ48" s="91">
        <v>25</v>
      </c>
      <c r="CR48" s="80">
        <v>20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2.5055100000000001</v>
      </c>
      <c r="CM50" s="494">
        <v>1.82474</v>
      </c>
      <c r="CN50" s="494">
        <v>1.0301400000000001</v>
      </c>
      <c r="CO50" s="76"/>
      <c r="CP50" s="74"/>
      <c r="CQ50" s="74">
        <v>3</v>
      </c>
      <c r="CR50" s="74">
        <v>3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0</v>
      </c>
      <c r="CM52" s="494">
        <v>4.08</v>
      </c>
      <c r="CN52" s="494">
        <v>2.3839999999999999</v>
      </c>
      <c r="CO52" s="76"/>
      <c r="CP52" s="74"/>
      <c r="CQ52" s="74">
        <v>2</v>
      </c>
      <c r="CR52" s="74">
        <v>2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49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49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49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21.097090000000001</v>
      </c>
      <c r="CM66" s="496">
        <v>20.036660000000001</v>
      </c>
      <c r="CN66" s="496">
        <v>17.22804</v>
      </c>
      <c r="CO66" s="96"/>
      <c r="CP66" s="91"/>
      <c r="CQ66" s="91">
        <v>30</v>
      </c>
      <c r="CR66" s="100">
        <v>25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502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494">
        <v>0</v>
      </c>
      <c r="CN78" s="49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0.31779000000000002</v>
      </c>
      <c r="CM80" s="494">
        <v>0.31781999999999999</v>
      </c>
      <c r="CN80" s="494">
        <v>0.31780000000000003</v>
      </c>
      <c r="CO80" s="76"/>
      <c r="CP80" s="74"/>
      <c r="CQ80" s="74"/>
      <c r="CR80" s="74"/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30</v>
      </c>
      <c r="CM82" s="494">
        <v>30</v>
      </c>
      <c r="CN82" s="494">
        <v>30</v>
      </c>
      <c r="CO82" s="76"/>
      <c r="CP82" s="74"/>
      <c r="CQ82" s="74">
        <v>30</v>
      </c>
      <c r="CR82" s="74">
        <v>30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30.317789999999999</v>
      </c>
      <c r="CM88" s="494">
        <v>30.317820000000001</v>
      </c>
      <c r="CN88" s="494">
        <v>30.317799999999998</v>
      </c>
      <c r="CO88" s="76"/>
      <c r="CP88" s="74"/>
      <c r="CQ88" s="74">
        <v>30</v>
      </c>
      <c r="CR88" s="99">
        <v>30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21.725000000000001</v>
      </c>
      <c r="CM104" s="494">
        <v>8.0500000000000007</v>
      </c>
      <c r="CN104" s="494">
        <v>8.0500000000000007</v>
      </c>
      <c r="CO104" s="76"/>
      <c r="CP104" s="74"/>
      <c r="CQ104" s="74">
        <v>10</v>
      </c>
      <c r="CR104" s="74">
        <v>10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21.725000000000001</v>
      </c>
      <c r="CM106" s="494">
        <v>8.0500000000000007</v>
      </c>
      <c r="CN106" s="494">
        <v>8.0500000000000007</v>
      </c>
      <c r="CO106" s="76"/>
      <c r="CP106" s="74"/>
      <c r="CQ106" s="74">
        <v>10</v>
      </c>
      <c r="CR106" s="99">
        <v>10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188.70467000000002</v>
      </c>
      <c r="CM108" s="494">
        <v>266.04584</v>
      </c>
      <c r="CN108" s="494">
        <v>508.27627000000001</v>
      </c>
      <c r="CO108" s="195"/>
      <c r="CP108" s="194"/>
      <c r="CQ108" s="194">
        <v>279</v>
      </c>
      <c r="CR108" s="196">
        <v>439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M109" s="506"/>
      <c r="CN109" s="521"/>
    </row>
    <row r="110" spans="2:103" x14ac:dyDescent="0.15">
      <c r="U110" s="2">
        <v>2914.9757600000003</v>
      </c>
      <c r="CI110" s="2"/>
      <c r="CJ110" s="2"/>
      <c r="CL110" s="507"/>
      <c r="CM110" s="507"/>
      <c r="CN110" s="521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188.70467000000002</v>
      </c>
      <c r="CM112" s="508">
        <v>266.04584</v>
      </c>
      <c r="CN112" s="508">
        <v>508.27627000000001</v>
      </c>
      <c r="CO112" s="201"/>
      <c r="CP112" s="202"/>
      <c r="CQ112" s="202">
        <v>279</v>
      </c>
      <c r="CR112" s="202">
        <v>439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調達</vt:lpstr>
      <vt:lpstr>データ</vt:lpstr>
      <vt:lpstr>Sheet1</vt:lpstr>
      <vt:lpstr>調達!Print_Area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2016-11-14T02:23:36Z</cp:lastPrinted>
  <dcterms:created xsi:type="dcterms:W3CDTF">2014-03-13T01:56:14Z</dcterms:created>
  <dcterms:modified xsi:type="dcterms:W3CDTF">2018-03-02T02:51:59Z</dcterms:modified>
</cp:coreProperties>
</file>