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40" windowWidth="19440" windowHeight="3240"/>
  </bookViews>
  <sheets>
    <sheet name="M営" sheetId="1" r:id="rId1"/>
    <sheet name="データ" sheetId="2" state="hidden" r:id="rId2"/>
    <sheet name="Sheet1" sheetId="3" r:id="rId3"/>
  </sheets>
  <definedNames>
    <definedName name="_xlnm.Print_Area" localSheetId="0">M営!$A$1:$CT$49</definedName>
  </definedNames>
  <calcPr calcId="152511"/>
</workbook>
</file>

<file path=xl/calcChain.xml><?xml version="1.0" encoding="utf-8"?>
<calcChain xmlns="http://schemas.openxmlformats.org/spreadsheetml/2006/main">
  <c r="CJ16" i="1" l="1"/>
  <c r="CF34" i="1"/>
  <c r="BZ34" i="1"/>
  <c r="CR14" i="1"/>
  <c r="CN14" i="1"/>
  <c r="CL14" i="1"/>
  <c r="CJ14" i="1"/>
  <c r="CH14" i="1"/>
  <c r="CF14" i="1"/>
  <c r="CB14" i="1"/>
  <c r="CK14" i="1" l="1"/>
  <c r="CM14" i="1" s="1"/>
  <c r="CO14" i="1" s="1"/>
  <c r="CP14" i="1" s="1"/>
  <c r="CS14" i="1"/>
  <c r="CT14" i="1" s="1"/>
  <c r="BX34" i="1"/>
  <c r="BZ14" i="1"/>
  <c r="CA34" i="1"/>
  <c r="CA14" i="1"/>
  <c r="CD34" i="1" l="1"/>
  <c r="CE34" i="1"/>
  <c r="CG34" i="1"/>
  <c r="CI34" i="1"/>
  <c r="CL34" i="1"/>
  <c r="CN34" i="1"/>
  <c r="CQ34" i="1"/>
  <c r="CR34" i="1"/>
  <c r="BX48" i="1" l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48" i="1"/>
  <c r="CG46" i="1"/>
  <c r="CG48" i="1" s="1"/>
  <c r="CE46" i="1"/>
  <c r="CE48" i="1"/>
  <c r="CR36" i="1" l="1"/>
  <c r="CR42" i="1" l="1"/>
  <c r="CR40" i="1"/>
  <c r="CR38" i="1"/>
  <c r="CR44" i="1"/>
  <c r="CR20" i="1"/>
  <c r="CR22" i="1"/>
  <c r="CR24" i="1"/>
  <c r="CR26" i="1"/>
  <c r="CR28" i="1"/>
  <c r="CR30" i="1"/>
  <c r="CR32" i="1"/>
  <c r="CR18" i="1"/>
  <c r="CR16" i="1"/>
  <c r="CR13" i="1"/>
  <c r="CR11" i="1"/>
  <c r="CR9" i="1"/>
  <c r="CR7" i="1"/>
  <c r="CR46" i="1" l="1"/>
  <c r="CR48" i="1" l="1"/>
  <c r="BO7" i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CL7" i="1" l="1"/>
  <c r="CL9" i="1"/>
  <c r="CL11" i="1"/>
  <c r="CL13" i="1"/>
  <c r="CL16" i="1"/>
  <c r="CL18" i="1"/>
  <c r="CL20" i="1"/>
  <c r="CL22" i="1"/>
  <c r="CL24" i="1"/>
  <c r="CL26" i="1"/>
  <c r="CL28" i="1"/>
  <c r="CL30" i="1"/>
  <c r="CL32" i="1"/>
  <c r="CL36" i="1"/>
  <c r="CL38" i="1"/>
  <c r="CL40" i="1"/>
  <c r="CL42" i="1"/>
  <c r="CL44" i="1"/>
  <c r="CL46" i="1" l="1"/>
  <c r="CL48" i="1"/>
  <c r="BY48" i="1" l="1"/>
  <c r="CD48" i="1"/>
  <c r="BM48" i="1" l="1"/>
  <c r="BO48" i="1" s="1"/>
  <c r="BZ9" i="1" l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B34" i="1" s="1"/>
  <c r="CA9" i="1"/>
  <c r="CB7" i="1"/>
  <c r="CA7" i="1"/>
  <c r="BZ7" i="1"/>
  <c r="CJ34" i="1" l="1"/>
  <c r="CH34" i="1"/>
  <c r="CS16" i="1"/>
  <c r="CT16" i="1" s="1"/>
  <c r="CS7" i="1"/>
  <c r="CT7" i="1" s="1"/>
  <c r="CS42" i="1"/>
  <c r="CT42" i="1" s="1"/>
  <c r="CS20" i="1"/>
  <c r="CT20" i="1" s="1"/>
  <c r="CS18" i="1"/>
  <c r="CT18" i="1" s="1"/>
  <c r="CS30" i="1"/>
  <c r="CT30" i="1" s="1"/>
  <c r="CS44" i="1"/>
  <c r="CT44" i="1" s="1"/>
  <c r="CS13" i="1"/>
  <c r="CT13" i="1" s="1"/>
  <c r="CS22" i="1"/>
  <c r="CT22" i="1" s="1"/>
  <c r="CS26" i="1"/>
  <c r="CT26" i="1" s="1"/>
  <c r="CS40" i="1"/>
  <c r="CT40" i="1" s="1"/>
  <c r="CS11" i="1"/>
  <c r="CT11" i="1" s="1"/>
  <c r="CS24" i="1"/>
  <c r="CT24" i="1" s="1"/>
  <c r="CS28" i="1"/>
  <c r="CT28" i="1" s="1"/>
  <c r="CS32" i="1"/>
  <c r="CT32" i="1" s="1"/>
  <c r="CS38" i="1"/>
  <c r="CT38" i="1" s="1"/>
  <c r="CS9" i="1"/>
  <c r="CA46" i="1"/>
  <c r="CS36" i="1"/>
  <c r="CJ46" i="1"/>
  <c r="CB46" i="1"/>
  <c r="CH46" i="1"/>
  <c r="CF46" i="1"/>
  <c r="BZ48" i="1"/>
  <c r="CS34" i="1" l="1"/>
  <c r="CS46" i="1"/>
  <c r="CJ48" i="1"/>
  <c r="CH48" i="1"/>
  <c r="CT9" i="1"/>
  <c r="CT34" i="1" s="1"/>
  <c r="CT36" i="1"/>
  <c r="CT46" i="1" s="1"/>
  <c r="CF48" i="1"/>
  <c r="CA48" i="1"/>
  <c r="CB48" i="1"/>
  <c r="CT48" i="1" l="1"/>
  <c r="CS48" i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N48" i="1" l="1"/>
  <c r="Q36" i="1"/>
  <c r="Q26" i="1"/>
  <c r="CC46" i="1"/>
  <c r="R34" i="1"/>
  <c r="Q18" i="1"/>
  <c r="R46" i="1"/>
  <c r="CK46" i="1"/>
  <c r="Q11" i="1"/>
  <c r="CM11" i="1"/>
  <c r="CO11" i="1" s="1"/>
  <c r="AC46" i="1"/>
  <c r="AD46" i="1" s="1"/>
  <c r="CM53" i="1"/>
  <c r="CO53" i="1" s="1"/>
  <c r="CC20" i="1"/>
  <c r="W22" i="1"/>
  <c r="CM40" i="1"/>
  <c r="CO40" i="1" s="1"/>
  <c r="Q44" i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H46" i="1" s="1"/>
  <c r="AD36" i="1"/>
  <c r="CM38" i="1"/>
  <c r="CO38" i="1" s="1"/>
  <c r="AD40" i="1"/>
  <c r="CM42" i="1"/>
  <c r="CO42" i="1" s="1"/>
  <c r="AD44" i="1"/>
  <c r="Y44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AI44" i="1"/>
  <c r="CM44" i="1"/>
  <c r="CO44" i="1" s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AI18" i="1" s="1"/>
  <c r="W30" i="1"/>
  <c r="AH30" i="1"/>
  <c r="V7" i="1"/>
  <c r="AE7" i="1"/>
  <c r="AF7" i="1" s="1"/>
  <c r="AC7" i="1"/>
  <c r="AD7" i="1" s="1"/>
  <c r="W11" i="1"/>
  <c r="AH11" i="1"/>
  <c r="W26" i="1"/>
  <c r="AH26" i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W42" i="1"/>
  <c r="AH42" i="1"/>
  <c r="L48" i="1"/>
  <c r="AH36" i="1"/>
  <c r="AI36" i="1" s="1"/>
  <c r="BK36" i="1"/>
  <c r="O48" i="1"/>
  <c r="CK34" i="1" l="1"/>
  <c r="CK48" i="1" s="1"/>
  <c r="CC34" i="1"/>
  <c r="AI42" i="1"/>
  <c r="AI26" i="1"/>
  <c r="Q46" i="1"/>
  <c r="AI46" i="1" s="1"/>
  <c r="AI38" i="1"/>
  <c r="AI9" i="1"/>
  <c r="CC48" i="1"/>
  <c r="AI30" i="1"/>
  <c r="K48" i="1"/>
  <c r="AI11" i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CP30" i="1"/>
  <c r="CP18" i="1"/>
  <c r="Y16" i="1"/>
  <c r="X34" i="1"/>
  <c r="X48" i="1" s="1"/>
  <c r="Q34" i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AA48" i="1"/>
  <c r="CO34" i="1" l="1"/>
  <c r="CM34" i="1"/>
  <c r="CM48" i="1" s="1"/>
  <c r="Q48" i="1"/>
  <c r="AC48" i="1"/>
  <c r="AD48" i="1" s="1"/>
  <c r="BK48" i="1"/>
  <c r="CP36" i="1"/>
  <c r="CO46" i="1"/>
  <c r="CP46" i="1" s="1"/>
  <c r="CP9" i="1"/>
  <c r="Y34" i="1"/>
  <c r="CN48" i="1"/>
  <c r="Y48" i="1"/>
  <c r="AE48" i="1"/>
  <c r="AF48" i="1" s="1"/>
  <c r="W34" i="1"/>
  <c r="AH34" i="1"/>
  <c r="AI34" i="1" s="1"/>
  <c r="V48" i="1"/>
  <c r="CP16" i="1"/>
  <c r="CP34" i="1" l="1"/>
  <c r="CP7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<sst xmlns="http://schemas.openxmlformats.org/spreadsheetml/2006/main" count="393" uniqueCount="174">
  <si>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</si>
  <si>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</si>
  <si>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</si>
  <si>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</si>
  <si>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</si>
  <si>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</si>
  <si>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</si>
  <si>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</si>
  <si>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</si>
  <si>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</si>
  <si>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</si>
  <si>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</si>
  <si>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</si>
  <si>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</si>
  <si>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</si>
  <si>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</si>
  <si>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13/12</t>
  </si>
  <si>
    <t>対前回</t>
  </si>
  <si>
    <t>13/下</t>
  </si>
  <si>
    <t>14/1Q</t>
  </si>
  <si>
    <t>14/2Q</t>
  </si>
  <si>
    <t>14/上</t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</si>
  <si>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</si>
  <si>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</si>
  <si>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</si>
  <si>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</si>
  <si>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</si>
  <si>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</si>
  <si>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</si>
  <si>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</si>
  <si>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</si>
  <si>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</si>
  <si>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</si>
  <si>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</si>
  <si>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</si>
  <si>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</si>
  <si>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</si>
  <si>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</si>
  <si>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</si>
  <si>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</si>
  <si>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</si>
  <si>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</si>
  <si>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</si>
  <si>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</si>
  <si>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</si>
  <si>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</si>
  <si>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</si>
  <si>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</si>
  <si>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</si>
  <si>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</si>
  <si>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</si>
  <si>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</si>
  <si>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</si>
  <si>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</si>
  <si>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</si>
  <si>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</si>
  <si>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</si>
  <si>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</si>
  <si>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</si>
  <si>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</si>
  <si>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</si>
  <si>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</si>
  <si>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</si>
  <si>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</si>
  <si>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</si>
  <si>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</si>
  <si>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</si>
  <si>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</si>
  <si>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</si>
  <si>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</si>
  <si>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</si>
  <si>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</si>
  <si>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</si>
  <si>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</si>
  <si>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</si>
  <si>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</si>
  <si>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</si>
  <si>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</si>
  <si>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</si>
  <si>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</si>
  <si>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</si>
  <si>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</si>
  <si>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</si>
  <si>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</si>
  <si>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</si>
  <si>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</si>
  <si>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</si>
  <si>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</si>
  <si>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</si>
  <si>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</si>
  <si>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</si>
  <si>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</si>
  <si>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</si>
  <si>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</si>
  <si>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</si>
  <si>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</si>
  <si>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</si>
  <si>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</si>
  <si>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</si>
  <si>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</si>
  <si>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</si>
  <si>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</si>
  <si>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</si>
  <si>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</si>
  <si>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</si>
  <si>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</si>
  <si>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</si>
  <si>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</si>
  <si>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</si>
  <si>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</si>
  <si>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</si>
  <si>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</si>
  <si>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</si>
  <si>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</si>
  <si>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</si>
  <si>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</si>
  <si>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</si>
  <si>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</si>
  <si>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</si>
  <si>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</si>
  <si>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</si>
  <si>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</si>
  <si>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</si>
  <si>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</si>
  <si>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</si>
  <si>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</si>
  <si>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</si>
  <si>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</si>
  <si>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</si>
  <si>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</si>
  <si>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</si>
  <si>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</si>
  <si>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</si>
  <si>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</si>
  <si>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</si>
  <si>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単位：千元/月</t>
    <phoneticPr fontId="3" type="noConversion"/>
  </si>
  <si>
    <t>16/上</t>
  </si>
  <si>
    <t>16/下</t>
    <phoneticPr fontId="3" type="noConversion"/>
  </si>
  <si>
    <t>16年度</t>
    <phoneticPr fontId="3" type="noConversion"/>
  </si>
  <si>
    <t>実績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</si>
  <si>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</si>
  <si>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</si>
  <si>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</si>
  <si>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</si>
  <si>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</si>
  <si>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２０１７下期予算　（M営）間接費</t>
    <phoneticPr fontId="3" type="noConversion"/>
  </si>
  <si>
    <t>赴任手当</t>
  </si>
  <si>
    <t>17/9</t>
  </si>
  <si>
    <t>16/1Q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</si>
  <si>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</si>
  <si>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</si>
  <si>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</si>
  <si>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</si>
  <si>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</si>
  <si>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</si>
  <si>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</si>
  <si>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</si>
  <si>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</si>
  <si>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</si>
  <si>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16/上</t>
    <phoneticPr fontId="3" type="noConversion"/>
  </si>
  <si>
    <t>14/下</t>
    <phoneticPr fontId="5" type="noConversion"/>
  </si>
  <si>
    <t>14年度</t>
    <phoneticPr fontId="5" type="noConversion"/>
  </si>
  <si>
    <t>13年度</t>
    <phoneticPr fontId="5" type="noConversion"/>
  </si>
  <si>
    <t>累積</t>
    <phoneticPr fontId="3" type="noConversion"/>
  </si>
  <si>
    <t>見通し</t>
    <phoneticPr fontId="3" type="noConversion"/>
  </si>
  <si>
    <t>計画</t>
    <phoneticPr fontId="3" type="noConversion"/>
  </si>
  <si>
    <t>見通比</t>
    <phoneticPr fontId="5" type="noConversion"/>
  </si>
  <si>
    <t>修正予算</t>
    <phoneticPr fontId="3" type="noConversion"/>
  </si>
  <si>
    <t>残高</t>
    <phoneticPr fontId="3" type="noConversion"/>
  </si>
  <si>
    <t>赴任旅費</t>
    <phoneticPr fontId="5" type="noConversion"/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</si>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</sst>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1"/>
      <color indexed="8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5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1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1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1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9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9" fillId="7" borderId="69" xfId="0" quotePrefix="1" applyFont="1" applyFill="1" applyBorder="1" applyAlignment="1">
      <alignment horizontal="center" vertical="center"/>
    </xf>
    <xf numFmtId="0" fontId="9" fillId="7" borderId="73" xfId="0" applyFont="1" applyFill="1" applyBorder="1" applyAlignment="1">
      <alignment horizontal="center" vertical="center"/>
    </xf>
    <xf numFmtId="10" fontId="9" fillId="7" borderId="74" xfId="2" applyNumberFormat="1" applyFont="1" applyFill="1" applyBorder="1" applyAlignment="1">
      <alignment horizontal="left" vertical="center"/>
    </xf>
    <xf numFmtId="178" fontId="9" fillId="7" borderId="75" xfId="0" applyNumberFormat="1" applyFont="1" applyFill="1" applyBorder="1">
      <alignment vertical="center"/>
    </xf>
    <xf numFmtId="10" fontId="9" fillId="7" borderId="76" xfId="2" applyNumberFormat="1" applyFont="1" applyFill="1" applyBorder="1" applyAlignment="1">
      <alignment horizontal="left" vertical="center"/>
    </xf>
    <xf numFmtId="178" fontId="9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9" fillId="7" borderId="85" xfId="0" applyNumberFormat="1" applyFont="1" applyFill="1" applyBorder="1">
      <alignment vertical="center"/>
    </xf>
    <xf numFmtId="178" fontId="9" fillId="7" borderId="94" xfId="0" applyNumberFormat="1" applyFont="1" applyFill="1" applyBorder="1">
      <alignment vertical="center"/>
    </xf>
    <xf numFmtId="179" fontId="9" fillId="7" borderId="85" xfId="0" applyNumberFormat="1" applyFont="1" applyFill="1" applyBorder="1">
      <alignment vertical="center"/>
    </xf>
    <xf numFmtId="179" fontId="9" fillId="7" borderId="94" xfId="0" applyNumberFormat="1" applyFont="1" applyFill="1" applyBorder="1">
      <alignment vertical="center"/>
    </xf>
    <xf numFmtId="0" fontId="9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9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9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9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9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9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98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9" fillId="6" borderId="111" xfId="0" applyFont="1" applyFill="1" applyBorder="1">
      <alignment vertical="center"/>
    </xf>
    <xf numFmtId="0" fontId="4" fillId="2" borderId="112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0" fontId="9" fillId="6" borderId="70" xfId="0" applyFont="1" applyFill="1" applyBorder="1">
      <alignment vertical="center"/>
    </xf>
    <xf numFmtId="0" fontId="9" fillId="6" borderId="113" xfId="0" applyFont="1" applyFill="1" applyBorder="1">
      <alignment vertical="center"/>
    </xf>
    <xf numFmtId="178" fontId="4" fillId="2" borderId="98" xfId="0" applyNumberFormat="1" applyFont="1" applyFill="1" applyBorder="1">
      <alignment vertical="center"/>
    </xf>
    <xf numFmtId="178" fontId="4" fillId="3" borderId="114" xfId="0" applyNumberFormat="1" applyFont="1" applyFill="1" applyBorder="1">
      <alignment vertical="center"/>
    </xf>
    <xf numFmtId="179" fontId="7" fillId="2" borderId="43" xfId="0" applyNumberFormat="1" applyFont="1" applyFill="1" applyBorder="1">
      <alignment vertical="center"/>
    </xf>
    <xf numFmtId="0" fontId="9" fillId="6" borderId="115" xfId="0" applyFont="1" applyFill="1" applyBorder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O6" activePane="bottomRight" state="frozen"/>
      <selection activeCell="BN25" sqref="BN25"/>
      <selection pane="topRight" activeCell="BN25" sqref="BN25"/>
      <selection pane="bottomLeft" activeCell="BN25" sqref="BN25"/>
      <selection pane="bottomRight" activeCell="CT35" sqref="CT35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25" style="2" hidden="1" customWidth="1"/>
    <col min="69" max="71" width="9" style="2" customWidth="1"/>
    <col min="72" max="72" width="2.375" style="524" customWidth="1"/>
    <col min="73" max="73" width="9" style="2" customWidth="1"/>
    <col min="74" max="75" width="9" style="526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37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145</v>
      </c>
      <c r="C1" s="1"/>
      <c r="D1" s="1"/>
      <c r="BR1" s="83"/>
      <c r="BS1" s="83"/>
      <c r="BV1" s="525"/>
      <c r="BW1" s="525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7"/>
      <c r="BW3" s="527"/>
      <c r="BX3" s="217"/>
      <c r="BY3" s="217"/>
      <c r="BZ3" s="203"/>
      <c r="CA3" s="203"/>
      <c r="CB3" s="203"/>
      <c r="CC3" s="203"/>
      <c r="CD3" s="217"/>
      <c r="CE3" s="521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135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21</v>
      </c>
      <c r="AL4" s="24"/>
      <c r="AN4" s="15" t="s">
        <v>15</v>
      </c>
      <c r="AO4" s="24"/>
      <c r="AQ4" s="22" t="s">
        <v>12</v>
      </c>
      <c r="AT4" s="23" t="s">
        <v>86</v>
      </c>
      <c r="AU4" s="23" t="s">
        <v>92</v>
      </c>
      <c r="AV4" s="23" t="s">
        <v>18</v>
      </c>
      <c r="AW4" s="26" t="s">
        <v>87</v>
      </c>
      <c r="AX4" s="26" t="s">
        <v>88</v>
      </c>
      <c r="AY4" s="27" t="s">
        <v>89</v>
      </c>
      <c r="AZ4" s="28" t="s">
        <v>86</v>
      </c>
      <c r="BA4" s="29" t="s">
        <v>16</v>
      </c>
      <c r="BB4" s="26" t="s">
        <v>90</v>
      </c>
      <c r="BC4" s="27" t="s">
        <v>91</v>
      </c>
      <c r="BD4" s="30" t="s">
        <v>92</v>
      </c>
      <c r="BE4" s="18" t="s">
        <v>62</v>
      </c>
      <c r="BF4" s="31"/>
      <c r="BG4" s="32"/>
      <c r="BH4" s="22" t="s">
        <v>95</v>
      </c>
      <c r="BJ4" s="23" t="s">
        <v>16</v>
      </c>
      <c r="BK4" s="2" t="s">
        <v>17</v>
      </c>
      <c r="BL4" s="14" t="s">
        <v>18</v>
      </c>
      <c r="BM4" s="22" t="s">
        <v>132</v>
      </c>
      <c r="BN4" s="22" t="s">
        <v>133</v>
      </c>
      <c r="BO4" s="22" t="s">
        <v>134</v>
      </c>
      <c r="BQ4" s="22" t="s">
        <v>136</v>
      </c>
      <c r="BR4" s="22" t="s">
        <v>137</v>
      </c>
      <c r="BS4" s="22" t="s">
        <v>138</v>
      </c>
      <c r="BU4" s="22" t="s">
        <v>140</v>
      </c>
      <c r="BV4" s="528" t="s">
        <v>141</v>
      </c>
      <c r="BW4" s="528" t="s">
        <v>142</v>
      </c>
      <c r="BX4" s="19" t="s">
        <v>141</v>
      </c>
      <c r="BY4" s="19" t="s">
        <v>148</v>
      </c>
      <c r="BZ4" s="17" t="s">
        <v>149</v>
      </c>
      <c r="CA4" s="17" t="s">
        <v>150</v>
      </c>
      <c r="CB4" s="17" t="s">
        <v>151</v>
      </c>
      <c r="CC4" s="541" t="s">
        <v>19</v>
      </c>
      <c r="CD4" s="19" t="s">
        <v>152</v>
      </c>
      <c r="CE4" s="542" t="s">
        <v>153</v>
      </c>
      <c r="CF4" s="17" t="s">
        <v>154</v>
      </c>
      <c r="CG4" s="17" t="s">
        <v>155</v>
      </c>
      <c r="CH4" s="17" t="s">
        <v>156</v>
      </c>
      <c r="CI4" s="22" t="s">
        <v>157</v>
      </c>
      <c r="CJ4" s="17" t="s">
        <v>158</v>
      </c>
      <c r="CK4" s="216" t="s">
        <v>20</v>
      </c>
      <c r="CL4" s="19" t="s">
        <v>159</v>
      </c>
      <c r="CM4" s="207" t="s">
        <v>21</v>
      </c>
      <c r="CN4" s="22" t="s">
        <v>160</v>
      </c>
      <c r="CO4" s="206" t="s">
        <v>161</v>
      </c>
      <c r="CP4" s="33" t="s">
        <v>162</v>
      </c>
      <c r="CQ4" s="82"/>
      <c r="CR4" s="549" t="s">
        <v>163</v>
      </c>
      <c r="CS4" s="549"/>
      <c r="CT4" s="550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22</v>
      </c>
      <c r="J5" s="37" t="s">
        <v>22</v>
      </c>
      <c r="K5" s="38" t="s">
        <v>22</v>
      </c>
      <c r="L5" s="38" t="s">
        <v>22</v>
      </c>
      <c r="M5" s="38" t="s">
        <v>23</v>
      </c>
      <c r="N5" s="38" t="s">
        <v>23</v>
      </c>
      <c r="O5" s="38" t="s">
        <v>23</v>
      </c>
      <c r="P5" s="38" t="s">
        <v>23</v>
      </c>
      <c r="Q5" s="39" t="s">
        <v>23</v>
      </c>
      <c r="R5" s="40" t="s">
        <v>23</v>
      </c>
      <c r="S5" s="37" t="s">
        <v>22</v>
      </c>
      <c r="T5" s="39" t="s">
        <v>22</v>
      </c>
      <c r="U5" s="41" t="s">
        <v>22</v>
      </c>
      <c r="V5" s="37" t="s">
        <v>22</v>
      </c>
      <c r="W5" s="38" t="s">
        <v>24</v>
      </c>
      <c r="X5" s="38" t="s">
        <v>22</v>
      </c>
      <c r="Y5" s="38" t="s">
        <v>24</v>
      </c>
      <c r="Z5" s="38" t="s">
        <v>22</v>
      </c>
      <c r="AA5" s="38" t="s">
        <v>22</v>
      </c>
      <c r="AB5" s="42" t="s">
        <v>25</v>
      </c>
      <c r="AC5" s="39" t="s">
        <v>25</v>
      </c>
      <c r="AD5" s="38" t="s">
        <v>25</v>
      </c>
      <c r="AE5" s="38" t="s">
        <v>25</v>
      </c>
      <c r="AF5" s="43" t="s">
        <v>25</v>
      </c>
      <c r="AG5" s="44" t="s">
        <v>25</v>
      </c>
      <c r="AH5" s="40" t="s">
        <v>25</v>
      </c>
      <c r="AI5" s="45" t="s">
        <v>25</v>
      </c>
      <c r="AJ5" s="2" t="s">
        <v>25</v>
      </c>
      <c r="AK5" s="38" t="s">
        <v>25</v>
      </c>
      <c r="AL5" s="43" t="s">
        <v>97</v>
      </c>
      <c r="AN5" s="38" t="s">
        <v>98</v>
      </c>
      <c r="AO5" s="43" t="s">
        <v>27</v>
      </c>
      <c r="AQ5" s="38" t="s">
        <v>26</v>
      </c>
      <c r="AR5" s="2" t="s">
        <v>27</v>
      </c>
      <c r="AT5" s="42" t="s">
        <v>30</v>
      </c>
      <c r="AU5" s="42" t="s">
        <v>30</v>
      </c>
      <c r="AV5" s="42" t="s">
        <v>30</v>
      </c>
      <c r="AW5" s="46" t="s">
        <v>25</v>
      </c>
      <c r="AX5" s="46" t="s">
        <v>25</v>
      </c>
      <c r="AY5" s="46" t="s">
        <v>25</v>
      </c>
      <c r="AZ5" s="47" t="s">
        <v>63</v>
      </c>
      <c r="BA5" s="46" t="s">
        <v>25</v>
      </c>
      <c r="BB5" s="46" t="s">
        <v>26</v>
      </c>
      <c r="BC5" s="48" t="s">
        <v>26</v>
      </c>
      <c r="BD5" s="49" t="s">
        <v>63</v>
      </c>
      <c r="BE5" s="38" t="s">
        <v>25</v>
      </c>
      <c r="BF5" s="50" t="s">
        <v>99</v>
      </c>
      <c r="BG5" s="51" t="s">
        <v>131</v>
      </c>
      <c r="BH5" s="38" t="s">
        <v>25</v>
      </c>
      <c r="BJ5" s="42" t="s">
        <v>28</v>
      </c>
      <c r="BK5" s="2" t="s">
        <v>27</v>
      </c>
      <c r="BL5" s="38" t="s">
        <v>29</v>
      </c>
      <c r="BM5" s="38" t="s">
        <v>25</v>
      </c>
      <c r="BN5" s="38" t="s">
        <v>25</v>
      </c>
      <c r="BO5" s="38" t="s">
        <v>25</v>
      </c>
      <c r="BQ5" s="38" t="s">
        <v>25</v>
      </c>
      <c r="BR5" s="38" t="s">
        <v>139</v>
      </c>
      <c r="BS5" s="38" t="s">
        <v>139</v>
      </c>
      <c r="BU5" s="38" t="s">
        <v>143</v>
      </c>
      <c r="BV5" s="529" t="s">
        <v>25</v>
      </c>
      <c r="BW5" s="529" t="s">
        <v>143</v>
      </c>
      <c r="BX5" s="41" t="s">
        <v>144</v>
      </c>
      <c r="BY5" s="41" t="s">
        <v>30</v>
      </c>
      <c r="BZ5" s="37" t="s">
        <v>25</v>
      </c>
      <c r="CA5" s="38" t="s">
        <v>25</v>
      </c>
      <c r="CB5" s="38" t="s">
        <v>25</v>
      </c>
      <c r="CC5" s="208" t="s">
        <v>25</v>
      </c>
      <c r="CD5" s="41" t="s">
        <v>30</v>
      </c>
      <c r="CE5" s="522" t="s">
        <v>164</v>
      </c>
      <c r="CF5" s="37" t="s">
        <v>25</v>
      </c>
      <c r="CG5" s="38" t="s">
        <v>25</v>
      </c>
      <c r="CH5" s="38" t="s">
        <v>25</v>
      </c>
      <c r="CI5" s="38" t="s">
        <v>165</v>
      </c>
      <c r="CJ5" s="38" t="s">
        <v>25</v>
      </c>
      <c r="CK5" s="44" t="s">
        <v>30</v>
      </c>
      <c r="CL5" s="41" t="s">
        <v>30</v>
      </c>
      <c r="CM5" s="37" t="s">
        <v>30</v>
      </c>
      <c r="CN5" s="38" t="s">
        <v>30</v>
      </c>
      <c r="CO5" s="38" t="s">
        <v>30</v>
      </c>
      <c r="CP5" s="38" t="s">
        <v>166</v>
      </c>
      <c r="CR5" s="511" t="s">
        <v>167</v>
      </c>
      <c r="CS5" s="38" t="s">
        <v>143</v>
      </c>
      <c r="CT5" s="43" t="s">
        <v>168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4"/>
      <c r="BU6" s="111"/>
      <c r="BV6" s="530"/>
      <c r="BW6" s="530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69" t="s">
        <v>32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3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2</v>
      </c>
      <c r="BF7" s="78"/>
      <c r="BG7" s="79"/>
      <c r="BH7" s="68">
        <v>3</v>
      </c>
      <c r="BJ7" s="75">
        <v>2</v>
      </c>
      <c r="BK7" s="73">
        <f t="shared" si="1"/>
        <v>-2</v>
      </c>
      <c r="BL7" s="68">
        <v>1.8915000000000002</v>
      </c>
      <c r="BM7" s="68">
        <v>3.5955000000000004</v>
      </c>
      <c r="BN7" s="488">
        <v>1.26</v>
      </c>
      <c r="BO7" s="488">
        <f>(BM7+BN7)/2</f>
        <v>2.4277500000000001</v>
      </c>
      <c r="BQ7" s="488">
        <v>7.5986633333333344</v>
      </c>
      <c r="BR7" s="68">
        <v>1.1031666666666666</v>
      </c>
      <c r="BS7" s="68">
        <f>(BQ7+BR7)/2</f>
        <v>4.3509150000000005</v>
      </c>
      <c r="BT7" s="524"/>
      <c r="BU7" s="488">
        <v>9.3001316666666671</v>
      </c>
      <c r="BV7" s="531"/>
      <c r="BW7" s="531">
        <f>(BU7+BV7)/2</f>
        <v>4.6500658333333336</v>
      </c>
      <c r="BX7" s="71">
        <v>8</v>
      </c>
      <c r="BY7" s="71">
        <v>3</v>
      </c>
      <c r="BZ7" s="67">
        <f>データ!CL25</f>
        <v>2.5</v>
      </c>
      <c r="CA7" s="68">
        <f>データ!CM25</f>
        <v>1.5409999999999999</v>
      </c>
      <c r="CB7" s="68">
        <f>データ!CN25</f>
        <v>4.2000000000000003E-2</v>
      </c>
      <c r="CC7" s="210">
        <f>(BZ7+CA7+CB7)/3</f>
        <v>1.361</v>
      </c>
      <c r="CD7" s="71">
        <v>3</v>
      </c>
      <c r="CE7" s="523"/>
      <c r="CF7" s="67">
        <f>データ!CP25</f>
        <v>0</v>
      </c>
      <c r="CG7" s="523"/>
      <c r="CH7" s="68">
        <f>データ!CQ25</f>
        <v>3</v>
      </c>
      <c r="CI7" s="523"/>
      <c r="CJ7" s="68">
        <f>データ!CR25</f>
        <v>3</v>
      </c>
      <c r="CK7" s="65">
        <f>(CF7+CH7+CJ7)/3</f>
        <v>2</v>
      </c>
      <c r="CL7" s="71">
        <f>(BY7+CD7)/2</f>
        <v>3</v>
      </c>
      <c r="CM7" s="67">
        <f>(CC7+CK7)/2</f>
        <v>1.6804999999999999</v>
      </c>
      <c r="CN7" s="69">
        <v>1</v>
      </c>
      <c r="CO7" s="68">
        <f>(CM7+CN7)/2</f>
        <v>1.3402499999999999</v>
      </c>
      <c r="CP7" s="81">
        <f>CO7-BH7</f>
        <v>-1.6597500000000001</v>
      </c>
      <c r="CR7" s="513">
        <f>BX7*6</f>
        <v>48</v>
      </c>
      <c r="CS7" s="68">
        <f>BZ7+CA7+CB7+CF7+CH7+CJ7</f>
        <v>10.083</v>
      </c>
      <c r="CT7" s="72">
        <f>CR7-CS7</f>
        <v>37.917000000000002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4"/>
      <c r="BU8" s="56"/>
      <c r="BV8" s="532"/>
      <c r="BW8" s="532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33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23.166098333333334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23.602443333333333</v>
      </c>
      <c r="BF9" s="94"/>
      <c r="BG9" s="95"/>
      <c r="BH9" s="64">
        <v>23.384270833333332</v>
      </c>
      <c r="BJ9" s="92">
        <v>5</v>
      </c>
      <c r="BK9" s="73">
        <f t="shared" si="1"/>
        <v>-5</v>
      </c>
      <c r="BL9" s="64">
        <v>6.1214133333333329</v>
      </c>
      <c r="BM9" s="64">
        <v>7.1000666666666667</v>
      </c>
      <c r="BN9" s="64">
        <v>0</v>
      </c>
      <c r="BO9" s="488">
        <f>(BM9+BN9)/2</f>
        <v>3.5500333333333334</v>
      </c>
      <c r="BQ9" s="488">
        <v>0.59544166666666665</v>
      </c>
      <c r="BR9" s="64">
        <v>0</v>
      </c>
      <c r="BS9" s="68">
        <f>(BQ9+BR9)/2</f>
        <v>0.29772083333333332</v>
      </c>
      <c r="BT9" s="524"/>
      <c r="BU9" s="488">
        <v>0.33972000000000002</v>
      </c>
      <c r="BV9" s="533"/>
      <c r="BW9" s="531">
        <f>(BU9+BV9)/2</f>
        <v>0.16986000000000001</v>
      </c>
      <c r="BX9" s="90">
        <v>1</v>
      </c>
      <c r="BY9" s="90">
        <v>8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2">
        <f>(BZ9+CA9+CB9)/3</f>
        <v>0</v>
      </c>
      <c r="CD9" s="90">
        <v>8</v>
      </c>
      <c r="CE9" s="523"/>
      <c r="CF9" s="86">
        <f>データ!CP41</f>
        <v>0</v>
      </c>
      <c r="CG9" s="523"/>
      <c r="CH9" s="86">
        <f>データ!CQ41</f>
        <v>1</v>
      </c>
      <c r="CI9" s="523"/>
      <c r="CJ9" s="64">
        <f>データ!CR41</f>
        <v>1</v>
      </c>
      <c r="CK9" s="84">
        <f>(CF9+CH9+CJ9)/3</f>
        <v>0.66666666666666663</v>
      </c>
      <c r="CL9" s="90">
        <f>(BY9+CD9)/2</f>
        <v>8</v>
      </c>
      <c r="CM9" s="86">
        <f>(CC9+CK9)/2</f>
        <v>0.33333333333333331</v>
      </c>
      <c r="CN9" s="86">
        <v>9.2588096883333346</v>
      </c>
      <c r="CO9" s="64">
        <f>(CM9+CN9)/2</f>
        <v>4.7960715108333343</v>
      </c>
      <c r="CP9" s="97">
        <f t="shared" ref="CP9:CP14" si="2">CO9-BH9</f>
        <v>-18.588199322499996</v>
      </c>
      <c r="CR9" s="516">
        <f>BX9*6</f>
        <v>6</v>
      </c>
      <c r="CS9" s="68">
        <f>BZ9+CA9+CB9+CF9+CH9+CJ9</f>
        <v>2</v>
      </c>
      <c r="CT9" s="72">
        <f>CR9-CS9</f>
        <v>4</v>
      </c>
    </row>
    <row r="10" spans="2:98" s="83" customFormat="1" ht="13.5" customHeight="1" x14ac:dyDescent="0.15">
      <c r="B10" s="52"/>
      <c r="C10" s="82"/>
      <c r="D10" s="53" t="s">
        <v>146</v>
      </c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4"/>
      <c r="BU10" s="56"/>
      <c r="BV10" s="532"/>
      <c r="BW10" s="532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34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0.23697499999999999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0.14408499999999999</v>
      </c>
      <c r="BF11" s="94"/>
      <c r="BG11" s="95"/>
      <c r="BH11" s="64">
        <v>0.19052999999999998</v>
      </c>
      <c r="BJ11" s="92"/>
      <c r="BK11" s="73">
        <f t="shared" si="1"/>
        <v>0</v>
      </c>
      <c r="BL11" s="64">
        <v>9.9048333333333335E-2</v>
      </c>
      <c r="BM11" s="64">
        <v>0.10203000000000001</v>
      </c>
      <c r="BN11" s="64">
        <v>0</v>
      </c>
      <c r="BO11" s="488">
        <f>(BM11+BN11)/2</f>
        <v>5.1015000000000005E-2</v>
      </c>
      <c r="BQ11" s="488">
        <v>0</v>
      </c>
      <c r="BR11" s="64">
        <v>0</v>
      </c>
      <c r="BS11" s="68">
        <f>(BQ11+BR11)/2</f>
        <v>0</v>
      </c>
      <c r="BT11" s="524"/>
      <c r="BU11" s="488">
        <v>0</v>
      </c>
      <c r="BV11" s="533"/>
      <c r="BW11" s="531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0</v>
      </c>
      <c r="CE11" s="523"/>
      <c r="CF11" s="86">
        <f>データ!CP43</f>
        <v>0</v>
      </c>
      <c r="CG11" s="523"/>
      <c r="CH11" s="64">
        <f>データ!CQ43</f>
        <v>0</v>
      </c>
      <c r="CI11" s="523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-0.16127762666666665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4"/>
      <c r="BU12" s="56"/>
      <c r="BV12" s="532"/>
      <c r="BW12" s="532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35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</v>
      </c>
      <c r="BF13" s="78"/>
      <c r="BG13" s="79"/>
      <c r="BH13" s="68">
        <v>0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488">
        <f>(BM13+BN13)/2</f>
        <v>0</v>
      </c>
      <c r="BQ13" s="488">
        <v>0</v>
      </c>
      <c r="BR13" s="64">
        <v>0</v>
      </c>
      <c r="BS13" s="68">
        <f>(BQ13+BR13)/2</f>
        <v>0</v>
      </c>
      <c r="BT13" s="524"/>
      <c r="BU13" s="488">
        <v>0</v>
      </c>
      <c r="BV13" s="533"/>
      <c r="BW13" s="531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</v>
      </c>
      <c r="CE13" s="523"/>
      <c r="CF13" s="67">
        <f>データ!CP45</f>
        <v>0</v>
      </c>
      <c r="CG13" s="523"/>
      <c r="CH13" s="68">
        <f>データ!CQ45</f>
        <v>0</v>
      </c>
      <c r="CI13" s="523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0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540" t="s">
        <v>169</v>
      </c>
      <c r="E14" s="543"/>
      <c r="F14" s="543"/>
      <c r="G14" s="543"/>
      <c r="H14" s="544"/>
      <c r="I14" s="67"/>
      <c r="J14" s="67"/>
      <c r="K14" s="68"/>
      <c r="L14" s="68"/>
      <c r="M14" s="68"/>
      <c r="N14" s="68"/>
      <c r="O14" s="68"/>
      <c r="P14" s="68"/>
      <c r="Q14" s="69"/>
      <c r="R14" s="70"/>
      <c r="S14" s="67"/>
      <c r="T14" s="69"/>
      <c r="U14" s="71"/>
      <c r="V14" s="67"/>
      <c r="W14" s="68"/>
      <c r="X14" s="68"/>
      <c r="Y14" s="68"/>
      <c r="Z14" s="68"/>
      <c r="AA14" s="68"/>
      <c r="AB14" s="75"/>
      <c r="AC14" s="69"/>
      <c r="AD14" s="69"/>
      <c r="AE14" s="68"/>
      <c r="AF14" s="72"/>
      <c r="AG14" s="65"/>
      <c r="AH14" s="70"/>
      <c r="AI14" s="66"/>
      <c r="AJ14" s="65"/>
      <c r="AK14" s="68">
        <v>0</v>
      </c>
      <c r="AL14" s="72"/>
      <c r="AM14" s="65"/>
      <c r="AN14" s="68"/>
      <c r="AO14" s="72"/>
      <c r="AP14" s="65"/>
      <c r="AQ14" s="68"/>
      <c r="AR14" s="65"/>
      <c r="AS14" s="65"/>
      <c r="AT14" s="75"/>
      <c r="AU14" s="75"/>
      <c r="AV14" s="75"/>
      <c r="AW14" s="74"/>
      <c r="AX14" s="74"/>
      <c r="AY14" s="74"/>
      <c r="AZ14" s="76"/>
      <c r="BA14" s="74"/>
      <c r="BB14" s="74"/>
      <c r="BC14" s="99"/>
      <c r="BD14" s="77"/>
      <c r="BE14" s="68"/>
      <c r="BF14" s="78"/>
      <c r="BG14" s="79"/>
      <c r="BH14" s="68"/>
      <c r="BI14" s="65"/>
      <c r="BJ14" s="75"/>
      <c r="BK14" s="65"/>
      <c r="BL14" s="68"/>
      <c r="BM14" s="68"/>
      <c r="BN14" s="68"/>
      <c r="BO14" s="68"/>
      <c r="BP14" s="65"/>
      <c r="BQ14" s="68"/>
      <c r="BR14" s="545"/>
      <c r="BS14" s="545"/>
      <c r="BT14" s="524"/>
      <c r="BU14" s="545"/>
      <c r="BV14" s="534"/>
      <c r="BW14" s="534"/>
      <c r="BX14" s="546">
        <v>6.5</v>
      </c>
      <c r="BY14" s="71"/>
      <c r="BZ14" s="67">
        <f>データ!CL46</f>
        <v>91.071950000000001</v>
      </c>
      <c r="CA14" s="68">
        <f>データ!CM46</f>
        <v>11.22716</v>
      </c>
      <c r="CB14" s="68">
        <f>データ!CN46</f>
        <v>57.141190000000002</v>
      </c>
      <c r="CC14" s="210"/>
      <c r="CD14" s="71"/>
      <c r="CE14" s="547"/>
      <c r="CF14" s="67">
        <f>データ!CP46</f>
        <v>0</v>
      </c>
      <c r="CG14" s="547"/>
      <c r="CH14" s="68">
        <f>データ!CQ46</f>
        <v>0</v>
      </c>
      <c r="CI14" s="547"/>
      <c r="CJ14" s="68">
        <f>データ!CR46</f>
        <v>0</v>
      </c>
      <c r="CK14" s="65">
        <f>(CF14+CH14+CJ14)/3</f>
        <v>0</v>
      </c>
      <c r="CL14" s="71">
        <f>(BY14+CD14)/2</f>
        <v>0</v>
      </c>
      <c r="CM14" s="67">
        <f>(CC14+CK14)/2</f>
        <v>0</v>
      </c>
      <c r="CN14" s="68">
        <f>101.425012883333-24</f>
        <v>77.425012883332997</v>
      </c>
      <c r="CO14" s="68">
        <f>(CM14+CN14)/2</f>
        <v>38.712506441666498</v>
      </c>
      <c r="CP14" s="81">
        <f t="shared" si="2"/>
        <v>38.712506441666498</v>
      </c>
      <c r="CQ14" s="65"/>
      <c r="CR14" s="548">
        <f>BX14*6</f>
        <v>39</v>
      </c>
      <c r="CS14" s="68">
        <f>BZ14+CA14+CB14+CF14+CH14+CJ14</f>
        <v>159.44030000000001</v>
      </c>
      <c r="CT14" s="72">
        <f>CR14-CS14</f>
        <v>-120.44030000000001</v>
      </c>
    </row>
    <row r="15" spans="2:98" s="113" customFormat="1" ht="17.25" hidden="1" customHeight="1" x14ac:dyDescent="0.15">
      <c r="B15" s="110"/>
      <c r="C15" s="111"/>
      <c r="D15" s="112" t="s">
        <v>31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4"/>
      <c r="BU15" s="111"/>
      <c r="BV15" s="530"/>
      <c r="BW15" s="530"/>
      <c r="BX15" s="118"/>
      <c r="BY15" s="118"/>
      <c r="BZ15" s="115"/>
      <c r="CA15" s="111"/>
      <c r="CB15" s="111"/>
      <c r="CC15" s="209"/>
      <c r="CD15" s="118"/>
      <c r="CE15" s="523"/>
      <c r="CF15" s="115"/>
      <c r="CG15" s="523"/>
      <c r="CH15" s="111"/>
      <c r="CI15" s="523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36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126.33013333333335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97.850583333333333</v>
      </c>
      <c r="BF16" s="78"/>
      <c r="BG16" s="79"/>
      <c r="BH16" s="68">
        <v>112.09035833333334</v>
      </c>
      <c r="BJ16" s="75">
        <v>63</v>
      </c>
      <c r="BK16" s="73">
        <f t="shared" si="1"/>
        <v>-63</v>
      </c>
      <c r="BL16" s="68">
        <v>88.466466666666662</v>
      </c>
      <c r="BM16" s="68">
        <v>104.86125333333332</v>
      </c>
      <c r="BN16" s="68">
        <v>87.585511666666662</v>
      </c>
      <c r="BO16" s="488">
        <f>(BM16+BN16)/2</f>
        <v>96.223382499999985</v>
      </c>
      <c r="BQ16" s="488">
        <v>111.68401499999999</v>
      </c>
      <c r="BR16" s="68">
        <v>92.998441666666679</v>
      </c>
      <c r="BS16" s="68">
        <f>(BQ16+BR16)/2</f>
        <v>102.34122833333333</v>
      </c>
      <c r="BT16" s="524"/>
      <c r="BU16" s="488">
        <v>144.93726833333335</v>
      </c>
      <c r="BV16" s="531"/>
      <c r="BW16" s="531">
        <f>(BU16+BV16)/2</f>
        <v>72.468634166666675</v>
      </c>
      <c r="BX16" s="71">
        <v>103</v>
      </c>
      <c r="BY16" s="71">
        <v>113.33333333333333</v>
      </c>
      <c r="BZ16" s="67">
        <f>データ!CL48</f>
        <v>204.74501999999995</v>
      </c>
      <c r="CA16" s="68">
        <f>データ!CM48</f>
        <v>110.36762</v>
      </c>
      <c r="CB16" s="68">
        <f>データ!CN48</f>
        <v>168.89357999999999</v>
      </c>
      <c r="CC16" s="210">
        <f>(BZ16+CA16+CB16)/3</f>
        <v>161.33540666666664</v>
      </c>
      <c r="CD16" s="71">
        <v>133.88888888888889</v>
      </c>
      <c r="CE16" s="523"/>
      <c r="CF16" s="67">
        <f>データ!CP48</f>
        <v>0</v>
      </c>
      <c r="CG16" s="523"/>
      <c r="CH16" s="67">
        <f>データ!CQ48</f>
        <v>103</v>
      </c>
      <c r="CI16" s="523"/>
      <c r="CJ16" s="68">
        <f>データ!CR48</f>
        <v>82.4</v>
      </c>
      <c r="CK16" s="65">
        <f>(CF16+CH16+CJ16)/3</f>
        <v>61.800000000000004</v>
      </c>
      <c r="CL16" s="71">
        <f>(BY16+CD16)/2</f>
        <v>123.61111111111111</v>
      </c>
      <c r="CM16" s="67">
        <f>(CC16+CK16)/2</f>
        <v>111.56770333333333</v>
      </c>
      <c r="CN16" s="67">
        <f>101.425012883333-24</f>
        <v>77.425012883332997</v>
      </c>
      <c r="CO16" s="68">
        <f>(CM16+CN16)/2</f>
        <v>94.496358108333169</v>
      </c>
      <c r="CP16" s="81">
        <f t="shared" ref="CP16:CP48" si="3">CO16-BH16</f>
        <v>-17.594000225000173</v>
      </c>
      <c r="CR16" s="516">
        <f>BX16*6</f>
        <v>618</v>
      </c>
      <c r="CS16" s="68">
        <f>BZ16+CA16+CB16+CF16+CH16+CJ16</f>
        <v>669.40621999999996</v>
      </c>
      <c r="CT16" s="72">
        <f>CR16-CS16</f>
        <v>-51.406219999999962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4"/>
      <c r="BU17" s="56"/>
      <c r="BV17" s="532"/>
      <c r="BW17" s="532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37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3.5305499999999999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4.1334999999999997</v>
      </c>
      <c r="BF18" s="78"/>
      <c r="BG18" s="79"/>
      <c r="BH18" s="68">
        <v>3.8320249999999998</v>
      </c>
      <c r="BJ18" s="75">
        <v>5</v>
      </c>
      <c r="BK18" s="73">
        <f t="shared" si="1"/>
        <v>-5</v>
      </c>
      <c r="BL18" s="68">
        <v>4.7843333333333327</v>
      </c>
      <c r="BM18" s="68">
        <v>5.9113833333333323</v>
      </c>
      <c r="BN18" s="68">
        <v>3.3650783333333334</v>
      </c>
      <c r="BO18" s="488">
        <f>(BM18+BN18)/2</f>
        <v>4.6382308333333331</v>
      </c>
      <c r="BQ18" s="488">
        <v>3.6125883333333331</v>
      </c>
      <c r="BR18" s="68">
        <v>2.6168500000000003</v>
      </c>
      <c r="BS18" s="68">
        <f>(BQ18+BR18)/2</f>
        <v>3.1147191666666667</v>
      </c>
      <c r="BT18" s="524"/>
      <c r="BU18" s="488">
        <v>3.2481549999999997</v>
      </c>
      <c r="BV18" s="531"/>
      <c r="BW18" s="531">
        <f>(BU18+BV18)/2</f>
        <v>1.6240774999999998</v>
      </c>
      <c r="BX18" s="71">
        <v>4</v>
      </c>
      <c r="BY18" s="71">
        <v>5</v>
      </c>
      <c r="BZ18" s="67">
        <f>データ!CL50</f>
        <v>3.4469799999999999</v>
      </c>
      <c r="CA18" s="68">
        <f>データ!CM50</f>
        <v>3.3859699999999999</v>
      </c>
      <c r="CB18" s="68">
        <f>データ!CN50</f>
        <v>3.9651100000000001</v>
      </c>
      <c r="CC18" s="210">
        <f>(BZ18+CA18+CB18)/3</f>
        <v>3.5993533333333332</v>
      </c>
      <c r="CD18" s="71">
        <v>5</v>
      </c>
      <c r="CE18" s="523"/>
      <c r="CF18" s="67">
        <f>データ!CP50</f>
        <v>0</v>
      </c>
      <c r="CG18" s="523"/>
      <c r="CH18" s="67">
        <f>データ!CQ50</f>
        <v>4</v>
      </c>
      <c r="CI18" s="523"/>
      <c r="CJ18" s="68">
        <f>データ!CR50</f>
        <v>4</v>
      </c>
      <c r="CK18" s="65">
        <f>(CF18+CH18+CJ18)/3</f>
        <v>2.6666666666666665</v>
      </c>
      <c r="CL18" s="71">
        <f t="shared" ref="CL18" si="4">(BY18+CD18)/2</f>
        <v>5</v>
      </c>
      <c r="CM18" s="67">
        <f>(CC18+CK18)/2</f>
        <v>3.1330099999999996</v>
      </c>
      <c r="CN18" s="67">
        <v>5.2307841666666688</v>
      </c>
      <c r="CO18" s="68">
        <f>(CM18+CN18)/2</f>
        <v>4.1818970833333342</v>
      </c>
      <c r="CP18" s="81">
        <f t="shared" si="3"/>
        <v>0.34987208333333442</v>
      </c>
      <c r="CR18" s="516">
        <f>BX18*6</f>
        <v>24</v>
      </c>
      <c r="CS18" s="68">
        <f>BZ18+CA18+CB18+CF18+CH18+CJ18</f>
        <v>18.79806</v>
      </c>
      <c r="CT18" s="72">
        <f>CR18-CS18</f>
        <v>5.2019400000000005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4"/>
      <c r="BU19" s="64"/>
      <c r="BV19" s="533"/>
      <c r="BW19" s="533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38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43.067683333333335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37.114433333333338</v>
      </c>
      <c r="BF20" s="78"/>
      <c r="BG20" s="79"/>
      <c r="BH20" s="68">
        <v>40.091058333333336</v>
      </c>
      <c r="BJ20" s="75">
        <v>30</v>
      </c>
      <c r="BK20" s="73">
        <f t="shared" si="1"/>
        <v>-30</v>
      </c>
      <c r="BL20" s="68">
        <v>28.337833333333336</v>
      </c>
      <c r="BM20" s="68">
        <v>43.159466666666667</v>
      </c>
      <c r="BN20" s="68">
        <v>32.035183333333336</v>
      </c>
      <c r="BO20" s="488">
        <f>(BM20+BN20)/2</f>
        <v>37.597324999999998</v>
      </c>
      <c r="BQ20" s="488">
        <v>37.383161666666666</v>
      </c>
      <c r="BR20" s="68">
        <v>53.250851666666669</v>
      </c>
      <c r="BS20" s="68">
        <f>(BQ20+BR20)/2</f>
        <v>45.317006666666671</v>
      </c>
      <c r="BT20" s="524"/>
      <c r="BU20" s="488">
        <v>62.233276666666669</v>
      </c>
      <c r="BV20" s="531"/>
      <c r="BW20" s="531">
        <f>(BU20+BV20)/2</f>
        <v>31.116638333333334</v>
      </c>
      <c r="BX20" s="71">
        <v>45</v>
      </c>
      <c r="BY20" s="71">
        <v>43.333333333333336</v>
      </c>
      <c r="BZ20" s="67">
        <f>データ!CL52</f>
        <v>72.584510000000009</v>
      </c>
      <c r="CA20" s="68">
        <f>データ!CM52</f>
        <v>55.101709999999997</v>
      </c>
      <c r="CB20" s="68">
        <f>データ!CN52</f>
        <v>76.234690000000001</v>
      </c>
      <c r="CC20" s="210">
        <f>(BZ20+CA20+CB20)/3</f>
        <v>67.973636666666664</v>
      </c>
      <c r="CD20" s="71">
        <v>40</v>
      </c>
      <c r="CE20" s="523"/>
      <c r="CF20" s="67">
        <f>データ!CP52</f>
        <v>0</v>
      </c>
      <c r="CG20" s="523"/>
      <c r="CH20" s="68">
        <f>データ!CQ52</f>
        <v>20</v>
      </c>
      <c r="CI20" s="523"/>
      <c r="CJ20" s="68">
        <f>データ!CR52</f>
        <v>8</v>
      </c>
      <c r="CK20" s="65">
        <f>(CF20+CH20+CJ20)/3</f>
        <v>9.3333333333333339</v>
      </c>
      <c r="CL20" s="71">
        <f t="shared" ref="CL20" si="5">(BY20+CD20)/2</f>
        <v>41.666666666666671</v>
      </c>
      <c r="CM20" s="67">
        <f>(CC20+CK20)/2</f>
        <v>38.653484999999996</v>
      </c>
      <c r="CN20" s="67">
        <f>41.8-16</f>
        <v>25.799999999999997</v>
      </c>
      <c r="CO20" s="68">
        <f>(CM20+CN20)/2</f>
        <v>32.2267425</v>
      </c>
      <c r="CP20" s="81">
        <f t="shared" si="3"/>
        <v>-7.8643158333333361</v>
      </c>
      <c r="CR20" s="516">
        <f t="shared" ref="CR20" si="6">BX20*6</f>
        <v>270</v>
      </c>
      <c r="CS20" s="68">
        <f>BZ20+CA20+CB20+CF20+CH20+CJ20</f>
        <v>231.92090999999999</v>
      </c>
      <c r="CT20" s="72">
        <f>CR20-CS20</f>
        <v>38.079090000000008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4"/>
      <c r="BU21" s="64"/>
      <c r="BV21" s="533"/>
      <c r="BW21" s="533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39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4.0380833333333337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2.0190416666666668</v>
      </c>
      <c r="BJ22" s="75">
        <v>2</v>
      </c>
      <c r="BK22" s="73">
        <f t="shared" si="1"/>
        <v>-2</v>
      </c>
      <c r="BL22" s="68">
        <v>1</v>
      </c>
      <c r="BM22" s="68">
        <v>2.7899999999999996</v>
      </c>
      <c r="BN22" s="68">
        <v>0</v>
      </c>
      <c r="BO22" s="488">
        <f>(BM22+BN22)/2</f>
        <v>1.3949999999999998</v>
      </c>
      <c r="BQ22" s="488">
        <v>6.4000000000000001E-2</v>
      </c>
      <c r="BR22" s="68">
        <v>0.26166666666666666</v>
      </c>
      <c r="BS22" s="68">
        <f>(BQ22+BR22)/2</f>
        <v>0.16283333333333333</v>
      </c>
      <c r="BT22" s="524"/>
      <c r="BU22" s="488">
        <v>17.999686666666666</v>
      </c>
      <c r="BV22" s="531"/>
      <c r="BW22" s="531">
        <f>(BU22+BV22)/2</f>
        <v>8.9998433333333328</v>
      </c>
      <c r="BX22" s="71">
        <v>5</v>
      </c>
      <c r="BY22" s="71">
        <v>5</v>
      </c>
      <c r="BZ22" s="67">
        <f>データ!CL54</f>
        <v>0</v>
      </c>
      <c r="CA22" s="68">
        <f>データ!CM54</f>
        <v>0</v>
      </c>
      <c r="CB22" s="68">
        <f>データ!CN54</f>
        <v>2.25</v>
      </c>
      <c r="CC22" s="210">
        <f>(BZ22+CA22+CB22)/3</f>
        <v>0.75</v>
      </c>
      <c r="CD22" s="71">
        <v>5</v>
      </c>
      <c r="CE22" s="523"/>
      <c r="CF22" s="67">
        <f>データ!CP54</f>
        <v>0</v>
      </c>
      <c r="CG22" s="523"/>
      <c r="CH22" s="67">
        <f>データ!CQ54</f>
        <v>0</v>
      </c>
      <c r="CI22" s="523"/>
      <c r="CJ22" s="68">
        <f>データ!CR54</f>
        <v>0</v>
      </c>
      <c r="CK22" s="65">
        <f>(CF22+CH22+CJ22)/3</f>
        <v>0</v>
      </c>
      <c r="CL22" s="71">
        <f t="shared" ref="CL22" si="7">(BY22+CD22)/2</f>
        <v>5</v>
      </c>
      <c r="CM22" s="67">
        <f>(CC22+CK22)/2</f>
        <v>0.375</v>
      </c>
      <c r="CN22" s="67">
        <f>2-1</f>
        <v>1</v>
      </c>
      <c r="CO22" s="68">
        <f>(CM22+CN22)/2</f>
        <v>0.6875</v>
      </c>
      <c r="CP22" s="81">
        <f t="shared" si="3"/>
        <v>-1.3315416666666668</v>
      </c>
      <c r="CR22" s="516">
        <f t="shared" ref="CR22" si="8">BX22*6</f>
        <v>30</v>
      </c>
      <c r="CS22" s="68">
        <f>BZ22+CA22+CB22+CF22+CH22+CJ22</f>
        <v>2.25</v>
      </c>
      <c r="CT22" s="72">
        <f>CR22-CS22</f>
        <v>27.75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4"/>
      <c r="BU23" s="64"/>
      <c r="BV23" s="533"/>
      <c r="BW23" s="533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40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24"/>
      <c r="BU24" s="488">
        <v>0</v>
      </c>
      <c r="BV24" s="531"/>
      <c r="BW24" s="531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3"/>
      <c r="CF24" s="67">
        <f>データ!CP56</f>
        <v>0</v>
      </c>
      <c r="CG24" s="523"/>
      <c r="CH24" s="68">
        <f>データ!CQ56</f>
        <v>0</v>
      </c>
      <c r="CI24" s="523"/>
      <c r="CJ24" s="68">
        <f>データ!CR56</f>
        <v>0</v>
      </c>
      <c r="CK24" s="65">
        <f>(CF24+CH24+CJ24)/3</f>
        <v>0</v>
      </c>
      <c r="CL24" s="71">
        <f t="shared" ref="CL24" si="9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6">
        <f t="shared" ref="CR24" si="10"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4"/>
      <c r="BU25" s="64"/>
      <c r="BV25" s="533"/>
      <c r="BW25" s="533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41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0.03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1.4999999999999999E-2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488">
        <f>(BM26+BN26)/2</f>
        <v>0</v>
      </c>
      <c r="BQ26" s="488">
        <v>0</v>
      </c>
      <c r="BR26" s="68">
        <v>0</v>
      </c>
      <c r="BS26" s="68">
        <f>(BQ26+BR26)/2</f>
        <v>0</v>
      </c>
      <c r="BT26" s="524"/>
      <c r="BU26" s="488">
        <v>0</v>
      </c>
      <c r="BV26" s="531"/>
      <c r="BW26" s="531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0">
        <f>(BZ26+CA26+CB26)/3</f>
        <v>0</v>
      </c>
      <c r="CD26" s="71">
        <v>0</v>
      </c>
      <c r="CE26" s="523"/>
      <c r="CF26" s="67">
        <f>データ!CP58</f>
        <v>0</v>
      </c>
      <c r="CG26" s="523"/>
      <c r="CH26" s="67">
        <f>データ!CQ58</f>
        <v>0</v>
      </c>
      <c r="CI26" s="523"/>
      <c r="CJ26" s="68">
        <f>データ!CR58</f>
        <v>0</v>
      </c>
      <c r="CK26" s="65">
        <f>(CF26+CH26+CJ26)/3</f>
        <v>0</v>
      </c>
      <c r="CL26" s="71">
        <f t="shared" ref="CL26" si="11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-2.2491666666666632E-3</v>
      </c>
      <c r="CR26" s="516">
        <f t="shared" ref="CR26" si="12"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4"/>
      <c r="BU27" s="64"/>
      <c r="BV27" s="533"/>
      <c r="BW27" s="533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42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3.9243250000000001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1.9621625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0</v>
      </c>
      <c r="BO28" s="488">
        <f>(BM28+BN28)/2</f>
        <v>0</v>
      </c>
      <c r="BQ28" s="488">
        <v>0</v>
      </c>
      <c r="BR28" s="68">
        <v>0</v>
      </c>
      <c r="BS28" s="68">
        <f>(BQ28+BR28)/2</f>
        <v>0</v>
      </c>
      <c r="BT28" s="524"/>
      <c r="BU28" s="488">
        <v>0</v>
      </c>
      <c r="BV28" s="531"/>
      <c r="BW28" s="531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0</v>
      </c>
      <c r="CE28" s="523"/>
      <c r="CF28" s="67">
        <f>データ!CP60</f>
        <v>0</v>
      </c>
      <c r="CG28" s="523"/>
      <c r="CH28" s="68">
        <f>データ!CQ60</f>
        <v>0</v>
      </c>
      <c r="CI28" s="523"/>
      <c r="CJ28" s="68">
        <f>データ!CR60</f>
        <v>0</v>
      </c>
      <c r="CK28" s="65">
        <f>(CF28+CH28+CJ28)/3</f>
        <v>0</v>
      </c>
      <c r="CL28" s="71">
        <f t="shared" ref="CL28" si="13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-1.9621625</v>
      </c>
      <c r="CR28" s="516">
        <f t="shared" ref="CR28" si="14"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4"/>
      <c r="BU29" s="64"/>
      <c r="BV29" s="533"/>
      <c r="BW29" s="533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43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5.9356166666666672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1.8361816666666666</v>
      </c>
      <c r="BF30" s="78"/>
      <c r="BG30" s="79"/>
      <c r="BH30" s="68">
        <v>3.8858991666666669</v>
      </c>
      <c r="BJ30" s="75">
        <v>10</v>
      </c>
      <c r="BK30" s="73">
        <f t="shared" si="1"/>
        <v>-10</v>
      </c>
      <c r="BL30" s="68">
        <v>12.566043333333333</v>
      </c>
      <c r="BM30" s="68">
        <v>4.9283133333333335</v>
      </c>
      <c r="BN30" s="68">
        <v>30.45664166666667</v>
      </c>
      <c r="BO30" s="488">
        <f>(BM30+BN30)/2</f>
        <v>17.692477500000003</v>
      </c>
      <c r="BQ30" s="488">
        <v>20.090009999999999</v>
      </c>
      <c r="BR30" s="68">
        <v>35.538504999999994</v>
      </c>
      <c r="BS30" s="68">
        <f>(BQ30+BR30)/2</f>
        <v>27.814257499999997</v>
      </c>
      <c r="BT30" s="524"/>
      <c r="BU30" s="488">
        <v>-2.1203716666666668</v>
      </c>
      <c r="BV30" s="531"/>
      <c r="BW30" s="531">
        <f>(BU30+BV30)/2</f>
        <v>-1.0601858333333334</v>
      </c>
      <c r="BX30" s="71">
        <v>0</v>
      </c>
      <c r="BY30" s="71">
        <v>10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10</v>
      </c>
      <c r="CE30" s="523"/>
      <c r="CF30" s="67">
        <f>データ!CP62</f>
        <v>0</v>
      </c>
      <c r="CG30" s="523"/>
      <c r="CH30" s="67">
        <f>データ!CQ62</f>
        <v>0</v>
      </c>
      <c r="CI30" s="523"/>
      <c r="CJ30" s="68">
        <f>データ!CR62</f>
        <v>0</v>
      </c>
      <c r="CK30" s="65">
        <f>(CF30+CH30+CJ30)/3</f>
        <v>0</v>
      </c>
      <c r="CL30" s="71">
        <f t="shared" ref="CL30" si="15">(BY30+CD30)/2</f>
        <v>10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3.2634744475000006</v>
      </c>
      <c r="CR30" s="516">
        <f t="shared" ref="CR30" si="16"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4"/>
      <c r="BU31" s="64"/>
      <c r="BV31" s="533"/>
      <c r="BW31" s="533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44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-14.833333333333334</v>
      </c>
      <c r="BF32" s="78"/>
      <c r="BG32" s="79"/>
      <c r="BH32" s="68">
        <v>-7.416666666666667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-99.320333333333338</v>
      </c>
      <c r="BO32" s="488">
        <f>(BM32+BN32)/2</f>
        <v>-49.660166666666669</v>
      </c>
      <c r="BQ32" s="488">
        <v>0</v>
      </c>
      <c r="BR32" s="68">
        <v>5.8051666666666675</v>
      </c>
      <c r="BS32" s="68">
        <f>(BQ32+BR32)/2</f>
        <v>2.9025833333333337</v>
      </c>
      <c r="BT32" s="524"/>
      <c r="BU32" s="488">
        <v>70.850000000000009</v>
      </c>
      <c r="BV32" s="531"/>
      <c r="BW32" s="531">
        <f>(BU32+BV32)/2</f>
        <v>35.425000000000004</v>
      </c>
      <c r="BX32" s="71">
        <v>93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3"/>
      <c r="CF32" s="67">
        <f>データ!CP64</f>
        <v>0</v>
      </c>
      <c r="CG32" s="523"/>
      <c r="CH32" s="68">
        <f>データ!CQ64</f>
        <v>0</v>
      </c>
      <c r="CI32" s="523"/>
      <c r="CJ32" s="68">
        <f>データ!CR64</f>
        <v>0</v>
      </c>
      <c r="CK32" s="65">
        <f>(CF32+CH32+CJ32)/3</f>
        <v>0</v>
      </c>
      <c r="CL32" s="71">
        <f t="shared" ref="CL32" si="17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40.416666666666664</v>
      </c>
      <c r="CR32" s="518">
        <f t="shared" ref="CR32" si="18">BX32*6</f>
        <v>558</v>
      </c>
      <c r="CS32" s="68">
        <f>BZ32+CA32+CB32+CF32+CH32+CJ32</f>
        <v>0</v>
      </c>
      <c r="CT32" s="72">
        <f>CR32-CS32</f>
        <v>558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4"/>
      <c r="BU33" s="64"/>
      <c r="BV33" s="533"/>
      <c r="BW33" s="533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45</v>
      </c>
      <c r="D34" s="84"/>
      <c r="E34" s="84"/>
      <c r="F34" s="84"/>
      <c r="G34" s="84"/>
      <c r="H34" s="85"/>
      <c r="I34" s="86">
        <f t="shared" ref="I34:V34" si="19">I9+I11+I13+I16+I18+I20+I22+I24+I26+I28+I30+I32</f>
        <v>474</v>
      </c>
      <c r="J34" s="86">
        <f t="shared" si="19"/>
        <v>79</v>
      </c>
      <c r="K34" s="64">
        <f t="shared" si="19"/>
        <v>834</v>
      </c>
      <c r="L34" s="64">
        <f t="shared" si="19"/>
        <v>139</v>
      </c>
      <c r="M34" s="64">
        <f t="shared" si="19"/>
        <v>405</v>
      </c>
      <c r="N34" s="64">
        <f t="shared" si="19"/>
        <v>135</v>
      </c>
      <c r="O34" s="64">
        <f t="shared" si="19"/>
        <v>405</v>
      </c>
      <c r="P34" s="64">
        <f t="shared" si="19"/>
        <v>135</v>
      </c>
      <c r="Q34" s="87">
        <f t="shared" si="19"/>
        <v>810</v>
      </c>
      <c r="R34" s="89">
        <f t="shared" si="19"/>
        <v>135</v>
      </c>
      <c r="S34" s="86">
        <f t="shared" si="19"/>
        <v>85.804649999999995</v>
      </c>
      <c r="T34" s="87">
        <f t="shared" si="19"/>
        <v>185.00511</v>
      </c>
      <c r="U34" s="90">
        <f t="shared" si="19"/>
        <v>163.61651000000001</v>
      </c>
      <c r="V34" s="86">
        <f t="shared" si="19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210.25946500000001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149.84789333333333</v>
      </c>
      <c r="BF34" s="94"/>
      <c r="BG34" s="95"/>
      <c r="BH34" s="64">
        <v>180.05367916666668</v>
      </c>
      <c r="BJ34" s="92">
        <v>3</v>
      </c>
      <c r="BK34" s="73">
        <f t="shared" si="1"/>
        <v>-3</v>
      </c>
      <c r="BL34" s="64">
        <v>123.87513833333337</v>
      </c>
      <c r="BM34" s="64">
        <v>168.85251333333332</v>
      </c>
      <c r="BN34" s="64">
        <v>54.122081666666645</v>
      </c>
      <c r="BO34" s="488">
        <f>(BM34+BN34)/2</f>
        <v>111.48729749999998</v>
      </c>
      <c r="BQ34" s="488">
        <v>173.42921666666666</v>
      </c>
      <c r="BR34" s="64">
        <v>190.47148166666668</v>
      </c>
      <c r="BS34" s="68">
        <f>(BQ34+BR34)/2</f>
        <v>181.95034916666668</v>
      </c>
      <c r="BT34" s="524"/>
      <c r="BU34" s="488">
        <v>297.48773499999999</v>
      </c>
      <c r="BV34" s="533"/>
      <c r="BW34" s="531">
        <f>(BU34+BV34)/2</f>
        <v>148.74386749999999</v>
      </c>
      <c r="BX34" s="90">
        <f>257.5</f>
        <v>257.5</v>
      </c>
      <c r="BY34" s="90">
        <v>184.66666666666666</v>
      </c>
      <c r="BZ34" s="86">
        <f>BZ9+BZ11+BZ13+BZ16+BZ18+BZ20+BZ22+BZ24+BZ26+BZ28+BZ30+BZ32+BZ14</f>
        <v>371.84845999999999</v>
      </c>
      <c r="CA34" s="86">
        <f>CA9+CA11+CA13+CA16+CA18+CA20+CA22+CA24+CA26+CA28+CA30+CA32+CA14</f>
        <v>180.08246</v>
      </c>
      <c r="CB34" s="86">
        <f t="shared" ref="CB34:CR34" si="20">CB9+CB11+CB13+CB16+CB18+CB20+CB22+CB24+CB26+CB28+CB30+CB32+CB14</f>
        <v>308.48457000000002</v>
      </c>
      <c r="CC34" s="86">
        <f t="shared" si="20"/>
        <v>233.65839666666665</v>
      </c>
      <c r="CD34" s="86">
        <f t="shared" si="20"/>
        <v>201.88888888888889</v>
      </c>
      <c r="CE34" s="86">
        <f t="shared" si="20"/>
        <v>0</v>
      </c>
      <c r="CF34" s="86">
        <f>CF9+CF11+CF13+CF16+CF18+CF20+CF22+CF24+CF26+CF28+CF30+CF32+CF14</f>
        <v>0</v>
      </c>
      <c r="CG34" s="86">
        <f t="shared" si="20"/>
        <v>0</v>
      </c>
      <c r="CH34" s="86">
        <f t="shared" si="20"/>
        <v>128</v>
      </c>
      <c r="CI34" s="86">
        <f t="shared" si="20"/>
        <v>0</v>
      </c>
      <c r="CJ34" s="86">
        <f>CJ9+CJ11+CJ13+CJ16+CJ18+CJ20+CJ22+CJ24+CJ26+CJ28+CJ30+CJ32+CJ14</f>
        <v>95.4</v>
      </c>
      <c r="CK34" s="86">
        <f t="shared" si="20"/>
        <v>74.466666666666669</v>
      </c>
      <c r="CL34" s="86">
        <f t="shared" si="20"/>
        <v>193.27777777777777</v>
      </c>
      <c r="CM34" s="86">
        <f t="shared" si="20"/>
        <v>154.06253166666664</v>
      </c>
      <c r="CN34" s="86">
        <f t="shared" si="20"/>
        <v>276.52237326333267</v>
      </c>
      <c r="CO34" s="86">
        <f t="shared" si="20"/>
        <v>215.29245246499968</v>
      </c>
      <c r="CP34" s="86">
        <f t="shared" si="20"/>
        <v>35.238773298333001</v>
      </c>
      <c r="CQ34" s="86">
        <f t="shared" si="20"/>
        <v>0</v>
      </c>
      <c r="CR34" s="86">
        <f t="shared" si="20"/>
        <v>1545</v>
      </c>
      <c r="CS34" s="86">
        <f>CS9+CS11+CS13+CS16+CS18+CS20+CS22+CS24+CS26+CS28+CS30+CS32+CS14</f>
        <v>1083.81549</v>
      </c>
      <c r="CT34" s="86">
        <f>CT9+CT11+CT13+CT16+CT18+CT20+CT22+CT24+CT26+CT28+CT30+CT32+CT14</f>
        <v>461.18451000000005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4"/>
      <c r="BU35" s="56"/>
      <c r="BV35" s="532"/>
      <c r="BW35" s="532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4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46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200.28918666666664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-569.69644333333326</v>
      </c>
      <c r="BF36" s="78"/>
      <c r="BG36" s="79"/>
      <c r="BH36" s="68">
        <v>-184.70362833333331</v>
      </c>
      <c r="BJ36" s="75">
        <v>6</v>
      </c>
      <c r="BK36" s="73">
        <f t="shared" si="1"/>
        <v>-6</v>
      </c>
      <c r="BL36" s="68">
        <v>5.9320749999999993</v>
      </c>
      <c r="BM36" s="68">
        <v>0.840445</v>
      </c>
      <c r="BN36" s="68">
        <v>0</v>
      </c>
      <c r="BO36" s="488">
        <f>(BM36+BN36)/2</f>
        <v>0.4202225</v>
      </c>
      <c r="BQ36" s="488">
        <v>0</v>
      </c>
      <c r="BR36" s="68">
        <v>0</v>
      </c>
      <c r="BS36" s="68">
        <f>(BQ36+BR36)/2</f>
        <v>0</v>
      </c>
      <c r="BT36" s="524"/>
      <c r="BU36" s="488">
        <v>0</v>
      </c>
      <c r="BV36" s="531"/>
      <c r="BW36" s="531">
        <f>(BU36+BV36)/2</f>
        <v>0</v>
      </c>
      <c r="BX36" s="71">
        <v>10</v>
      </c>
      <c r="BY36" s="71">
        <v>5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5</v>
      </c>
      <c r="CE36" s="523"/>
      <c r="CF36" s="67">
        <f>データ!CP68</f>
        <v>0</v>
      </c>
      <c r="CG36" s="523"/>
      <c r="CH36" s="68">
        <f>データ!CQ68</f>
        <v>0</v>
      </c>
      <c r="CI36" s="523"/>
      <c r="CJ36" s="68">
        <f>データ!CR68</f>
        <v>60</v>
      </c>
      <c r="CK36" s="65">
        <f>(CF36+CH36+CJ36)/3</f>
        <v>20</v>
      </c>
      <c r="CL36" s="71">
        <f t="shared" ref="CL36" si="21">(BY36+CD36)/2</f>
        <v>5</v>
      </c>
      <c r="CM36" s="67">
        <f>(CC36+CK36)/2</f>
        <v>10</v>
      </c>
      <c r="CN36" s="68">
        <v>193</v>
      </c>
      <c r="CO36" s="68">
        <f>(CM36+CN36)/2</f>
        <v>101.5</v>
      </c>
      <c r="CP36" s="81">
        <f t="shared" si="3"/>
        <v>286.20362833333331</v>
      </c>
      <c r="CR36" s="516">
        <f>BX36*6</f>
        <v>60</v>
      </c>
      <c r="CS36" s="68">
        <f>BZ36+CA36+CB36+CF36+CH36+CJ36</f>
        <v>60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4"/>
      <c r="BU37" s="56"/>
      <c r="BV37" s="532"/>
      <c r="BW37" s="532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4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47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0.10891666666666668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0.42452833333333334</v>
      </c>
      <c r="BF38" s="78"/>
      <c r="BG38" s="79"/>
      <c r="BH38" s="68">
        <v>0.26672250000000003</v>
      </c>
      <c r="BJ38" s="75"/>
      <c r="BK38" s="73">
        <f t="shared" si="1"/>
        <v>0</v>
      </c>
      <c r="BL38" s="68">
        <v>0</v>
      </c>
      <c r="BM38" s="68">
        <v>0</v>
      </c>
      <c r="BN38" s="68">
        <v>0</v>
      </c>
      <c r="BO38" s="488">
        <f>(BM38+BN38)/2</f>
        <v>0</v>
      </c>
      <c r="BQ38" s="488">
        <v>0.42579833333333333</v>
      </c>
      <c r="BR38" s="68">
        <v>0</v>
      </c>
      <c r="BS38" s="68">
        <f>(BQ38+BR38)/2</f>
        <v>0.21289916666666667</v>
      </c>
      <c r="BT38" s="524"/>
      <c r="BU38" s="488">
        <v>0.17064833333333332</v>
      </c>
      <c r="BV38" s="531"/>
      <c r="BW38" s="531">
        <f>(BU38+BV38)/2</f>
        <v>8.5324166666666659E-2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</v>
      </c>
      <c r="CE38" s="523"/>
      <c r="CF38" s="67">
        <f>データ!CP70</f>
        <v>0</v>
      </c>
      <c r="CG38" s="523"/>
      <c r="CH38" s="67">
        <f>データ!CQ70</f>
        <v>0</v>
      </c>
      <c r="CI38" s="523"/>
      <c r="CJ38" s="68">
        <f>データ!CR70</f>
        <v>0</v>
      </c>
      <c r="CK38" s="65">
        <f>(CF38+CH38+CJ38)/3</f>
        <v>0</v>
      </c>
      <c r="CL38" s="71">
        <f t="shared" ref="CL38" si="22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-0.16863916666666667</v>
      </c>
      <c r="CR38" s="516">
        <f t="shared" ref="CR38:CR44" si="23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4"/>
      <c r="BU39" s="56"/>
      <c r="BV39" s="532"/>
      <c r="BW39" s="532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4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48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4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24"/>
      <c r="BU40" s="488">
        <v>0</v>
      </c>
      <c r="BV40" s="535"/>
      <c r="BW40" s="531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3"/>
      <c r="CF40" s="143">
        <f>データ!CP72</f>
        <v>0</v>
      </c>
      <c r="CG40" s="523"/>
      <c r="CH40" s="143">
        <f>データ!CQ72</f>
        <v>0</v>
      </c>
      <c r="CI40" s="523"/>
      <c r="CJ40" s="144">
        <f>データ!CR72</f>
        <v>0</v>
      </c>
      <c r="CK40" s="141">
        <f>(CF40+CH40+CJ40)/3</f>
        <v>0</v>
      </c>
      <c r="CL40" s="146">
        <f t="shared" ref="CL40" si="25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6">
        <f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4"/>
        <v>0</v>
      </c>
      <c r="BL41" s="58"/>
      <c r="BM41" s="56"/>
      <c r="BN41" s="56"/>
      <c r="BO41" s="56"/>
      <c r="BQ41" s="56"/>
      <c r="BR41" s="56"/>
      <c r="BS41" s="56"/>
      <c r="BT41" s="524"/>
      <c r="BU41" s="56"/>
      <c r="BV41" s="532"/>
      <c r="BW41" s="532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4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49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2.5641033333333332</v>
      </c>
      <c r="BF42" s="78"/>
      <c r="BG42" s="79"/>
      <c r="BH42" s="68">
        <v>1.2820516666666666</v>
      </c>
      <c r="BJ42" s="75">
        <v>0</v>
      </c>
      <c r="BK42" s="73">
        <f t="shared" si="24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24"/>
      <c r="BU42" s="488">
        <v>0</v>
      </c>
      <c r="BV42" s="531"/>
      <c r="BW42" s="531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3"/>
      <c r="CF42" s="67">
        <f>データ!CP74</f>
        <v>0</v>
      </c>
      <c r="CG42" s="523"/>
      <c r="CH42" s="67">
        <f>データ!CQ74</f>
        <v>0</v>
      </c>
      <c r="CI42" s="523"/>
      <c r="CJ42" s="68">
        <f>データ!CR74</f>
        <v>0</v>
      </c>
      <c r="CK42" s="65">
        <f>(CF42+CH42+CJ42)/3</f>
        <v>0</v>
      </c>
      <c r="CL42" s="71">
        <f t="shared" ref="CL42" si="26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0.99649380583333369</v>
      </c>
      <c r="CR42" s="516">
        <f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4"/>
        <v>0</v>
      </c>
      <c r="BL43" s="58"/>
      <c r="BM43" s="56"/>
      <c r="BN43" s="56"/>
      <c r="BO43" s="56"/>
      <c r="BQ43" s="56"/>
      <c r="BR43" s="56"/>
      <c r="BS43" s="56"/>
      <c r="BT43" s="524"/>
      <c r="BU43" s="56"/>
      <c r="BV43" s="532"/>
      <c r="BW43" s="532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4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50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24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24"/>
      <c r="BU44" s="488">
        <v>0</v>
      </c>
      <c r="BV44" s="531"/>
      <c r="BW44" s="531">
        <f>(BU44+BV44)/2</f>
        <v>0</v>
      </c>
      <c r="BX44" s="71">
        <v>0</v>
      </c>
      <c r="BY44" s="71">
        <v>10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10</v>
      </c>
      <c r="CE44" s="523"/>
      <c r="CF44" s="67">
        <f>データ!CP76</f>
        <v>0</v>
      </c>
      <c r="CG44" s="523"/>
      <c r="CH44" s="67">
        <f>データ!CQ76</f>
        <v>0</v>
      </c>
      <c r="CI44" s="523"/>
      <c r="CJ44" s="68">
        <f>データ!CR76</f>
        <v>0</v>
      </c>
      <c r="CK44" s="65">
        <f>(CF44+CH44+CJ44)/3</f>
        <v>0</v>
      </c>
      <c r="CL44" s="71">
        <f t="shared" ref="CL44" si="27">(BY44+CD44)/2</f>
        <v>10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6">
        <f t="shared" si="23"/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4"/>
        <v>0</v>
      </c>
      <c r="BL45" s="135"/>
      <c r="BM45" s="82"/>
      <c r="BN45" s="82"/>
      <c r="BO45" s="82"/>
      <c r="BQ45" s="82"/>
      <c r="BR45" s="82"/>
      <c r="BS45" s="82"/>
      <c r="BT45" s="524"/>
      <c r="BU45" s="82"/>
      <c r="BV45" s="536"/>
      <c r="BW45" s="536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51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8">J36+J38+J40+J42+J44</f>
        <v>104</v>
      </c>
      <c r="K46" s="68">
        <f>K36+K38+K40+K42+K44</f>
        <v>600</v>
      </c>
      <c r="L46" s="68">
        <f t="shared" si="28"/>
        <v>100</v>
      </c>
      <c r="M46" s="68">
        <f t="shared" si="28"/>
        <v>42</v>
      </c>
      <c r="N46" s="68">
        <f t="shared" si="28"/>
        <v>14</v>
      </c>
      <c r="O46" s="68">
        <f t="shared" si="28"/>
        <v>42</v>
      </c>
      <c r="P46" s="68">
        <f t="shared" si="28"/>
        <v>14</v>
      </c>
      <c r="Q46" s="69">
        <f t="shared" si="28"/>
        <v>84</v>
      </c>
      <c r="R46" s="70">
        <f t="shared" si="28"/>
        <v>14</v>
      </c>
      <c r="S46" s="67">
        <f t="shared" si="28"/>
        <v>6</v>
      </c>
      <c r="T46" s="69">
        <f t="shared" si="28"/>
        <v>30.230709999999998</v>
      </c>
      <c r="U46" s="71">
        <f t="shared" si="28"/>
        <v>6</v>
      </c>
      <c r="V46" s="67">
        <f t="shared" si="28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200.39810333333332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-566.70781166666654</v>
      </c>
      <c r="BF46" s="78"/>
      <c r="BG46" s="79"/>
      <c r="BH46" s="68">
        <v>-183.15485416666667</v>
      </c>
      <c r="BJ46" s="75">
        <v>9</v>
      </c>
      <c r="BK46" s="73">
        <f t="shared" si="24"/>
        <v>-9</v>
      </c>
      <c r="BL46" s="68">
        <v>23.407665000000001</v>
      </c>
      <c r="BM46" s="68">
        <v>0.840445</v>
      </c>
      <c r="BN46" s="68">
        <v>0</v>
      </c>
      <c r="BO46" s="488">
        <f>(BM46+BN46)/2</f>
        <v>0.4202225</v>
      </c>
      <c r="BQ46" s="488">
        <v>0.42579833333333333</v>
      </c>
      <c r="BR46" s="68">
        <v>0</v>
      </c>
      <c r="BS46" s="68">
        <f>(BQ46+BR46)/2</f>
        <v>0.21289916666666667</v>
      </c>
      <c r="BT46" s="524"/>
      <c r="BU46" s="488">
        <v>0.17064833333333332</v>
      </c>
      <c r="BV46" s="531"/>
      <c r="BW46" s="531">
        <f>(BU46+BV46)/2</f>
        <v>8.5324166666666659E-2</v>
      </c>
      <c r="BX46" s="71">
        <v>10</v>
      </c>
      <c r="BY46" s="71">
        <v>15</v>
      </c>
      <c r="BZ46" s="67">
        <f>BZ36+BZ38+BZ40+BZ42+BZ44</f>
        <v>0</v>
      </c>
      <c r="CA46" s="68">
        <f t="shared" ref="CA46:CL46" si="29">CA36+CA38+CA40+CA42+CA44</f>
        <v>0</v>
      </c>
      <c r="CB46" s="68">
        <f t="shared" si="29"/>
        <v>0</v>
      </c>
      <c r="CC46" s="210">
        <f t="shared" si="29"/>
        <v>0</v>
      </c>
      <c r="CD46" s="71">
        <v>15</v>
      </c>
      <c r="CE46" s="68">
        <f>CE36+CE38+CE40+CE42+CE44</f>
        <v>0</v>
      </c>
      <c r="CF46" s="67">
        <f t="shared" si="29"/>
        <v>0</v>
      </c>
      <c r="CG46" s="68">
        <f>CG36+CG38+CG40+CG42+CG44</f>
        <v>0</v>
      </c>
      <c r="CH46" s="68">
        <f t="shared" si="29"/>
        <v>0</v>
      </c>
      <c r="CI46" s="68">
        <f t="shared" si="29"/>
        <v>0</v>
      </c>
      <c r="CJ46" s="68">
        <f t="shared" si="29"/>
        <v>60</v>
      </c>
      <c r="CK46" s="65">
        <f t="shared" si="29"/>
        <v>20</v>
      </c>
      <c r="CL46" s="71">
        <f t="shared" si="29"/>
        <v>15</v>
      </c>
      <c r="CM46" s="67">
        <f t="shared" ref="CM46:CN46" si="30">CM36+CM38+CM40+CM42+CM44</f>
        <v>10</v>
      </c>
      <c r="CN46" s="68">
        <f t="shared" si="30"/>
        <v>205.45325761166666</v>
      </c>
      <c r="CO46" s="68">
        <f>CO36+CO38+CO40+CO42+CO44</f>
        <v>107.72662880583333</v>
      </c>
      <c r="CP46" s="81">
        <f t="shared" si="3"/>
        <v>290.88148297250001</v>
      </c>
      <c r="CR46" s="518">
        <f>CR36+CR38+CR40+CR42+CR44</f>
        <v>60</v>
      </c>
      <c r="CS46" s="68">
        <f>CS36+CS38+CS40+CS42+CS44</f>
        <v>60</v>
      </c>
      <c r="CT46" s="72">
        <f>CT36+CT38+CT40+CT42+CT44</f>
        <v>0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4"/>
        <v>0</v>
      </c>
      <c r="BL47" s="135"/>
      <c r="BM47" s="135"/>
      <c r="BN47" s="135"/>
      <c r="BO47" s="135"/>
      <c r="BQ47" s="135"/>
      <c r="BR47" s="135"/>
      <c r="BS47" s="135"/>
      <c r="BT47" s="524"/>
      <c r="BU47" s="135"/>
      <c r="BV47" s="537"/>
      <c r="BW47" s="537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52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413.6575683333333</v>
      </c>
      <c r="AL48" s="193">
        <f t="shared" ref="AL48:BH48" si="31">AL7+AL34+AL46</f>
        <v>0</v>
      </c>
      <c r="AM48" s="73">
        <f t="shared" si="31"/>
        <v>0</v>
      </c>
      <c r="AN48" s="188">
        <f t="shared" si="31"/>
        <v>0</v>
      </c>
      <c r="AO48" s="193">
        <f t="shared" si="31"/>
        <v>0</v>
      </c>
      <c r="AP48" s="73">
        <f t="shared" si="31"/>
        <v>0</v>
      </c>
      <c r="AQ48" s="188">
        <f t="shared" si="31"/>
        <v>0</v>
      </c>
      <c r="AR48" s="73">
        <f t="shared" si="31"/>
        <v>0</v>
      </c>
      <c r="AS48" s="73">
        <f t="shared" si="31"/>
        <v>0</v>
      </c>
      <c r="AT48" s="192">
        <f t="shared" si="31"/>
        <v>0</v>
      </c>
      <c r="AU48" s="192">
        <f t="shared" si="31"/>
        <v>0</v>
      </c>
      <c r="AV48" s="192">
        <f t="shared" si="31"/>
        <v>0</v>
      </c>
      <c r="AW48" s="194">
        <f t="shared" si="31"/>
        <v>0</v>
      </c>
      <c r="AX48" s="194">
        <f t="shared" si="31"/>
        <v>0</v>
      </c>
      <c r="AY48" s="194">
        <f t="shared" si="31"/>
        <v>0</v>
      </c>
      <c r="AZ48" s="195">
        <f t="shared" si="31"/>
        <v>0</v>
      </c>
      <c r="BA48" s="194">
        <f t="shared" si="31"/>
        <v>0</v>
      </c>
      <c r="BB48" s="194">
        <f t="shared" si="31"/>
        <v>0</v>
      </c>
      <c r="BC48" s="196">
        <f t="shared" si="31"/>
        <v>0</v>
      </c>
      <c r="BD48" s="197">
        <f t="shared" si="31"/>
        <v>0</v>
      </c>
      <c r="BE48" s="188">
        <f t="shared" si="31"/>
        <v>-414.85991833333321</v>
      </c>
      <c r="BF48" s="198">
        <f t="shared" si="31"/>
        <v>0</v>
      </c>
      <c r="BG48" s="199">
        <f t="shared" si="31"/>
        <v>0</v>
      </c>
      <c r="BH48" s="188">
        <f t="shared" si="31"/>
        <v>-0.10117499999998358</v>
      </c>
      <c r="BJ48" s="192">
        <v>2665.6037999999999</v>
      </c>
      <c r="BK48" s="73">
        <f t="shared" si="24"/>
        <v>-2665.6037999999999</v>
      </c>
      <c r="BL48" s="188">
        <v>2447.5999700000002</v>
      </c>
      <c r="BM48" s="188">
        <f t="shared" ref="BM48" si="32">BM7+BM34+BM46</f>
        <v>173.2884583333333</v>
      </c>
      <c r="BN48" s="188">
        <v>21.587588333333333</v>
      </c>
      <c r="BO48" s="188">
        <f>(BM48+BN48)/2</f>
        <v>97.438023333333319</v>
      </c>
      <c r="BQ48" s="188">
        <f>BQ7+BQ34+BQ46</f>
        <v>181.45367833333333</v>
      </c>
      <c r="BR48" s="188">
        <f>BR7+BR34+BR46</f>
        <v>191.57464833333336</v>
      </c>
      <c r="BS48" s="188">
        <f>(BQ48+BR48)/2</f>
        <v>186.51416333333333</v>
      </c>
      <c r="BT48" s="524"/>
      <c r="BU48" s="188">
        <f>BU7+BU34+BU46</f>
        <v>306.95851500000003</v>
      </c>
      <c r="BV48" s="538"/>
      <c r="BW48" s="538">
        <f>(BU48+BV48)/2</f>
        <v>153.47925750000002</v>
      </c>
      <c r="BX48" s="191">
        <f>BX7+BX34+BX46</f>
        <v>275.5</v>
      </c>
      <c r="BY48" s="191">
        <f>BY7+BY34+BY46</f>
        <v>202.66666666666666</v>
      </c>
      <c r="BZ48" s="187">
        <f>BZ7+BZ34+BZ46</f>
        <v>374.34845999999999</v>
      </c>
      <c r="CA48" s="188">
        <f t="shared" ref="CA48:CB48" si="33">CA7+CA34+CA46</f>
        <v>181.62345999999999</v>
      </c>
      <c r="CB48" s="188">
        <f t="shared" si="33"/>
        <v>308.52656999999999</v>
      </c>
      <c r="CC48" s="189">
        <f t="shared" ref="CC48:CM48" si="34">CC7+CC34+CC46</f>
        <v>235.01939666666664</v>
      </c>
      <c r="CD48" s="191">
        <f>CD7+CD34+CD46</f>
        <v>219.88888888888889</v>
      </c>
      <c r="CE48" s="188">
        <f>CE7+CE34+CE46</f>
        <v>0</v>
      </c>
      <c r="CF48" s="187">
        <f t="shared" ref="CF48" si="35">CF7+CF34+CF46</f>
        <v>0</v>
      </c>
      <c r="CG48" s="188">
        <f>CG7+CG34+CG46</f>
        <v>0</v>
      </c>
      <c r="CH48" s="188">
        <f t="shared" ref="CH48:CJ48" si="36">CH7+CH34+CH46</f>
        <v>131</v>
      </c>
      <c r="CI48" s="188">
        <f t="shared" si="36"/>
        <v>0</v>
      </c>
      <c r="CJ48" s="188">
        <f t="shared" si="36"/>
        <v>158.4</v>
      </c>
      <c r="CK48" s="185">
        <f t="shared" si="34"/>
        <v>96.466666666666669</v>
      </c>
      <c r="CL48" s="191">
        <f>CL7+CL34+CL46</f>
        <v>211.27777777777777</v>
      </c>
      <c r="CM48" s="187">
        <f t="shared" si="34"/>
        <v>165.74303166666664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>CR7+CR34+CR46</f>
        <v>1653</v>
      </c>
      <c r="CS48" s="188">
        <f>CS7+CS34+CS46</f>
        <v>1153.89849</v>
      </c>
      <c r="CT48" s="193">
        <f>CT7+CT34+CT46</f>
        <v>499.10151000000008</v>
      </c>
    </row>
    <row r="49" spans="9:98" x14ac:dyDescent="0.15">
      <c r="I49" s="2" t="s">
        <v>53</v>
      </c>
      <c r="CS49" s="11"/>
    </row>
    <row r="50" spans="9:98" x14ac:dyDescent="0.15">
      <c r="U50" s="2">
        <v>3012.3322399999997</v>
      </c>
    </row>
    <row r="52" spans="9:98" s="73" customFormat="1" x14ac:dyDescent="0.15">
      <c r="AB52" s="201"/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4"/>
      <c r="BV52" s="539"/>
      <c r="BW52" s="539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6:CE33 CG6:CG33 CI6:CI33 CE35:CE1048576 CG35:CG1048576 CI35:CI1048576" name="区域1"/>
    <protectedRange sqref="CE4:CE5 CG4:CG5 CI4:CI5" name="区域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156424</v>
      </c>
      <c r="CM3" s="490">
        <v>102787</v>
      </c>
      <c r="CN3" s="490">
        <v>139805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78</v>
      </c>
      <c r="J4" s="13" t="s">
        <v>78</v>
      </c>
      <c r="K4" s="14" t="s">
        <v>79</v>
      </c>
      <c r="L4" s="14" t="s">
        <v>79</v>
      </c>
      <c r="M4" s="14" t="s">
        <v>80</v>
      </c>
      <c r="N4" s="14" t="s">
        <v>80</v>
      </c>
      <c r="O4" s="14" t="s">
        <v>81</v>
      </c>
      <c r="P4" s="14" t="s">
        <v>81</v>
      </c>
      <c r="Q4" s="15" t="s">
        <v>15</v>
      </c>
      <c r="R4" s="16" t="s">
        <v>15</v>
      </c>
      <c r="S4" s="17" t="s">
        <v>82</v>
      </c>
      <c r="T4" s="18" t="s">
        <v>9</v>
      </c>
      <c r="U4" s="19" t="s">
        <v>83</v>
      </c>
      <c r="V4" s="20" t="s">
        <v>80</v>
      </c>
      <c r="W4" s="21"/>
      <c r="X4" s="15" t="s">
        <v>80</v>
      </c>
      <c r="Y4" s="21"/>
      <c r="Z4" s="22" t="s">
        <v>84</v>
      </c>
      <c r="AA4" s="22" t="s">
        <v>12</v>
      </c>
      <c r="AB4" s="23" t="s">
        <v>13</v>
      </c>
      <c r="AC4" s="15" t="s">
        <v>81</v>
      </c>
      <c r="AD4" s="21"/>
      <c r="AE4" s="15" t="s">
        <v>81</v>
      </c>
      <c r="AF4" s="24"/>
      <c r="AG4" s="25"/>
      <c r="AH4" s="16" t="s">
        <v>85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86</v>
      </c>
      <c r="AU4" s="23" t="s">
        <v>86</v>
      </c>
      <c r="AV4" s="23" t="s">
        <v>18</v>
      </c>
      <c r="AW4" s="26" t="s">
        <v>87</v>
      </c>
      <c r="AX4" s="26" t="s">
        <v>88</v>
      </c>
      <c r="AY4" s="27" t="s">
        <v>89</v>
      </c>
      <c r="AZ4" s="28" t="s">
        <v>86</v>
      </c>
      <c r="BA4" s="29" t="s">
        <v>16</v>
      </c>
      <c r="BB4" s="26" t="s">
        <v>90</v>
      </c>
      <c r="BC4" s="27" t="s">
        <v>91</v>
      </c>
      <c r="BD4" s="30" t="s">
        <v>92</v>
      </c>
      <c r="BE4" s="219" t="s">
        <v>18</v>
      </c>
      <c r="BF4" s="31"/>
      <c r="BG4" s="32"/>
      <c r="BH4" s="220" t="s">
        <v>93</v>
      </c>
      <c r="BJ4" s="23" t="s">
        <v>16</v>
      </c>
      <c r="BK4" s="2" t="s">
        <v>17</v>
      </c>
      <c r="BL4" s="14" t="s">
        <v>18</v>
      </c>
      <c r="BM4" s="221"/>
      <c r="BN4" s="222" t="s">
        <v>19</v>
      </c>
      <c r="BO4" s="222" t="s">
        <v>20</v>
      </c>
      <c r="BP4" s="223" t="s">
        <v>21</v>
      </c>
      <c r="BQ4" s="29" t="s">
        <v>94</v>
      </c>
      <c r="BR4" s="26" t="s">
        <v>54</v>
      </c>
      <c r="BS4" s="27" t="s">
        <v>55</v>
      </c>
      <c r="BT4" s="28" t="s">
        <v>19</v>
      </c>
      <c r="BU4" s="29" t="s">
        <v>56</v>
      </c>
      <c r="BV4" s="26" t="s">
        <v>57</v>
      </c>
      <c r="BW4" s="27" t="s">
        <v>58</v>
      </c>
      <c r="BX4" s="224" t="s">
        <v>20</v>
      </c>
      <c r="BY4" s="224" t="s">
        <v>21</v>
      </c>
      <c r="CA4" s="220" t="s">
        <v>95</v>
      </c>
      <c r="CB4" s="225"/>
      <c r="CC4" s="226"/>
      <c r="CE4" s="220" t="s">
        <v>59</v>
      </c>
      <c r="CG4" s="220" t="s">
        <v>96</v>
      </c>
      <c r="CI4" s="227" t="s">
        <v>60</v>
      </c>
      <c r="CJ4" s="227" t="s">
        <v>61</v>
      </c>
      <c r="CK4" s="228" t="s">
        <v>62</v>
      </c>
      <c r="CL4" s="491" t="s">
        <v>147</v>
      </c>
      <c r="CM4" s="491" t="s">
        <v>170</v>
      </c>
      <c r="CN4" s="491" t="s">
        <v>171</v>
      </c>
      <c r="CO4" s="28"/>
      <c r="CP4" s="29"/>
      <c r="CQ4" s="26" t="s">
        <v>172</v>
      </c>
      <c r="CR4" s="27" t="s">
        <v>173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30</v>
      </c>
      <c r="N5" s="38" t="s">
        <v>30</v>
      </c>
      <c r="O5" s="38" t="s">
        <v>30</v>
      </c>
      <c r="P5" s="38" t="s">
        <v>30</v>
      </c>
      <c r="Q5" s="39" t="s">
        <v>30</v>
      </c>
      <c r="R5" s="40" t="s">
        <v>30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97</v>
      </c>
      <c r="X5" s="38" t="s">
        <v>25</v>
      </c>
      <c r="Y5" s="38" t="s">
        <v>97</v>
      </c>
      <c r="Z5" s="38" t="s">
        <v>25</v>
      </c>
      <c r="AA5" s="38" t="s">
        <v>25</v>
      </c>
      <c r="AB5" s="42" t="s">
        <v>25</v>
      </c>
      <c r="AC5" s="39" t="s">
        <v>63</v>
      </c>
      <c r="AD5" s="38" t="s">
        <v>97</v>
      </c>
      <c r="AE5" s="38" t="s">
        <v>25</v>
      </c>
      <c r="AF5" s="43" t="s">
        <v>25</v>
      </c>
      <c r="AG5" s="25" t="s">
        <v>25</v>
      </c>
      <c r="AH5" s="40" t="s">
        <v>25</v>
      </c>
      <c r="AI5" s="45" t="s">
        <v>25</v>
      </c>
      <c r="AJ5" s="2" t="s">
        <v>25</v>
      </c>
      <c r="AK5" s="38" t="s">
        <v>25</v>
      </c>
      <c r="AL5" s="43" t="s">
        <v>97</v>
      </c>
      <c r="AN5" s="38" t="s">
        <v>98</v>
      </c>
      <c r="AO5" s="43" t="s">
        <v>27</v>
      </c>
      <c r="AQ5" s="38" t="s">
        <v>26</v>
      </c>
      <c r="AR5" s="2" t="s">
        <v>27</v>
      </c>
      <c r="AT5" s="42" t="s">
        <v>30</v>
      </c>
      <c r="AU5" s="42" t="s">
        <v>30</v>
      </c>
      <c r="AV5" s="42" t="s">
        <v>30</v>
      </c>
      <c r="AW5" s="46" t="s">
        <v>25</v>
      </c>
      <c r="AX5" s="46" t="s">
        <v>25</v>
      </c>
      <c r="AY5" s="46" t="s">
        <v>25</v>
      </c>
      <c r="AZ5" s="47" t="s">
        <v>25</v>
      </c>
      <c r="BA5" s="46" t="s">
        <v>25</v>
      </c>
      <c r="BB5" s="46" t="s">
        <v>25</v>
      </c>
      <c r="BC5" s="46" t="s">
        <v>25</v>
      </c>
      <c r="BD5" s="208" t="s">
        <v>25</v>
      </c>
      <c r="BE5" s="43" t="s">
        <v>25</v>
      </c>
      <c r="BF5" s="37" t="s">
        <v>25</v>
      </c>
      <c r="BG5" s="208" t="s">
        <v>25</v>
      </c>
      <c r="BH5" s="38" t="s">
        <v>25</v>
      </c>
      <c r="BJ5" s="42" t="s">
        <v>28</v>
      </c>
      <c r="BK5" s="2" t="s">
        <v>27</v>
      </c>
      <c r="BL5" s="38" t="s">
        <v>29</v>
      </c>
      <c r="BM5" s="221"/>
      <c r="BN5" s="37" t="s">
        <v>30</v>
      </c>
      <c r="BO5" s="37" t="s">
        <v>30</v>
      </c>
      <c r="BP5" s="233" t="s">
        <v>30</v>
      </c>
      <c r="BQ5" s="234" t="s">
        <v>25</v>
      </c>
      <c r="BR5" s="46" t="s">
        <v>25</v>
      </c>
      <c r="BS5" s="46" t="s">
        <v>25</v>
      </c>
      <c r="BT5" s="47" t="s">
        <v>25</v>
      </c>
      <c r="BU5" s="46" t="s">
        <v>25</v>
      </c>
      <c r="BV5" s="46" t="s">
        <v>25</v>
      </c>
      <c r="BW5" s="48" t="s">
        <v>25</v>
      </c>
      <c r="BX5" s="49" t="s">
        <v>25</v>
      </c>
      <c r="BY5" s="49" t="s">
        <v>25</v>
      </c>
      <c r="CA5" s="38" t="s">
        <v>30</v>
      </c>
      <c r="CB5" s="37" t="s">
        <v>99</v>
      </c>
      <c r="CC5" s="38" t="s">
        <v>100</v>
      </c>
      <c r="CE5" s="38" t="s">
        <v>28</v>
      </c>
      <c r="CF5" s="2" t="s">
        <v>101</v>
      </c>
      <c r="CG5" s="38" t="s">
        <v>29</v>
      </c>
      <c r="CI5" s="235" t="s">
        <v>30</v>
      </c>
      <c r="CJ5" s="235" t="s">
        <v>30</v>
      </c>
      <c r="CK5" s="236" t="s">
        <v>30</v>
      </c>
      <c r="CL5" s="492" t="s">
        <v>25</v>
      </c>
      <c r="CM5" s="492" t="s">
        <v>25</v>
      </c>
      <c r="CN5" s="492" t="s">
        <v>25</v>
      </c>
      <c r="CO5" s="47"/>
      <c r="CP5" s="46"/>
      <c r="CQ5" s="46" t="s">
        <v>26</v>
      </c>
      <c r="CR5" s="48" t="s">
        <v>26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>
        <v>4.3635183859254337E-5</v>
      </c>
      <c r="CM6" s="493">
        <v>6.2650529736250693E-5</v>
      </c>
      <c r="CN6" s="493">
        <v>5.1104252351489576E-5</v>
      </c>
      <c r="CO6" s="249"/>
      <c r="CP6" s="248"/>
      <c r="CQ6" s="248">
        <v>3.9000039000038997E-5</v>
      </c>
      <c r="CR6" s="250">
        <v>5.8500058500058502E-5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102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6.82559</v>
      </c>
      <c r="CM7" s="494">
        <v>6.4396599999999999</v>
      </c>
      <c r="CN7" s="494">
        <v>7.1446300000000003</v>
      </c>
      <c r="CO7" s="76"/>
      <c r="CP7" s="74"/>
      <c r="CQ7" s="74">
        <v>5</v>
      </c>
      <c r="CR7" s="80">
        <v>5</v>
      </c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>
        <v>3.0915524471948044E-4</v>
      </c>
      <c r="CM8" s="493">
        <v>2.189156216253028E-4</v>
      </c>
      <c r="CN8" s="493">
        <v>1.9427524051357248E-4</v>
      </c>
      <c r="CO8" s="249"/>
      <c r="CP8" s="248"/>
      <c r="CQ8" s="248">
        <v>2.1060021060021061E-4</v>
      </c>
      <c r="CR8" s="250">
        <v>1.9890019890019889E-4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103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48.359300000000005</v>
      </c>
      <c r="CM9" s="494">
        <v>22.50168</v>
      </c>
      <c r="CN9" s="494">
        <v>27.16065</v>
      </c>
      <c r="CO9" s="76"/>
      <c r="CP9" s="74"/>
      <c r="CQ9" s="74">
        <v>27</v>
      </c>
      <c r="CR9" s="80">
        <v>17</v>
      </c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>
        <v>3.6656619188871274E-4</v>
      </c>
      <c r="CM10" s="493">
        <v>4.0263914697383907E-4</v>
      </c>
      <c r="CN10" s="493">
        <v>3.0262765995493724E-4</v>
      </c>
      <c r="CO10" s="249"/>
      <c r="CP10" s="248"/>
      <c r="CQ10" s="248">
        <v>3.2659997659997657E-4</v>
      </c>
      <c r="CR10" s="250">
        <v>3.2659997659997662E-4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104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105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57.339750000000002</v>
      </c>
      <c r="CM11" s="494">
        <v>41.386069999999997</v>
      </c>
      <c r="CN11" s="494">
        <v>42.308860000000003</v>
      </c>
      <c r="CO11" s="76"/>
      <c r="CP11" s="74"/>
      <c r="CQ11" s="74">
        <v>41.871749999999999</v>
      </c>
      <c r="CR11" s="80">
        <v>27.9145</v>
      </c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>
        <v>1.2394389607732829E-5</v>
      </c>
      <c r="CM12" s="495">
        <v>2.3114790780935335E-5</v>
      </c>
      <c r="CN12" s="495">
        <v>5.0018239690998177E-5</v>
      </c>
      <c r="CO12" s="282"/>
      <c r="CP12" s="281"/>
      <c r="CQ12" s="281">
        <v>0</v>
      </c>
      <c r="CR12" s="283">
        <v>0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106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1.9387799999999999</v>
      </c>
      <c r="CM13" s="496">
        <v>2.3759000000000001</v>
      </c>
      <c r="CN13" s="496">
        <v>6.9927999999999999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107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>
        <v>7.3175101007518027E-4</v>
      </c>
      <c r="CM14" s="497">
        <v>7.0732008911632792E-4</v>
      </c>
      <c r="CN14" s="497">
        <v>5.9802539251099752E-4</v>
      </c>
      <c r="CO14" s="303"/>
      <c r="CP14" s="246"/>
      <c r="CQ14" s="246">
        <v>5.762002262002261E-4</v>
      </c>
      <c r="CR14" s="304">
        <v>5.84000234000234E-4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108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114.46342</v>
      </c>
      <c r="CM15" s="494">
        <v>72.703310000000002</v>
      </c>
      <c r="CN15" s="494">
        <v>83.606940000000009</v>
      </c>
      <c r="CO15" s="76"/>
      <c r="CP15" s="74"/>
      <c r="CQ15" s="74">
        <v>73.871749999999992</v>
      </c>
      <c r="CR15" s="99">
        <v>49.914500000000004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109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4</v>
      </c>
      <c r="CM16" s="498">
        <v>4</v>
      </c>
      <c r="CN16" s="498">
        <v>4</v>
      </c>
      <c r="CO16" s="96"/>
      <c r="CP16" s="324"/>
      <c r="CQ16" s="324">
        <v>4</v>
      </c>
      <c r="CR16" s="324">
        <v>4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110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12</v>
      </c>
      <c r="CM17" s="499">
        <v>12</v>
      </c>
      <c r="CN17" s="499">
        <v>12</v>
      </c>
      <c r="CO17" s="76"/>
      <c r="CP17" s="340"/>
      <c r="CQ17" s="340">
        <v>13</v>
      </c>
      <c r="CR17" s="343">
        <v>13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111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16</v>
      </c>
      <c r="CM18" s="496">
        <v>16</v>
      </c>
      <c r="CN18" s="496">
        <v>16</v>
      </c>
      <c r="CO18" s="346"/>
      <c r="CP18" s="91"/>
      <c r="CQ18" s="91">
        <v>17</v>
      </c>
      <c r="CR18" s="347">
        <v>17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109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190.01835999999997</v>
      </c>
      <c r="CM19" s="500">
        <v>189.23736</v>
      </c>
      <c r="CN19" s="500">
        <v>187.87545</v>
      </c>
      <c r="CO19" s="96"/>
      <c r="CP19" s="372"/>
      <c r="CQ19" s="372">
        <v>190</v>
      </c>
      <c r="CR19" s="372">
        <v>190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110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84.114999999999995</v>
      </c>
      <c r="CM20" s="501">
        <v>84.454999999999998</v>
      </c>
      <c r="CN20" s="501">
        <v>84.454999999999998</v>
      </c>
      <c r="CO20" s="76"/>
      <c r="CP20" s="392"/>
      <c r="CQ20" s="392">
        <v>92</v>
      </c>
      <c r="CR20" s="392">
        <v>92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50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112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274.13335999999998</v>
      </c>
      <c r="CM22" s="496">
        <v>273.69236000000001</v>
      </c>
      <c r="CN22" s="496">
        <v>272.33044999999998</v>
      </c>
      <c r="CO22" s="96"/>
      <c r="CP22" s="91"/>
      <c r="CQ22" s="91">
        <v>282</v>
      </c>
      <c r="CR22" s="297">
        <v>282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502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113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503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32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2.5</v>
      </c>
      <c r="CM25" s="494">
        <v>1.5409999999999999</v>
      </c>
      <c r="CN25" s="494">
        <v>4.2000000000000003E-2</v>
      </c>
      <c r="CO25" s="76"/>
      <c r="CP25" s="74"/>
      <c r="CQ25" s="74">
        <v>3</v>
      </c>
      <c r="CR25" s="74">
        <v>3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14.95975</v>
      </c>
      <c r="CM26" s="502">
        <v>14.78477</v>
      </c>
      <c r="CN26" s="502">
        <v>14.579540000000001</v>
      </c>
      <c r="CO26" s="106"/>
      <c r="CP26" s="103"/>
      <c r="CQ26" s="103">
        <v>15</v>
      </c>
      <c r="CR26" s="104">
        <v>15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64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83.494</v>
      </c>
      <c r="CM27" s="494">
        <v>83.495009999999994</v>
      </c>
      <c r="CN27" s="494">
        <v>83.495009999999994</v>
      </c>
      <c r="CO27" s="96"/>
      <c r="CP27" s="91"/>
      <c r="CQ27" s="91">
        <v>89</v>
      </c>
      <c r="CR27" s="91">
        <v>89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502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65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494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109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500">
        <v>0</v>
      </c>
      <c r="CN30" s="500">
        <v>184</v>
      </c>
      <c r="CO30" s="418"/>
      <c r="CP30" s="372"/>
      <c r="CQ30" s="372"/>
      <c r="CR30" s="372">
        <v>149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110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28.80405</v>
      </c>
      <c r="CM31" s="501">
        <v>0</v>
      </c>
      <c r="CN31" s="501">
        <v>162</v>
      </c>
      <c r="CO31" s="422"/>
      <c r="CP31" s="392"/>
      <c r="CQ31" s="392"/>
      <c r="CR31" s="392">
        <v>82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502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114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28.80405</v>
      </c>
      <c r="CM33" s="496">
        <v>0</v>
      </c>
      <c r="CN33" s="496">
        <v>346</v>
      </c>
      <c r="CO33" s="76"/>
      <c r="CP33" s="91"/>
      <c r="CQ33" s="91">
        <v>0</v>
      </c>
      <c r="CR33" s="91">
        <v>231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109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108.35417</v>
      </c>
      <c r="CM34" s="500">
        <v>69.32808</v>
      </c>
      <c r="CN34" s="500">
        <v>269.45889</v>
      </c>
      <c r="CO34" s="418"/>
      <c r="CP34" s="372"/>
      <c r="CQ34" s="372">
        <v>78</v>
      </c>
      <c r="CR34" s="372">
        <v>208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110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7.3168599999999993</v>
      </c>
      <c r="CM35" s="501">
        <v>7.8107100000000003</v>
      </c>
      <c r="CN35" s="501">
        <v>56.055889999999998</v>
      </c>
      <c r="CO35" s="76"/>
      <c r="CP35" s="392"/>
      <c r="CQ35" s="392">
        <v>9</v>
      </c>
      <c r="CR35" s="392">
        <v>41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502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115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115.67103</v>
      </c>
      <c r="CM37" s="496">
        <v>77.13879</v>
      </c>
      <c r="CN37" s="496">
        <v>325.51477999999997</v>
      </c>
      <c r="CO37" s="96"/>
      <c r="CP37" s="91"/>
      <c r="CQ37" s="91">
        <v>87</v>
      </c>
      <c r="CR37" s="91">
        <v>249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502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116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519.56218999999999</v>
      </c>
      <c r="CM39" s="496">
        <v>450.65192999999999</v>
      </c>
      <c r="CN39" s="496">
        <v>1041.9617799999999</v>
      </c>
      <c r="CO39" s="96"/>
      <c r="CP39" s="74"/>
      <c r="CQ39" s="74">
        <v>476</v>
      </c>
      <c r="CR39" s="99">
        <v>869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502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33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</v>
      </c>
      <c r="CM41" s="496">
        <v>0</v>
      </c>
      <c r="CN41" s="496">
        <v>0</v>
      </c>
      <c r="CO41" s="96"/>
      <c r="CP41" s="91"/>
      <c r="CQ41" s="91">
        <v>1</v>
      </c>
      <c r="CR41" s="297">
        <v>1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502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34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496">
        <v>0</v>
      </c>
      <c r="CN43" s="496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502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35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496">
        <v>0</v>
      </c>
      <c r="CN45" s="496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>
        <v>91.071950000000001</v>
      </c>
      <c r="CM46" s="502">
        <v>11.22716</v>
      </c>
      <c r="CN46" s="502">
        <v>57.141190000000002</v>
      </c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113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503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36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117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204.74501999999995</v>
      </c>
      <c r="CM48" s="494">
        <v>110.36762</v>
      </c>
      <c r="CN48" s="494">
        <v>168.89357999999999</v>
      </c>
      <c r="CO48" s="76"/>
      <c r="CP48" s="91"/>
      <c r="CQ48" s="91">
        <v>103</v>
      </c>
      <c r="CR48" s="80">
        <v>82.4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502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37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3.4469799999999999</v>
      </c>
      <c r="CM50" s="494">
        <v>3.3859699999999999</v>
      </c>
      <c r="CN50" s="494">
        <v>3.9651100000000001</v>
      </c>
      <c r="CO50" s="76"/>
      <c r="CP50" s="74"/>
      <c r="CQ50" s="74">
        <v>4</v>
      </c>
      <c r="CR50" s="74">
        <v>4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496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38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72.584510000000009</v>
      </c>
      <c r="CM52" s="494">
        <v>55.101709999999997</v>
      </c>
      <c r="CN52" s="494">
        <v>76.234690000000001</v>
      </c>
      <c r="CO52" s="76"/>
      <c r="CP52" s="74"/>
      <c r="CQ52" s="74">
        <v>20</v>
      </c>
      <c r="CR52" s="74">
        <v>8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496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39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494">
        <v>0</v>
      </c>
      <c r="CN54" s="494">
        <v>2.25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496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40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494">
        <v>0</v>
      </c>
      <c r="CN56" s="49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496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41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494">
        <v>0</v>
      </c>
      <c r="CN58" s="494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496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42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494">
        <v>0</v>
      </c>
      <c r="CN60" s="494">
        <v>0</v>
      </c>
      <c r="CO60" s="76"/>
      <c r="CP60" s="74"/>
      <c r="CQ60" s="74"/>
      <c r="CR60" s="99"/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496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66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0</v>
      </c>
      <c r="CM62" s="494">
        <v>0</v>
      </c>
      <c r="CN62" s="494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496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44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494">
        <v>0</v>
      </c>
      <c r="CN64" s="494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496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118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280.77650999999997</v>
      </c>
      <c r="CM66" s="496">
        <v>180.08246</v>
      </c>
      <c r="CN66" s="496">
        <v>308.48457000000002</v>
      </c>
      <c r="CO66" s="96"/>
      <c r="CP66" s="91"/>
      <c r="CQ66" s="91">
        <v>128</v>
      </c>
      <c r="CR66" s="100">
        <v>95.4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502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119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494">
        <v>0</v>
      </c>
      <c r="CN68" s="494">
        <v>0</v>
      </c>
      <c r="CO68" s="76"/>
      <c r="CP68" s="74"/>
      <c r="CQ68" s="74"/>
      <c r="CR68" s="99">
        <v>60</v>
      </c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502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120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494">
        <v>0</v>
      </c>
      <c r="CN70" s="49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502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121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494">
        <v>0</v>
      </c>
      <c r="CN72" s="49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502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122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123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494">
        <v>0</v>
      </c>
      <c r="CN74" s="49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502"/>
      <c r="CN75" s="50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124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494">
        <v>0</v>
      </c>
      <c r="CN76" s="49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504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125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494">
        <v>0</v>
      </c>
      <c r="CN78" s="494">
        <v>0</v>
      </c>
      <c r="CO78" s="76"/>
      <c r="CP78" s="74"/>
      <c r="CQ78" s="74">
        <v>0</v>
      </c>
      <c r="CR78" s="99">
        <v>60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502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67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0.40482999999999997</v>
      </c>
      <c r="CM80" s="494">
        <v>0.40483999999999998</v>
      </c>
      <c r="CN80" s="494">
        <v>0.51075999999999999</v>
      </c>
      <c r="CO80" s="76"/>
      <c r="CP80" s="74"/>
      <c r="CQ80" s="74">
        <v>1</v>
      </c>
      <c r="CR80" s="74">
        <v>1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502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68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74.033330000000007</v>
      </c>
      <c r="CM82" s="494">
        <v>56</v>
      </c>
      <c r="CN82" s="494">
        <v>44.733959999999996</v>
      </c>
      <c r="CO82" s="76"/>
      <c r="CP82" s="74"/>
      <c r="CQ82" s="74">
        <v>57</v>
      </c>
      <c r="CR82" s="74">
        <v>57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502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69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0</v>
      </c>
      <c r="CM84" s="494">
        <v>0</v>
      </c>
      <c r="CN84" s="494">
        <v>0</v>
      </c>
      <c r="CO84" s="76"/>
      <c r="CP84" s="74"/>
      <c r="CQ84" s="74"/>
      <c r="CR84" s="99"/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502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70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494">
        <v>0</v>
      </c>
      <c r="CN86" s="49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502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126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74.438160000000011</v>
      </c>
      <c r="CM88" s="494">
        <v>56.40484</v>
      </c>
      <c r="CN88" s="494">
        <v>45.244719999999994</v>
      </c>
      <c r="CO88" s="76"/>
      <c r="CP88" s="74"/>
      <c r="CQ88" s="74">
        <v>58</v>
      </c>
      <c r="CR88" s="99">
        <v>58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502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71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494">
        <v>0</v>
      </c>
      <c r="CN90" s="49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502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72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49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502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73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49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502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74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49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502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127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2890.4540000000002</v>
      </c>
      <c r="CM98" s="494">
        <v>1835.548</v>
      </c>
      <c r="CN98" s="494">
        <v>2553.33</v>
      </c>
      <c r="CO98" s="76"/>
      <c r="CP98" s="74"/>
      <c r="CQ98" s="74">
        <v>2358.98</v>
      </c>
      <c r="CR98" s="80">
        <v>1623.92</v>
      </c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496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75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49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496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76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496">
        <v>0</v>
      </c>
      <c r="CN102" s="496">
        <v>-964.47851000000003</v>
      </c>
      <c r="CO102" s="96"/>
      <c r="CP102" s="91"/>
      <c r="CQ102" s="91"/>
      <c r="CR102" s="100">
        <v>6</v>
      </c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502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77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11.336</v>
      </c>
      <c r="CM104" s="494">
        <v>0</v>
      </c>
      <c r="CN104" s="494">
        <v>31.614999999999998</v>
      </c>
      <c r="CO104" s="76"/>
      <c r="CP104" s="74"/>
      <c r="CQ104" s="74">
        <v>15</v>
      </c>
      <c r="CR104" s="74">
        <v>15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502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124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2901.79</v>
      </c>
      <c r="CM106" s="494">
        <v>1835.548</v>
      </c>
      <c r="CN106" s="494">
        <v>1620.4664899999998</v>
      </c>
      <c r="CO106" s="76"/>
      <c r="CP106" s="74"/>
      <c r="CQ106" s="74">
        <v>2373.98</v>
      </c>
      <c r="CR106" s="99">
        <v>1644.92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505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128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3891.0302799999999</v>
      </c>
      <c r="CM108" s="494">
        <v>2595.3905399999999</v>
      </c>
      <c r="CN108" s="494">
        <v>3099.7644999999993</v>
      </c>
      <c r="CO108" s="195"/>
      <c r="CP108" s="194"/>
      <c r="CQ108" s="194">
        <v>3109.8517499999998</v>
      </c>
      <c r="CR108" s="196">
        <v>2777.2345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129</v>
      </c>
      <c r="CI109" s="2"/>
      <c r="CJ109" s="2"/>
      <c r="CL109" s="506"/>
      <c r="CM109" s="506"/>
      <c r="CN109" s="506"/>
    </row>
    <row r="110" spans="2:103" x14ac:dyDescent="0.15">
      <c r="U110" s="2">
        <v>2914.9757600000003</v>
      </c>
      <c r="CI110" s="2"/>
      <c r="CJ110" s="2"/>
      <c r="CL110" s="507"/>
      <c r="CM110" s="507"/>
      <c r="CN110" s="507"/>
    </row>
    <row r="111" spans="2:103" x14ac:dyDescent="0.15">
      <c r="CI111" s="2"/>
      <c r="CJ111" s="2"/>
      <c r="CL111" s="502"/>
      <c r="CM111" s="502"/>
      <c r="CN111" s="502"/>
    </row>
    <row r="112" spans="2:103" s="73" customFormat="1" ht="14.25" thickBot="1" x14ac:dyDescent="0.2">
      <c r="B112" s="73" t="s">
        <v>130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3891.0302799999999</v>
      </c>
      <c r="CM112" s="508">
        <v>2595.3905399999999</v>
      </c>
      <c r="CN112" s="508">
        <v>3099.7644999999993</v>
      </c>
      <c r="CO112" s="201"/>
      <c r="CP112" s="202"/>
      <c r="CQ112" s="202">
        <v>3109.8517499999998</v>
      </c>
      <c r="CR112" s="202">
        <v>2777.2345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>
        <v>156424</v>
      </c>
      <c r="CM116" s="509">
        <v>102787</v>
      </c>
      <c r="CN116" s="509">
        <v>139805</v>
      </c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  <c r="CL117" s="490">
        <v>144522</v>
      </c>
      <c r="CM117" s="490">
        <v>91777</v>
      </c>
      <c r="CN117" s="490">
        <v>127667</v>
      </c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M営</vt:lpstr>
      <vt:lpstr>データ</vt:lpstr>
      <vt:lpstr>Sheet1</vt:lpstr>
      <vt:lpstr>M営!Print_Area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2017-03-08T03:33:59Z</cp:lastPrinted>
  <dcterms:created xsi:type="dcterms:W3CDTF">2014-03-13T01:56:14Z</dcterms:created>
  <dcterms:modified xsi:type="dcterms:W3CDTF">2018-03-02T02:49:55Z</dcterms:modified>
</cp:coreProperties>
</file>