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M技" sheetId="1" r:id="rId1"/>
    <sheet name="データ" sheetId="2" state="hidden" r:id="rId2"/>
    <sheet name="Sheet1" sheetId="3" r:id="rId3"/>
  </sheets>
  <definedNames>
    <definedName name="_xlnm.Print_Area" localSheetId="0">M技!$A$1:$CT$49</definedName>
  </definedNames>
  <calcPr calcId="152511"/>
</workbook>
</file>

<file path=xl/calcChain.xml><?xml version="1.0" encoding="utf-8"?>
<calcChain xmlns="http://schemas.openxmlformats.org/spreadsheetml/2006/main">
  <c r="CJ14" i="1" l="1"/>
  <c r="CH14" i="1"/>
  <c r="CF14" i="1"/>
  <c r="CB14" i="1"/>
  <c r="CA14" i="1"/>
  <c r="BZ14" i="1"/>
  <c r="CS14" i="1" l="1"/>
  <c r="CA34" i="1"/>
  <c r="CT14" i="1" l="1"/>
  <c r="BX48" i="1" l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BQ48" i="1" l="1"/>
  <c r="BS48" i="1" s="1"/>
  <c r="CI46" i="1" l="1"/>
  <c r="CI34" i="1"/>
  <c r="CI48" i="1" s="1"/>
  <c r="CG46" i="1"/>
  <c r="CG48" i="1" s="1"/>
  <c r="CG34" i="1"/>
  <c r="CE46" i="1"/>
  <c r="CE34" i="1"/>
  <c r="CE48" i="1" s="1"/>
  <c r="CR7" i="1" l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46" i="1" l="1"/>
  <c r="CR34" i="1"/>
  <c r="CR48" i="1" l="1"/>
  <c r="BO7" i="1"/>
  <c r="BY48" i="1"/>
  <c r="CD48" i="1"/>
  <c r="CL7" i="1"/>
  <c r="BN48" i="1"/>
  <c r="BO46" i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CL44" i="1" l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46" i="1" l="1"/>
  <c r="CL34" i="1"/>
  <c r="CL48" i="1" s="1"/>
  <c r="BM48" i="1"/>
  <c r="BO48" i="1" s="1"/>
  <c r="BZ9" i="1" l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Z34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S38" i="1" s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7" i="1"/>
  <c r="CS7" i="1" l="1"/>
  <c r="CS30" i="1"/>
  <c r="CT30" i="1" s="1"/>
  <c r="CS36" i="1"/>
  <c r="CS32" i="1"/>
  <c r="CT32" i="1" s="1"/>
  <c r="CT38" i="1"/>
  <c r="CS9" i="1"/>
  <c r="CS13" i="1"/>
  <c r="CT13" i="1" s="1"/>
  <c r="CS18" i="1"/>
  <c r="CT18" i="1" s="1"/>
  <c r="CS22" i="1"/>
  <c r="CT22" i="1" s="1"/>
  <c r="CS26" i="1"/>
  <c r="CT26" i="1" s="1"/>
  <c r="CS40" i="1"/>
  <c r="CT40" i="1" s="1"/>
  <c r="CS44" i="1"/>
  <c r="CT44" i="1" s="1"/>
  <c r="CS11" i="1"/>
  <c r="CT11" i="1" s="1"/>
  <c r="CS16" i="1"/>
  <c r="CT16" i="1" s="1"/>
  <c r="CS20" i="1"/>
  <c r="CT20" i="1" s="1"/>
  <c r="CS24" i="1"/>
  <c r="CT24" i="1" s="1"/>
  <c r="CS28" i="1"/>
  <c r="CT28" i="1" s="1"/>
  <c r="CS42" i="1"/>
  <c r="CT42" i="1" s="1"/>
  <c r="CH46" i="1"/>
  <c r="CA46" i="1"/>
  <c r="CH34" i="1"/>
  <c r="CJ34" i="1"/>
  <c r="CJ46" i="1"/>
  <c r="BZ48" i="1"/>
  <c r="CF46" i="1"/>
  <c r="CB34" i="1"/>
  <c r="CF34" i="1"/>
  <c r="CB46" i="1"/>
  <c r="CS34" i="1" l="1"/>
  <c r="CT7" i="1"/>
  <c r="CT9" i="1"/>
  <c r="CT34" i="1" s="1"/>
  <c r="CS46" i="1"/>
  <c r="CT36" i="1"/>
  <c r="CT46" i="1" s="1"/>
  <c r="CH48" i="1"/>
  <c r="CF48" i="1"/>
  <c r="CJ48" i="1"/>
  <c r="CA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L34" i="1"/>
  <c r="J34" i="1"/>
  <c r="J48" i="1" s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CN34" i="1" s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N48" i="1" l="1"/>
  <c r="R34" i="1"/>
  <c r="Q3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K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AI46" i="1" s="1"/>
  <c r="W38" i="1"/>
  <c r="AH38" i="1"/>
  <c r="W42" i="1"/>
  <c r="AH42" i="1"/>
  <c r="AI42" i="1" s="1"/>
  <c r="L48" i="1"/>
  <c r="AH36" i="1"/>
  <c r="AI36" i="1" s="1"/>
  <c r="BK36" i="1"/>
  <c r="N52" i="1"/>
  <c r="AI38" i="1" l="1"/>
  <c r="AI9" i="1"/>
  <c r="AI11" i="1"/>
  <c r="CK34" i="1"/>
  <c r="CK48" i="1" s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34" i="1"/>
  <c r="CC48" i="1" s="1"/>
  <c r="AA48" i="1"/>
  <c r="CM34" i="1" l="1"/>
  <c r="CM48" i="1" s="1"/>
  <c r="AC48" i="1"/>
  <c r="AD48" i="1" s="1"/>
  <c r="BK48" i="1"/>
  <c r="CP36" i="1"/>
  <c r="CO46" i="1"/>
  <c r="CP46" i="1" s="1"/>
  <c r="CO34" i="1"/>
  <c r="CP9" i="1"/>
  <c r="Y34" i="1"/>
  <c r="CN48" i="1"/>
  <c r="Y48" i="1"/>
  <c r="AE48" i="1"/>
  <c r="AF48" i="1" s="1"/>
  <c r="W34" i="1"/>
  <c r="AH34" i="1"/>
  <c r="AI34" i="1" s="1"/>
  <c r="V48" i="1"/>
  <c r="CP16" i="1"/>
  <c r="CP7" i="1" l="1"/>
  <c r="CP34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N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<sst xmlns="http://schemas.openxmlformats.org/spreadsheetml/2006/main" count="392" uniqueCount="174">
  <si>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</si>
  <si>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</si>
  <si>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</si>
  <si>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</si>
  <si>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</si>
  <si>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</si>
  <si>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</si>
  <si>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</si>
  <si>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</si>
  <si>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</si>
  <si>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</si>
  <si>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</si>
  <si>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</si>
  <si>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</si>
  <si>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</si>
  <si>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</si>
  <si>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</si>
  <si>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</si>
  <si>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</si>
  <si>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</si>
  <si>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</si>
  <si>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</si>
  <si>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</si>
  <si>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</si>
  <si>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</si>
  <si>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</si>
  <si>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</si>
  <si>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</si>
  <si>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</si>
  <si>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</si>
  <si>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</si>
  <si>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</si>
  <si>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</si>
  <si>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</si>
  <si>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</si>
  <si>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</si>
  <si>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</si>
  <si>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</si>
  <si>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</si>
  <si>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</si>
  <si>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</si>
  <si>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</si>
  <si>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</si>
  <si>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</si>
  <si>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</si>
  <si>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</si>
  <si>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</si>
  <si>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</si>
  <si>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</si>
  <si>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</si>
  <si>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</si>
  <si>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</si>
  <si>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</si>
  <si>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</si>
  <si>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</si>
  <si>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</si>
  <si>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</si>
  <si>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</si>
  <si>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</si>
  <si>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</si>
  <si>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</si>
  <si>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</si>
  <si>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</si>
  <si>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</si>
  <si>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</si>
  <si>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</si>
  <si>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</si>
  <si>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</si>
  <si>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</si>
  <si>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</si>
  <si>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</si>
  <si>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</si>
  <si>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</si>
  <si>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</si>
  <si>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</si>
  <si>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</si>
  <si>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</si>
  <si>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</si>
  <si>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</si>
  <si>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</si>
  <si>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</si>
  <si>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</si>
  <si>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</si>
  <si>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</si>
  <si>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</si>
  <si>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</si>
  <si>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</si>
  <si>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</si>
  <si>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</si>
  <si>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</si>
  <si>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</si>
  <si>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</si>
  <si>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</si>
  <si>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</si>
  <si>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</si>
  <si>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</si>
  <si>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</si>
  <si>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</si>
  <si>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</si>
  <si>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</si>
  <si>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</si>
  <si>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</si>
  <si>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</si>
  <si>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</si>
  <si>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</si>
  <si>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</si>
  <si>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</si>
  <si>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</si>
  <si>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</si>
  <si>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</si>
  <si>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</si>
  <si>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</si>
  <si>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</si>
  <si>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</si>
  <si>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</si>
  <si>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</si>
  <si>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</si>
  <si>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</si>
  <si>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</si>
  <si>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</si>
  <si>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</si>
  <si>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</si>
  <si>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</si>
  <si>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</si>
  <si>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</si>
  <si>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</si>
  <si>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</si>
  <si>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</si>
  <si>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</si>
  <si>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</si>
  <si>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</si>
  <si>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</si>
  <si>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</si>
  <si>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</si>
  <si>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</si>
  <si>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</si>
  <si>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</si>
  <si>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</si>
  <si>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</si>
  <si>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</si>
  <si>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</si>
  <si>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</si>
  <si>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</si>
  <si>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</si>
  <si>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</si>
  <si>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</si>
  <si>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</si>
  <si>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</si>
  <si>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</si>
  <si>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</si>
  <si>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</si>
  <si>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</si>
  <si>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</si>
  <si>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</si>
  <si>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レビュー</t>
    <phoneticPr fontId="3" type="noConversion"/>
  </si>
  <si>
    <t>17/9</t>
  </si>
  <si>
    <t>２０１７下期予算　（M技）間接費</t>
    <phoneticPr fontId="3" type="noConversion"/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</si>
  <si>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</si>
  <si>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</si>
  <si>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</si>
  <si>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</si>
  <si>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</si>
  <si>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</si>
  <si>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</si>
  <si>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</si>
  <si>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</si>
  <si>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</si>
  <si>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</si>
  <si>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</si>
  <si>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17/10</t>
  </si>
  <si>
    <t>赴任手当</t>
    <phoneticPr fontId="3" type="noConversion"/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</si>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</sst>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</font>
    <font>
      <sz val="1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20" xfId="1" applyFont="1" applyFill="1" applyBorder="1">
      <alignment vertical="center"/>
    </xf>
    <xf numFmtId="0" fontId="16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2" xfId="0" quotePrefix="1" applyFont="1" applyFill="1" applyBorder="1" applyAlignment="1">
      <alignment horizontal="center" vertical="center"/>
    </xf>
    <xf numFmtId="0" fontId="17" fillId="2" borderId="16" xfId="0" quotePrefix="1" applyFont="1" applyFill="1" applyBorder="1" applyAlignment="1">
      <alignment horizontal="center" vertical="center"/>
    </xf>
    <xf numFmtId="0" fontId="13" fillId="6" borderId="113" xfId="0" applyFont="1" applyFill="1" applyBorder="1">
      <alignment vertical="center"/>
    </xf>
    <xf numFmtId="0" fontId="13" fillId="6" borderId="70" xfId="0" applyFont="1" applyFill="1" applyBorder="1">
      <alignment vertical="center"/>
    </xf>
    <xf numFmtId="178" fontId="4" fillId="2" borderId="98" xfId="0" applyNumberFormat="1" applyFont="1" applyFill="1" applyBorder="1">
      <alignment vertical="center"/>
    </xf>
    <xf numFmtId="0" fontId="0" fillId="2" borderId="2" xfId="0" applyFill="1" applyBorder="1">
      <alignment vertical="center"/>
    </xf>
    <xf numFmtId="178" fontId="4" fillId="9" borderId="98" xfId="0" applyNumberFormat="1" applyFont="1" applyFill="1" applyBorder="1">
      <alignment vertical="center"/>
    </xf>
    <xf numFmtId="179" fontId="7" fillId="2" borderId="43" xfId="0" applyNumberFormat="1" applyFont="1" applyFill="1" applyBorder="1">
      <alignment vertical="center"/>
    </xf>
    <xf numFmtId="0" fontId="13" fillId="6" borderId="114" xfId="0" applyFont="1" applyFill="1" applyBorder="1">
      <alignment vertical="center"/>
    </xf>
    <xf numFmtId="0" fontId="4" fillId="2" borderId="111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F7" sqref="F7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5" style="2" hidden="1" customWidth="1"/>
    <col min="69" max="71" width="9" style="2" customWidth="1"/>
    <col min="72" max="72" width="2.375" style="524" customWidth="1"/>
    <col min="73" max="73" width="9" style="2" customWidth="1"/>
    <col min="74" max="75" width="9" style="526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.2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156</v>
      </c>
      <c r="C1" s="1"/>
      <c r="D1" s="1"/>
      <c r="BR1" s="83"/>
      <c r="BS1" s="83"/>
      <c r="BV1" s="525"/>
      <c r="BW1" s="525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27"/>
      <c r="BW3" s="527"/>
      <c r="BX3" s="217"/>
      <c r="BY3" s="217"/>
      <c r="BZ3" s="203"/>
      <c r="CA3" s="203"/>
      <c r="CB3" s="203"/>
      <c r="CC3" s="203"/>
      <c r="CD3" s="217"/>
      <c r="CE3" s="521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142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96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18" t="s">
        <v>66</v>
      </c>
      <c r="BF4" s="31"/>
      <c r="BG4" s="32"/>
      <c r="BH4" s="22" t="s">
        <v>99</v>
      </c>
      <c r="BJ4" s="23" t="s">
        <v>17</v>
      </c>
      <c r="BK4" s="2" t="s">
        <v>18</v>
      </c>
      <c r="BL4" s="14" t="s">
        <v>19</v>
      </c>
      <c r="BM4" s="22" t="s">
        <v>136</v>
      </c>
      <c r="BN4" s="22" t="s">
        <v>137</v>
      </c>
      <c r="BO4" s="22" t="s">
        <v>138</v>
      </c>
      <c r="BQ4" s="18" t="s">
        <v>140</v>
      </c>
      <c r="BR4" s="22" t="s">
        <v>147</v>
      </c>
      <c r="BS4" s="22" t="s">
        <v>148</v>
      </c>
      <c r="BU4" s="22" t="s">
        <v>150</v>
      </c>
      <c r="BV4" s="528" t="s">
        <v>151</v>
      </c>
      <c r="BW4" s="528" t="s">
        <v>152</v>
      </c>
      <c r="BX4" s="19" t="s">
        <v>151</v>
      </c>
      <c r="BY4" s="19" t="s">
        <v>146</v>
      </c>
      <c r="BZ4" s="17" t="s">
        <v>157</v>
      </c>
      <c r="CA4" s="17" t="s">
        <v>158</v>
      </c>
      <c r="CB4" s="17" t="s">
        <v>159</v>
      </c>
      <c r="CC4" s="539" t="s">
        <v>20</v>
      </c>
      <c r="CD4" s="19" t="s">
        <v>160</v>
      </c>
      <c r="CE4" s="540" t="s">
        <v>161</v>
      </c>
      <c r="CF4" s="17" t="s">
        <v>162</v>
      </c>
      <c r="CG4" s="17" t="s">
        <v>163</v>
      </c>
      <c r="CH4" s="17" t="s">
        <v>164</v>
      </c>
      <c r="CI4" s="22" t="s">
        <v>165</v>
      </c>
      <c r="CJ4" s="17" t="s">
        <v>166</v>
      </c>
      <c r="CK4" s="216" t="s">
        <v>21</v>
      </c>
      <c r="CL4" s="19" t="s">
        <v>139</v>
      </c>
      <c r="CM4" s="207" t="s">
        <v>22</v>
      </c>
      <c r="CN4" s="22" t="s">
        <v>23</v>
      </c>
      <c r="CO4" s="206" t="s">
        <v>24</v>
      </c>
      <c r="CP4" s="33" t="s">
        <v>16</v>
      </c>
      <c r="CQ4" s="98"/>
      <c r="CR4" s="548" t="s">
        <v>143</v>
      </c>
      <c r="CS4" s="549"/>
      <c r="CT4" s="550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67</v>
      </c>
      <c r="BA5" s="46" t="s">
        <v>28</v>
      </c>
      <c r="BB5" s="46" t="s">
        <v>29</v>
      </c>
      <c r="BC5" s="48" t="s">
        <v>29</v>
      </c>
      <c r="BD5" s="49" t="s">
        <v>67</v>
      </c>
      <c r="BE5" s="38" t="s">
        <v>28</v>
      </c>
      <c r="BF5" s="50" t="s">
        <v>103</v>
      </c>
      <c r="BG5" s="51" t="s">
        <v>135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9" t="s">
        <v>28</v>
      </c>
      <c r="BR5" s="38" t="s">
        <v>149</v>
      </c>
      <c r="BS5" s="38" t="s">
        <v>149</v>
      </c>
      <c r="BU5" s="38" t="s">
        <v>153</v>
      </c>
      <c r="BV5" s="529" t="s">
        <v>28</v>
      </c>
      <c r="BW5" s="529" t="s">
        <v>153</v>
      </c>
      <c r="BX5" s="41" t="s">
        <v>154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22" t="s">
        <v>167</v>
      </c>
      <c r="CF5" s="37" t="s">
        <v>28</v>
      </c>
      <c r="CG5" s="38" t="s">
        <v>28</v>
      </c>
      <c r="CH5" s="38" t="s">
        <v>28</v>
      </c>
      <c r="CI5" s="38" t="s">
        <v>168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141</v>
      </c>
      <c r="CS5" s="38" t="s">
        <v>144</v>
      </c>
      <c r="CT5" s="43" t="s">
        <v>145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24"/>
      <c r="BU6" s="111"/>
      <c r="BV6" s="530"/>
      <c r="BW6" s="530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2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7</v>
      </c>
      <c r="BF7" s="78"/>
      <c r="BG7" s="79"/>
      <c r="BH7" s="68">
        <v>4</v>
      </c>
      <c r="BJ7" s="75">
        <v>2</v>
      </c>
      <c r="BK7" s="73">
        <f t="shared" si="1"/>
        <v>-2</v>
      </c>
      <c r="BL7" s="68">
        <v>1.8915000000000002</v>
      </c>
      <c r="BM7" s="68">
        <v>9.5687866666666679</v>
      </c>
      <c r="BN7" s="488">
        <v>11.454643333333333</v>
      </c>
      <c r="BO7" s="488">
        <f>(BM7+BN7)/2</f>
        <v>10.511715000000001</v>
      </c>
      <c r="BQ7" s="488">
        <v>9.2739383333333336</v>
      </c>
      <c r="BR7" s="68">
        <v>6.471776666666667</v>
      </c>
      <c r="BS7" s="68">
        <f>(BQ7+BR7)/2</f>
        <v>7.8728575000000003</v>
      </c>
      <c r="BT7" s="524"/>
      <c r="BU7" s="488">
        <v>7.4472066666666663</v>
      </c>
      <c r="BV7" s="531"/>
      <c r="BW7" s="531">
        <f>(BU7+BV7)/2</f>
        <v>3.7236033333333332</v>
      </c>
      <c r="BX7" s="71">
        <v>10</v>
      </c>
      <c r="BY7" s="71">
        <v>7</v>
      </c>
      <c r="BZ7" s="67">
        <f>データ!CL25</f>
        <v>17.169250000000002</v>
      </c>
      <c r="CA7" s="68">
        <f>データ!CM25</f>
        <v>5.9939999999999998</v>
      </c>
      <c r="CB7" s="68">
        <f>データ!CN25</f>
        <v>11.059799999999999</v>
      </c>
      <c r="CC7" s="210">
        <f>(BZ7+CA7+CB7)/3</f>
        <v>11.407683333333333</v>
      </c>
      <c r="CD7" s="71">
        <v>12</v>
      </c>
      <c r="CE7" s="523"/>
      <c r="CF7" s="67">
        <f>データ!CP25</f>
        <v>0</v>
      </c>
      <c r="CG7" s="523"/>
      <c r="CH7" s="68">
        <f>データ!CQ25</f>
        <v>8</v>
      </c>
      <c r="CI7" s="523"/>
      <c r="CJ7" s="68">
        <f>データ!CR25</f>
        <v>8</v>
      </c>
      <c r="CK7" s="65">
        <f>(CF7+CH7+CJ7)/3</f>
        <v>5.333333333333333</v>
      </c>
      <c r="CL7" s="71">
        <f>(BY7+CD7)/2</f>
        <v>9.5</v>
      </c>
      <c r="CM7" s="67">
        <f>(CC7+CK7)/2</f>
        <v>8.3705083333333334</v>
      </c>
      <c r="CN7" s="69">
        <v>1</v>
      </c>
      <c r="CO7" s="68">
        <f>(CM7+CN7)/2</f>
        <v>4.6852541666666667</v>
      </c>
      <c r="CP7" s="81">
        <f>CO7-BH7</f>
        <v>0.68525416666666672</v>
      </c>
      <c r="CR7" s="513">
        <f>BX7*6</f>
        <v>60</v>
      </c>
      <c r="CS7" s="68">
        <f>BZ7+CA7+CB7+CF7+CH7+CJ7</f>
        <v>50.223050000000001</v>
      </c>
      <c r="CT7" s="72">
        <f>CR7-CS7</f>
        <v>9.7769499999999994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24"/>
      <c r="BU8" s="56"/>
      <c r="BV8" s="532"/>
      <c r="BW8" s="532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4.4644399999999997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4.9453266666666673</v>
      </c>
      <c r="BF9" s="94"/>
      <c r="BG9" s="95"/>
      <c r="BH9" s="64">
        <v>4.7048833333333331</v>
      </c>
      <c r="BJ9" s="92">
        <v>5</v>
      </c>
      <c r="BK9" s="73">
        <f t="shared" si="1"/>
        <v>-5</v>
      </c>
      <c r="BL9" s="64">
        <v>6.1214133333333329</v>
      </c>
      <c r="BM9" s="64">
        <v>7.829931666666667</v>
      </c>
      <c r="BN9" s="64">
        <v>10.082710000000001</v>
      </c>
      <c r="BO9" s="488">
        <f>(BM9+BN9)/2</f>
        <v>8.9563208333333328</v>
      </c>
      <c r="BQ9" s="488">
        <v>4.3344916666666666</v>
      </c>
      <c r="BR9" s="64">
        <v>3.7884716666666667</v>
      </c>
      <c r="BS9" s="68">
        <f>(BQ9+BR9)/2</f>
        <v>4.0614816666666664</v>
      </c>
      <c r="BT9" s="524"/>
      <c r="BU9" s="488">
        <v>7.9519783333333329</v>
      </c>
      <c r="BV9" s="533"/>
      <c r="BW9" s="531">
        <f>(BU9+BV9)/2</f>
        <v>3.9759891666666665</v>
      </c>
      <c r="BX9" s="90">
        <v>5</v>
      </c>
      <c r="BY9" s="90">
        <v>8</v>
      </c>
      <c r="BZ9" s="86">
        <f>データ!CL41</f>
        <v>4.4904899999999994</v>
      </c>
      <c r="CA9" s="64">
        <f>データ!CM41</f>
        <v>6.0990000000000002</v>
      </c>
      <c r="CB9" s="64">
        <f>データ!CN41</f>
        <v>0.54922000000000004</v>
      </c>
      <c r="CC9" s="212">
        <f>(BZ9+CA9+CB9)/3</f>
        <v>3.7129033333333332</v>
      </c>
      <c r="CD9" s="90">
        <v>8</v>
      </c>
      <c r="CE9" s="523"/>
      <c r="CF9" s="86">
        <f>データ!CP41</f>
        <v>0</v>
      </c>
      <c r="CG9" s="523"/>
      <c r="CH9" s="86">
        <f>データ!CQ41</f>
        <v>2</v>
      </c>
      <c r="CI9" s="523"/>
      <c r="CJ9" s="64">
        <f>データ!CR41</f>
        <v>2</v>
      </c>
      <c r="CK9" s="84">
        <f>(CF9+CH9+CJ9)/3</f>
        <v>1.3333333333333333</v>
      </c>
      <c r="CL9" s="90">
        <f>(BY9+CD9)/2</f>
        <v>8</v>
      </c>
      <c r="CM9" s="86">
        <f>(CC9+CK9)/2</f>
        <v>2.5231183333333331</v>
      </c>
      <c r="CN9" s="86">
        <v>9.2588096883333346</v>
      </c>
      <c r="CO9" s="64">
        <f>(CM9+CN9)/2</f>
        <v>5.8909640108333337</v>
      </c>
      <c r="CP9" s="97">
        <f t="shared" ref="CP9:CP13" si="2">CO9-BH9</f>
        <v>1.1860806775000006</v>
      </c>
      <c r="CR9" s="516">
        <f>BX9*6</f>
        <v>30</v>
      </c>
      <c r="CS9" s="68">
        <f>BZ9+CA9+CB9+CF9+CH9+CJ9</f>
        <v>15.13871</v>
      </c>
      <c r="CT9" s="72">
        <f>CR9-CS9</f>
        <v>14.86129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24"/>
      <c r="BU10" s="56"/>
      <c r="BV10" s="532"/>
      <c r="BW10" s="532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0.109545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0.29300999999999999</v>
      </c>
      <c r="BF11" s="94"/>
      <c r="BG11" s="95"/>
      <c r="BH11" s="64">
        <v>0.2012775</v>
      </c>
      <c r="BJ11" s="92"/>
      <c r="BK11" s="73">
        <f t="shared" si="1"/>
        <v>0</v>
      </c>
      <c r="BL11" s="64">
        <v>9.9048333333333335E-2</v>
      </c>
      <c r="BM11" s="64">
        <v>0.16250666666666666</v>
      </c>
      <c r="BN11" s="64">
        <v>0.20998833333333333</v>
      </c>
      <c r="BO11" s="488">
        <f>(BM11+BN11)/2</f>
        <v>0.18624750000000001</v>
      </c>
      <c r="BQ11" s="488">
        <v>0</v>
      </c>
      <c r="BR11" s="64">
        <v>0.04</v>
      </c>
      <c r="BS11" s="68">
        <f>(BQ11+BR11)/2</f>
        <v>0.02</v>
      </c>
      <c r="BT11" s="524"/>
      <c r="BU11" s="488">
        <v>0</v>
      </c>
      <c r="BV11" s="533"/>
      <c r="BW11" s="531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3"/>
      <c r="CF11" s="86">
        <f>データ!CP43</f>
        <v>0</v>
      </c>
      <c r="CG11" s="523"/>
      <c r="CH11" s="64">
        <f>データ!CQ43</f>
        <v>0</v>
      </c>
      <c r="CI11" s="523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-0.17202512666666667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24"/>
      <c r="BU12" s="56"/>
      <c r="BV12" s="532"/>
      <c r="BW12" s="532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24"/>
      <c r="BU13" s="488">
        <v>0</v>
      </c>
      <c r="BV13" s="533"/>
      <c r="BW13" s="531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3"/>
      <c r="CF13" s="67">
        <f>データ!CP45</f>
        <v>0</v>
      </c>
      <c r="CG13" s="523"/>
      <c r="CH13" s="68">
        <f>データ!CQ45</f>
        <v>0</v>
      </c>
      <c r="CI13" s="523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541" t="s">
        <v>170</v>
      </c>
      <c r="E14" s="542"/>
      <c r="F14" s="65"/>
      <c r="G14" s="65"/>
      <c r="H14" s="66"/>
      <c r="I14" s="67"/>
      <c r="J14" s="67"/>
      <c r="K14" s="68"/>
      <c r="L14" s="68"/>
      <c r="M14" s="68"/>
      <c r="N14" s="68"/>
      <c r="O14" s="68"/>
      <c r="P14" s="68"/>
      <c r="Q14" s="69"/>
      <c r="R14" s="70"/>
      <c r="S14" s="67"/>
      <c r="T14" s="69"/>
      <c r="U14" s="71"/>
      <c r="V14" s="67"/>
      <c r="W14" s="68"/>
      <c r="X14" s="68"/>
      <c r="Y14" s="68"/>
      <c r="Z14" s="68"/>
      <c r="AA14" s="68"/>
      <c r="AB14" s="75"/>
      <c r="AC14" s="69"/>
      <c r="AD14" s="69"/>
      <c r="AE14" s="68"/>
      <c r="AF14" s="72"/>
      <c r="AG14" s="65"/>
      <c r="AH14" s="70"/>
      <c r="AI14" s="66"/>
      <c r="AJ14" s="65"/>
      <c r="AK14" s="68"/>
      <c r="AL14" s="72"/>
      <c r="AM14" s="65"/>
      <c r="AN14" s="68"/>
      <c r="AO14" s="72"/>
      <c r="AP14" s="65"/>
      <c r="AQ14" s="68"/>
      <c r="AR14" s="65"/>
      <c r="AS14" s="65"/>
      <c r="AT14" s="75"/>
      <c r="AU14" s="75"/>
      <c r="AV14" s="75"/>
      <c r="AW14" s="74"/>
      <c r="AX14" s="74"/>
      <c r="AY14" s="74"/>
      <c r="AZ14" s="76"/>
      <c r="BA14" s="74"/>
      <c r="BB14" s="74"/>
      <c r="BC14" s="99"/>
      <c r="BD14" s="77"/>
      <c r="BE14" s="68"/>
      <c r="BF14" s="78"/>
      <c r="BG14" s="79"/>
      <c r="BH14" s="68"/>
      <c r="BI14" s="65"/>
      <c r="BJ14" s="75"/>
      <c r="BK14" s="65"/>
      <c r="BL14" s="68"/>
      <c r="BM14" s="68"/>
      <c r="BN14" s="68"/>
      <c r="BO14" s="68"/>
      <c r="BP14" s="65"/>
      <c r="BQ14" s="68"/>
      <c r="BR14" s="543"/>
      <c r="BS14" s="543"/>
      <c r="BT14" s="544"/>
      <c r="BU14" s="68"/>
      <c r="BV14" s="545"/>
      <c r="BW14" s="545"/>
      <c r="BX14" s="71"/>
      <c r="BY14" s="71"/>
      <c r="BZ14" s="67">
        <f>データ!CL46</f>
        <v>0</v>
      </c>
      <c r="CA14" s="68">
        <f>データ!CM46</f>
        <v>11.22716</v>
      </c>
      <c r="CB14" s="68">
        <f>データ!CN46</f>
        <v>0</v>
      </c>
      <c r="CC14" s="210"/>
      <c r="CD14" s="71"/>
      <c r="CE14" s="546"/>
      <c r="CF14" s="67">
        <f>データ!CP46</f>
        <v>0</v>
      </c>
      <c r="CG14" s="546"/>
      <c r="CH14" s="68">
        <f>データ!CQ46</f>
        <v>0</v>
      </c>
      <c r="CI14" s="546"/>
      <c r="CJ14" s="68">
        <f>データ!CR46</f>
        <v>0</v>
      </c>
      <c r="CK14" s="65"/>
      <c r="CL14" s="71"/>
      <c r="CM14" s="67"/>
      <c r="CN14" s="68"/>
      <c r="CO14" s="68"/>
      <c r="CP14" s="81"/>
      <c r="CQ14" s="65"/>
      <c r="CR14" s="547"/>
      <c r="CS14" s="68">
        <f>BZ14+CA14+CB14+CF14+CH14+CJ14</f>
        <v>11.22716</v>
      </c>
      <c r="CT14" s="72">
        <f>CR14-CS14</f>
        <v>-11.22716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24"/>
      <c r="BU15" s="111"/>
      <c r="BV15" s="530"/>
      <c r="BW15" s="530"/>
      <c r="BX15" s="118"/>
      <c r="BY15" s="118"/>
      <c r="BZ15" s="115"/>
      <c r="CA15" s="111"/>
      <c r="CB15" s="111"/>
      <c r="CC15" s="209"/>
      <c r="CD15" s="118"/>
      <c r="CE15" s="523"/>
      <c r="CF15" s="115"/>
      <c r="CG15" s="523"/>
      <c r="CH15" s="111"/>
      <c r="CI15" s="523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75.821381666666667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56.965633333333329</v>
      </c>
      <c r="BF16" s="78"/>
      <c r="BG16" s="79"/>
      <c r="BH16" s="68">
        <v>66.393507499999998</v>
      </c>
      <c r="BJ16" s="75">
        <v>63</v>
      </c>
      <c r="BK16" s="73">
        <f t="shared" si="1"/>
        <v>-63</v>
      </c>
      <c r="BL16" s="68">
        <v>88.466466666666662</v>
      </c>
      <c r="BM16" s="68">
        <v>81.974035000000015</v>
      </c>
      <c r="BN16" s="68">
        <v>109.37297000000001</v>
      </c>
      <c r="BO16" s="488">
        <f>(BM16+BN16)/2</f>
        <v>95.673502500000012</v>
      </c>
      <c r="BQ16" s="488">
        <v>123.37392166666669</v>
      </c>
      <c r="BR16" s="68">
        <v>123.085645</v>
      </c>
      <c r="BS16" s="68">
        <f>(BQ16+BR16)/2</f>
        <v>123.22978333333334</v>
      </c>
      <c r="BT16" s="524"/>
      <c r="BU16" s="488">
        <v>113.381035</v>
      </c>
      <c r="BV16" s="531"/>
      <c r="BW16" s="531">
        <f>(BU16+BV16)/2</f>
        <v>56.690517499999999</v>
      </c>
      <c r="BX16" s="71">
        <v>125</v>
      </c>
      <c r="BY16" s="71">
        <v>106.58526750000003</v>
      </c>
      <c r="BZ16" s="67">
        <f>データ!CL48</f>
        <v>99.338890000000006</v>
      </c>
      <c r="CA16" s="68">
        <f>データ!CM48</f>
        <v>66.487519999999989</v>
      </c>
      <c r="CB16" s="68">
        <f>データ!CN48</f>
        <v>74.938190000000006</v>
      </c>
      <c r="CC16" s="210">
        <f>(BZ16+CA16+CB16)/3</f>
        <v>80.254866666666672</v>
      </c>
      <c r="CD16" s="71">
        <v>185.65934157407409</v>
      </c>
      <c r="CE16" s="523"/>
      <c r="CF16" s="67">
        <f>データ!CP48</f>
        <v>0</v>
      </c>
      <c r="CG16" s="523"/>
      <c r="CH16" s="67">
        <f>データ!CQ48</f>
        <v>125</v>
      </c>
      <c r="CI16" s="523"/>
      <c r="CJ16" s="68">
        <f>データ!CR48</f>
        <v>83.75</v>
      </c>
      <c r="CK16" s="65">
        <f>(CF16+CH16+CJ16)/3</f>
        <v>69.583333333333329</v>
      </c>
      <c r="CL16" s="71">
        <f>(BY16+CD16)/2</f>
        <v>146.12230453703705</v>
      </c>
      <c r="CM16" s="67">
        <f>(CC16+CK16)/2</f>
        <v>74.9191</v>
      </c>
      <c r="CN16" s="67">
        <f>101.425012883333-24</f>
        <v>77.425012883332997</v>
      </c>
      <c r="CO16" s="68">
        <f>(CM16+CN16)/2</f>
        <v>76.172056441666498</v>
      </c>
      <c r="CP16" s="81">
        <f t="shared" ref="CP16:CP48" si="3">CO16-BH16</f>
        <v>9.7785489416665001</v>
      </c>
      <c r="CR16" s="516">
        <f>BX16*6</f>
        <v>750</v>
      </c>
      <c r="CS16" s="68">
        <f>BZ16+CA16+CB16+CF16+CH16+CJ16</f>
        <v>449.51460000000003</v>
      </c>
      <c r="CT16" s="72">
        <f>CR16-CS16</f>
        <v>300.48539999999997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24"/>
      <c r="BU17" s="56"/>
      <c r="BV17" s="532"/>
      <c r="BW17" s="532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4.2506983333333341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6.2964183333333335</v>
      </c>
      <c r="BF18" s="78"/>
      <c r="BG18" s="79"/>
      <c r="BH18" s="68">
        <v>5.2735583333333338</v>
      </c>
      <c r="BJ18" s="75">
        <v>5</v>
      </c>
      <c r="BK18" s="73">
        <f t="shared" si="1"/>
        <v>-5</v>
      </c>
      <c r="BL18" s="68">
        <v>4.7843333333333327</v>
      </c>
      <c r="BM18" s="68">
        <v>7.3958316666666661</v>
      </c>
      <c r="BN18" s="68">
        <v>7.311868333333333</v>
      </c>
      <c r="BO18" s="488">
        <f>(BM18+BN18)/2</f>
        <v>7.3538499999999996</v>
      </c>
      <c r="BQ18" s="488">
        <v>6.6206399999999999</v>
      </c>
      <c r="BR18" s="68">
        <v>7.7442316666666668</v>
      </c>
      <c r="BS18" s="68">
        <f>(BQ18+BR18)/2</f>
        <v>7.1824358333333329</v>
      </c>
      <c r="BT18" s="524"/>
      <c r="BU18" s="488">
        <v>4.5305250000000008</v>
      </c>
      <c r="BV18" s="531"/>
      <c r="BW18" s="531">
        <f>(BU18+BV18)/2</f>
        <v>2.2652625000000004</v>
      </c>
      <c r="BX18" s="71">
        <v>0</v>
      </c>
      <c r="BY18" s="71">
        <v>7</v>
      </c>
      <c r="BZ18" s="67">
        <f>データ!CL50</f>
        <v>3.48014</v>
      </c>
      <c r="CA18" s="68">
        <f>データ!CM50</f>
        <v>8.6958799999999989</v>
      </c>
      <c r="CB18" s="68">
        <f>データ!CN50</f>
        <v>3.3555199999999998</v>
      </c>
      <c r="CC18" s="210">
        <f>(BZ18+CA18+CB18)/3</f>
        <v>5.1771799999999999</v>
      </c>
      <c r="CD18" s="71">
        <v>7</v>
      </c>
      <c r="CE18" s="523"/>
      <c r="CF18" s="67">
        <f>データ!CP50</f>
        <v>0</v>
      </c>
      <c r="CG18" s="523"/>
      <c r="CH18" s="67">
        <f>データ!CQ50</f>
        <v>0</v>
      </c>
      <c r="CI18" s="523"/>
      <c r="CJ18" s="68">
        <f>データ!CR50</f>
        <v>0</v>
      </c>
      <c r="CK18" s="65">
        <f>(CF18+CH18+CJ18)/3</f>
        <v>0</v>
      </c>
      <c r="CL18" s="71">
        <f t="shared" ref="CL18" si="4">(BY18+CD18)/2</f>
        <v>7</v>
      </c>
      <c r="CM18" s="67">
        <f>(CC18+CK18)/2</f>
        <v>2.5885899999999999</v>
      </c>
      <c r="CN18" s="67">
        <v>5.2307841666666688</v>
      </c>
      <c r="CO18" s="68">
        <f>(CM18+CN18)/2</f>
        <v>3.9096870833333344</v>
      </c>
      <c r="CP18" s="81">
        <f t="shared" si="3"/>
        <v>-1.3638712499999994</v>
      </c>
      <c r="CR18" s="516">
        <f>BX18*6</f>
        <v>0</v>
      </c>
      <c r="CS18" s="68">
        <f>BZ18+CA18+CB18+CF18+CH18+CJ18</f>
        <v>15.53154</v>
      </c>
      <c r="CT18" s="72">
        <f>CR18-CS18</f>
        <v>-15.53154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24"/>
      <c r="BU19" s="64"/>
      <c r="BV19" s="533"/>
      <c r="BW19" s="533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6.7509999999999994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5.9885000000000002</v>
      </c>
      <c r="BF20" s="78"/>
      <c r="BG20" s="79"/>
      <c r="BH20" s="68">
        <v>6.3697499999999998</v>
      </c>
      <c r="BJ20" s="75">
        <v>30</v>
      </c>
      <c r="BK20" s="73">
        <f t="shared" si="1"/>
        <v>-30</v>
      </c>
      <c r="BL20" s="68">
        <v>28.337833333333336</v>
      </c>
      <c r="BM20" s="68">
        <v>6.3613333333333326</v>
      </c>
      <c r="BN20" s="68">
        <v>10.231166666666667</v>
      </c>
      <c r="BO20" s="488">
        <f>(BM20+BN20)/2</f>
        <v>8.2962500000000006</v>
      </c>
      <c r="BQ20" s="488">
        <v>5.36015</v>
      </c>
      <c r="BR20" s="68">
        <v>5.3362850000000002</v>
      </c>
      <c r="BS20" s="68">
        <f>(BQ20+BR20)/2</f>
        <v>5.3482175000000005</v>
      </c>
      <c r="BT20" s="524"/>
      <c r="BU20" s="488">
        <v>10.205245</v>
      </c>
      <c r="BV20" s="531"/>
      <c r="BW20" s="531">
        <f>(BU20+BV20)/2</f>
        <v>5.1026224999999998</v>
      </c>
      <c r="BX20" s="71">
        <v>0</v>
      </c>
      <c r="BY20" s="71">
        <v>8</v>
      </c>
      <c r="BZ20" s="67">
        <f>データ!CL52</f>
        <v>12.375</v>
      </c>
      <c r="CA20" s="68">
        <f>データ!CM52</f>
        <v>3.294</v>
      </c>
      <c r="CB20" s="68">
        <f>データ!CN52</f>
        <v>37.220939999999999</v>
      </c>
      <c r="CC20" s="210">
        <f>(BZ20+CA20+CB20)/3</f>
        <v>17.62998</v>
      </c>
      <c r="CD20" s="71">
        <v>8</v>
      </c>
      <c r="CE20" s="523"/>
      <c r="CF20" s="67">
        <f>データ!CP52</f>
        <v>0</v>
      </c>
      <c r="CG20" s="523"/>
      <c r="CH20" s="68">
        <f>データ!CQ52</f>
        <v>0</v>
      </c>
      <c r="CI20" s="523"/>
      <c r="CJ20" s="68">
        <f>データ!CR52</f>
        <v>0</v>
      </c>
      <c r="CK20" s="65">
        <f>(CF20+CH20+CJ20)/3</f>
        <v>0</v>
      </c>
      <c r="CL20" s="71">
        <f t="shared" ref="CL20" si="5">(BY20+CD20)/2</f>
        <v>8</v>
      </c>
      <c r="CM20" s="67">
        <f>(CC20+CK20)/2</f>
        <v>8.8149899999999999</v>
      </c>
      <c r="CN20" s="67">
        <f>41.8-16</f>
        <v>25.799999999999997</v>
      </c>
      <c r="CO20" s="68">
        <f>(CM20+CN20)/2</f>
        <v>17.307494999999999</v>
      </c>
      <c r="CP20" s="81">
        <f t="shared" si="3"/>
        <v>10.937745</v>
      </c>
      <c r="CR20" s="516">
        <f t="shared" ref="CR20" si="6">BX20*6</f>
        <v>0</v>
      </c>
      <c r="CS20" s="68">
        <f>BZ20+CA20+CB20+CF20+CH20+CJ20</f>
        <v>52.889939999999996</v>
      </c>
      <c r="CT20" s="72">
        <f>CR20-CS20</f>
        <v>-52.889939999999996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24"/>
      <c r="BU21" s="64"/>
      <c r="BV21" s="533"/>
      <c r="BW21" s="533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24"/>
      <c r="BU22" s="488">
        <v>6.0648333333333332E-2</v>
      </c>
      <c r="BV22" s="531"/>
      <c r="BW22" s="531">
        <f>(BU22+BV22)/2</f>
        <v>3.0324166666666666E-2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3"/>
      <c r="CF22" s="67">
        <f>データ!CP54</f>
        <v>0</v>
      </c>
      <c r="CG22" s="523"/>
      <c r="CH22" s="67">
        <f>データ!CQ54</f>
        <v>0</v>
      </c>
      <c r="CI22" s="523"/>
      <c r="CJ22" s="68">
        <f>データ!CR54</f>
        <v>0</v>
      </c>
      <c r="CK22" s="65">
        <f>(CF22+CH22+CJ22)/3</f>
        <v>0</v>
      </c>
      <c r="CL22" s="71">
        <f t="shared" ref="CL22" si="7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0.5</v>
      </c>
      <c r="CR22" s="516">
        <f t="shared" ref="CR22" si="8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24"/>
      <c r="BU23" s="64"/>
      <c r="BV23" s="533"/>
      <c r="BW23" s="533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1"/>
        <v>0</v>
      </c>
      <c r="BL24" s="68">
        <v>0</v>
      </c>
      <c r="BM24" s="68">
        <v>0</v>
      </c>
      <c r="BN24" s="68">
        <v>0</v>
      </c>
      <c r="BO24" s="488">
        <f>(BM24+BN24)/2</f>
        <v>0</v>
      </c>
      <c r="BQ24" s="488">
        <v>0</v>
      </c>
      <c r="BR24" s="68">
        <v>0</v>
      </c>
      <c r="BS24" s="68">
        <f>(BQ24+BR24)/2</f>
        <v>0</v>
      </c>
      <c r="BT24" s="524"/>
      <c r="BU24" s="488">
        <v>0</v>
      </c>
      <c r="BV24" s="531"/>
      <c r="BW24" s="531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3"/>
      <c r="CF24" s="67">
        <f>データ!CP56</f>
        <v>0</v>
      </c>
      <c r="CG24" s="523"/>
      <c r="CH24" s="68">
        <f>データ!CQ56</f>
        <v>0</v>
      </c>
      <c r="CI24" s="523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0</v>
      </c>
      <c r="CR24" s="516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24"/>
      <c r="BU25" s="64"/>
      <c r="BV25" s="533"/>
      <c r="BW25" s="533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24"/>
      <c r="BU26" s="488">
        <v>0</v>
      </c>
      <c r="BV26" s="531"/>
      <c r="BW26" s="531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3"/>
      <c r="CF26" s="67">
        <f>データ!CP58</f>
        <v>0</v>
      </c>
      <c r="CG26" s="523"/>
      <c r="CH26" s="67">
        <f>データ!CQ58</f>
        <v>0</v>
      </c>
      <c r="CI26" s="523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1.2750833333333336E-2</v>
      </c>
      <c r="CR26" s="516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24"/>
      <c r="BU27" s="64"/>
      <c r="BV27" s="533"/>
      <c r="BW27" s="533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2.7138383333333338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1.3569191666666669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1.5507100000000003</v>
      </c>
      <c r="BO28" s="488">
        <f>(BM28+BN28)/2</f>
        <v>0.77535500000000013</v>
      </c>
      <c r="BQ28" s="488">
        <v>0</v>
      </c>
      <c r="BR28" s="68">
        <v>0</v>
      </c>
      <c r="BS28" s="68">
        <f>(BQ28+BR28)/2</f>
        <v>0</v>
      </c>
      <c r="BT28" s="524"/>
      <c r="BU28" s="488">
        <v>0</v>
      </c>
      <c r="BV28" s="531"/>
      <c r="BW28" s="531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3"/>
      <c r="CF28" s="67">
        <f>データ!CP60</f>
        <v>0</v>
      </c>
      <c r="CG28" s="523"/>
      <c r="CH28" s="68">
        <f>データ!CQ60</f>
        <v>0</v>
      </c>
      <c r="CI28" s="523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-1.3569191666666669</v>
      </c>
      <c r="CR28" s="516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24"/>
      <c r="BU29" s="64"/>
      <c r="BV29" s="533"/>
      <c r="BW29" s="533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51.432704999999999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110.24664333333334</v>
      </c>
      <c r="BF30" s="78"/>
      <c r="BG30" s="79"/>
      <c r="BH30" s="68">
        <v>80.839674166666668</v>
      </c>
      <c r="BJ30" s="75">
        <v>10</v>
      </c>
      <c r="BK30" s="73">
        <f t="shared" si="1"/>
        <v>-10</v>
      </c>
      <c r="BL30" s="68">
        <v>12.566043333333333</v>
      </c>
      <c r="BM30" s="68">
        <v>66.083584999999999</v>
      </c>
      <c r="BN30" s="68">
        <v>48.527146666666667</v>
      </c>
      <c r="BO30" s="488">
        <f>(BM30+BN30)/2</f>
        <v>57.305365833333333</v>
      </c>
      <c r="BQ30" s="488">
        <v>26.390854999999995</v>
      </c>
      <c r="BR30" s="68">
        <v>87.274334999999994</v>
      </c>
      <c r="BS30" s="68">
        <f>(BQ30+BR30)/2</f>
        <v>56.832594999999998</v>
      </c>
      <c r="BT30" s="524"/>
      <c r="BU30" s="488">
        <v>17.966063333333334</v>
      </c>
      <c r="BV30" s="531"/>
      <c r="BW30" s="531">
        <f>(BU30+BV30)/2</f>
        <v>8.9830316666666672</v>
      </c>
      <c r="BX30" s="71">
        <v>40</v>
      </c>
      <c r="BY30" s="71">
        <v>60</v>
      </c>
      <c r="BZ30" s="67">
        <f>データ!CL62</f>
        <v>44.498539999999998</v>
      </c>
      <c r="CA30" s="68">
        <f>データ!CM62</f>
        <v>21.852150000000002</v>
      </c>
      <c r="CB30" s="68">
        <f>データ!CN62</f>
        <v>24.990080000000003</v>
      </c>
      <c r="CC30" s="210">
        <f>(BZ30+CA30+CB30)/3</f>
        <v>30.446923333333334</v>
      </c>
      <c r="CD30" s="71">
        <v>50</v>
      </c>
      <c r="CE30" s="523"/>
      <c r="CF30" s="67">
        <f>データ!CP62</f>
        <v>0</v>
      </c>
      <c r="CG30" s="523"/>
      <c r="CH30" s="67">
        <f>データ!CQ62</f>
        <v>40</v>
      </c>
      <c r="CI30" s="523"/>
      <c r="CJ30" s="68">
        <f>データ!CR62</f>
        <v>40</v>
      </c>
      <c r="CK30" s="65">
        <f>(CF30+CH30+CJ30)/3</f>
        <v>26.666666666666668</v>
      </c>
      <c r="CL30" s="71">
        <f t="shared" ref="CL30" si="15">(BY30+CD30)/2</f>
        <v>55</v>
      </c>
      <c r="CM30" s="67">
        <f>(CC30+CK30)/2</f>
        <v>28.556795000000001</v>
      </c>
      <c r="CN30" s="67">
        <v>14.298747228333335</v>
      </c>
      <c r="CO30" s="68">
        <f>(CM30+CN30)/2</f>
        <v>21.427771114166667</v>
      </c>
      <c r="CP30" s="81">
        <f t="shared" si="3"/>
        <v>-59.411903052500001</v>
      </c>
      <c r="CR30" s="516">
        <f t="shared" ref="CR30" si="16">BX30*6</f>
        <v>240</v>
      </c>
      <c r="CS30" s="68">
        <f>BZ30+CA30+CB30+CF30+CH30+CJ30</f>
        <v>171.34077000000002</v>
      </c>
      <c r="CT30" s="72">
        <f>CR30-CS30</f>
        <v>68.65922999999998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24"/>
      <c r="BU31" s="64"/>
      <c r="BV31" s="533"/>
      <c r="BW31" s="533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2.5405983333333331</v>
      </c>
      <c r="BF32" s="78"/>
      <c r="BG32" s="79"/>
      <c r="BH32" s="68">
        <v>1.2702991666666665</v>
      </c>
      <c r="BJ32" s="75">
        <v>-113</v>
      </c>
      <c r="BK32" s="73">
        <f t="shared" si="1"/>
        <v>113</v>
      </c>
      <c r="BL32" s="68">
        <v>-18.833333333333332</v>
      </c>
      <c r="BM32" s="68">
        <v>1.9006666666666667</v>
      </c>
      <c r="BN32" s="68">
        <v>0</v>
      </c>
      <c r="BO32" s="488">
        <f>(BM32+BN32)/2</f>
        <v>0.95033333333333336</v>
      </c>
      <c r="BQ32" s="488">
        <v>0</v>
      </c>
      <c r="BR32" s="68">
        <v>0</v>
      </c>
      <c r="BS32" s="68">
        <f>(BQ32+BR32)/2</f>
        <v>0</v>
      </c>
      <c r="BT32" s="524"/>
      <c r="BU32" s="488">
        <v>0</v>
      </c>
      <c r="BV32" s="531"/>
      <c r="BW32" s="531">
        <f>(BU32+BV32)/2</f>
        <v>0</v>
      </c>
      <c r="BX32" s="71">
        <v>1</v>
      </c>
      <c r="BY32" s="71">
        <v>2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2</v>
      </c>
      <c r="CE32" s="523"/>
      <c r="CF32" s="67">
        <f>データ!CP64</f>
        <v>0</v>
      </c>
      <c r="CG32" s="523"/>
      <c r="CH32" s="68">
        <f>データ!CQ64</f>
        <v>1</v>
      </c>
      <c r="CI32" s="523"/>
      <c r="CJ32" s="68">
        <f>データ!CR64</f>
        <v>1</v>
      </c>
      <c r="CK32" s="65">
        <f>(CF32+CH32+CJ32)/3</f>
        <v>0.66666666666666663</v>
      </c>
      <c r="CL32" s="71">
        <f t="shared" ref="CL32" si="17">(BY32+CD32)/2</f>
        <v>2</v>
      </c>
      <c r="CM32" s="67">
        <f>(CC32+CK32)/2</f>
        <v>0.33333333333333331</v>
      </c>
      <c r="CN32" s="68">
        <v>66</v>
      </c>
      <c r="CO32" s="68">
        <f>(CM32+CN32)/2</f>
        <v>33.166666666666664</v>
      </c>
      <c r="CP32" s="81">
        <f t="shared" si="3"/>
        <v>31.896367499999997</v>
      </c>
      <c r="CR32" s="518">
        <f t="shared" ref="CR32" si="18">BX32*6</f>
        <v>6</v>
      </c>
      <c r="CS32" s="68">
        <f>BZ32+CA32+CB32+CF32+CH32+CJ32</f>
        <v>2</v>
      </c>
      <c r="CT32" s="72">
        <f>CR32-CS32</f>
        <v>4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24"/>
      <c r="BU33" s="64"/>
      <c r="BV33" s="533"/>
      <c r="BW33" s="533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145.54360833333334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187.27612999999999</v>
      </c>
      <c r="BF34" s="94"/>
      <c r="BG34" s="95"/>
      <c r="BH34" s="64">
        <v>166.40986916666665</v>
      </c>
      <c r="BJ34" s="92">
        <v>3</v>
      </c>
      <c r="BK34" s="73">
        <f t="shared" si="1"/>
        <v>-3</v>
      </c>
      <c r="BL34" s="64">
        <v>123.87513833333337</v>
      </c>
      <c r="BM34" s="64">
        <v>171.70789000000002</v>
      </c>
      <c r="BN34" s="64">
        <v>187.28655999999998</v>
      </c>
      <c r="BO34" s="488">
        <f>(BM34+BN34)/2</f>
        <v>179.49722500000001</v>
      </c>
      <c r="BQ34" s="488">
        <v>166.08005833333334</v>
      </c>
      <c r="BR34" s="64">
        <v>227.26896833333336</v>
      </c>
      <c r="BS34" s="68">
        <f>(BQ34+BR34)/2</f>
        <v>196.67451333333335</v>
      </c>
      <c r="BT34" s="524"/>
      <c r="BU34" s="488">
        <v>154.095495</v>
      </c>
      <c r="BV34" s="533"/>
      <c r="BW34" s="531">
        <f>(BU34+BV34)/2</f>
        <v>77.0477475</v>
      </c>
      <c r="BX34" s="90">
        <v>171</v>
      </c>
      <c r="BY34" s="90">
        <v>191.58526750000004</v>
      </c>
      <c r="BZ34" s="86">
        <f>BZ9+BZ11+BZ13+BZ16+BZ18+BZ20+BZ22+BZ24+BZ26+BZ28+BZ30+BZ32</f>
        <v>164.18306000000001</v>
      </c>
      <c r="CA34" s="64">
        <f>CA9+CA11+CA13+CA16+CA18+CA20+CA22+CA24+CA26+CA28+CA30+CA32+CA14</f>
        <v>117.65571</v>
      </c>
      <c r="CB34" s="64">
        <f t="shared" ref="CB34" si="20">CB9+CB11+CB13+CB16+CB18+CB20+CB22+CB24+CB26+CB28+CB30+CB32</f>
        <v>141.05395000000001</v>
      </c>
      <c r="CC34" s="212">
        <f>CC9+CC11+CC13+CC16+CC18+CC20+CC22+CC24+CC26+CC28+CC30+CC32</f>
        <v>137.22185333333334</v>
      </c>
      <c r="CD34" s="90">
        <v>260.65934157407412</v>
      </c>
      <c r="CE34" s="68">
        <f>CE9+CE11+CE13+CE16+CE18+CE20+CE22+CE24+CE26+CE28+CE30+CE32</f>
        <v>0</v>
      </c>
      <c r="CF34" s="86">
        <f t="shared" ref="CF34" si="21">CF9+CF11+CF13+CF16+CF18+CF20+CF22+CF24+CF26+CF28+CF30+CF32</f>
        <v>0</v>
      </c>
      <c r="CG34" s="68">
        <f>CG9+CG11+CG13+CG16+CG18+CG20+CG22+CG24+CG26+CG28+CG30+CG32</f>
        <v>0</v>
      </c>
      <c r="CH34" s="64">
        <f t="shared" ref="CH34:CJ34" si="22">CH9+CH11+CH13+CH16+CH18+CH20+CH22+CH24+CH26+CH28+CH30+CH32</f>
        <v>168</v>
      </c>
      <c r="CI34" s="68">
        <f t="shared" si="22"/>
        <v>0</v>
      </c>
      <c r="CJ34" s="64">
        <f t="shared" si="22"/>
        <v>126.75</v>
      </c>
      <c r="CK34" s="84">
        <f>CK9+CK11+CK13+CK16+CK18+CK20+CK22+CK24+CK26+CK28+CK30+CK32</f>
        <v>98.25</v>
      </c>
      <c r="CL34" s="90">
        <f t="shared" ref="CL34" si="23">CL9+CL11+CL13+CL16+CL18+CL20+CL22+CL24+CL26+CL28+CL30+CL32</f>
        <v>226.12230453703705</v>
      </c>
      <c r="CM34" s="86">
        <f>CM9+CM11+CM13+CM16+CM18+CM20+CM22+CM24+CM26+CM28+CM30+CM32</f>
        <v>117.73592666666666</v>
      </c>
      <c r="CN34" s="64">
        <f>CN9+CN11+CN13+CN16+CN18+CN20+CN22+CN24+CN26+CN28+CN30+CN32</f>
        <v>199.09736037999966</v>
      </c>
      <c r="CO34" s="64">
        <f>CO9+CO11+CO13+CO16+CO18+CO20+CO22+CO24+CO26+CO28+CO30+CO32</f>
        <v>158.41664352333316</v>
      </c>
      <c r="CP34" s="97">
        <f t="shared" si="3"/>
        <v>-7.9932256433334885</v>
      </c>
      <c r="CR34" s="63">
        <f>CR9+CR11+CR13+CR16+CR18+CR20+CR22+CR24+CR26+CR28+CR30+CR32</f>
        <v>1026</v>
      </c>
      <c r="CS34" s="64">
        <f>CS9+CS11+CS13+CS16+CS18+CS20+CS22+CS24+CS26+CS28+CS30+CS32+CS14</f>
        <v>717.64272000000005</v>
      </c>
      <c r="CT34" s="88">
        <f>CT9+CT11+CT13+CT16+CT18+CT20+CT22+CT24+CT26+CT28+CT30+CT32+CT14</f>
        <v>308.35727999999995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24"/>
      <c r="BU35" s="56"/>
      <c r="BV35" s="532"/>
      <c r="BW35" s="532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6.1250600000000004</v>
      </c>
      <c r="BO36" s="488">
        <f>(BM36+BN36)/2</f>
        <v>3.0625300000000002</v>
      </c>
      <c r="BQ36" s="488">
        <v>0</v>
      </c>
      <c r="BR36" s="68">
        <v>2.5</v>
      </c>
      <c r="BS36" s="68">
        <f>(BQ36+BR36)/2</f>
        <v>1.25</v>
      </c>
      <c r="BT36" s="524"/>
      <c r="BU36" s="488">
        <v>4.7354166666666666</v>
      </c>
      <c r="BV36" s="531"/>
      <c r="BW36" s="531">
        <f>(BU36+BV36)/2</f>
        <v>2.3677083333333333</v>
      </c>
      <c r="BX36" s="71">
        <v>7</v>
      </c>
      <c r="BY36" s="71">
        <v>6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6</v>
      </c>
      <c r="CE36" s="523"/>
      <c r="CF36" s="67">
        <f>データ!CP68</f>
        <v>0</v>
      </c>
      <c r="CG36" s="523"/>
      <c r="CH36" s="68">
        <f>データ!CQ68</f>
        <v>0</v>
      </c>
      <c r="CI36" s="523"/>
      <c r="CJ36" s="68">
        <f>データ!CR68</f>
        <v>42</v>
      </c>
      <c r="CK36" s="65">
        <f>(CF36+CH36+CJ36)/3</f>
        <v>14</v>
      </c>
      <c r="CL36" s="71">
        <f t="shared" ref="CL36" si="24">(BY36+CD36)/2</f>
        <v>6</v>
      </c>
      <c r="CM36" s="67">
        <f>(CC36+CK36)/2</f>
        <v>7</v>
      </c>
      <c r="CN36" s="68">
        <v>193</v>
      </c>
      <c r="CO36" s="68">
        <f>(CM36+CN36)/2</f>
        <v>100</v>
      </c>
      <c r="CP36" s="81">
        <f t="shared" si="3"/>
        <v>100</v>
      </c>
      <c r="CR36" s="516">
        <f>BX36*6</f>
        <v>42</v>
      </c>
      <c r="CS36" s="68">
        <f>BZ36+CA36+CB36+CF36+CH36+CJ36</f>
        <v>42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24"/>
      <c r="BU37" s="56"/>
      <c r="BV37" s="532"/>
      <c r="BW37" s="532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87.718739999999983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99.963668333333317</v>
      </c>
      <c r="BF38" s="78"/>
      <c r="BG38" s="79"/>
      <c r="BH38" s="68">
        <v>93.841204166666643</v>
      </c>
      <c r="BJ38" s="75"/>
      <c r="BK38" s="73">
        <f t="shared" si="1"/>
        <v>0</v>
      </c>
      <c r="BL38" s="68">
        <v>0</v>
      </c>
      <c r="BM38" s="68">
        <v>70.786728333333343</v>
      </c>
      <c r="BN38" s="68">
        <v>84.876410000000007</v>
      </c>
      <c r="BO38" s="488">
        <f>(BM38+BN38)/2</f>
        <v>77.831569166666668</v>
      </c>
      <c r="BQ38" s="488">
        <v>65.136745000000005</v>
      </c>
      <c r="BR38" s="68">
        <v>68.223336666666668</v>
      </c>
      <c r="BS38" s="68">
        <f>(BQ38+BR38)/2</f>
        <v>66.680040833333337</v>
      </c>
      <c r="BT38" s="524"/>
      <c r="BU38" s="488">
        <v>76.496119999999991</v>
      </c>
      <c r="BV38" s="531"/>
      <c r="BW38" s="531">
        <f>(BU38+BV38)/2</f>
        <v>38.248059999999995</v>
      </c>
      <c r="BX38" s="71">
        <v>70</v>
      </c>
      <c r="BY38" s="71">
        <v>52</v>
      </c>
      <c r="BZ38" s="67">
        <f>データ!CL70</f>
        <v>71.743030000000005</v>
      </c>
      <c r="CA38" s="68">
        <f>データ!CM70</f>
        <v>94.924530000000004</v>
      </c>
      <c r="CB38" s="68">
        <f>データ!CN70</f>
        <v>98.457350000000005</v>
      </c>
      <c r="CC38" s="210">
        <f>(BZ38+CA38+CB38)/3</f>
        <v>88.374970000000005</v>
      </c>
      <c r="CD38" s="71">
        <v>77</v>
      </c>
      <c r="CE38" s="523"/>
      <c r="CF38" s="67">
        <f>データ!CP70</f>
        <v>0</v>
      </c>
      <c r="CG38" s="523"/>
      <c r="CH38" s="67">
        <f>データ!CQ70</f>
        <v>34</v>
      </c>
      <c r="CI38" s="523"/>
      <c r="CJ38" s="68">
        <f>データ!CR70</f>
        <v>34</v>
      </c>
      <c r="CK38" s="65">
        <f>(CF38+CH38+CJ38)/3</f>
        <v>22.666666666666668</v>
      </c>
      <c r="CL38" s="71">
        <f t="shared" ref="CL38" si="25">(BY38+CD38)/2</f>
        <v>64.5</v>
      </c>
      <c r="CM38" s="67">
        <f>(CC38+CK38)/2</f>
        <v>55.520818333333338</v>
      </c>
      <c r="CN38" s="67">
        <v>0.19616666666666668</v>
      </c>
      <c r="CO38" s="68">
        <f>(CM38+CN38)/2</f>
        <v>27.858492500000004</v>
      </c>
      <c r="CP38" s="81">
        <f t="shared" si="3"/>
        <v>-65.982711666666631</v>
      </c>
      <c r="CR38" s="516">
        <f t="shared" ref="CR38:CR44" si="26">BX38*6</f>
        <v>420</v>
      </c>
      <c r="CS38" s="68">
        <f>BZ38+CA38+CB38+CF38+CH38+CJ38</f>
        <v>333.12491</v>
      </c>
      <c r="CT38" s="72">
        <f>CR38-CS38</f>
        <v>86.87509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24"/>
      <c r="BU39" s="56"/>
      <c r="BV39" s="532"/>
      <c r="BW39" s="532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8" si="27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24"/>
      <c r="BU40" s="488">
        <v>0</v>
      </c>
      <c r="BV40" s="534"/>
      <c r="BW40" s="531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3"/>
      <c r="CF40" s="143">
        <f>データ!CP72</f>
        <v>0</v>
      </c>
      <c r="CG40" s="523"/>
      <c r="CH40" s="143">
        <f>データ!CQ72</f>
        <v>0</v>
      </c>
      <c r="CI40" s="523"/>
      <c r="CJ40" s="144">
        <f>データ!CR72</f>
        <v>0</v>
      </c>
      <c r="CK40" s="141">
        <f>(CF40+CH40+CJ40)/3</f>
        <v>0</v>
      </c>
      <c r="CL40" s="146">
        <f t="shared" ref="CL40" si="28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7"/>
        <v>0</v>
      </c>
      <c r="BL41" s="58"/>
      <c r="BM41" s="56"/>
      <c r="BN41" s="56"/>
      <c r="BO41" s="56"/>
      <c r="BQ41" s="56"/>
      <c r="BR41" s="56"/>
      <c r="BS41" s="56"/>
      <c r="BT41" s="524"/>
      <c r="BU41" s="56"/>
      <c r="BV41" s="532"/>
      <c r="BW41" s="532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0.28489999999999999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0.14244999999999999</v>
      </c>
      <c r="BJ42" s="75">
        <v>0</v>
      </c>
      <c r="BK42" s="73">
        <f t="shared" si="27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24"/>
      <c r="BU42" s="488">
        <v>0</v>
      </c>
      <c r="BV42" s="531"/>
      <c r="BW42" s="531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0.66424000000000005</v>
      </c>
      <c r="CC42" s="210">
        <f>(BZ42+CA42+CB42)/3</f>
        <v>0.22141333333333335</v>
      </c>
      <c r="CD42" s="71">
        <v>0</v>
      </c>
      <c r="CE42" s="523"/>
      <c r="CF42" s="67">
        <f>データ!CP74</f>
        <v>0</v>
      </c>
      <c r="CG42" s="523"/>
      <c r="CH42" s="67">
        <f>データ!CQ74</f>
        <v>0</v>
      </c>
      <c r="CI42" s="523"/>
      <c r="CJ42" s="68">
        <f>データ!CR74</f>
        <v>0</v>
      </c>
      <c r="CK42" s="65">
        <f>(CF42+CH42+CJ42)/3</f>
        <v>0</v>
      </c>
      <c r="CL42" s="71">
        <f t="shared" ref="CL42" si="29">(BY42+CD42)/2</f>
        <v>0</v>
      </c>
      <c r="CM42" s="67">
        <f>(CC42+CK42)/2</f>
        <v>0.11070666666666668</v>
      </c>
      <c r="CN42" s="67">
        <v>4.5570909450000006</v>
      </c>
      <c r="CO42" s="68">
        <f>(CM42+CN42)/2</f>
        <v>2.3338988058333334</v>
      </c>
      <c r="CP42" s="81">
        <f t="shared" si="3"/>
        <v>2.1914488058333332</v>
      </c>
      <c r="CR42" s="516">
        <f>BX42*6</f>
        <v>0</v>
      </c>
      <c r="CS42" s="68">
        <f>BZ42+CA42+CB42+CF42+CH42+CJ42</f>
        <v>0.66424000000000005</v>
      </c>
      <c r="CT42" s="72">
        <f>CR42-CS42</f>
        <v>-0.66424000000000005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27"/>
        <v>0</v>
      </c>
      <c r="BL43" s="58"/>
      <c r="BM43" s="56"/>
      <c r="BN43" s="56"/>
      <c r="BO43" s="56"/>
      <c r="BQ43" s="56"/>
      <c r="BR43" s="56"/>
      <c r="BS43" s="56"/>
      <c r="BT43" s="524"/>
      <c r="BU43" s="56"/>
      <c r="BV43" s="532"/>
      <c r="BW43" s="532"/>
      <c r="BX43" s="101"/>
      <c r="BY43" s="101"/>
      <c r="BZ43" s="55"/>
      <c r="CA43" s="56"/>
      <c r="CB43" s="56"/>
      <c r="CC43" s="211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4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0.22012500000000002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0.11006250000000001</v>
      </c>
      <c r="BJ44" s="75">
        <v>2</v>
      </c>
      <c r="BK44" s="73">
        <f t="shared" si="27"/>
        <v>-2</v>
      </c>
      <c r="BL44" s="68">
        <v>16.819090000000003</v>
      </c>
      <c r="BM44" s="68">
        <v>0</v>
      </c>
      <c r="BN44" s="68">
        <v>0</v>
      </c>
      <c r="BO44" s="488">
        <f>(BM44+BN44)/2</f>
        <v>0</v>
      </c>
      <c r="BQ44" s="488">
        <v>0</v>
      </c>
      <c r="BR44" s="68">
        <v>0</v>
      </c>
      <c r="BS44" s="68">
        <f>(BQ44+BR44)/2</f>
        <v>0</v>
      </c>
      <c r="BT44" s="524"/>
      <c r="BU44" s="488">
        <v>0</v>
      </c>
      <c r="BV44" s="531"/>
      <c r="BW44" s="531">
        <f>(BU44+BV44)/2</f>
        <v>0</v>
      </c>
      <c r="BX44" s="71">
        <v>0</v>
      </c>
      <c r="BY44" s="71">
        <v>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0</v>
      </c>
      <c r="CE44" s="523"/>
      <c r="CF44" s="67">
        <f>データ!CP76</f>
        <v>0</v>
      </c>
      <c r="CG44" s="523"/>
      <c r="CH44" s="67">
        <f>データ!CQ76</f>
        <v>0</v>
      </c>
      <c r="CI44" s="523"/>
      <c r="CJ44" s="68">
        <f>データ!CR76</f>
        <v>0</v>
      </c>
      <c r="CK44" s="65">
        <f>(CF44+CH44+CJ44)/3</f>
        <v>0</v>
      </c>
      <c r="CL44" s="71">
        <f t="shared" ref="CL44" si="30">(BY44+CD44)/2</f>
        <v>0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2.6399374999999998</v>
      </c>
      <c r="CR44" s="516">
        <f t="shared" si="26"/>
        <v>0</v>
      </c>
      <c r="CS44" s="68">
        <f>BZ44+CA44+CB44+CF44+CH44+CJ44</f>
        <v>0</v>
      </c>
      <c r="CT44" s="72">
        <f>CR44-CS44</f>
        <v>0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7"/>
        <v>0</v>
      </c>
      <c r="BL45" s="135"/>
      <c r="BM45" s="82"/>
      <c r="BN45" s="82"/>
      <c r="BO45" s="82"/>
      <c r="BQ45" s="82"/>
      <c r="BR45" s="82"/>
      <c r="BS45" s="82"/>
      <c r="BT45" s="524"/>
      <c r="BU45" s="82"/>
      <c r="BV45" s="535"/>
      <c r="BW45" s="535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31">J36+J38+J40+J42+J44</f>
        <v>104</v>
      </c>
      <c r="K46" s="68">
        <f>K36+K38+K40+K42+K44</f>
        <v>600</v>
      </c>
      <c r="L46" s="68">
        <f t="shared" si="31"/>
        <v>100</v>
      </c>
      <c r="M46" s="68">
        <f t="shared" si="31"/>
        <v>42</v>
      </c>
      <c r="N46" s="68">
        <f t="shared" si="31"/>
        <v>14</v>
      </c>
      <c r="O46" s="68">
        <f t="shared" si="31"/>
        <v>42</v>
      </c>
      <c r="P46" s="68">
        <f t="shared" si="31"/>
        <v>14</v>
      </c>
      <c r="Q46" s="69">
        <f t="shared" si="31"/>
        <v>84</v>
      </c>
      <c r="R46" s="70">
        <f t="shared" si="31"/>
        <v>14</v>
      </c>
      <c r="S46" s="67">
        <f t="shared" si="31"/>
        <v>6</v>
      </c>
      <c r="T46" s="69">
        <f t="shared" si="31"/>
        <v>30.230709999999998</v>
      </c>
      <c r="U46" s="71">
        <f t="shared" si="31"/>
        <v>6</v>
      </c>
      <c r="V46" s="67">
        <f t="shared" si="31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88.223764999999986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99.963668333333317</v>
      </c>
      <c r="BF46" s="78"/>
      <c r="BG46" s="79"/>
      <c r="BH46" s="68">
        <v>94.093716666666637</v>
      </c>
      <c r="BJ46" s="75">
        <v>9</v>
      </c>
      <c r="BK46" s="73">
        <f t="shared" si="27"/>
        <v>-9</v>
      </c>
      <c r="BL46" s="68">
        <v>23.407665000000001</v>
      </c>
      <c r="BM46" s="68">
        <v>70.786728333333343</v>
      </c>
      <c r="BN46" s="68">
        <v>91.001470000000012</v>
      </c>
      <c r="BO46" s="488">
        <f>(BM46+BN46)/2</f>
        <v>80.894099166666678</v>
      </c>
      <c r="BQ46" s="488">
        <v>65.136745000000005</v>
      </c>
      <c r="BR46" s="68">
        <v>70.723336666666668</v>
      </c>
      <c r="BS46" s="68">
        <f>(BQ46+BR46)/2</f>
        <v>67.930040833333337</v>
      </c>
      <c r="BT46" s="524"/>
      <c r="BU46" s="488">
        <v>81.231536666666656</v>
      </c>
      <c r="BV46" s="531"/>
      <c r="BW46" s="531">
        <f>(BU46+BV46)/2</f>
        <v>40.615768333333328</v>
      </c>
      <c r="BX46" s="71">
        <v>77</v>
      </c>
      <c r="BY46" s="71">
        <v>58</v>
      </c>
      <c r="BZ46" s="67">
        <f>BZ36+BZ38+BZ40+BZ42+BZ44</f>
        <v>71.743030000000005</v>
      </c>
      <c r="CA46" s="68">
        <f t="shared" ref="CA46:CB46" si="32">CA36+CA38+CA40+CA42+CA44</f>
        <v>94.924530000000004</v>
      </c>
      <c r="CB46" s="68">
        <f t="shared" si="32"/>
        <v>99.121590000000012</v>
      </c>
      <c r="CC46" s="210">
        <f t="shared" ref="CC46:CN46" si="33">CC36+CC38+CC40+CC42+CC44</f>
        <v>88.596383333333335</v>
      </c>
      <c r="CD46" s="71">
        <v>83</v>
      </c>
      <c r="CE46" s="68">
        <f>CE36+CE38+CE40+CE42+CE44</f>
        <v>0</v>
      </c>
      <c r="CF46" s="67">
        <f t="shared" ref="CF46" si="34">CF36+CF38+CF40+CF42+CF44</f>
        <v>0</v>
      </c>
      <c r="CG46" s="68">
        <f>CG36+CG38+CG40+CG42+CG44</f>
        <v>0</v>
      </c>
      <c r="CH46" s="68">
        <f t="shared" ref="CH46:CJ46" si="35">CH36+CH38+CH40+CH42+CH44</f>
        <v>34</v>
      </c>
      <c r="CI46" s="68">
        <f t="shared" si="35"/>
        <v>0</v>
      </c>
      <c r="CJ46" s="68">
        <f t="shared" si="35"/>
        <v>76</v>
      </c>
      <c r="CK46" s="65">
        <f t="shared" si="33"/>
        <v>36.666666666666671</v>
      </c>
      <c r="CL46" s="71">
        <f t="shared" si="33"/>
        <v>70.5</v>
      </c>
      <c r="CM46" s="67">
        <f t="shared" si="33"/>
        <v>62.631525000000003</v>
      </c>
      <c r="CN46" s="68">
        <f t="shared" si="33"/>
        <v>205.45325761166666</v>
      </c>
      <c r="CO46" s="68">
        <f>CO36+CO38+CO40+CO42+CO44</f>
        <v>134.04239130583335</v>
      </c>
      <c r="CP46" s="81">
        <f t="shared" si="3"/>
        <v>39.948674639166711</v>
      </c>
      <c r="CR46" s="518">
        <f>CR36+CR38+CR40+CR42+CR44</f>
        <v>462</v>
      </c>
      <c r="CS46" s="68">
        <f>CS36+CS38+CS40+CS42+CS44</f>
        <v>375.78915000000001</v>
      </c>
      <c r="CT46" s="72">
        <f>CT36+CT38+CT40+CT42+CT44</f>
        <v>86.210849999999994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7"/>
        <v>0</v>
      </c>
      <c r="BL47" s="135"/>
      <c r="BM47" s="135"/>
      <c r="BN47" s="135"/>
      <c r="BO47" s="135"/>
      <c r="BQ47" s="135"/>
      <c r="BR47" s="135"/>
      <c r="BS47" s="135"/>
      <c r="BT47" s="524"/>
      <c r="BU47" s="135"/>
      <c r="BV47" s="536"/>
      <c r="BW47" s="536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235.76737333333332</v>
      </c>
      <c r="AL48" s="193">
        <f t="shared" ref="AL48:BH48" si="36">AL7+AL34+AL46</f>
        <v>0</v>
      </c>
      <c r="AM48" s="73">
        <f t="shared" si="36"/>
        <v>0</v>
      </c>
      <c r="AN48" s="188">
        <f t="shared" si="36"/>
        <v>0</v>
      </c>
      <c r="AO48" s="193">
        <f t="shared" si="36"/>
        <v>0</v>
      </c>
      <c r="AP48" s="73">
        <f t="shared" si="36"/>
        <v>0</v>
      </c>
      <c r="AQ48" s="188">
        <f t="shared" si="36"/>
        <v>0</v>
      </c>
      <c r="AR48" s="73">
        <f t="shared" si="36"/>
        <v>0</v>
      </c>
      <c r="AS48" s="73">
        <f t="shared" si="36"/>
        <v>0</v>
      </c>
      <c r="AT48" s="192">
        <f t="shared" si="36"/>
        <v>0</v>
      </c>
      <c r="AU48" s="192">
        <f t="shared" si="36"/>
        <v>0</v>
      </c>
      <c r="AV48" s="192">
        <f t="shared" si="36"/>
        <v>0</v>
      </c>
      <c r="AW48" s="194">
        <f t="shared" si="36"/>
        <v>0</v>
      </c>
      <c r="AX48" s="194">
        <f t="shared" si="36"/>
        <v>0</v>
      </c>
      <c r="AY48" s="194">
        <f t="shared" si="36"/>
        <v>0</v>
      </c>
      <c r="AZ48" s="195">
        <f t="shared" si="36"/>
        <v>0</v>
      </c>
      <c r="BA48" s="194">
        <f t="shared" si="36"/>
        <v>0</v>
      </c>
      <c r="BB48" s="194">
        <f t="shared" si="36"/>
        <v>0</v>
      </c>
      <c r="BC48" s="196">
        <f t="shared" si="36"/>
        <v>0</v>
      </c>
      <c r="BD48" s="197">
        <f t="shared" si="36"/>
        <v>0</v>
      </c>
      <c r="BE48" s="188">
        <f t="shared" si="36"/>
        <v>294.23979833333328</v>
      </c>
      <c r="BF48" s="198">
        <f t="shared" si="36"/>
        <v>0</v>
      </c>
      <c r="BG48" s="199">
        <f t="shared" si="36"/>
        <v>0</v>
      </c>
      <c r="BH48" s="188">
        <f t="shared" si="36"/>
        <v>264.50358583333332</v>
      </c>
      <c r="BJ48" s="192">
        <v>2665.6037999999999</v>
      </c>
      <c r="BK48" s="73">
        <f t="shared" si="27"/>
        <v>-2665.6037999999999</v>
      </c>
      <c r="BL48" s="188">
        <v>2447.5999700000002</v>
      </c>
      <c r="BM48" s="188">
        <f t="shared" ref="BM48:BN48" si="37">BM7+BM34+BM46</f>
        <v>252.06340500000002</v>
      </c>
      <c r="BN48" s="188">
        <f t="shared" si="37"/>
        <v>289.7426733333333</v>
      </c>
      <c r="BO48" s="188">
        <f>(BM48+BN48)/2</f>
        <v>270.90303916666664</v>
      </c>
      <c r="BQ48" s="188">
        <f>BQ7+BQ34+BQ46</f>
        <v>240.49074166666668</v>
      </c>
      <c r="BR48" s="188">
        <f>BR7+BR34+BR46</f>
        <v>304.46408166666669</v>
      </c>
      <c r="BS48" s="188">
        <f>(BQ48+BR48)/2</f>
        <v>272.47741166666668</v>
      </c>
      <c r="BT48" s="524"/>
      <c r="BU48" s="188">
        <f>BU7+BU34+BU46</f>
        <v>242.7742383333333</v>
      </c>
      <c r="BV48" s="537"/>
      <c r="BW48" s="537">
        <f>(BU48+BV48)/2</f>
        <v>121.38711916666665</v>
      </c>
      <c r="BX48" s="191">
        <f>BX7+BX34+BX46</f>
        <v>258</v>
      </c>
      <c r="BY48" s="191">
        <f>BY7+BY34+BY46</f>
        <v>256.58526750000004</v>
      </c>
      <c r="BZ48" s="187">
        <f>BZ7+BZ34+BZ46</f>
        <v>253.09534000000002</v>
      </c>
      <c r="CA48" s="188">
        <f t="shared" ref="CA48:CB48" si="38">CA7+CA34+CA46</f>
        <v>218.57424</v>
      </c>
      <c r="CB48" s="188">
        <f t="shared" si="38"/>
        <v>251.23534000000001</v>
      </c>
      <c r="CC48" s="189">
        <f t="shared" ref="CC48:CM48" si="39">CC7+CC34+CC46</f>
        <v>237.22592</v>
      </c>
      <c r="CD48" s="191">
        <f>CD7+CD34+CD46</f>
        <v>355.65934157407412</v>
      </c>
      <c r="CE48" s="188">
        <f>CE7+CE34+CE46</f>
        <v>0</v>
      </c>
      <c r="CF48" s="187">
        <f t="shared" ref="CF48" si="40">CF7+CF34+CF46</f>
        <v>0</v>
      </c>
      <c r="CG48" s="188">
        <f>CG7+CG34+CG46</f>
        <v>0</v>
      </c>
      <c r="CH48" s="188">
        <f t="shared" ref="CH48:CJ48" si="41">CH7+CH34+CH46</f>
        <v>210</v>
      </c>
      <c r="CI48" s="188">
        <f t="shared" si="41"/>
        <v>0</v>
      </c>
      <c r="CJ48" s="188">
        <f t="shared" si="41"/>
        <v>210.75</v>
      </c>
      <c r="CK48" s="185">
        <f t="shared" si="39"/>
        <v>140.25</v>
      </c>
      <c r="CL48" s="191">
        <f>CL7+CL34+CL46</f>
        <v>306.12230453703705</v>
      </c>
      <c r="CM48" s="187">
        <f t="shared" si="39"/>
        <v>188.73795999999999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1548</v>
      </c>
      <c r="CS48" s="188">
        <f>CS7+CS34+CS46</f>
        <v>1143.6549200000002</v>
      </c>
      <c r="CT48" s="193">
        <f>CT7+CT34+CT46</f>
        <v>404.34507999999994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4"/>
      <c r="BV52" s="538"/>
      <c r="BW52" s="538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6:CE1048576 CG6:CG1048576 CI6:CI1048576" name="区域1"/>
    <protectedRange sqref="CE4:CE5 CG4:CG5 CI4:CI5" name="区域1_2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CL4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2" width="9" style="4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3">
        <v>0</v>
      </c>
      <c r="CN3" s="3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82</v>
      </c>
      <c r="J4" s="13" t="s">
        <v>82</v>
      </c>
      <c r="K4" s="14" t="s">
        <v>83</v>
      </c>
      <c r="L4" s="14" t="s">
        <v>83</v>
      </c>
      <c r="M4" s="14" t="s">
        <v>84</v>
      </c>
      <c r="N4" s="14" t="s">
        <v>84</v>
      </c>
      <c r="O4" s="14" t="s">
        <v>85</v>
      </c>
      <c r="P4" s="14" t="s">
        <v>85</v>
      </c>
      <c r="Q4" s="15" t="s">
        <v>15</v>
      </c>
      <c r="R4" s="16" t="s">
        <v>15</v>
      </c>
      <c r="S4" s="17" t="s">
        <v>86</v>
      </c>
      <c r="T4" s="18" t="s">
        <v>9</v>
      </c>
      <c r="U4" s="19" t="s">
        <v>87</v>
      </c>
      <c r="V4" s="20" t="s">
        <v>84</v>
      </c>
      <c r="W4" s="21"/>
      <c r="X4" s="15" t="s">
        <v>84</v>
      </c>
      <c r="Y4" s="21"/>
      <c r="Z4" s="22" t="s">
        <v>88</v>
      </c>
      <c r="AA4" s="22" t="s">
        <v>12</v>
      </c>
      <c r="AB4" s="23" t="s">
        <v>13</v>
      </c>
      <c r="AC4" s="15" t="s">
        <v>85</v>
      </c>
      <c r="AD4" s="21"/>
      <c r="AE4" s="15" t="s">
        <v>85</v>
      </c>
      <c r="AF4" s="24"/>
      <c r="AG4" s="25"/>
      <c r="AH4" s="16" t="s">
        <v>89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90</v>
      </c>
      <c r="AU4" s="23" t="s">
        <v>90</v>
      </c>
      <c r="AV4" s="23" t="s">
        <v>19</v>
      </c>
      <c r="AW4" s="26" t="s">
        <v>91</v>
      </c>
      <c r="AX4" s="26" t="s">
        <v>92</v>
      </c>
      <c r="AY4" s="27" t="s">
        <v>93</v>
      </c>
      <c r="AZ4" s="28" t="s">
        <v>90</v>
      </c>
      <c r="BA4" s="29" t="s">
        <v>17</v>
      </c>
      <c r="BB4" s="26" t="s">
        <v>94</v>
      </c>
      <c r="BC4" s="27" t="s">
        <v>95</v>
      </c>
      <c r="BD4" s="30" t="s">
        <v>96</v>
      </c>
      <c r="BE4" s="219" t="s">
        <v>19</v>
      </c>
      <c r="BF4" s="31"/>
      <c r="BG4" s="32"/>
      <c r="BH4" s="220" t="s">
        <v>97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98</v>
      </c>
      <c r="BR4" s="26" t="s">
        <v>58</v>
      </c>
      <c r="BS4" s="27" t="s">
        <v>59</v>
      </c>
      <c r="BT4" s="28" t="s">
        <v>20</v>
      </c>
      <c r="BU4" s="29" t="s">
        <v>60</v>
      </c>
      <c r="BV4" s="26" t="s">
        <v>61</v>
      </c>
      <c r="BW4" s="27" t="s">
        <v>62</v>
      </c>
      <c r="BX4" s="224" t="s">
        <v>21</v>
      </c>
      <c r="BY4" s="224" t="s">
        <v>22</v>
      </c>
      <c r="CA4" s="220" t="s">
        <v>99</v>
      </c>
      <c r="CB4" s="225"/>
      <c r="CC4" s="226"/>
      <c r="CE4" s="220" t="s">
        <v>63</v>
      </c>
      <c r="CG4" s="220" t="s">
        <v>100</v>
      </c>
      <c r="CI4" s="227" t="s">
        <v>64</v>
      </c>
      <c r="CJ4" s="227" t="s">
        <v>65</v>
      </c>
      <c r="CK4" s="228" t="s">
        <v>66</v>
      </c>
      <c r="CL4" s="491" t="s">
        <v>155</v>
      </c>
      <c r="CM4" s="491" t="s">
        <v>169</v>
      </c>
      <c r="CN4" s="491" t="s">
        <v>171</v>
      </c>
      <c r="CO4" s="28"/>
      <c r="CP4" s="29"/>
      <c r="CQ4" s="26" t="s">
        <v>172</v>
      </c>
      <c r="CR4" s="27" t="s">
        <v>173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101</v>
      </c>
      <c r="X5" s="38" t="s">
        <v>28</v>
      </c>
      <c r="Y5" s="38" t="s">
        <v>101</v>
      </c>
      <c r="Z5" s="38" t="s">
        <v>28</v>
      </c>
      <c r="AA5" s="38" t="s">
        <v>28</v>
      </c>
      <c r="AB5" s="42" t="s">
        <v>28</v>
      </c>
      <c r="AC5" s="39" t="s">
        <v>67</v>
      </c>
      <c r="AD5" s="38" t="s">
        <v>101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101</v>
      </c>
      <c r="AN5" s="38" t="s">
        <v>102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103</v>
      </c>
      <c r="CC5" s="38" t="s">
        <v>104</v>
      </c>
      <c r="CE5" s="38" t="s">
        <v>31</v>
      </c>
      <c r="CF5" s="2" t="s">
        <v>105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92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248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106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7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248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107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7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248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108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109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7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281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110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91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111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246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112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7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113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5</v>
      </c>
      <c r="CM16" s="324">
        <v>5</v>
      </c>
      <c r="CN16" s="324">
        <v>5</v>
      </c>
      <c r="CO16" s="96"/>
      <c r="CP16" s="324"/>
      <c r="CQ16" s="324">
        <v>5</v>
      </c>
      <c r="CR16" s="324">
        <v>5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114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12</v>
      </c>
      <c r="CM17" s="340">
        <v>11</v>
      </c>
      <c r="CN17" s="340">
        <v>12</v>
      </c>
      <c r="CO17" s="76"/>
      <c r="CP17" s="340"/>
      <c r="CQ17" s="340">
        <v>12</v>
      </c>
      <c r="CR17" s="343">
        <v>12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115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17</v>
      </c>
      <c r="CM18" s="91">
        <v>16</v>
      </c>
      <c r="CN18" s="91">
        <v>17</v>
      </c>
      <c r="CO18" s="346"/>
      <c r="CP18" s="91"/>
      <c r="CQ18" s="91">
        <v>17</v>
      </c>
      <c r="CR18" s="347">
        <v>17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113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241.49321</v>
      </c>
      <c r="CM19" s="372">
        <v>240.04508999999999</v>
      </c>
      <c r="CN19" s="372">
        <v>238.34667000000002</v>
      </c>
      <c r="CO19" s="96"/>
      <c r="CP19" s="372"/>
      <c r="CQ19" s="372">
        <v>240</v>
      </c>
      <c r="CR19" s="372">
        <v>240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114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72.372</v>
      </c>
      <c r="CM20" s="392">
        <v>72.372</v>
      </c>
      <c r="CN20" s="392">
        <v>75.731999999999999</v>
      </c>
      <c r="CO20" s="76"/>
      <c r="CP20" s="392"/>
      <c r="CQ20" s="392">
        <v>78</v>
      </c>
      <c r="CR20" s="392">
        <v>78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16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116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313.86520999999999</v>
      </c>
      <c r="CM22" s="91">
        <v>312.41708999999997</v>
      </c>
      <c r="CN22" s="91">
        <v>314.07866999999999</v>
      </c>
      <c r="CO22" s="96"/>
      <c r="CP22" s="91"/>
      <c r="CQ22" s="91">
        <v>318</v>
      </c>
      <c r="CR22" s="297">
        <v>318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103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117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127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17.169250000000002</v>
      </c>
      <c r="CM25" s="74">
        <v>5.9939999999999998</v>
      </c>
      <c r="CN25" s="74">
        <v>11.059799999999999</v>
      </c>
      <c r="CO25" s="76"/>
      <c r="CP25" s="74"/>
      <c r="CQ25" s="74">
        <v>8</v>
      </c>
      <c r="CR25" s="74">
        <v>8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21.84582</v>
      </c>
      <c r="CM26" s="103">
        <v>21.59029</v>
      </c>
      <c r="CN26" s="103">
        <v>21.290590000000002</v>
      </c>
      <c r="CO26" s="106"/>
      <c r="CP26" s="103"/>
      <c r="CQ26" s="103">
        <v>21</v>
      </c>
      <c r="CR26" s="104">
        <v>21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68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73.622</v>
      </c>
      <c r="CM27" s="91">
        <v>73.676899999999989</v>
      </c>
      <c r="CN27" s="91">
        <v>63.710589999999996</v>
      </c>
      <c r="CO27" s="96"/>
      <c r="CP27" s="91"/>
      <c r="CQ27" s="91">
        <v>70</v>
      </c>
      <c r="CR27" s="91">
        <v>70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103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69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91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113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372">
        <v>253</v>
      </c>
      <c r="CO30" s="418"/>
      <c r="CP30" s="372"/>
      <c r="CQ30" s="372"/>
      <c r="CR30" s="372">
        <v>160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114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12.21993</v>
      </c>
      <c r="CM31" s="392">
        <v>0</v>
      </c>
      <c r="CN31" s="392">
        <v>144</v>
      </c>
      <c r="CO31" s="422"/>
      <c r="CP31" s="392"/>
      <c r="CQ31" s="392"/>
      <c r="CR31" s="392">
        <v>78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103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118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12.21993</v>
      </c>
      <c r="CM33" s="91">
        <v>0</v>
      </c>
      <c r="CN33" s="91">
        <v>397</v>
      </c>
      <c r="CO33" s="76"/>
      <c r="CP33" s="91"/>
      <c r="CQ33" s="91">
        <v>0</v>
      </c>
      <c r="CR33" s="91">
        <v>238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113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90.779020000000003</v>
      </c>
      <c r="CM34" s="372">
        <v>88.638229999999993</v>
      </c>
      <c r="CN34" s="372">
        <v>322.80365</v>
      </c>
      <c r="CO34" s="418"/>
      <c r="CP34" s="372"/>
      <c r="CQ34" s="372">
        <v>91</v>
      </c>
      <c r="CR34" s="372">
        <v>248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114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4.70695</v>
      </c>
      <c r="CM35" s="392">
        <v>8.6746499999999997</v>
      </c>
      <c r="CN35" s="392">
        <v>54.99671</v>
      </c>
      <c r="CO35" s="76"/>
      <c r="CP35" s="392"/>
      <c r="CQ35" s="392">
        <v>7</v>
      </c>
      <c r="CR35" s="392">
        <v>40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438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119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95.485970000000009</v>
      </c>
      <c r="CM37" s="91">
        <v>97.312879999999993</v>
      </c>
      <c r="CN37" s="91">
        <v>377.80036000000001</v>
      </c>
      <c r="CO37" s="96"/>
      <c r="CP37" s="91"/>
      <c r="CQ37" s="91">
        <v>98</v>
      </c>
      <c r="CR37" s="91">
        <v>288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103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120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534.20817999999997</v>
      </c>
      <c r="CM39" s="74">
        <v>510.99115999999992</v>
      </c>
      <c r="CN39" s="74">
        <v>1184.94001</v>
      </c>
      <c r="CO39" s="96"/>
      <c r="CP39" s="74"/>
      <c r="CQ39" s="74">
        <v>515</v>
      </c>
      <c r="CR39" s="99">
        <v>943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103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4.4904899999999994</v>
      </c>
      <c r="CM41" s="91">
        <v>6.0990000000000002</v>
      </c>
      <c r="CN41" s="91">
        <v>0.54922000000000004</v>
      </c>
      <c r="CO41" s="96"/>
      <c r="CP41" s="91"/>
      <c r="CQ41" s="91">
        <v>2</v>
      </c>
      <c r="CR41" s="297">
        <v>2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103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91">
        <v>0</v>
      </c>
      <c r="CN43" s="91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103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91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>
        <v>11.22716</v>
      </c>
      <c r="CN46" s="103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117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127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121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99.338890000000006</v>
      </c>
      <c r="CM48" s="91">
        <v>66.487519999999989</v>
      </c>
      <c r="CN48" s="91">
        <v>74.938190000000006</v>
      </c>
      <c r="CO48" s="76"/>
      <c r="CP48" s="91"/>
      <c r="CQ48" s="91">
        <v>125</v>
      </c>
      <c r="CR48" s="80">
        <v>83.75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103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3.48014</v>
      </c>
      <c r="CM50" s="74">
        <v>8.6958799999999989</v>
      </c>
      <c r="CN50" s="74">
        <v>3.3555199999999998</v>
      </c>
      <c r="CO50" s="76"/>
      <c r="CP50" s="74"/>
      <c r="CQ50" s="74"/>
      <c r="CR50" s="74"/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91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12.375</v>
      </c>
      <c r="CM52" s="74">
        <v>3.294</v>
      </c>
      <c r="CN52" s="74">
        <v>37.220939999999999</v>
      </c>
      <c r="CO52" s="76"/>
      <c r="CP52" s="74"/>
      <c r="CQ52" s="74"/>
      <c r="CR52" s="74"/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91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7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91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7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91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7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91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7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91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70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44.498539999999998</v>
      </c>
      <c r="CM62" s="74">
        <v>21.852150000000002</v>
      </c>
      <c r="CN62" s="74">
        <v>24.990080000000003</v>
      </c>
      <c r="CO62" s="76"/>
      <c r="CP62" s="74"/>
      <c r="CQ62" s="74">
        <v>40</v>
      </c>
      <c r="CR62" s="80">
        <v>40</v>
      </c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91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74">
        <v>0</v>
      </c>
      <c r="CO64" s="76"/>
      <c r="CP64" s="74"/>
      <c r="CQ64" s="74">
        <v>1</v>
      </c>
      <c r="CR64" s="99">
        <v>1</v>
      </c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91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122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164.18306000000001</v>
      </c>
      <c r="CM66" s="91">
        <v>117.65571</v>
      </c>
      <c r="CN66" s="91">
        <v>141.05395000000001</v>
      </c>
      <c r="CO66" s="96"/>
      <c r="CP66" s="91"/>
      <c r="CQ66" s="91">
        <v>168</v>
      </c>
      <c r="CR66" s="100">
        <v>126.75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103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123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74">
        <v>0</v>
      </c>
      <c r="CO68" s="76"/>
      <c r="CP68" s="74"/>
      <c r="CQ68" s="74"/>
      <c r="CR68" s="99">
        <v>42</v>
      </c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103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124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71.743030000000005</v>
      </c>
      <c r="CM70" s="74">
        <v>94.924530000000004</v>
      </c>
      <c r="CN70" s="74">
        <v>98.457350000000005</v>
      </c>
      <c r="CO70" s="76"/>
      <c r="CP70" s="74"/>
      <c r="CQ70" s="74">
        <v>34</v>
      </c>
      <c r="CR70" s="80">
        <v>34</v>
      </c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103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125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7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103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126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127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74">
        <v>0.66424000000000005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/>
      <c r="CM75" s="103"/>
      <c r="CN75" s="103"/>
      <c r="CO75" s="106"/>
      <c r="CP75" s="103"/>
      <c r="CQ75" s="103"/>
      <c r="CR75" s="104"/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128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7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162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129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71.743030000000005</v>
      </c>
      <c r="CM78" s="74">
        <v>94.924530000000004</v>
      </c>
      <c r="CN78" s="74">
        <v>99.121590000000012</v>
      </c>
      <c r="CO78" s="76"/>
      <c r="CP78" s="74"/>
      <c r="CQ78" s="74">
        <v>34</v>
      </c>
      <c r="CR78" s="99">
        <v>76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103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71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28.657100000000003</v>
      </c>
      <c r="CM80" s="74">
        <v>28.018609999999995</v>
      </c>
      <c r="CN80" s="74">
        <v>24.561619999999998</v>
      </c>
      <c r="CO80" s="76"/>
      <c r="CP80" s="74"/>
      <c r="CQ80" s="74">
        <v>26</v>
      </c>
      <c r="CR80" s="74">
        <v>26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103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72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68.5</v>
      </c>
      <c r="CM82" s="74">
        <v>68.5</v>
      </c>
      <c r="CN82" s="74">
        <v>57.773559999999996</v>
      </c>
      <c r="CO82" s="76"/>
      <c r="CP82" s="74"/>
      <c r="CQ82" s="74">
        <v>65</v>
      </c>
      <c r="CR82" s="74">
        <v>65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103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73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13.963959999999998</v>
      </c>
      <c r="CM84" s="74">
        <v>13.963959999999998</v>
      </c>
      <c r="CN84" s="74">
        <v>16.007200000000001</v>
      </c>
      <c r="CO84" s="76"/>
      <c r="CP84" s="74"/>
      <c r="CQ84" s="74">
        <v>15</v>
      </c>
      <c r="CR84" s="99">
        <v>15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103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74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7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103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130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111.12106</v>
      </c>
      <c r="CM88" s="74">
        <v>110.48257</v>
      </c>
      <c r="CN88" s="74">
        <v>98.342379999999991</v>
      </c>
      <c r="CO88" s="76"/>
      <c r="CP88" s="74"/>
      <c r="CQ88" s="74">
        <v>106</v>
      </c>
      <c r="CR88" s="99">
        <v>106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103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75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7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103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76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74">
        <v>0</v>
      </c>
      <c r="CN92" s="7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103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77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7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103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78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7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103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131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7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91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79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7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91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80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91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103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81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0.63139999999999996</v>
      </c>
      <c r="CM104" s="74">
        <v>0.25</v>
      </c>
      <c r="CN104" s="74">
        <v>28.580880000000001</v>
      </c>
      <c r="CO104" s="76"/>
      <c r="CP104" s="74"/>
      <c r="CQ104" s="74">
        <v>10.333333333333334</v>
      </c>
      <c r="CR104" s="74">
        <v>10.333333333333334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103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128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0.63139999999999996</v>
      </c>
      <c r="CM106" s="74">
        <v>0.25</v>
      </c>
      <c r="CN106" s="74">
        <v>28.580880000000001</v>
      </c>
      <c r="CO106" s="76"/>
      <c r="CP106" s="74"/>
      <c r="CQ106" s="74">
        <v>10.333333333333334</v>
      </c>
      <c r="CR106" s="99">
        <v>10.333333333333334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177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132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881.88672999999994</v>
      </c>
      <c r="CM108" s="194">
        <v>834.30396999999994</v>
      </c>
      <c r="CN108" s="194">
        <v>1552.03881</v>
      </c>
      <c r="CO108" s="195"/>
      <c r="CP108" s="194"/>
      <c r="CQ108" s="194">
        <v>833.33333333333337</v>
      </c>
      <c r="CR108" s="196">
        <v>1262.0833333333333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133</v>
      </c>
      <c r="CI109" s="2"/>
      <c r="CJ109" s="2"/>
      <c r="CL109" s="506"/>
    </row>
    <row r="110" spans="2:103" x14ac:dyDescent="0.15">
      <c r="U110" s="2">
        <v>2914.9757600000003</v>
      </c>
      <c r="CI110" s="2"/>
      <c r="CJ110" s="2"/>
      <c r="CL110" s="507"/>
    </row>
    <row r="111" spans="2:103" x14ac:dyDescent="0.15">
      <c r="CI111" s="2"/>
      <c r="CJ111" s="2"/>
      <c r="CL111" s="502"/>
    </row>
    <row r="112" spans="2:103" s="73" customFormat="1" ht="14.25" thickBot="1" x14ac:dyDescent="0.2">
      <c r="B112" s="73" t="s">
        <v>134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881.88672999999994</v>
      </c>
      <c r="CM112" s="202">
        <v>834.30396999999994</v>
      </c>
      <c r="CN112" s="202">
        <v>1552.03881</v>
      </c>
      <c r="CO112" s="201"/>
      <c r="CP112" s="202"/>
      <c r="CQ112" s="202">
        <v>833.33333333333337</v>
      </c>
      <c r="CR112" s="202">
        <v>1262.0833333333333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N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N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202"/>
      <c r="CN116" s="202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0" sqref="B30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M技</vt:lpstr>
      <vt:lpstr>データ</vt:lpstr>
      <vt:lpstr>Sheet1</vt:lpstr>
      <vt:lpstr>M技!Print_Area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2017-03-08T03:34:48Z</cp:lastPrinted>
  <dcterms:created xsi:type="dcterms:W3CDTF">2014-03-13T01:56:14Z</dcterms:created>
  <dcterms:modified xsi:type="dcterms:W3CDTF">2018-03-02T02:50:00Z</dcterms:modified>
</cp:coreProperties>
</file>