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201703\"/>
    </mc:Choice>
  </mc:AlternateContent>
  <bookViews>
    <workbookView xWindow="0" yWindow="0" windowWidth="17250" windowHeight="7770" tabRatio="496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5" i="60"/>
  <c r="H243" i="60"/>
  <c r="H241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28" i="60" s="1"/>
  <c r="H227" i="60" s="1"/>
  <c r="H212" i="60"/>
  <c r="H214" i="60" s="1"/>
  <c r="H210" i="60"/>
  <c r="H208" i="60"/>
  <c r="H206" i="60"/>
  <c r="H204" i="60"/>
  <c r="H202" i="60"/>
  <c r="H196" i="60"/>
  <c r="H193" i="60"/>
  <c r="H191" i="60"/>
  <c r="H189" i="60"/>
  <c r="H188" i="60"/>
  <c r="H186" i="60"/>
  <c r="H184" i="60"/>
  <c r="H183" i="60"/>
  <c r="H181" i="60"/>
  <c r="H179" i="60"/>
  <c r="H176" i="60"/>
  <c r="H174" i="60"/>
  <c r="H170" i="60"/>
  <c r="H168" i="60"/>
  <c r="H166" i="60"/>
  <c r="H164" i="60"/>
  <c r="H172" i="60" s="1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13" i="60" l="1"/>
  <c r="H216" i="60"/>
  <c r="H198" i="60"/>
  <c r="H197" i="60" s="1"/>
  <c r="H171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50" i="60" l="1"/>
  <c r="H249" i="60" s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1" i="60"/>
  <c r="AA90" i="60"/>
  <c r="AA86" i="60"/>
  <c r="AA77" i="60"/>
  <c r="AA110" i="60" s="1"/>
  <c r="AA71" i="60"/>
  <c r="P98" i="60"/>
  <c r="P93" i="60"/>
  <c r="P91" i="60" s="1"/>
  <c r="P90" i="60"/>
  <c r="P86" i="60"/>
  <c r="P77" i="60"/>
  <c r="P110" i="60" s="1"/>
  <c r="P71" i="60"/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L228" i="60" l="1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L250" i="60" l="1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U223" i="60" l="1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<sst xmlns="http://schemas.openxmlformats.org/spreadsheetml/2006/main" count="714" uniqueCount="184">
  <si>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</si>
  <si>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</si>
  <si>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</si>
  <si>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</si>
  <si>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</si>
  <si>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</si>
  <si>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</si>
  <si>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</si>
  <si>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</si>
  <si>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</si>
  <si>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</si>
  <si>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</si>
  <si>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</si>
  <si>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</si>
  <si>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</si>
  <si>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</si>
  <si>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</si>
  <si>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</si>
  <si>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</si>
  <si>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</si>
  <si>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</si>
  <si>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</si>
  <si>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</si>
  <si>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</si>
  <si>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</si>
  <si>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</si>
  <si>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</si>
  <si>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</si>
  <si>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</si>
  <si>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</si>
  <si>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</si>
  <si>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</si>
  <si>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</si>
  <si>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</si>
  <si>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</si>
  <si>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</si>
  <si>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</si>
  <si>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</si>
  <si>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</si>
  <si>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</si>
  <si>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</si>
  <si>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</si>
  <si>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</si>
  <si>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</si>
  <si>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</si>
  <si>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</si>
  <si>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</si>
  <si>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</si>
  <si>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</si>
  <si>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</si>
  <si>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</si>
  <si>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</si>
  <si>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</si>
  <si>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</si>
  <si>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</si>
  <si>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</si>
  <si>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</si>
  <si>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</si>
  <si>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</si>
  <si>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</si>
  <si>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</si>
  <si>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</si>
  <si>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</si>
  <si>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</si>
  <si>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</si>
  <si>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</si>
  <si>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</si>
  <si>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</si>
  <si>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</si>
  <si>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</si>
  <si>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</si>
  <si>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</si>
  <si>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</si>
  <si>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</si>
  <si>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</si>
  <si>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</si>
  <si>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</si>
  <si>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</si>
  <si>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</si>
  <si>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</si>
  <si>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</si>
  <si>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</si>
  <si>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</si>
  <si>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</si>
  <si>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</si>
  <si>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</si>
  <si>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</si>
  <si>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</si>
  <si>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</si>
  <si>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</si>
  <si>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</si>
  <si>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</si>
  <si>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</si>
  <si>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</si>
  <si>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</si>
  <si>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</si>
  <si>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</si>
  <si>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</si>
  <si>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</si>
  <si>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</si>
  <si>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</si>
  <si>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</si>
  <si>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</si>
  <si>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</si>
  <si>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</si>
  <si>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</si>
  <si>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</si>
  <si>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</si>
  <si>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</si>
  <si>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</si>
  <si>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</si>
  <si>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</si>
  <si>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</si>
  <si>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</si>
  <si>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</si>
  <si>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</si>
  <si>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</si>
  <si>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</si>
  <si>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</si>
  <si>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</si>
  <si>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</si>
  <si>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</si>
  <si>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</si>
  <si>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</si>
  <si>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</si>
  <si>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</si>
  <si>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</si>
  <si>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</si>
  <si>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</si>
  <si>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</si>
  <si>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</si>
  <si>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</si>
  <si>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</si>
  <si>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</si>
  <si>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</si>
  <si>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</si>
  <si>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</si>
  <si>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</si>
  <si>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</si>
  <si>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</si>
  <si>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</si>
  <si>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</si>
  <si>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</si>
  <si>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</si>
  <si>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</si>
  <si>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</si>
  <si>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</si>
  <si>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</si>
  <si>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</si>
  <si>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</si>
  <si>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</si>
  <si>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</si>
  <si>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</si>
  <si>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</si>
  <si>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</si>
  <si>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</si>
  <si>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</si>
  <si>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</si>
  <si>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</si>
  <si>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</si>
  <si>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</si>
  <si>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</si>
  <si>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</si>
  <si>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</si>
  <si>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</si>
  <si>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</si>
  <si>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</si>
  <si>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</si>
  <si>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</si>
  <si>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</si>
  <si>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</si>
  <si>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</si>
  <si>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</si>
  <si>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</si>
  <si>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</si>
  <si>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</si>
  <si>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</si>
  <si>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</si>
  <si>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</si>
  <si>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</si>
  <si>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</si>
  <si>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</si>
  <si>
    <t>robot comment
11111222222</t>
    <phoneticPr fontId="17" type="noConversion"/>
  </si>
  <si>
    <t>robot ~~~~~~~~~~~~~~~~~~~~~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</si>
</sst>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5" ySplit="4" topLeftCell="AL87" activePane="bottomRight" state="frozen"/>
      <selection pane="topRight" activeCell="F1" sqref="F1"/>
      <selection pane="bottomLeft" activeCell="A5" sqref="A5"/>
      <selection pane="bottomRight" activeCell="BH107" sqref="BH107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4">
        <f ca="1">NOW()</f>
        <v>43111.641425347225</v>
      </c>
      <c r="BC2" s="1084"/>
      <c r="BD2" s="1084"/>
      <c r="BE2" s="1084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4">
        <f ca="1">NOW()</f>
        <v>43111.641425347225</v>
      </c>
      <c r="DA2" s="1084"/>
      <c r="DB2" s="1084"/>
      <c r="DC2" s="1084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4">
        <f ca="1">NOW()</f>
        <v>43111.641425347225</v>
      </c>
      <c r="EU2" s="1084"/>
    </row>
    <row r="3" spans="1:152" s="20" customFormat="1" ht="20.100000000000001" customHeight="1">
      <c r="A3" s="15"/>
      <c r="B3" s="16"/>
      <c r="C3" s="16"/>
      <c r="D3" s="823"/>
      <c r="E3" s="17"/>
      <c r="F3" s="1088" t="s">
        <v>104</v>
      </c>
      <c r="G3" s="1085"/>
      <c r="H3" s="1085"/>
      <c r="I3" s="1087">
        <v>0</v>
      </c>
      <c r="J3" s="1088" t="s">
        <v>105</v>
      </c>
      <c r="K3" s="1085"/>
      <c r="L3" s="1085"/>
      <c r="M3" s="1087">
        <v>0</v>
      </c>
      <c r="N3" s="1088" t="s">
        <v>133</v>
      </c>
      <c r="O3" s="1085"/>
      <c r="P3" s="1085"/>
      <c r="Q3" s="1087">
        <v>0</v>
      </c>
      <c r="R3" s="1088" t="s">
        <v>110</v>
      </c>
      <c r="S3" s="1085"/>
      <c r="T3" s="1085"/>
      <c r="U3" s="1085"/>
      <c r="V3" s="1085"/>
      <c r="W3" s="1085"/>
      <c r="X3" s="1087"/>
      <c r="Y3" s="1088" t="s">
        <v>136</v>
      </c>
      <c r="Z3" s="1085"/>
      <c r="AA3" s="1085"/>
      <c r="AB3" s="1087">
        <v>0</v>
      </c>
      <c r="AC3" s="1088" t="s">
        <v>106</v>
      </c>
      <c r="AD3" s="1085"/>
      <c r="AE3" s="1085"/>
      <c r="AF3" s="1087">
        <v>0</v>
      </c>
      <c r="AG3" s="1088" t="s">
        <v>107</v>
      </c>
      <c r="AH3" s="1085"/>
      <c r="AI3" s="1085"/>
      <c r="AJ3" s="1087">
        <v>0</v>
      </c>
      <c r="AK3" s="1088" t="s">
        <v>108</v>
      </c>
      <c r="AL3" s="1085"/>
      <c r="AM3" s="1085"/>
      <c r="AN3" s="1086"/>
      <c r="AO3" s="1085"/>
      <c r="AP3" s="1085"/>
      <c r="AQ3" s="1087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88" t="s">
        <v>140</v>
      </c>
      <c r="BG3" s="1085"/>
      <c r="BH3" s="1085"/>
      <c r="BI3" s="1087">
        <v>0</v>
      </c>
      <c r="BJ3" s="1088" t="s">
        <v>141</v>
      </c>
      <c r="BK3" s="1085"/>
      <c r="BL3" s="1085"/>
      <c r="BM3" s="1087">
        <v>0</v>
      </c>
      <c r="BN3" s="1088" t="s">
        <v>142</v>
      </c>
      <c r="BO3" s="1085"/>
      <c r="BP3" s="1085"/>
      <c r="BQ3" s="1087">
        <v>0</v>
      </c>
      <c r="BR3" s="1088" t="s">
        <v>143</v>
      </c>
      <c r="BS3" s="1085"/>
      <c r="BT3" s="1085"/>
      <c r="BU3" s="1086"/>
      <c r="BV3" s="1085"/>
      <c r="BW3" s="1085"/>
      <c r="BX3" s="1087"/>
      <c r="BY3" s="1088" t="s">
        <v>145</v>
      </c>
      <c r="BZ3" s="1085"/>
      <c r="CA3" s="1085"/>
      <c r="CB3" s="1087">
        <v>0</v>
      </c>
      <c r="CC3" s="1088" t="s">
        <v>146</v>
      </c>
      <c r="CD3" s="1085"/>
      <c r="CE3" s="1085"/>
      <c r="CF3" s="1087">
        <v>0</v>
      </c>
      <c r="CG3" s="1088" t="s">
        <v>147</v>
      </c>
      <c r="CH3" s="1085"/>
      <c r="CI3" s="1085"/>
      <c r="CJ3" s="1087">
        <v>0</v>
      </c>
      <c r="CK3" s="1088" t="s">
        <v>153</v>
      </c>
      <c r="CL3" s="1085"/>
      <c r="CM3" s="1085"/>
      <c r="CN3" s="1086"/>
      <c r="CO3" s="1085"/>
      <c r="CP3" s="1085"/>
      <c r="CQ3" s="1087"/>
      <c r="CR3" s="1096" t="s">
        <v>154</v>
      </c>
      <c r="CS3" s="1097"/>
      <c r="CT3" s="1097"/>
      <c r="CU3" s="1097"/>
      <c r="CV3" s="1097"/>
      <c r="CW3" s="1097"/>
      <c r="CX3" s="1098"/>
      <c r="CY3" s="18"/>
      <c r="CZ3" s="19"/>
      <c r="DB3" s="1000"/>
      <c r="DC3" s="1001"/>
      <c r="DD3" s="1088" t="s">
        <v>158</v>
      </c>
      <c r="DE3" s="1085"/>
      <c r="DF3" s="1085"/>
      <c r="DG3" s="1087">
        <v>0</v>
      </c>
      <c r="DH3" s="1088" t="s">
        <v>159</v>
      </c>
      <c r="DI3" s="1085"/>
      <c r="DJ3" s="1085"/>
      <c r="DK3" s="1087">
        <v>0</v>
      </c>
      <c r="DL3" s="1088" t="s">
        <v>160</v>
      </c>
      <c r="DM3" s="1085"/>
      <c r="DN3" s="1085"/>
      <c r="DO3" s="1087">
        <v>0</v>
      </c>
      <c r="DP3" s="1088" t="s">
        <v>164</v>
      </c>
      <c r="DQ3" s="1085"/>
      <c r="DR3" s="1086"/>
      <c r="DS3" s="1085"/>
      <c r="DT3" s="1087"/>
      <c r="DU3" s="1088" t="s">
        <v>161</v>
      </c>
      <c r="DV3" s="1085"/>
      <c r="DW3" s="1085"/>
      <c r="DX3" s="1087">
        <v>0</v>
      </c>
      <c r="DY3" s="1088" t="s">
        <v>162</v>
      </c>
      <c r="DZ3" s="1085"/>
      <c r="EA3" s="1085"/>
      <c r="EB3" s="1087">
        <v>0</v>
      </c>
      <c r="EC3" s="1088" t="s">
        <v>163</v>
      </c>
      <c r="ED3" s="1085"/>
      <c r="EE3" s="1085"/>
      <c r="EF3" s="1087">
        <v>0</v>
      </c>
      <c r="EG3" s="1088" t="s">
        <v>165</v>
      </c>
      <c r="EH3" s="1085"/>
      <c r="EI3" s="1086"/>
      <c r="EJ3" s="1085"/>
      <c r="EK3" s="1087"/>
      <c r="EL3" s="1096" t="s">
        <v>166</v>
      </c>
      <c r="EM3" s="1097"/>
      <c r="EN3" s="1097"/>
      <c r="EO3" s="1097"/>
      <c r="EP3" s="1098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7" t="s">
        <v>56</v>
      </c>
      <c r="D5" s="1108"/>
      <c r="E5" s="246"/>
      <c r="F5" s="46">
        <f>F72/1.17</f>
        <v>5982.9059829059834</v>
      </c>
      <c r="G5" s="47">
        <f>G72/1.17</f>
        <v>15270.085470085471</v>
      </c>
      <c r="H5" s="47">
        <f>H72/1.17</f>
        <v>0</v>
      </c>
      <c r="I5" s="48">
        <f>H5-G5</f>
        <v>-15270.085470085471</v>
      </c>
      <c r="J5" s="46">
        <f>J72/1.17</f>
        <v>6581.196581196582</v>
      </c>
      <c r="K5" s="47">
        <f>K72/1.17</f>
        <v>5795.5688205128208</v>
      </c>
      <c r="L5" s="47">
        <f>L72/1.17</f>
        <v>0</v>
      </c>
      <c r="M5" s="48">
        <f>L5-K5</f>
        <v>-5795.5688205128208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12428.902153846155</v>
      </c>
      <c r="U5" s="52">
        <f>H5+L5+P5</f>
        <v>0</v>
      </c>
      <c r="V5" s="52">
        <f>U5-R5</f>
        <v>-19743.589743589746</v>
      </c>
      <c r="W5" s="53">
        <f>U5-S5</f>
        <v>-19743.589743589746</v>
      </c>
      <c r="X5" s="54">
        <f>U5-T5</f>
        <v>-12428.902153846155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33120.655008547008</v>
      </c>
      <c r="AU5" s="59">
        <f>SUM(U5,AN5)</f>
        <v>0</v>
      </c>
      <c r="AV5" s="60">
        <f>AU5-AR5</f>
        <v>-40769.230769230773</v>
      </c>
      <c r="AW5" s="53">
        <f>AU5-AS5</f>
        <v>-40769.230769230773</v>
      </c>
      <c r="AX5" s="61">
        <f>AU5-AT5</f>
        <v>-33120.655008547008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9496.5811965811972</v>
      </c>
      <c r="BI5" s="48">
        <f>BH5-BG5</f>
        <v>9496.5811965811972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9496.5811965811972</v>
      </c>
      <c r="BV5" s="52">
        <f>BU5-BR5</f>
        <v>9496.5811965811972</v>
      </c>
      <c r="BW5" s="71"/>
      <c r="BX5" s="54">
        <f>BU5-BT5</f>
        <v>-332.47863247863279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9496.5811965811972</v>
      </c>
      <c r="CV5" s="60">
        <f>CU5-CR5</f>
        <v>9496.5811965811972</v>
      </c>
      <c r="CW5" s="974"/>
      <c r="CX5" s="61">
        <f>CU5-CT5</f>
        <v>-14007.69230769231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0</v>
      </c>
      <c r="M6" s="191">
        <f>L6-K6</f>
        <v>-146.76239316239315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0</v>
      </c>
      <c r="V6" s="53">
        <f>U6-R6</f>
        <v>-20170.940170940172</v>
      </c>
      <c r="W6" s="813">
        <f>U6-S6</f>
        <v>-27059.829059829062</v>
      </c>
      <c r="X6" s="227">
        <f>U6-T6</f>
        <v>-1892.9136752136753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795">
        <f>AN6-AK6</f>
        <v>-53504.273504273508</v>
      </c>
      <c r="AP6" s="813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0</v>
      </c>
      <c r="AV6" s="149">
        <f>AU6-AR6</f>
        <v>-73675.213675213687</v>
      </c>
      <c r="AW6" s="813">
        <f>AU6-AS6</f>
        <v>-90307.692307692312</v>
      </c>
      <c r="AX6" s="848">
        <f>AU6-AT6</f>
        <v>-23477.303418803422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18993.162393162394</v>
      </c>
      <c r="BI6" s="48">
        <f>BH6-BG6</f>
        <v>18993.162393162394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18993.162393162394</v>
      </c>
      <c r="BV6" s="52">
        <f>BU6-BR6</f>
        <v>18993.162393162394</v>
      </c>
      <c r="BW6" s="71"/>
      <c r="BX6" s="54">
        <f>BU6-BT6</f>
        <v>-4083.7606837606836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18993.162393162394</v>
      </c>
      <c r="CV6" s="60">
        <f>CU6-CR6</f>
        <v>18993.162393162394</v>
      </c>
      <c r="CW6" s="974"/>
      <c r="CX6" s="61">
        <f>CU6-CT6</f>
        <v>-44254.700854700859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0</v>
      </c>
      <c r="V7" s="53">
        <f>U7-R7</f>
        <v>-11247.863247863248</v>
      </c>
      <c r="W7" s="813">
        <f>U7-S7</f>
        <v>-14700.854700854701</v>
      </c>
      <c r="X7" s="227">
        <f>U7-T7</f>
        <v>-33.230769230769234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795">
        <f>AN7-AK7</f>
        <v>-23572.649572649574</v>
      </c>
      <c r="AP7" s="813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0</v>
      </c>
      <c r="AV7" s="149">
        <f>AU7-AR7</f>
        <v>-34820.51282051282</v>
      </c>
      <c r="AW7" s="813">
        <f>AU7-AS7</f>
        <v>-48888.888888888891</v>
      </c>
      <c r="AX7" s="848">
        <f>AU7-AT7</f>
        <v>-4155.4034188034193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099" t="s">
        <v>54</v>
      </c>
      <c r="D8" s="1100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0</v>
      </c>
      <c r="I8" s="48">
        <f>H8-G8</f>
        <v>-72900.450427350428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144340.27125641028</v>
      </c>
      <c r="U8" s="52">
        <f>H8+L8+P8</f>
        <v>0</v>
      </c>
      <c r="V8" s="52">
        <f>U8-R8</f>
        <v>-175897.43589743591</v>
      </c>
      <c r="W8" s="71">
        <f>U8-S8</f>
        <v>-191025.64102564103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372349.89805128204</v>
      </c>
      <c r="AU8" s="59">
        <f>SUM(U8,AN8)</f>
        <v>0</v>
      </c>
      <c r="AV8" s="60">
        <f>AU8-AR8</f>
        <v>-376153.84615384613</v>
      </c>
      <c r="AW8" s="71">
        <f>AU8-AS8</f>
        <v>-399230.76923076925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0</v>
      </c>
      <c r="J9" s="78"/>
      <c r="K9" s="79"/>
      <c r="L9" s="79"/>
      <c r="M9" s="80">
        <f>L10/K10</f>
        <v>0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</v>
      </c>
      <c r="W9" s="86">
        <f>U10/S10</f>
        <v>0</v>
      </c>
      <c r="X9" s="87">
        <f>U10/T10</f>
        <v>0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</v>
      </c>
      <c r="AW9" s="86">
        <f>AU10/AS10</f>
        <v>0</v>
      </c>
      <c r="AX9" s="95">
        <f>AU10/AT10</f>
        <v>0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6.1899721448467962E-2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2.9339846844467918E-2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0</v>
      </c>
      <c r="I10" s="109">
        <f>H10-G10</f>
        <v>-88170.535897435911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0</v>
      </c>
      <c r="M10" s="109">
        <f>L10-K10</f>
        <v>-78683.979794871819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156769.17341025645</v>
      </c>
      <c r="U10" s="114">
        <f>H10+L10+P10</f>
        <v>0</v>
      </c>
      <c r="V10" s="115">
        <f>U10-R10</f>
        <v>-195641.02564102566</v>
      </c>
      <c r="W10" s="116">
        <f t="shared" ref="W10:W29" si="26">U10-S10</f>
        <v>-210769.23076923078</v>
      </c>
      <c r="X10" s="109">
        <f>U10-T10</f>
        <v>-156769.17341025645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405470.55305982911</v>
      </c>
      <c r="AU10" s="120">
        <f>SUM(U10,AN10)</f>
        <v>0</v>
      </c>
      <c r="AV10" s="121">
        <f>AU10-AR10</f>
        <v>-416923.07692307699</v>
      </c>
      <c r="AW10" s="116">
        <f t="shared" ref="AW10:AW29" si="31">AU10-AS10</f>
        <v>-440000</v>
      </c>
      <c r="AX10" s="122">
        <f>AU10-AT10</f>
        <v>-405470.55305982911</v>
      </c>
      <c r="AY10" s="96">
        <f>AR10/6</f>
        <v>69487.179487179499</v>
      </c>
      <c r="AZ10" s="97">
        <f>AS10/6</f>
        <v>73333.333333333328</v>
      </c>
      <c r="BA10" s="97">
        <f>AU10/6</f>
        <v>0</v>
      </c>
      <c r="BB10" s="123">
        <f>BA10/AY10</f>
        <v>0</v>
      </c>
      <c r="BC10" s="98">
        <f>BA10-AY10</f>
        <v>-69487.179487179499</v>
      </c>
      <c r="BD10" s="98">
        <f>BA10-AZ10</f>
        <v>-73333.333333333328</v>
      </c>
      <c r="BE10" s="98">
        <f>AX10/6</f>
        <v>-67578.425509971523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9496.5811965811972</v>
      </c>
      <c r="BI10" s="109">
        <f>BH10-BG10</f>
        <v>9496.5811965811972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9496.5811965811972</v>
      </c>
      <c r="BV10" s="115">
        <f>BU10-BR10</f>
        <v>9496.5811965811972</v>
      </c>
      <c r="BW10" s="116"/>
      <c r="BX10" s="109">
        <f>BU10-BT10</f>
        <v>-143922.22222222225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9496.5811965811972</v>
      </c>
      <c r="CV10" s="121">
        <f>CU10-CR10</f>
        <v>9496.5811965811972</v>
      </c>
      <c r="CW10" s="121"/>
      <c r="CX10" s="122">
        <f>CU10-CT10</f>
        <v>-314178.6324786325</v>
      </c>
      <c r="CY10" s="96">
        <f>CR10/6</f>
        <v>0</v>
      </c>
      <c r="CZ10" s="97">
        <f>CU10/6</f>
        <v>1582.7635327635328</v>
      </c>
      <c r="DA10" s="123" t="e">
        <f>CZ10/CY10</f>
        <v>#DIV/0!</v>
      </c>
      <c r="DB10" s="261">
        <f>CZ10-CY10</f>
        <v>1582.7635327635328</v>
      </c>
      <c r="DC10" s="1006">
        <f>CX10/6</f>
        <v>-52363.105413105419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0</v>
      </c>
      <c r="AV15" s="169">
        <f>AU15-AR15</f>
        <v>-228630.76923076925</v>
      </c>
      <c r="AW15" s="166">
        <f t="shared" si="31"/>
        <v>-228630.76923076925</v>
      </c>
      <c r="AX15" s="136">
        <f>AU15-AT15</f>
        <v>-250200.42735042734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0.73679636767537382</v>
      </c>
      <c r="AW18" s="86">
        <f>AU19/AS19</f>
        <v>0.59935712957836218</v>
      </c>
      <c r="AX18" s="181">
        <f>AU19/AT19</f>
        <v>0.53117487741616642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405236.11300000001</v>
      </c>
      <c r="AV19" s="188">
        <f>AU19-AR19</f>
        <v>-144761.32289743586</v>
      </c>
      <c r="AW19" s="108">
        <f t="shared" si="31"/>
        <v>-270881.83571794874</v>
      </c>
      <c r="AX19" s="122">
        <f>AU19-AT19</f>
        <v>-357669.15648717957</v>
      </c>
      <c r="AY19" s="96">
        <f>AR19/6</f>
        <v>91666.239316239313</v>
      </c>
      <c r="AZ19" s="97">
        <f>AS19/6</f>
        <v>112686.3247863248</v>
      </c>
      <c r="BA19" s="97">
        <f>AU19/6</f>
        <v>67539.352166666664</v>
      </c>
      <c r="BB19" s="123">
        <f>BA19/AY19</f>
        <v>0.73679636767537382</v>
      </c>
      <c r="BC19" s="98">
        <f>BA19-AY19</f>
        <v>-24126.887149572649</v>
      </c>
      <c r="BD19" s="98">
        <f>BA19-AZ19</f>
        <v>-45146.972619658132</v>
      </c>
      <c r="BE19" s="98">
        <f>AX19/6</f>
        <v>-59611.526081196593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0.27506987828144891</v>
      </c>
      <c r="J30" s="69"/>
      <c r="K30" s="172"/>
      <c r="L30" s="172"/>
      <c r="M30" s="80">
        <f>L31/K31</f>
        <v>4.0987034282579148E-3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0.55915656307198458</v>
      </c>
      <c r="W30" s="86">
        <f>U31/S31</f>
        <v>0.48746429199162783</v>
      </c>
      <c r="X30" s="87">
        <f>U31/T31</f>
        <v>0.48810462621359019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0.45418720573875326</v>
      </c>
      <c r="AW30" s="86">
        <f>AU31/AS31</f>
        <v>0.40739130231414411</v>
      </c>
      <c r="AX30" s="206">
        <f>AU31/AT31</f>
        <v>0.37612738785334554</v>
      </c>
      <c r="AY30" s="137"/>
      <c r="AZ30" s="138"/>
      <c r="BA30" s="138"/>
      <c r="BF30" s="69"/>
      <c r="BG30" s="172"/>
      <c r="BH30" s="172"/>
      <c r="BI30" s="80">
        <f>BH31/BG31</f>
        <v>1.0711565185274861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0.17563714220187482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7.5690988091440189E-2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123532.89200000001</v>
      </c>
      <c r="I31" s="212">
        <f>H31-G31</f>
        <v>-325563.5076923077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1964.636</v>
      </c>
      <c r="M31" s="212">
        <f>L31-K31</f>
        <v>-477366.4584273505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1095010.3098717949</v>
      </c>
      <c r="U31" s="213">
        <f>U10+U14+U25+U19+U23+U27+U29</f>
        <v>534479.598</v>
      </c>
      <c r="V31" s="213">
        <f>U31-R31</f>
        <v>-421387.92336752138</v>
      </c>
      <c r="W31" s="211">
        <f>U31-S31</f>
        <v>-561969.11994871823</v>
      </c>
      <c r="X31" s="216">
        <f>U31-T31</f>
        <v>-560530.71187179489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2251290.1276153857</v>
      </c>
      <c r="AU31" s="213">
        <f>AU10+AU14+AU25+AU19+AU23+AU27+AU29</f>
        <v>846771.875</v>
      </c>
      <c r="AV31" s="217">
        <f>AU31-AR31</f>
        <v>-1017595.6463675215</v>
      </c>
      <c r="AW31" s="211">
        <f>AU31-AS31</f>
        <v>-1231750.3472222222</v>
      </c>
      <c r="AX31" s="218">
        <f>AU31-AT31</f>
        <v>-1404518.2526153857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141128.64583333334</v>
      </c>
      <c r="BB31" s="123">
        <f>BA31/AY31</f>
        <v>0.45418720573875337</v>
      </c>
      <c r="BC31" s="98">
        <f>BA31-AY31</f>
        <v>-169599.27439458689</v>
      </c>
      <c r="BD31" s="98">
        <f>BA31-AZ31</f>
        <v>-205291.72453703705</v>
      </c>
      <c r="BE31" s="98">
        <f>AX31/6</f>
        <v>-234086.37543589761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142957.0341965812</v>
      </c>
      <c r="BI31" s="212">
        <f>BH31-BG31</f>
        <v>9496.5811965811881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142957.0341965812</v>
      </c>
      <c r="BV31" s="213">
        <f>BU31-BR31</f>
        <v>142957.0341965812</v>
      </c>
      <c r="BW31" s="211"/>
      <c r="BX31" s="216">
        <f>BU31-BT31</f>
        <v>-670976.92307692312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142957.0341965812</v>
      </c>
      <c r="CV31" s="217">
        <f>CV10+CV14+CV25+CV19+CV23+CV27</f>
        <v>142957.0341965812</v>
      </c>
      <c r="CW31" s="217"/>
      <c r="CX31" s="218">
        <f>CU31-CT31</f>
        <v>-1745735.8974358975</v>
      </c>
      <c r="CY31" s="96">
        <f>CY10+CY14+CY25+CY19+CY23+CY27+CY29</f>
        <v>0</v>
      </c>
      <c r="CZ31" s="97">
        <f>CZ10+CZ14+CZ25+CZ19+CZ23+CZ27+CZ29</f>
        <v>23826.172366096867</v>
      </c>
      <c r="DA31" s="123" t="e">
        <f>CZ31/CY31</f>
        <v>#DIV/0!</v>
      </c>
      <c r="DB31" s="261">
        <f>CZ31-CY31</f>
        <v>23826.172366096867</v>
      </c>
      <c r="DC31" s="1006">
        <f>CX31/6</f>
        <v>-290955.98290598294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8" t="str">
        <f>F3</f>
        <v>17/3</v>
      </c>
      <c r="G34" s="1085"/>
      <c r="H34" s="1085"/>
      <c r="I34" s="1087">
        <v>0</v>
      </c>
      <c r="J34" s="1088" t="str">
        <f>J3</f>
        <v>17/4</v>
      </c>
      <c r="K34" s="1085"/>
      <c r="L34" s="1085"/>
      <c r="M34" s="1087">
        <v>0</v>
      </c>
      <c r="N34" s="1088" t="str">
        <f>N3</f>
        <v>17/5</v>
      </c>
      <c r="O34" s="1085"/>
      <c r="P34" s="1085"/>
      <c r="Q34" s="1087">
        <v>0</v>
      </c>
      <c r="R34" s="1088" t="str">
        <f>R3</f>
        <v>17/3-17/5累計</v>
      </c>
      <c r="S34" s="1085"/>
      <c r="T34" s="1085"/>
      <c r="U34" s="1086"/>
      <c r="V34" s="1085"/>
      <c r="W34" s="1085"/>
      <c r="X34" s="1087"/>
      <c r="Y34" s="1088" t="str">
        <f>Y3</f>
        <v>17/6</v>
      </c>
      <c r="Z34" s="1085"/>
      <c r="AA34" s="1085"/>
      <c r="AB34" s="1087">
        <v>0</v>
      </c>
      <c r="AC34" s="1088" t="str">
        <f>AC3</f>
        <v>17/7</v>
      </c>
      <c r="AD34" s="1085"/>
      <c r="AE34" s="1085"/>
      <c r="AF34" s="1087">
        <v>0</v>
      </c>
      <c r="AG34" s="1088" t="str">
        <f>AG3</f>
        <v>17/8</v>
      </c>
      <c r="AH34" s="1085"/>
      <c r="AI34" s="1085"/>
      <c r="AJ34" s="1087">
        <v>0</v>
      </c>
      <c r="AK34" s="1088" t="str">
        <f>AK3</f>
        <v>17/6-17/8累計</v>
      </c>
      <c r="AL34" s="1085"/>
      <c r="AM34" s="1085"/>
      <c r="AN34" s="1086"/>
      <c r="AO34" s="1085"/>
      <c r="AP34" s="1085"/>
      <c r="AQ34" s="1087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88" t="str">
        <f>BF3</f>
        <v>17/9</v>
      </c>
      <c r="BG34" s="1085"/>
      <c r="BH34" s="1085"/>
      <c r="BI34" s="1087">
        <v>0</v>
      </c>
      <c r="BJ34" s="1088" t="str">
        <f>BJ3</f>
        <v>17/10</v>
      </c>
      <c r="BK34" s="1085"/>
      <c r="BL34" s="1085"/>
      <c r="BM34" s="1087">
        <v>0</v>
      </c>
      <c r="BN34" s="1088" t="str">
        <f>BN3</f>
        <v>17/11</v>
      </c>
      <c r="BO34" s="1085"/>
      <c r="BP34" s="1085"/>
      <c r="BQ34" s="1087">
        <v>0</v>
      </c>
      <c r="BR34" s="1088" t="str">
        <f>BR3</f>
        <v>17/9-17/11累計</v>
      </c>
      <c r="BS34" s="1085"/>
      <c r="BT34" s="1085"/>
      <c r="BU34" s="1086"/>
      <c r="BV34" s="1085"/>
      <c r="BW34" s="1085"/>
      <c r="BX34" s="1087"/>
      <c r="BY34" s="1088" t="str">
        <f>BY3</f>
        <v>17/12</v>
      </c>
      <c r="BZ34" s="1085"/>
      <c r="CA34" s="1085"/>
      <c r="CB34" s="1087">
        <v>0</v>
      </c>
      <c r="CC34" s="1088" t="str">
        <f>CC3</f>
        <v>18/1</v>
      </c>
      <c r="CD34" s="1085"/>
      <c r="CE34" s="1085"/>
      <c r="CF34" s="1087">
        <v>0</v>
      </c>
      <c r="CG34" s="1088" t="str">
        <f>CG3</f>
        <v>18/2</v>
      </c>
      <c r="CH34" s="1085"/>
      <c r="CI34" s="1085"/>
      <c r="CJ34" s="1087">
        <v>0</v>
      </c>
      <c r="CK34" s="1088" t="str">
        <f>CK3</f>
        <v>17/12-18/2累計</v>
      </c>
      <c r="CL34" s="1085"/>
      <c r="CM34" s="1085"/>
      <c r="CN34" s="1086"/>
      <c r="CO34" s="1085"/>
      <c r="CP34" s="1085"/>
      <c r="CQ34" s="1087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0"/>
      <c r="DC34" s="904"/>
      <c r="DD34" s="1085" t="str">
        <f>DD3</f>
        <v>18/3</v>
      </c>
      <c r="DE34" s="1085"/>
      <c r="DF34" s="1085"/>
      <c r="DG34" s="1087">
        <v>0</v>
      </c>
      <c r="DH34" s="1088" t="str">
        <f>DH3</f>
        <v>18/4</v>
      </c>
      <c r="DI34" s="1085"/>
      <c r="DJ34" s="1085"/>
      <c r="DK34" s="1087">
        <v>0</v>
      </c>
      <c r="DL34" s="1088" t="str">
        <f>DL3</f>
        <v>18/5</v>
      </c>
      <c r="DM34" s="1085"/>
      <c r="DN34" s="1085"/>
      <c r="DO34" s="1087">
        <v>0</v>
      </c>
      <c r="DP34" s="1088" t="str">
        <f>DP3</f>
        <v>18/3-18/5累計</v>
      </c>
      <c r="DQ34" s="1085"/>
      <c r="DR34" s="1086"/>
      <c r="DS34" s="1085"/>
      <c r="DT34" s="1087"/>
      <c r="DU34" s="1088" t="str">
        <f>DU3</f>
        <v>18/6</v>
      </c>
      <c r="DV34" s="1085"/>
      <c r="DW34" s="1085"/>
      <c r="DX34" s="1087">
        <v>0</v>
      </c>
      <c r="DY34" s="1088" t="str">
        <f>DY3</f>
        <v>18/7</v>
      </c>
      <c r="DZ34" s="1085"/>
      <c r="EA34" s="1085"/>
      <c r="EB34" s="1087">
        <v>0</v>
      </c>
      <c r="EC34" s="1088" t="str">
        <f>EC3</f>
        <v>18/8</v>
      </c>
      <c r="ED34" s="1085"/>
      <c r="EE34" s="1085"/>
      <c r="EF34" s="1087">
        <v>0</v>
      </c>
      <c r="EG34" s="1088" t="str">
        <f>EG3</f>
        <v>18/6-18/8累計</v>
      </c>
      <c r="EH34" s="1085"/>
      <c r="EI34" s="1086"/>
      <c r="EJ34" s="1085"/>
      <c r="EK34" s="1087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9" t="s">
        <v>56</v>
      </c>
      <c r="D36" s="1110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75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0</v>
      </c>
      <c r="Q39" s="243">
        <f t="shared" si="70"/>
        <v>-33.230769230769234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-33.230769230769234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-4411.4803418803422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3" t="s">
        <v>54</v>
      </c>
      <c r="D41" s="1104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75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4">
        <f ca="1">NOW()</f>
        <v>43111.641425347225</v>
      </c>
      <c r="BC69" s="1084"/>
      <c r="BD69" s="1084"/>
      <c r="BE69" s="1084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4">
        <f ca="1">NOW()</f>
        <v>43111.641425347225</v>
      </c>
      <c r="DA69" s="1084"/>
      <c r="DB69" s="1084"/>
      <c r="DC69" s="1084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4">
        <f ca="1">NOW()</f>
        <v>43111.641425347225</v>
      </c>
      <c r="EU69" s="1084"/>
    </row>
    <row r="70" spans="1:152" s="20" customFormat="1" ht="20.100000000000001" customHeight="1" thickBot="1">
      <c r="A70" s="15"/>
      <c r="B70" s="16"/>
      <c r="C70" s="16"/>
      <c r="D70" s="823"/>
      <c r="E70" s="17"/>
      <c r="F70" s="1088" t="str">
        <f>F3</f>
        <v>17/3</v>
      </c>
      <c r="G70" s="1086"/>
      <c r="H70" s="1086"/>
      <c r="I70" s="1087">
        <v>0</v>
      </c>
      <c r="J70" s="1088" t="str">
        <f>J3</f>
        <v>17/4</v>
      </c>
      <c r="K70" s="1085"/>
      <c r="L70" s="1086"/>
      <c r="M70" s="1087">
        <v>0</v>
      </c>
      <c r="N70" s="1088" t="str">
        <f>N3</f>
        <v>17/5</v>
      </c>
      <c r="O70" s="1085"/>
      <c r="P70" s="1086"/>
      <c r="Q70" s="1087">
        <v>0</v>
      </c>
      <c r="R70" s="1088" t="str">
        <f>R3</f>
        <v>17/3-17/5累計</v>
      </c>
      <c r="S70" s="1086"/>
      <c r="T70" s="1085"/>
      <c r="U70" s="1086"/>
      <c r="V70" s="1085"/>
      <c r="W70" s="1085"/>
      <c r="X70" s="1087"/>
      <c r="Y70" s="1088" t="str">
        <f>Y3</f>
        <v>17/6</v>
      </c>
      <c r="Z70" s="1085"/>
      <c r="AA70" s="1086"/>
      <c r="AB70" s="1087">
        <v>0</v>
      </c>
      <c r="AC70" s="1088" t="str">
        <f>AC3</f>
        <v>17/7</v>
      </c>
      <c r="AD70" s="1085"/>
      <c r="AE70" s="1086"/>
      <c r="AF70" s="1087">
        <v>0</v>
      </c>
      <c r="AG70" s="1088" t="str">
        <f>AG3</f>
        <v>17/8</v>
      </c>
      <c r="AH70" s="1085"/>
      <c r="AI70" s="1086"/>
      <c r="AJ70" s="1087">
        <v>0</v>
      </c>
      <c r="AK70" s="1088" t="str">
        <f>AK3</f>
        <v>17/6-17/8累計</v>
      </c>
      <c r="AL70" s="1085"/>
      <c r="AM70" s="1085"/>
      <c r="AN70" s="1086"/>
      <c r="AO70" s="1085"/>
      <c r="AP70" s="1085"/>
      <c r="AQ70" s="1087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88" t="str">
        <f>BF3</f>
        <v>17/9</v>
      </c>
      <c r="BG70" s="1086"/>
      <c r="BH70" s="1086"/>
      <c r="BI70" s="1087">
        <v>0</v>
      </c>
      <c r="BJ70" s="1088" t="str">
        <f>BJ3</f>
        <v>17/10</v>
      </c>
      <c r="BK70" s="1085"/>
      <c r="BL70" s="1086"/>
      <c r="BM70" s="1087">
        <v>0</v>
      </c>
      <c r="BN70" s="1088" t="str">
        <f>BN3</f>
        <v>17/11</v>
      </c>
      <c r="BO70" s="1085"/>
      <c r="BP70" s="1086"/>
      <c r="BQ70" s="1087">
        <v>0</v>
      </c>
      <c r="BR70" s="1088" t="str">
        <f>BR3</f>
        <v>17/9-17/11累計</v>
      </c>
      <c r="BS70" s="1085"/>
      <c r="BT70" s="1085"/>
      <c r="BU70" s="1086"/>
      <c r="BV70" s="1085"/>
      <c r="BW70" s="1085"/>
      <c r="BX70" s="1087"/>
      <c r="BY70" s="1088" t="str">
        <f>BY3</f>
        <v>17/12</v>
      </c>
      <c r="BZ70" s="1085"/>
      <c r="CA70" s="1086"/>
      <c r="CB70" s="1087">
        <v>0</v>
      </c>
      <c r="CC70" s="1094" t="str">
        <f>CC3</f>
        <v>18/1</v>
      </c>
      <c r="CD70" s="1086"/>
      <c r="CE70" s="1086"/>
      <c r="CF70" s="1095">
        <v>0</v>
      </c>
      <c r="CG70" s="1088" t="str">
        <f>CG3</f>
        <v>18/2</v>
      </c>
      <c r="CH70" s="1085"/>
      <c r="CI70" s="1086"/>
      <c r="CJ70" s="1087">
        <v>0</v>
      </c>
      <c r="CK70" s="1088" t="str">
        <f>CK3</f>
        <v>17/12-18/2累計</v>
      </c>
      <c r="CL70" s="1085"/>
      <c r="CM70" s="1085"/>
      <c r="CN70" s="1086"/>
      <c r="CO70" s="1085"/>
      <c r="CP70" s="1085"/>
      <c r="CQ70" s="1087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0"/>
      <c r="DC70" s="909"/>
      <c r="DD70" s="1089" t="str">
        <f>DD3</f>
        <v>18/3</v>
      </c>
      <c r="DE70" s="1089"/>
      <c r="DF70" s="1089"/>
      <c r="DG70" s="1090">
        <v>0</v>
      </c>
      <c r="DH70" s="1088" t="str">
        <f>DH3</f>
        <v>18/4</v>
      </c>
      <c r="DI70" s="1085"/>
      <c r="DJ70" s="1086"/>
      <c r="DK70" s="1087">
        <v>0</v>
      </c>
      <c r="DL70" s="1088" t="str">
        <f>DL3</f>
        <v>18/5</v>
      </c>
      <c r="DM70" s="1085"/>
      <c r="DN70" s="1086"/>
      <c r="DO70" s="1087">
        <v>0</v>
      </c>
      <c r="DP70" s="1088" t="str">
        <f>DP3</f>
        <v>18/3-18/5累計</v>
      </c>
      <c r="DQ70" s="1085"/>
      <c r="DR70" s="1086"/>
      <c r="DS70" s="1085"/>
      <c r="DT70" s="1087"/>
      <c r="DU70" s="1088" t="str">
        <f>DU3</f>
        <v>18/6</v>
      </c>
      <c r="DV70" s="1085"/>
      <c r="DW70" s="1086"/>
      <c r="DX70" s="1087">
        <v>0</v>
      </c>
      <c r="DY70" s="1094" t="str">
        <f>DY3</f>
        <v>18/7</v>
      </c>
      <c r="DZ70" s="1086"/>
      <c r="EA70" s="1086"/>
      <c r="EB70" s="1095">
        <v>0</v>
      </c>
      <c r="EC70" s="1088" t="str">
        <f>EC3</f>
        <v>18/8</v>
      </c>
      <c r="ED70" s="1085"/>
      <c r="EE70" s="1086"/>
      <c r="EF70" s="1087">
        <v>0</v>
      </c>
      <c r="EG70" s="1088" t="str">
        <f>EG3</f>
        <v>18/6-18/8累計</v>
      </c>
      <c r="EH70" s="1085"/>
      <c r="EI70" s="1086"/>
      <c r="EJ70" s="1085"/>
      <c r="EK70" s="1087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9" t="s">
        <v>56</v>
      </c>
      <c r="D72" s="1110"/>
      <c r="E72" s="464"/>
      <c r="F72" s="314">
        <v>7000</v>
      </c>
      <c r="G72" s="315">
        <v>17866</v>
      </c>
      <c r="H72" s="316"/>
      <c r="I72" s="319">
        <f>H72-G72</f>
        <v>-17866</v>
      </c>
      <c r="J72" s="314">
        <v>7700</v>
      </c>
      <c r="K72" s="315">
        <v>6780.8155200000001</v>
      </c>
      <c r="L72" s="1056"/>
      <c r="M72" s="317">
        <f>L72-K72</f>
        <v>-6780.8155200000001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14541.81552</v>
      </c>
      <c r="U72" s="801">
        <f>H72+L72+P72</f>
        <v>0</v>
      </c>
      <c r="V72" s="801">
        <f>U72-R72</f>
        <v>-23100</v>
      </c>
      <c r="W72" s="71">
        <f>U72-S72</f>
        <v>-23100</v>
      </c>
      <c r="X72" s="322">
        <f>U72-T72</f>
        <v>-14541.81552</v>
      </c>
      <c r="Y72" s="314">
        <v>8400</v>
      </c>
      <c r="Z72" s="315">
        <v>9248.2200799999991</v>
      </c>
      <c r="AA72" s="1056"/>
      <c r="AB72" s="319">
        <f>AA72-Z72</f>
        <v>-9248.2200799999991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0</v>
      </c>
      <c r="AO72" s="800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38751.166360000003</v>
      </c>
      <c r="AU72" s="806">
        <f>SUM(U72,AN72)</f>
        <v>0</v>
      </c>
      <c r="AV72" s="796">
        <f>AU72-AR72</f>
        <v>-47700</v>
      </c>
      <c r="AW72" s="71">
        <f>AU72-AS72</f>
        <v>-47700</v>
      </c>
      <c r="AX72" s="235">
        <f>AU72-AT72</f>
        <v>-38751.166360000003</v>
      </c>
      <c r="AY72" s="62"/>
      <c r="AZ72" s="63"/>
      <c r="BA72" s="63"/>
      <c r="BF72" s="1034"/>
      <c r="BG72" s="424"/>
      <c r="BH72" s="427">
        <v>11111</v>
      </c>
      <c r="BI72" s="426">
        <f>BH72-BG72</f>
        <v>11111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11111</v>
      </c>
      <c r="BV72" s="53">
        <f>BU72-BR72</f>
        <v>11111</v>
      </c>
      <c r="BW72" s="813"/>
      <c r="BX72" s="232">
        <f>BU72-BT72</f>
        <v>-389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11111</v>
      </c>
      <c r="CV72" s="325">
        <f>CU72-CR72</f>
        <v>11111</v>
      </c>
      <c r="CW72" s="796"/>
      <c r="CX72" s="235">
        <f>CU72-CT72</f>
        <v>-16389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/>
      <c r="I73" s="426"/>
      <c r="J73" s="423">
        <v>9050</v>
      </c>
      <c r="K73" s="424">
        <v>171.71199999999999</v>
      </c>
      <c r="L73" s="1057"/>
      <c r="M73" s="810">
        <f>L73-K73</f>
        <v>-171.71199999999999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2214.7089999999998</v>
      </c>
      <c r="U73" s="53">
        <f>H73+L73+P73</f>
        <v>0</v>
      </c>
      <c r="V73" s="53">
        <f>U73-R73</f>
        <v>-23600</v>
      </c>
      <c r="W73" s="813">
        <f>U73-S73</f>
        <v>-31660</v>
      </c>
      <c r="X73" s="232">
        <f>U73-T73</f>
        <v>-2214.7089999999998</v>
      </c>
      <c r="Y73" s="423">
        <v>18100</v>
      </c>
      <c r="Z73" s="424">
        <v>6884.0439999999999</v>
      </c>
      <c r="AA73" s="1057"/>
      <c r="AB73" s="426">
        <f>AA73-Z73</f>
        <v>-6884.0439999999999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0</v>
      </c>
      <c r="AO73" s="795">
        <f>AN73-AK73</f>
        <v>-62600</v>
      </c>
      <c r="AP73" s="813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15">
        <f>T73+AM73</f>
        <v>27468.445</v>
      </c>
      <c r="AU73" s="324">
        <f>SUM(U73,AN73)</f>
        <v>0</v>
      </c>
      <c r="AV73" s="816">
        <f>AU73-AR73</f>
        <v>-86200</v>
      </c>
      <c r="AW73" s="813">
        <f>AU73-AS73</f>
        <v>-105660</v>
      </c>
      <c r="AX73" s="372">
        <f>AU73-AT73</f>
        <v>-27468.445</v>
      </c>
      <c r="AY73" s="62"/>
      <c r="AZ73" s="63"/>
      <c r="BA73" s="63"/>
      <c r="BF73" s="1034"/>
      <c r="BG73" s="424"/>
      <c r="BH73" s="427">
        <v>22222</v>
      </c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22222</v>
      </c>
      <c r="BV73" s="53">
        <f>BU73-BR73</f>
        <v>22222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22222</v>
      </c>
      <c r="CV73" s="816">
        <f>CU73-CR73</f>
        <v>22222</v>
      </c>
      <c r="CW73" s="816"/>
      <c r="CX73" s="372">
        <f>CU73-CT73</f>
        <v>-51778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/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38.880000000000003</v>
      </c>
      <c r="U74" s="53">
        <f>H74+L74+P74</f>
        <v>0</v>
      </c>
      <c r="V74" s="53">
        <f>U74-R74</f>
        <v>-13160</v>
      </c>
      <c r="W74" s="813">
        <f>U74-S74</f>
        <v>-17200</v>
      </c>
      <c r="X74" s="232">
        <f>U74-T74</f>
        <v>-38.880000000000003</v>
      </c>
      <c r="Y74" s="423">
        <v>7600</v>
      </c>
      <c r="Z74" s="424">
        <v>259.34899999999999</v>
      </c>
      <c r="AA74" s="1057"/>
      <c r="AB74" s="426">
        <f>AA74-Z74</f>
        <v>-259.34899999999999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0</v>
      </c>
      <c r="AO74" s="795">
        <f>AN74-AK74</f>
        <v>-27580</v>
      </c>
      <c r="AP74" s="813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15">
        <f>T74+AM74</f>
        <v>4861.8220000000001</v>
      </c>
      <c r="AU74" s="324">
        <f>SUM(U74,AN74)</f>
        <v>0</v>
      </c>
      <c r="AV74" s="816">
        <f>AU74-AR74</f>
        <v>-40740</v>
      </c>
      <c r="AW74" s="53">
        <f>AU74-AS74</f>
        <v>-57200</v>
      </c>
      <c r="AX74" s="610">
        <f>AU74-AT74</f>
        <v>-4861.8220000000001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3" t="s">
        <v>54</v>
      </c>
      <c r="D75" s="1104"/>
      <c r="E75" s="788"/>
      <c r="F75" s="374">
        <v>63800</v>
      </c>
      <c r="G75" s="461">
        <f>G77-G72</f>
        <v>85293.527000000002</v>
      </c>
      <c r="H75" s="462"/>
      <c r="I75" s="807">
        <f>H75-G75</f>
        <v>-85293.527000000002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168878.11736999999</v>
      </c>
      <c r="U75" s="323">
        <f>H75+L75+P75</f>
        <v>0</v>
      </c>
      <c r="V75" s="323">
        <f>U75-R75</f>
        <v>-205800</v>
      </c>
      <c r="W75" s="817">
        <f t="shared" ref="W75:W108" si="263">U75-S75</f>
        <v>-223500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435649.38071999996</v>
      </c>
      <c r="AU75" s="421">
        <f>SUM(U75,AN75)</f>
        <v>0</v>
      </c>
      <c r="AV75" s="328">
        <f>AU75-AR75</f>
        <v>-440100</v>
      </c>
      <c r="AW75" s="817">
        <f t="shared" ref="AW75:AW108" si="265">AU75-AS75</f>
        <v>-467100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0</v>
      </c>
      <c r="J76" s="331"/>
      <c r="K76" s="332"/>
      <c r="L76" s="1059"/>
      <c r="M76" s="334">
        <f>L77/K77</f>
        <v>0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0</v>
      </c>
      <c r="W76" s="86">
        <f>U77/S77</f>
        <v>0</v>
      </c>
      <c r="X76" s="80">
        <f>U77/T77</f>
        <v>0</v>
      </c>
      <c r="Y76" s="331"/>
      <c r="Z76" s="332"/>
      <c r="AA76" s="1059"/>
      <c r="AB76" s="334">
        <f>AA77/Z77</f>
        <v>0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0</v>
      </c>
      <c r="AW76" s="86">
        <f>AU77/AS77</f>
        <v>0</v>
      </c>
      <c r="AX76" s="206">
        <f>AU77/AT77</f>
        <v>0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6.1899721448467969E-2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2.9339846844467915E-2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0</v>
      </c>
      <c r="I77" s="358">
        <f>H77-G77</f>
        <v>-103159.527</v>
      </c>
      <c r="J77" s="355">
        <f>J72+J75</f>
        <v>78700</v>
      </c>
      <c r="K77" s="356">
        <f>K72+K75</f>
        <v>92060.256360000014</v>
      </c>
      <c r="L77" s="1060">
        <f>L72+L75</f>
        <v>0</v>
      </c>
      <c r="M77" s="358">
        <f>L77-K77</f>
        <v>-92060.256360000014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183419.93289</v>
      </c>
      <c r="U77" s="113">
        <f>H77+L77+P77</f>
        <v>0</v>
      </c>
      <c r="V77" s="110">
        <f>U77-R77</f>
        <v>-228900</v>
      </c>
      <c r="W77" s="108">
        <f t="shared" si="263"/>
        <v>-246600</v>
      </c>
      <c r="X77" s="117">
        <f>U77-T77</f>
        <v>-183419.93289</v>
      </c>
      <c r="Y77" s="355">
        <f>Y72+Y75</f>
        <v>79400</v>
      </c>
      <c r="Z77" s="356">
        <f>Z72+Z75</f>
        <v>110631.53</v>
      </c>
      <c r="AA77" s="1060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474400.54707999999</v>
      </c>
      <c r="AU77" s="187">
        <f>SUM(U77,AN77)</f>
        <v>0</v>
      </c>
      <c r="AV77" s="188">
        <f>AU77-AR77</f>
        <v>-487800</v>
      </c>
      <c r="AW77" s="108">
        <f t="shared" si="265"/>
        <v>-514800</v>
      </c>
      <c r="AX77" s="362">
        <f>AU77-AT77</f>
        <v>-474400.54707999999</v>
      </c>
      <c r="AY77" s="137">
        <f>AR77/6</f>
        <v>81300</v>
      </c>
      <c r="AZ77" s="97">
        <f>AS77/6</f>
        <v>85800</v>
      </c>
      <c r="BA77" s="138">
        <f>AU77/6</f>
        <v>0</v>
      </c>
      <c r="BB77" s="363">
        <f>BA77/AY77</f>
        <v>0</v>
      </c>
      <c r="BC77" s="6">
        <f>BA77-AY77</f>
        <v>-81300</v>
      </c>
      <c r="BD77" s="98">
        <f>BA77-AZ77</f>
        <v>-85800</v>
      </c>
      <c r="BE77" s="6">
        <f>AX77/6</f>
        <v>-79066.75784666666</v>
      </c>
      <c r="BF77" s="1038">
        <f>BF72+BF75</f>
        <v>0</v>
      </c>
      <c r="BG77" s="356">
        <f>BG72+BG75</f>
        <v>0</v>
      </c>
      <c r="BH77" s="359">
        <f>BH72+BH75</f>
        <v>11111</v>
      </c>
      <c r="BI77" s="358">
        <f>BH77-BG77</f>
        <v>11111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11111</v>
      </c>
      <c r="BV77" s="110">
        <f>BU77-BR77</f>
        <v>11111</v>
      </c>
      <c r="BW77" s="108"/>
      <c r="BX77" s="117">
        <f>BU77-BT77</f>
        <v>-168389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11111</v>
      </c>
      <c r="CV77" s="188">
        <f>CU77-CR77</f>
        <v>11111</v>
      </c>
      <c r="CW77" s="188"/>
      <c r="CX77" s="362">
        <f>CU77-CT77</f>
        <v>-367589</v>
      </c>
      <c r="CY77" s="137">
        <f>CR77/6</f>
        <v>0</v>
      </c>
      <c r="CZ77" s="138">
        <f>CU77/6</f>
        <v>1851.8333333333333</v>
      </c>
      <c r="DA77" s="363" t="e">
        <f>CZ77/CY77</f>
        <v>#DIV/0!</v>
      </c>
      <c r="DB77" s="6">
        <f>CZ77-CY77</f>
        <v>1851.8333333333333</v>
      </c>
      <c r="DC77" s="6">
        <f>CX77/6</f>
        <v>-61264.833333333336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/>
      <c r="AB82" s="392">
        <f t="shared" ref="AB82:AB91" si="297">AA82-Z82</f>
        <v>-403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0</v>
      </c>
      <c r="AV82" s="402">
        <f t="shared" si="273"/>
        <v>-1800</v>
      </c>
      <c r="AW82" s="398">
        <f t="shared" si="265"/>
        <v>-1800</v>
      </c>
      <c r="AX82" s="206">
        <f>AU84/AT84</f>
        <v>0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/>
      <c r="M83" s="405">
        <f t="shared" si="293"/>
        <v>-152.89164086687308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 t="e">
        <f>AU84/AU82</f>
        <v>#DIV/0!</v>
      </c>
      <c r="AV83" s="402" t="e">
        <f t="shared" si="273"/>
        <v>#DIV/0!</v>
      </c>
      <c r="AW83" s="398" t="e">
        <f t="shared" si="265"/>
        <v>#DIV/0!</v>
      </c>
      <c r="AX83" s="402" t="e">
        <f>AU83-AT83</f>
        <v>#DIV/0!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/>
      <c r="AB84" s="418">
        <f t="shared" si="297"/>
        <v>-59524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0</v>
      </c>
      <c r="AV84" s="421">
        <f t="shared" si="273"/>
        <v>-267498</v>
      </c>
      <c r="AW84" s="128">
        <f t="shared" si="265"/>
        <v>-267498</v>
      </c>
      <c r="AX84" s="362">
        <f>AU84-AT84</f>
        <v>-292734.5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5" t="s">
        <v>48</v>
      </c>
      <c r="C90" s="1106"/>
      <c r="D90" s="1106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0</v>
      </c>
      <c r="AV90" s="444">
        <f t="shared" si="273"/>
        <v>-4101</v>
      </c>
      <c r="AW90" s="439">
        <f t="shared" si="265"/>
        <v>-5400</v>
      </c>
      <c r="AX90" s="445">
        <f>AU90-AT90</f>
        <v>-4701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 t="e">
        <f>AU93/AU90</f>
        <v>#DIV/0!</v>
      </c>
      <c r="AV91" s="402" t="e">
        <f t="shared" si="273"/>
        <v>#DIV/0!</v>
      </c>
      <c r="AW91" s="398" t="e">
        <f t="shared" si="265"/>
        <v>#DIV/0!</v>
      </c>
      <c r="AX91" s="402" t="e">
        <f>AU91-AT91</f>
        <v>#DIV/0!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0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</v>
      </c>
      <c r="AW92" s="161">
        <f>AU93/AS93</f>
        <v>0</v>
      </c>
      <c r="AX92" s="384">
        <f>AU93/AT93</f>
        <v>0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0</v>
      </c>
      <c r="AV93" s="188">
        <f>AU93-AR93</f>
        <v>-643497</v>
      </c>
      <c r="AW93" s="108">
        <f t="shared" si="265"/>
        <v>-791058</v>
      </c>
      <c r="AX93" s="362">
        <f>AU93-AT93</f>
        <v>-750097.1</v>
      </c>
      <c r="AY93" s="137">
        <f>AR93/6</f>
        <v>107249.5</v>
      </c>
      <c r="AZ93" s="97">
        <f>AS93/6</f>
        <v>131843</v>
      </c>
      <c r="BA93" s="138">
        <f>AU93/6</f>
        <v>0</v>
      </c>
      <c r="BB93" s="363">
        <f>BA93/AY93</f>
        <v>0</v>
      </c>
      <c r="BC93" s="6">
        <f>BA93-AY93</f>
        <v>-107249.5</v>
      </c>
      <c r="BD93" s="98">
        <f>BA93-AZ93</f>
        <v>-131843</v>
      </c>
      <c r="BE93" s="6">
        <f>AX93/6</f>
        <v>-125016.18333333333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>
        <v>1123</v>
      </c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>
        <v>234</v>
      </c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0</v>
      </c>
      <c r="J109" s="374"/>
      <c r="K109" s="375"/>
      <c r="L109" s="1062"/>
      <c r="M109" s="377">
        <f>L110/K110</f>
        <v>0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0</v>
      </c>
      <c r="W109" s="86">
        <f>U110/S110</f>
        <v>0</v>
      </c>
      <c r="X109" s="80">
        <f>U110/T110</f>
        <v>0</v>
      </c>
      <c r="Y109" s="374"/>
      <c r="Z109" s="375"/>
      <c r="AA109" s="1062"/>
      <c r="AB109" s="377">
        <f>AA110/Z110</f>
        <v>0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0</v>
      </c>
      <c r="AW109" s="86">
        <f>AU110/AS110</f>
        <v>0</v>
      </c>
      <c r="AX109" s="206">
        <f>AU110/AT110</f>
        <v>0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1.3955842713846818E-2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5.410440675060941E-3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0</v>
      </c>
      <c r="I110" s="495">
        <f>H110-G110</f>
        <v>-525214.804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0</v>
      </c>
      <c r="M110" s="495">
        <f>L110-K110</f>
        <v>-560804.19836000004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1135895.2557900001</v>
      </c>
      <c r="U110" s="213">
        <f>U77+U81+U93+U100+U102+U105+U108</f>
        <v>0</v>
      </c>
      <c r="V110" s="213">
        <f>U110-R110</f>
        <v>-1118365</v>
      </c>
      <c r="W110" s="211">
        <f>U110-S110</f>
        <v>-1282845</v>
      </c>
      <c r="X110" s="216">
        <f>U110-T110</f>
        <v>-1135895.2557900001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0</v>
      </c>
      <c r="AB110" s="495">
        <f t="shared" si="332"/>
        <v>-516422.386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0</v>
      </c>
      <c r="AO110" s="215">
        <f t="shared" si="332"/>
        <v>-1062945</v>
      </c>
      <c r="AP110" s="211">
        <f>AN110-AL110</f>
        <v>-1149026</v>
      </c>
      <c r="AQ110" s="499">
        <f t="shared" ref="AQ110:AV110" si="334">AQ77+AQ81+AQ93+AQ100+AQ102+AQ105+AQ108</f>
        <v>-1353330.9232900001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2489226.1790799997</v>
      </c>
      <c r="AU110" s="293">
        <f t="shared" si="334"/>
        <v>0</v>
      </c>
      <c r="AV110" s="217">
        <f t="shared" si="334"/>
        <v>-2181310</v>
      </c>
      <c r="AW110" s="211">
        <f>AU110-AS110</f>
        <v>-2431871</v>
      </c>
      <c r="AX110" s="502">
        <f>AX77+AX81+AX93+AX100+AX102+AX105+AX108</f>
        <v>-2489226.1790799997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0</v>
      </c>
      <c r="BB110" s="363">
        <f>BA110/AY110</f>
        <v>0</v>
      </c>
      <c r="BC110" s="6">
        <f>BA110-AY110</f>
        <v>-363551.66666666669</v>
      </c>
      <c r="BD110" s="98">
        <f>BA110-AZ110</f>
        <v>-405311.83333333331</v>
      </c>
      <c r="BE110" s="6">
        <f>AX110/6</f>
        <v>-414871.02984666661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11111</v>
      </c>
      <c r="BI110" s="495">
        <f>BH110-BG110</f>
        <v>11111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11111</v>
      </c>
      <c r="BV110" s="213">
        <f>BU110-BR110</f>
        <v>11111</v>
      </c>
      <c r="BW110" s="211"/>
      <c r="BX110" s="216">
        <f>BU110-BT110</f>
        <v>-785043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11111</v>
      </c>
      <c r="CV110" s="217">
        <f t="shared" si="336"/>
        <v>11111</v>
      </c>
      <c r="CW110" s="217"/>
      <c r="CX110" s="502">
        <f t="shared" si="336"/>
        <v>-2042511</v>
      </c>
      <c r="CY110" s="137">
        <f>CR110/6</f>
        <v>0</v>
      </c>
      <c r="CZ110" s="138">
        <f>CZ77+CZ81+CZ93+CZ100+CZ102+CZ105+CZ108</f>
        <v>1851.8333333333333</v>
      </c>
      <c r="DA110" s="363" t="e">
        <f>CZ110/CY110</f>
        <v>#DIV/0!</v>
      </c>
      <c r="DB110" s="6">
        <f>CZ110-CY110</f>
        <v>1851.8333333333333</v>
      </c>
      <c r="DC110" s="6">
        <f>CX110/6</f>
        <v>-340418.5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378631.75193000003</v>
      </c>
      <c r="U111" s="10">
        <f>U110/3</f>
        <v>0</v>
      </c>
      <c r="V111" s="10">
        <f>V110/3</f>
        <v>-372788.33333333331</v>
      </c>
      <c r="W111" s="10"/>
      <c r="X111" s="10">
        <f>X110/3</f>
        <v>-378631.75193000003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414871.02984666661</v>
      </c>
      <c r="AU111" s="10">
        <f>AU110/6</f>
        <v>0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3703.6666666666665</v>
      </c>
      <c r="BV111" s="10">
        <f>BV110/3</f>
        <v>3703.6666666666665</v>
      </c>
      <c r="BW111" s="10"/>
      <c r="BX111" s="10">
        <f>BX110/3</f>
        <v>-261681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1851.8333333333333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4">
        <f ca="1">NOW()</f>
        <v>43111.641425347225</v>
      </c>
      <c r="DA112" s="1084"/>
      <c r="DB112" s="1084"/>
      <c r="DC112" s="1084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8" t="str">
        <f>F3</f>
        <v>17/3</v>
      </c>
      <c r="G113" s="1086"/>
      <c r="H113" s="1086"/>
      <c r="I113" s="1087">
        <v>0</v>
      </c>
      <c r="J113" s="1088" t="str">
        <f>J3</f>
        <v>17/4</v>
      </c>
      <c r="K113" s="1085"/>
      <c r="L113" s="1086"/>
      <c r="M113" s="1087">
        <v>0</v>
      </c>
      <c r="N113" s="1088" t="str">
        <f>N3</f>
        <v>17/5</v>
      </c>
      <c r="O113" s="1085"/>
      <c r="P113" s="1086"/>
      <c r="Q113" s="1087">
        <v>0</v>
      </c>
      <c r="R113" s="1088" t="str">
        <f>R3</f>
        <v>17/3-17/5累計</v>
      </c>
      <c r="S113" s="1085"/>
      <c r="T113" s="1085"/>
      <c r="U113" s="1086"/>
      <c r="V113" s="1085"/>
      <c r="W113" s="1085"/>
      <c r="X113" s="1087"/>
      <c r="Y113" s="1088" t="str">
        <f>Y3</f>
        <v>17/6</v>
      </c>
      <c r="Z113" s="1085"/>
      <c r="AA113" s="1086"/>
      <c r="AB113" s="1087">
        <v>0</v>
      </c>
      <c r="AC113" s="1088" t="str">
        <f>AC3</f>
        <v>17/7</v>
      </c>
      <c r="AD113" s="1085"/>
      <c r="AE113" s="1086"/>
      <c r="AF113" s="1087">
        <v>0</v>
      </c>
      <c r="AG113" s="1088" t="str">
        <f>AG3</f>
        <v>17/8</v>
      </c>
      <c r="AH113" s="1085"/>
      <c r="AI113" s="1085"/>
      <c r="AJ113" s="1087">
        <v>0</v>
      </c>
      <c r="AK113" s="1088" t="str">
        <f>AK3</f>
        <v>17/6-17/8累計</v>
      </c>
      <c r="AL113" s="1085"/>
      <c r="AM113" s="1085"/>
      <c r="AN113" s="1086"/>
      <c r="AO113" s="1085"/>
      <c r="AP113" s="1085"/>
      <c r="AQ113" s="1087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88" t="str">
        <f>BF3</f>
        <v>17/9</v>
      </c>
      <c r="BG113" s="1086"/>
      <c r="BH113" s="1086"/>
      <c r="BI113" s="1087">
        <v>0</v>
      </c>
      <c r="BJ113" s="1088" t="str">
        <f>BJ3</f>
        <v>17/10</v>
      </c>
      <c r="BK113" s="1085"/>
      <c r="BL113" s="1086"/>
      <c r="BM113" s="1087">
        <v>0</v>
      </c>
      <c r="BN113" s="1088" t="str">
        <f>BN3</f>
        <v>17/11</v>
      </c>
      <c r="BO113" s="1085"/>
      <c r="BP113" s="1086"/>
      <c r="BQ113" s="1087">
        <v>0</v>
      </c>
      <c r="BR113" s="1088" t="str">
        <f>BR3</f>
        <v>17/9-17/11累計</v>
      </c>
      <c r="BS113" s="1085"/>
      <c r="BT113" s="1085"/>
      <c r="BU113" s="1086"/>
      <c r="BV113" s="1085"/>
      <c r="BW113" s="1085"/>
      <c r="BX113" s="1087"/>
      <c r="BY113" s="1088" t="str">
        <f>BY3</f>
        <v>17/12</v>
      </c>
      <c r="BZ113" s="1085"/>
      <c r="CA113" s="1086"/>
      <c r="CB113" s="1087">
        <v>0</v>
      </c>
      <c r="CC113" s="1088" t="str">
        <f>CC3</f>
        <v>18/1</v>
      </c>
      <c r="CD113" s="1085"/>
      <c r="CE113" s="1086"/>
      <c r="CF113" s="1087">
        <v>0</v>
      </c>
      <c r="CG113" s="1088" t="str">
        <f>CG3</f>
        <v>18/2</v>
      </c>
      <c r="CH113" s="1085"/>
      <c r="CI113" s="1086"/>
      <c r="CJ113" s="1087">
        <v>0</v>
      </c>
      <c r="CK113" s="1088" t="str">
        <f>CK3</f>
        <v>17/12-18/2累計</v>
      </c>
      <c r="CL113" s="1085"/>
      <c r="CM113" s="1085"/>
      <c r="CN113" s="1086"/>
      <c r="CO113" s="1085"/>
      <c r="CP113" s="1085"/>
      <c r="CQ113" s="1087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0"/>
      <c r="DC113" s="909"/>
      <c r="DD113" s="1089" t="str">
        <f>DD3</f>
        <v>18/3</v>
      </c>
      <c r="DE113" s="1089"/>
      <c r="DF113" s="1089"/>
      <c r="DG113" s="1090">
        <v>0</v>
      </c>
      <c r="DH113" s="1088" t="str">
        <f>DH3</f>
        <v>18/4</v>
      </c>
      <c r="DI113" s="1085"/>
      <c r="DJ113" s="1086"/>
      <c r="DK113" s="1087">
        <v>0</v>
      </c>
      <c r="DL113" s="1088" t="str">
        <f>DL3</f>
        <v>18/5</v>
      </c>
      <c r="DM113" s="1085"/>
      <c r="DN113" s="1086"/>
      <c r="DO113" s="1087">
        <v>0</v>
      </c>
      <c r="DP113" s="1088" t="str">
        <f>DP3</f>
        <v>18/3-18/5累計</v>
      </c>
      <c r="DQ113" s="1085"/>
      <c r="DR113" s="1086"/>
      <c r="DS113" s="1085"/>
      <c r="DT113" s="1087"/>
      <c r="DU113" s="1088" t="str">
        <f>DU3</f>
        <v>18/6</v>
      </c>
      <c r="DV113" s="1085"/>
      <c r="DW113" s="1086"/>
      <c r="DX113" s="1087">
        <v>0</v>
      </c>
      <c r="DY113" s="1088" t="str">
        <f>DY3</f>
        <v>18/7</v>
      </c>
      <c r="DZ113" s="1085"/>
      <c r="EA113" s="1086"/>
      <c r="EB113" s="1087">
        <v>0</v>
      </c>
      <c r="EC113" s="1088" t="str">
        <f>EC3</f>
        <v>18/8</v>
      </c>
      <c r="ED113" s="1085"/>
      <c r="EE113" s="1086"/>
      <c r="EF113" s="1087">
        <v>0</v>
      </c>
      <c r="EG113" s="1088" t="str">
        <f>EG3</f>
        <v>18/6-18/8累計</v>
      </c>
      <c r="EH113" s="1085"/>
      <c r="EI113" s="1086"/>
      <c r="EJ113" s="1085"/>
      <c r="EK113" s="1087"/>
      <c r="EL113" s="1091" t="str">
        <f>EL3</f>
        <v>18/下(18/6-18/8)累計</v>
      </c>
      <c r="EM113" s="1092"/>
      <c r="EN113" s="1092"/>
      <c r="EO113" s="1092"/>
      <c r="EP113" s="1093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107" t="s">
        <v>56</v>
      </c>
      <c r="D115" s="1112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/>
      <c r="BI116" s="508">
        <f t="shared" si="359"/>
        <v>0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0</v>
      </c>
      <c r="BV116" s="47">
        <f t="shared" si="364"/>
        <v>0</v>
      </c>
      <c r="BW116" s="49"/>
      <c r="BX116" s="270">
        <f t="shared" si="365"/>
        <v>-500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0</v>
      </c>
      <c r="CV116" s="193">
        <f t="shared" si="373"/>
        <v>0</v>
      </c>
      <c r="CW116" s="521"/>
      <c r="CX116" s="235">
        <f t="shared" si="374"/>
        <v>-1050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/>
      <c r="Q118" s="508">
        <f t="shared" si="341"/>
        <v>-38.880000000000003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0</v>
      </c>
      <c r="V118" s="47">
        <f t="shared" si="345"/>
        <v>-13160</v>
      </c>
      <c r="W118" s="49">
        <f>U118-S118</f>
        <v>-17200</v>
      </c>
      <c r="X118" s="270">
        <f t="shared" si="346"/>
        <v>-38.880000000000003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0</v>
      </c>
      <c r="AV118" s="193">
        <f t="shared" si="357"/>
        <v>-40740</v>
      </c>
      <c r="AW118" s="49">
        <f>AU118-AS118</f>
        <v>-57200</v>
      </c>
      <c r="AX118" s="235">
        <f t="shared" si="358"/>
        <v>-5161.4319999999998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99" t="s">
        <v>54</v>
      </c>
      <c r="D120" s="1100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0</v>
      </c>
      <c r="BI120" s="508">
        <f t="shared" si="359"/>
        <v>0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0</v>
      </c>
      <c r="BV120" s="47">
        <f t="shared" si="364"/>
        <v>0</v>
      </c>
      <c r="BW120" s="141"/>
      <c r="BX120" s="142">
        <f t="shared" si="365"/>
        <v>-177000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0</v>
      </c>
      <c r="CV120" s="193">
        <f t="shared" si="373"/>
        <v>0</v>
      </c>
      <c r="CW120" s="193"/>
      <c r="CX120" s="372">
        <f t="shared" si="374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8">BH122-BG122</f>
        <v>0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0</v>
      </c>
      <c r="BV122" s="110">
        <f t="shared" ref="BV122:BV127" si="424">BU122-BR122</f>
        <v>0</v>
      </c>
      <c r="BW122" s="108"/>
      <c r="BX122" s="117">
        <f t="shared" ref="BX122:BX127" si="425">BU122-BT122</f>
        <v>-190000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0</v>
      </c>
      <c r="CV122" s="186">
        <f t="shared" ref="CV122:CV127" si="435">CU122-CR122</f>
        <v>0</v>
      </c>
      <c r="CW122" s="186"/>
      <c r="CX122" s="362">
        <f t="shared" ref="CX122:CX127" si="436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0</v>
      </c>
      <c r="BV158" s="213">
        <f t="shared" si="509"/>
        <v>0</v>
      </c>
      <c r="BW158" s="211"/>
      <c r="BX158" s="216">
        <f t="shared" si="509"/>
        <v>-840515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0</v>
      </c>
      <c r="CV158" s="217">
        <f t="shared" si="509"/>
        <v>0</v>
      </c>
      <c r="CW158" s="217"/>
      <c r="CX158" s="502">
        <f t="shared" si="509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4">
        <f ca="1">NOW()</f>
        <v>43111.641425347225</v>
      </c>
      <c r="BC160" s="1084"/>
      <c r="BD160" s="1084"/>
      <c r="BE160" s="1084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4"/>
      <c r="DA160" s="1084"/>
      <c r="DB160" s="1084"/>
      <c r="DC160" s="1084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84">
        <f ca="1">NOW()</f>
        <v>43111.641425347225</v>
      </c>
      <c r="EU160" s="1084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8" t="str">
        <f>F3</f>
        <v>17/3</v>
      </c>
      <c r="G161" s="1086"/>
      <c r="H161" s="1086"/>
      <c r="I161" s="1087">
        <v>0</v>
      </c>
      <c r="J161" s="1088" t="str">
        <f>J3</f>
        <v>17/4</v>
      </c>
      <c r="K161" s="1085"/>
      <c r="L161" s="1086"/>
      <c r="M161" s="1087">
        <v>0</v>
      </c>
      <c r="N161" s="1088" t="str">
        <f>N3</f>
        <v>17/5</v>
      </c>
      <c r="O161" s="1085"/>
      <c r="P161" s="1086"/>
      <c r="Q161" s="1087">
        <v>0</v>
      </c>
      <c r="R161" s="1088" t="str">
        <f>R3</f>
        <v>17/3-17/5累計</v>
      </c>
      <c r="S161" s="1085"/>
      <c r="T161" s="1085"/>
      <c r="U161" s="1086"/>
      <c r="V161" s="1085"/>
      <c r="W161" s="1085"/>
      <c r="X161" s="1087"/>
      <c r="Y161" s="1088" t="str">
        <f>Y3</f>
        <v>17/6</v>
      </c>
      <c r="Z161" s="1085"/>
      <c r="AA161" s="1086"/>
      <c r="AB161" s="1087">
        <v>0</v>
      </c>
      <c r="AC161" s="1088" t="str">
        <f>AC3</f>
        <v>17/7</v>
      </c>
      <c r="AD161" s="1085"/>
      <c r="AE161" s="1086"/>
      <c r="AF161" s="1087">
        <v>0</v>
      </c>
      <c r="AG161" s="1088" t="str">
        <f>AG3</f>
        <v>17/8</v>
      </c>
      <c r="AH161" s="1085"/>
      <c r="AI161" s="1086"/>
      <c r="AJ161" s="1087">
        <v>0</v>
      </c>
      <c r="AK161" s="1088" t="str">
        <f>AK3</f>
        <v>17/6-17/8累計</v>
      </c>
      <c r="AL161" s="1085"/>
      <c r="AM161" s="1085"/>
      <c r="AN161" s="1086"/>
      <c r="AO161" s="1085"/>
      <c r="AP161" s="1085"/>
      <c r="AQ161" s="1087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88" t="str">
        <f>BF3</f>
        <v>17/9</v>
      </c>
      <c r="BG161" s="1086"/>
      <c r="BH161" s="1086"/>
      <c r="BI161" s="1087">
        <v>0</v>
      </c>
      <c r="BJ161" s="1088" t="str">
        <f>BJ3</f>
        <v>17/10</v>
      </c>
      <c r="BK161" s="1085"/>
      <c r="BL161" s="1086"/>
      <c r="BM161" s="1087">
        <v>0</v>
      </c>
      <c r="BN161" s="1088" t="str">
        <f>BN3</f>
        <v>17/11</v>
      </c>
      <c r="BO161" s="1085"/>
      <c r="BP161" s="1086"/>
      <c r="BQ161" s="1087">
        <v>0</v>
      </c>
      <c r="BR161" s="1088" t="str">
        <f>BR3</f>
        <v>17/9-17/11累計</v>
      </c>
      <c r="BS161" s="1085"/>
      <c r="BT161" s="1085"/>
      <c r="BU161" s="1086"/>
      <c r="BV161" s="1085"/>
      <c r="BW161" s="1085"/>
      <c r="BX161" s="1087"/>
      <c r="BY161" s="1088" t="str">
        <f>BY3</f>
        <v>17/12</v>
      </c>
      <c r="BZ161" s="1085"/>
      <c r="CA161" s="1086"/>
      <c r="CB161" s="1087">
        <v>0</v>
      </c>
      <c r="CC161" s="1088" t="str">
        <f>CC3</f>
        <v>18/1</v>
      </c>
      <c r="CD161" s="1085"/>
      <c r="CE161" s="1086"/>
      <c r="CF161" s="1087">
        <v>0</v>
      </c>
      <c r="CG161" s="1088" t="str">
        <f>CG3</f>
        <v>18/2</v>
      </c>
      <c r="CH161" s="1085"/>
      <c r="CI161" s="1086"/>
      <c r="CJ161" s="1087">
        <v>0</v>
      </c>
      <c r="CK161" s="1088" t="str">
        <f>CK3</f>
        <v>17/12-18/2累計</v>
      </c>
      <c r="CL161" s="1085"/>
      <c r="CM161" s="1085"/>
      <c r="CN161" s="1086"/>
      <c r="CO161" s="1085"/>
      <c r="CP161" s="1085"/>
      <c r="CQ161" s="1087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0"/>
      <c r="DC161" s="909"/>
      <c r="DD161" s="1085" t="str">
        <f>DD3</f>
        <v>18/3</v>
      </c>
      <c r="DE161" s="1086"/>
      <c r="DF161" s="1086"/>
      <c r="DG161" s="1087">
        <v>0</v>
      </c>
      <c r="DH161" s="1088" t="str">
        <f>DH3</f>
        <v>18/4</v>
      </c>
      <c r="DI161" s="1085"/>
      <c r="DJ161" s="1086"/>
      <c r="DK161" s="1087">
        <v>0</v>
      </c>
      <c r="DL161" s="1088" t="str">
        <f>DL3</f>
        <v>18/5</v>
      </c>
      <c r="DM161" s="1085"/>
      <c r="DN161" s="1086"/>
      <c r="DO161" s="1087">
        <v>0</v>
      </c>
      <c r="DP161" s="1088" t="str">
        <f>DP3</f>
        <v>18/3-18/5累計</v>
      </c>
      <c r="DQ161" s="1085"/>
      <c r="DR161" s="1086"/>
      <c r="DS161" s="1085"/>
      <c r="DT161" s="1087"/>
      <c r="DU161" s="1088" t="str">
        <f>DU3</f>
        <v>18/6</v>
      </c>
      <c r="DV161" s="1085"/>
      <c r="DW161" s="1086"/>
      <c r="DX161" s="1087">
        <v>0</v>
      </c>
      <c r="DY161" s="1088" t="str">
        <f>DY3</f>
        <v>18/7</v>
      </c>
      <c r="DZ161" s="1085"/>
      <c r="EA161" s="1086"/>
      <c r="EB161" s="1087">
        <v>0</v>
      </c>
      <c r="EC161" s="1088" t="str">
        <f>EC3</f>
        <v>18/8</v>
      </c>
      <c r="ED161" s="1085"/>
      <c r="EE161" s="1086"/>
      <c r="EF161" s="1087">
        <v>0</v>
      </c>
      <c r="EG161" s="1088" t="str">
        <f>EG3</f>
        <v>18/6-18/8累計</v>
      </c>
      <c r="EH161" s="1085"/>
      <c r="EI161" s="1086"/>
      <c r="EJ161" s="1085"/>
      <c r="EK161" s="1087"/>
      <c r="EL161" s="1091" t="str">
        <f>EL3</f>
        <v>18/下(18/6-18/8)累計</v>
      </c>
      <c r="EM161" s="1092"/>
      <c r="EN161" s="1092"/>
      <c r="EO161" s="1092"/>
      <c r="EP161" s="1093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11" t="s">
        <v>27</v>
      </c>
      <c r="D163" s="1102"/>
      <c r="E163" s="793"/>
      <c r="F163" s="549">
        <v>0.05</v>
      </c>
      <c r="G163" s="550">
        <f>G164/G5</f>
        <v>0.10382385371095937</v>
      </c>
      <c r="H163" s="857">
        <v>0.08</v>
      </c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>
        <v>0.01</v>
      </c>
      <c r="Q163" s="551"/>
      <c r="R163" s="549">
        <f>R164/R5</f>
        <v>0.05</v>
      </c>
      <c r="S163" s="553">
        <v>0.05</v>
      </c>
      <c r="T163" s="554">
        <f>T164/T5</f>
        <v>5.4698114976202659E-2</v>
      </c>
      <c r="U163" s="555" t="e">
        <f>U164/U5</f>
        <v>#DIV/0!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4.9183902564550401E-2</v>
      </c>
      <c r="AU163" s="560" t="e">
        <f>AU164/AU5</f>
        <v>#DIV/0!</v>
      </c>
      <c r="AV163" s="561"/>
      <c r="AW163" s="555"/>
      <c r="AX163" s="384"/>
      <c r="AY163" s="562"/>
      <c r="AZ163" s="563"/>
      <c r="BA163" s="563"/>
      <c r="BF163" s="1048"/>
      <c r="BG163" s="550"/>
      <c r="BH163" s="552"/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>
        <f>BU164/BU5</f>
        <v>0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>
        <f>CU164/CU5</f>
        <v>0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3" t="s">
        <v>56</v>
      </c>
      <c r="D164" s="1104"/>
      <c r="E164" s="788"/>
      <c r="F164" s="374">
        <f>F163*F5</f>
        <v>299.14529914529919</v>
      </c>
      <c r="G164" s="461">
        <v>1585.39912</v>
      </c>
      <c r="H164" s="462">
        <f>H163*H5</f>
        <v>0</v>
      </c>
      <c r="I164" s="418">
        <f>H164-G164</f>
        <v>-1585.39912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679.83751903904988</v>
      </c>
      <c r="U164" s="129">
        <f>H164+L164+P164</f>
        <v>0</v>
      </c>
      <c r="V164" s="129">
        <f>U164-R164</f>
        <v>-987.1794871794873</v>
      </c>
      <c r="W164" s="128">
        <f>U164-S164</f>
        <v>-987.1794871794873</v>
      </c>
      <c r="X164" s="55">
        <f>U164-T164</f>
        <v>-679.83751903904988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1629.0030688144643</v>
      </c>
      <c r="AU164" s="568">
        <f>SUM(U164,AN164)</f>
        <v>0</v>
      </c>
      <c r="AV164" s="169">
        <f>AU164-AR164</f>
        <v>-2038.4615384615386</v>
      </c>
      <c r="AW164" s="129">
        <f>AU164-AS164</f>
        <v>-2038.4615384615388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0</v>
      </c>
      <c r="BI164" s="418">
        <f>BH164-BG164</f>
        <v>0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>
        <v>0.16</v>
      </c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>
        <v>0.02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 t="e">
        <f>U166/U6</f>
        <v>#DIV/0!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 t="e">
        <f>AU166/AU6</f>
        <v>#DIV/0!</v>
      </c>
      <c r="AV165" s="561"/>
      <c r="AW165" s="555"/>
      <c r="AX165" s="384"/>
      <c r="AY165" s="562"/>
      <c r="AZ165" s="563"/>
      <c r="BA165" s="563"/>
      <c r="BF165" s="1048"/>
      <c r="BG165" s="550"/>
      <c r="BH165" s="552"/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>
        <f>BU166/BU6</f>
        <v>0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>
        <f>CU166/CU6</f>
        <v>0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-277.21777828576734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0</v>
      </c>
      <c r="BI166" s="418">
        <f>BH166-BG166</f>
        <v>0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>
        <v>0.12</v>
      </c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>
        <v>0.03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 t="e">
        <f>U168/U7</f>
        <v>#DIV/0!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 t="e">
        <f>AU168/AU7</f>
        <v>#DIV/0!</v>
      </c>
      <c r="AV167" s="561"/>
      <c r="AW167" s="555"/>
      <c r="AX167" s="384"/>
      <c r="AY167" s="562"/>
      <c r="AZ167" s="563"/>
      <c r="BA167" s="563"/>
      <c r="BF167" s="1048"/>
      <c r="BG167" s="550"/>
      <c r="BH167" s="552"/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1" t="s">
        <v>27</v>
      </c>
      <c r="D169" s="1102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>
        <v>0.04</v>
      </c>
      <c r="Q169" s="551"/>
      <c r="R169" s="549">
        <f>R170/R8</f>
        <v>0.13800000000000004</v>
      </c>
      <c r="S169" s="553">
        <v>0.14442869999999999</v>
      </c>
      <c r="T169" s="554">
        <f>T170/T8</f>
        <v>0.12022997661518091</v>
      </c>
      <c r="U169" s="555" t="e">
        <f>U170/U8</f>
        <v>#DIV/0!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0.12422301201296658</v>
      </c>
      <c r="AU169" s="560" t="e">
        <f>AU170/AU8</f>
        <v>#DIV/0!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3" t="s">
        <v>54</v>
      </c>
      <c r="D170" s="1104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 t="e">
        <f>H172/H10</f>
        <v>#DIV/0!</v>
      </c>
      <c r="I171" s="334">
        <f>H172/G172</f>
        <v>0</v>
      </c>
      <c r="J171" s="491">
        <f>J172/J10</f>
        <v>0.12939008894536216</v>
      </c>
      <c r="K171" s="574">
        <f>K172/K10</f>
        <v>0.1150295995574377</v>
      </c>
      <c r="L171" s="1077" t="e">
        <f>L172/L10</f>
        <v>#DIV/0!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0.11503450942891989</v>
      </c>
      <c r="U171" s="579" t="e">
        <f>U172/U10</f>
        <v>#DIV/0!</v>
      </c>
      <c r="V171" s="579">
        <f>U172/R172</f>
        <v>0</v>
      </c>
      <c r="W171" s="580">
        <f>U172/S172</f>
        <v>0</v>
      </c>
      <c r="X171" s="177">
        <f>U172/T172</f>
        <v>0</v>
      </c>
      <c r="Y171" s="491">
        <f>Y172/Y10</f>
        <v>0.13405541561712844</v>
      </c>
      <c r="Z171" s="574">
        <f>Z172/Z10</f>
        <v>0.11955190319873549</v>
      </c>
      <c r="AA171" s="1077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0.11809348068835056</v>
      </c>
      <c r="AU171" s="586" t="e">
        <f>AU172/AU10</f>
        <v>#DIV/0!</v>
      </c>
      <c r="AV171" s="583">
        <f>AU172/AR172</f>
        <v>0</v>
      </c>
      <c r="AW171" s="579">
        <f>AU172/AS172</f>
        <v>0</v>
      </c>
      <c r="AX171" s="588">
        <f>AU172/AT172</f>
        <v>0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>
        <f>BH172/BH10</f>
        <v>0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>
        <f>BU172/BU10</f>
        <v>0</v>
      </c>
      <c r="BV171" s="579" t="e">
        <f>BU172/BR172</f>
        <v>#DIV/0!</v>
      </c>
      <c r="BW171" s="580"/>
      <c r="BX171" s="177">
        <f>BU172/BT172</f>
        <v>0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>
        <f>CU172/CU10</f>
        <v>0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0</v>
      </c>
      <c r="I172" s="358">
        <f>H172-G172</f>
        <v>-10501.33144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18033.864956826124</v>
      </c>
      <c r="U172" s="113">
        <f>H172+L172+P172</f>
        <v>0</v>
      </c>
      <c r="V172" s="110">
        <f>U172-R172</f>
        <v>-25261.025641025644</v>
      </c>
      <c r="W172" s="108">
        <f>U172-S172</f>
        <v>-28576.764487179487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47883.428927465749</v>
      </c>
      <c r="AU172" s="187">
        <f>SUM(U172,AN172)</f>
        <v>0</v>
      </c>
      <c r="AV172" s="188">
        <f>AU172-AR172</f>
        <v>-55149.230769230773</v>
      </c>
      <c r="AW172" s="110">
        <f>AU172-AS172</f>
        <v>-59698.84253846154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0</v>
      </c>
      <c r="BB172" s="123">
        <f>BA172/AY172</f>
        <v>0</v>
      </c>
      <c r="BC172" s="98">
        <f>BA172-AY172</f>
        <v>-9191.5384615384628</v>
      </c>
      <c r="BD172" s="98">
        <f>BA172-AZ172</f>
        <v>-9949.80708974359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0</v>
      </c>
      <c r="BI172" s="358">
        <f>BH172-BG172</f>
        <v>0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 t="e">
        <f>AU180/AU15</f>
        <v>#DIV/0!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/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0</v>
      </c>
      <c r="I197" s="334">
        <f>H198/G198</f>
        <v>0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0.17141200724628539</v>
      </c>
      <c r="U197" s="339">
        <f>U198/U31</f>
        <v>0</v>
      </c>
      <c r="V197" s="579">
        <f>U198/R198</f>
        <v>0</v>
      </c>
      <c r="W197" s="580">
        <f>U198/S198</f>
        <v>0</v>
      </c>
      <c r="X197" s="177">
        <f>U198/T198</f>
        <v>0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0.1766514784891999</v>
      </c>
      <c r="AU197" s="654">
        <f>AU198/AU31</f>
        <v>0</v>
      </c>
      <c r="AV197" s="580">
        <f>AU198/AR198</f>
        <v>0</v>
      </c>
      <c r="AW197" s="579">
        <f>AU198/AS198</f>
        <v>0</v>
      </c>
      <c r="AX197" s="588">
        <f>AU198/AT198</f>
        <v>0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0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0</v>
      </c>
      <c r="I198" s="495">
        <f>H198-G198</f>
        <v>-77307.767553504382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187697.91517050131</v>
      </c>
      <c r="U198" s="213">
        <f t="shared" si="640"/>
        <v>0</v>
      </c>
      <c r="V198" s="213">
        <f t="shared" si="640"/>
        <v>-165854.05982905981</v>
      </c>
      <c r="W198" s="211">
        <f>U198-S198</f>
        <v>-193036.64482905981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397693.72955139738</v>
      </c>
      <c r="AU198" s="293">
        <f t="shared" si="640"/>
        <v>0</v>
      </c>
      <c r="AV198" s="217">
        <f t="shared" si="640"/>
        <v>-324688.43794871797</v>
      </c>
      <c r="AW198" s="213">
        <f>AU198-AS198</f>
        <v>-360205.43655555561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0</v>
      </c>
      <c r="BB198" s="123">
        <f>BA198/AY198</f>
        <v>0</v>
      </c>
      <c r="BC198" s="98">
        <f>BA198-AY198</f>
        <v>-54114.739658119644</v>
      </c>
      <c r="BD198" s="98">
        <f>BA198-AZ198</f>
        <v>-60034.239425925938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0</v>
      </c>
      <c r="BI198" s="495">
        <f>BH198-BG198</f>
        <v>0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0</v>
      </c>
      <c r="BV198" s="213">
        <f t="shared" si="648"/>
        <v>0</v>
      </c>
      <c r="BW198" s="211"/>
      <c r="BX198" s="216">
        <f t="shared" si="648"/>
        <v>-119368.56356410256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0</v>
      </c>
      <c r="CV198" s="217">
        <f t="shared" si="648"/>
        <v>0</v>
      </c>
      <c r="CW198" s="217"/>
      <c r="CX198" s="218">
        <f t="shared" si="648"/>
        <v>-323991.6324786325</v>
      </c>
      <c r="CY198" s="96">
        <f>CR198/6</f>
        <v>0</v>
      </c>
      <c r="CZ198" s="97">
        <f t="shared" si="648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8" t="str">
        <f>F3</f>
        <v>17/3</v>
      </c>
      <c r="G201" s="1086"/>
      <c r="H201" s="1086"/>
      <c r="I201" s="1087">
        <v>0</v>
      </c>
      <c r="J201" s="1088" t="str">
        <f>J3</f>
        <v>17/4</v>
      </c>
      <c r="K201" s="1085"/>
      <c r="L201" s="1086"/>
      <c r="M201" s="1087">
        <v>0</v>
      </c>
      <c r="N201" s="1088" t="str">
        <f>N3</f>
        <v>17/5</v>
      </c>
      <c r="O201" s="1085"/>
      <c r="P201" s="1086"/>
      <c r="Q201" s="1087">
        <v>0</v>
      </c>
      <c r="R201" s="1088" t="str">
        <f>R3</f>
        <v>17/3-17/5累計</v>
      </c>
      <c r="S201" s="1085"/>
      <c r="T201" s="1085"/>
      <c r="U201" s="1086"/>
      <c r="V201" s="1085"/>
      <c r="W201" s="1085"/>
      <c r="X201" s="1087"/>
      <c r="Y201" s="1088" t="str">
        <f>Y3</f>
        <v>17/6</v>
      </c>
      <c r="Z201" s="1085"/>
      <c r="AA201" s="1086"/>
      <c r="AB201" s="1087">
        <v>0</v>
      </c>
      <c r="AC201" s="1088" t="str">
        <f>AC3</f>
        <v>17/7</v>
      </c>
      <c r="AD201" s="1085"/>
      <c r="AE201" s="1086"/>
      <c r="AF201" s="1087">
        <v>0</v>
      </c>
      <c r="AG201" s="1088" t="str">
        <f>AG3</f>
        <v>17/8</v>
      </c>
      <c r="AH201" s="1085"/>
      <c r="AI201" s="1086"/>
      <c r="AJ201" s="1087">
        <v>0</v>
      </c>
      <c r="AK201" s="1088" t="str">
        <f>AK3</f>
        <v>17/6-17/8累計</v>
      </c>
      <c r="AL201" s="1085"/>
      <c r="AM201" s="1085"/>
      <c r="AN201" s="1086"/>
      <c r="AO201" s="1085"/>
      <c r="AP201" s="1085"/>
      <c r="AQ201" s="1087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88" t="str">
        <f>BF3</f>
        <v>17/9</v>
      </c>
      <c r="BG201" s="1086"/>
      <c r="BH201" s="1086"/>
      <c r="BI201" s="1087">
        <v>0</v>
      </c>
      <c r="BJ201" s="1088" t="str">
        <f>BJ3</f>
        <v>17/10</v>
      </c>
      <c r="BK201" s="1085"/>
      <c r="BL201" s="1086"/>
      <c r="BM201" s="1087">
        <v>0</v>
      </c>
      <c r="BN201" s="1088" t="str">
        <f>BN3</f>
        <v>17/11</v>
      </c>
      <c r="BO201" s="1085"/>
      <c r="BP201" s="1086"/>
      <c r="BQ201" s="1087">
        <v>0</v>
      </c>
      <c r="BR201" s="1088" t="str">
        <f>BR3</f>
        <v>17/9-17/11累計</v>
      </c>
      <c r="BS201" s="1085"/>
      <c r="BT201" s="1085"/>
      <c r="BU201" s="1086"/>
      <c r="BV201" s="1085"/>
      <c r="BW201" s="1085"/>
      <c r="BX201" s="1087"/>
      <c r="BY201" s="1088" t="str">
        <f>BY3</f>
        <v>17/12</v>
      </c>
      <c r="BZ201" s="1085"/>
      <c r="CA201" s="1086"/>
      <c r="CB201" s="1087">
        <v>0</v>
      </c>
      <c r="CC201" s="1088" t="str">
        <f>CC3</f>
        <v>18/1</v>
      </c>
      <c r="CD201" s="1085"/>
      <c r="CE201" s="1086"/>
      <c r="CF201" s="1087">
        <v>0</v>
      </c>
      <c r="CG201" s="1088" t="str">
        <f>CG3</f>
        <v>18/2</v>
      </c>
      <c r="CH201" s="1085"/>
      <c r="CI201" s="1086"/>
      <c r="CJ201" s="1087">
        <v>0</v>
      </c>
      <c r="CK201" s="1088" t="str">
        <f>CK3</f>
        <v>17/12-18/2累計</v>
      </c>
      <c r="CL201" s="1085"/>
      <c r="CM201" s="1085"/>
      <c r="CN201" s="1086"/>
      <c r="CO201" s="1085"/>
      <c r="CP201" s="1085"/>
      <c r="CQ201" s="1087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0"/>
      <c r="DC201" s="909"/>
      <c r="DD201" s="1085" t="str">
        <f>DD3</f>
        <v>18/3</v>
      </c>
      <c r="DE201" s="1086"/>
      <c r="DF201" s="1086"/>
      <c r="DG201" s="1087">
        <v>0</v>
      </c>
      <c r="DH201" s="1088" t="str">
        <f>DH3</f>
        <v>18/4</v>
      </c>
      <c r="DI201" s="1085"/>
      <c r="DJ201" s="1086"/>
      <c r="DK201" s="1087">
        <v>0</v>
      </c>
      <c r="DL201" s="1088" t="str">
        <f>DL3</f>
        <v>18/5</v>
      </c>
      <c r="DM201" s="1085"/>
      <c r="DN201" s="1086"/>
      <c r="DO201" s="1087">
        <v>0</v>
      </c>
      <c r="DP201" s="1088" t="str">
        <f>DP3</f>
        <v>18/3-18/5累計</v>
      </c>
      <c r="DQ201" s="1085"/>
      <c r="DR201" s="1086"/>
      <c r="DS201" s="1085"/>
      <c r="DT201" s="1087"/>
      <c r="DU201" s="1088" t="str">
        <f>DU3</f>
        <v>18/6</v>
      </c>
      <c r="DV201" s="1085"/>
      <c r="DW201" s="1086"/>
      <c r="DX201" s="1087">
        <v>0</v>
      </c>
      <c r="DY201" s="1088" t="str">
        <f>DY3</f>
        <v>18/7</v>
      </c>
      <c r="DZ201" s="1085"/>
      <c r="EA201" s="1086"/>
      <c r="EB201" s="1087">
        <v>0</v>
      </c>
      <c r="EC201" s="1088" t="str">
        <f>EC3</f>
        <v>18/8</v>
      </c>
      <c r="ED201" s="1085"/>
      <c r="EE201" s="1086"/>
      <c r="EF201" s="1087">
        <v>0</v>
      </c>
      <c r="EG201" s="1088" t="str">
        <f>EG3</f>
        <v>18/6-18/8累計</v>
      </c>
      <c r="EH201" s="1085"/>
      <c r="EI201" s="1086"/>
      <c r="EJ201" s="1085"/>
      <c r="EK201" s="1087"/>
      <c r="EL201" s="1091" t="str">
        <f>EL3</f>
        <v>18/下(18/6-18/8)累計</v>
      </c>
      <c r="EM201" s="1092"/>
      <c r="EN201" s="1092"/>
      <c r="EO201" s="1092"/>
      <c r="EP201" s="1093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11" t="s">
        <v>27</v>
      </c>
      <c r="D203" s="1102"/>
      <c r="E203" s="793"/>
      <c r="F203" s="549">
        <f>F204/F36</f>
        <v>0.05</v>
      </c>
      <c r="G203" s="550">
        <f>G204/G36</f>
        <v>5.332195457162836E-2</v>
      </c>
      <c r="H203" s="857"/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3" t="s">
        <v>56</v>
      </c>
      <c r="D204" s="1104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/>
      <c r="BI204" s="418">
        <f>BH204-BG204</f>
        <v>0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/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 t="e">
        <f>BH206/BH37</f>
        <v>#DIV/0!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/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/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 t="e">
        <f>U210/U39</f>
        <v>#DIV/0!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 t="e">
        <f>AU210/AU39</f>
        <v>#DIV/0!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/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1" t="s">
        <v>27</v>
      </c>
      <c r="D213" s="1102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 t="e">
        <f>BH214/BH41</f>
        <v>#DIV/0!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3" t="s">
        <v>54</v>
      </c>
      <c r="D214" s="1104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 t="e">
        <f>BH216/BH43</f>
        <v>#DIV/0!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0</v>
      </c>
      <c r="BI216" s="358">
        <f>BH216-BG216</f>
        <v>0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/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/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/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/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/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/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/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J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0.11963123498318115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0.12028103043899609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/>
      <c r="I230" s="418">
        <f>H230-G230</f>
        <v>-5839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10639</v>
      </c>
      <c r="U230" s="133">
        <f>H230+L230+P230</f>
        <v>0</v>
      </c>
      <c r="V230" s="129">
        <f>U230-R230</f>
        <v>-11814</v>
      </c>
      <c r="W230" s="128">
        <f t="shared" si="661"/>
        <v>-12327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29121.67268</v>
      </c>
      <c r="AU230" s="59">
        <f>SUM(U230,AN230)</f>
        <v>0</v>
      </c>
      <c r="AV230" s="60">
        <f>AU230-AR230</f>
        <v>-24651</v>
      </c>
      <c r="AW230" s="128">
        <f t="shared" si="663"/>
        <v>-24654</v>
      </c>
      <c r="AX230" s="136">
        <f>AU230-AT230</f>
        <v>-29121.67268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</v>
      </c>
      <c r="I235" s="334">
        <f>H236/G236</f>
        <v>0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0.10994821702135243</v>
      </c>
      <c r="U235" s="579">
        <f>U236/U55</f>
        <v>0</v>
      </c>
      <c r="V235" s="579">
        <f>U236/R236</f>
        <v>0</v>
      </c>
      <c r="W235" s="580">
        <f>U236/S236</f>
        <v>0</v>
      </c>
      <c r="X235" s="177">
        <f>U236/T236</f>
        <v>0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0.12947879288223335</v>
      </c>
      <c r="AU235" s="586">
        <f>AU236/AU55</f>
        <v>0</v>
      </c>
      <c r="AV235" s="587">
        <f>AU236/AR236</f>
        <v>0</v>
      </c>
      <c r="AW235" s="579">
        <f>AU236/AS236</f>
        <v>0</v>
      </c>
      <c r="AX235" s="588">
        <f>AU236/AT236</f>
        <v>0</v>
      </c>
      <c r="AY235" s="96"/>
      <c r="AZ235" s="97"/>
      <c r="BA235" s="633"/>
      <c r="BB235" s="669">
        <f>AU235/ AR235</f>
        <v>0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0</v>
      </c>
      <c r="I236" s="358">
        <f>H236-G236</f>
        <v>-16384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30112.564570000002</v>
      </c>
      <c r="U236" s="114">
        <f>H236+L236+P236</f>
        <v>0</v>
      </c>
      <c r="V236" s="110">
        <f>U236-R236</f>
        <v>-29694</v>
      </c>
      <c r="W236" s="108">
        <f t="shared" si="661"/>
        <v>-38607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80684.183250000002</v>
      </c>
      <c r="AU236" s="120">
        <f>AU230+AU232+AU234</f>
        <v>0</v>
      </c>
      <c r="AV236" s="121">
        <f>AU236-AR236</f>
        <v>-67416</v>
      </c>
      <c r="AW236" s="108">
        <f t="shared" si="663"/>
        <v>-77214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0</v>
      </c>
      <c r="BB236" s="363">
        <f>BA236/AY236</f>
        <v>0</v>
      </c>
      <c r="BC236" s="98">
        <f>BA236-AY236</f>
        <v>-11236</v>
      </c>
      <c r="BD236" s="98">
        <f>BA236-AZ236</f>
        <v>-12869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/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</v>
      </c>
      <c r="I249" s="334">
        <f>H250/G250</f>
        <v>0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0.17291811333109164</v>
      </c>
      <c r="U249" s="580">
        <f>U250/U67</f>
        <v>0</v>
      </c>
      <c r="V249" s="579">
        <f>U250/R250</f>
        <v>0</v>
      </c>
      <c r="W249" s="580">
        <f>U250/S250</f>
        <v>0</v>
      </c>
      <c r="X249" s="177">
        <f>U250/T250</f>
        <v>0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0.17898768778690888</v>
      </c>
      <c r="AU249" s="586">
        <f>AU250/AU67</f>
        <v>0</v>
      </c>
      <c r="AV249" s="587">
        <f>AU250/AR250</f>
        <v>0</v>
      </c>
      <c r="AW249" s="579">
        <f>AU250/AS250</f>
        <v>0</v>
      </c>
      <c r="AX249" s="588">
        <f>AU250/AT250</f>
        <v>0</v>
      </c>
      <c r="AY249" s="96"/>
      <c r="AZ249" s="97"/>
      <c r="BA249" s="97"/>
      <c r="BB249" s="669">
        <f>AU249/ AR249</f>
        <v>0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0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0</v>
      </c>
      <c r="I250" s="495">
        <f>H250-G250</f>
        <v>-72971.545799999833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145883.1666344433</v>
      </c>
      <c r="U250" s="213">
        <f t="shared" si="868"/>
        <v>0</v>
      </c>
      <c r="V250" s="213">
        <f t="shared" si="868"/>
        <v>-166276.62393162394</v>
      </c>
      <c r="W250" s="211">
        <f t="shared" si="661"/>
        <v>-190890.84639316238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365857.97632378445</v>
      </c>
      <c r="AU250" s="293">
        <f t="shared" si="868"/>
        <v>0</v>
      </c>
      <c r="AV250" s="217">
        <f t="shared" si="868"/>
        <v>-327075.23196581198</v>
      </c>
      <c r="AW250" s="211">
        <f t="shared" si="663"/>
        <v>-355787.81011965813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0</v>
      </c>
      <c r="BB250" s="363">
        <f>BA250/AY250</f>
        <v>0</v>
      </c>
      <c r="BC250" s="98">
        <f>BA250-AY250</f>
        <v>-54512.538660968654</v>
      </c>
      <c r="BD250" s="98">
        <f>BA250-AZ250</f>
        <v>-59297.968353276352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0</v>
      </c>
      <c r="BI250" s="495">
        <f>BH250-BG250</f>
        <v>0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0</v>
      </c>
      <c r="BV250" s="213">
        <f t="shared" si="874"/>
        <v>0</v>
      </c>
      <c r="BW250" s="211"/>
      <c r="BX250" s="216">
        <f t="shared" si="874"/>
        <v>-126781.80041025642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0</v>
      </c>
      <c r="CV250" s="217">
        <f t="shared" si="874"/>
        <v>0</v>
      </c>
      <c r="CW250" s="217"/>
      <c r="CX250" s="218">
        <f t="shared" si="874"/>
        <v>-342049.48934188031</v>
      </c>
      <c r="CY250" s="96">
        <f t="shared" si="779"/>
        <v>0</v>
      </c>
      <c r="CZ250" s="97">
        <f t="shared" si="874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68305.157999999996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C4" sqref="C4:C42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/>
      <c r="C4" s="1125" t="s">
        <v>182</v>
      </c>
      <c r="D4" s="744"/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/>
      <c r="C43" s="876" t="s">
        <v>183</v>
      </c>
      <c r="D43" s="744"/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2018-01-11T07:23:40Z</dcterms:modified>
</cp:coreProperties>
</file>