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35" windowWidth="10245" windowHeight="6840" tabRatio="603"/>
  </bookViews>
  <sheets>
    <sheet name="●17.03実績＆計画" sheetId="60" r:id="rId1"/>
    <sheet name="●17.03コメント" sheetId="61" r:id="rId2"/>
    <sheet name="Sheet1" sheetId="62" r:id="rId3"/>
  </sheets>
  <definedNames>
    <definedName name="_xlnm.Print_Area" localSheetId="0">'●17.03実績＆計画'!$A$1:$BB$235</definedName>
    <definedName name="_xlnm.Print_Titles" localSheetId="0">'●17.03実績＆計画'!$A:$D</definedName>
  </definedNames>
  <calcPr calcId="145621"/>
</workbook>
</file>

<file path=xl/calcChain.xml><?xml version="1.0" encoding="utf-8"?>
<calcChain xmlns="http://schemas.openxmlformats.org/spreadsheetml/2006/main">
  <c r="AY8" i="60" l="1"/>
  <c r="AX8" i="60"/>
  <c r="AO5" i="60"/>
  <c r="AN5" i="60"/>
  <c r="AL5" i="60"/>
  <c r="AM5" i="60"/>
  <c r="W5" i="60"/>
  <c r="V5" i="60"/>
  <c r="U5" i="60"/>
  <c r="T5" i="60"/>
  <c r="S8" i="60"/>
  <c r="S5" i="60"/>
  <c r="AR144" i="60" l="1"/>
  <c r="AR142" i="60"/>
  <c r="AR139" i="60"/>
  <c r="AR134" i="60"/>
  <c r="AR132" i="60"/>
  <c r="AR131" i="60"/>
  <c r="AR127" i="60"/>
  <c r="AR130" i="60"/>
  <c r="AR125" i="60"/>
  <c r="AR124" i="60" s="1"/>
  <c r="AV124" i="60" s="1"/>
  <c r="AR123" i="60"/>
  <c r="AV123" i="60" s="1"/>
  <c r="AR122" i="60"/>
  <c r="AR120" i="60"/>
  <c r="AR112" i="60"/>
  <c r="AR114" i="60"/>
  <c r="AR119" i="60" s="1"/>
  <c r="AR46" i="60" s="1"/>
  <c r="AR115" i="60"/>
  <c r="AR116" i="60"/>
  <c r="AR43" i="60" s="1"/>
  <c r="AR204" i="60" s="1"/>
  <c r="AR117" i="60"/>
  <c r="AR113" i="60"/>
  <c r="AR108" i="60"/>
  <c r="AV108" i="60" s="1"/>
  <c r="AR109" i="60"/>
  <c r="AR107" i="60"/>
  <c r="AR100" i="60"/>
  <c r="AR98" i="60"/>
  <c r="AV98" i="60" s="1"/>
  <c r="AR95" i="60"/>
  <c r="AR23" i="60" s="1"/>
  <c r="AR93" i="60"/>
  <c r="AV93" i="60" s="1"/>
  <c r="AR90" i="60"/>
  <c r="AR87" i="60"/>
  <c r="AR88" i="60"/>
  <c r="AR86" i="60"/>
  <c r="AR81" i="60"/>
  <c r="AR80" i="60" s="1"/>
  <c r="AV80" i="60" s="1"/>
  <c r="AR79" i="60"/>
  <c r="AV79" i="60" s="1"/>
  <c r="AR78" i="60"/>
  <c r="AR76" i="60"/>
  <c r="AR75" i="60"/>
  <c r="AR73" i="60"/>
  <c r="AR72" i="60"/>
  <c r="AR69" i="60"/>
  <c r="AV69" i="60" s="1"/>
  <c r="AR68" i="60"/>
  <c r="AV68" i="60"/>
  <c r="AO8" i="60"/>
  <c r="AO6" i="60"/>
  <c r="AV227" i="60"/>
  <c r="AV226" i="60"/>
  <c r="AV224" i="60"/>
  <c r="AV222" i="60"/>
  <c r="AV220" i="60"/>
  <c r="AV219" i="60"/>
  <c r="AV218" i="60"/>
  <c r="AV212" i="60"/>
  <c r="AV210" i="60"/>
  <c r="AV202" i="60"/>
  <c r="AV179" i="60"/>
  <c r="AV177" i="60"/>
  <c r="AV176" i="60"/>
  <c r="AV171" i="60"/>
  <c r="AV169" i="60"/>
  <c r="AV168" i="60"/>
  <c r="AV166" i="60"/>
  <c r="AV164" i="60"/>
  <c r="AV163" i="60"/>
  <c r="AV150" i="60"/>
  <c r="AV145" i="60"/>
  <c r="AV144" i="60"/>
  <c r="AV143" i="60"/>
  <c r="AV142" i="60"/>
  <c r="AV141" i="60"/>
  <c r="AV140" i="60"/>
  <c r="AV139" i="60"/>
  <c r="AV138" i="60"/>
  <c r="AV136" i="60"/>
  <c r="AV134" i="60"/>
  <c r="AV133" i="60"/>
  <c r="AV132" i="60"/>
  <c r="AV131" i="60"/>
  <c r="AV129" i="60"/>
  <c r="AV126" i="60"/>
  <c r="AV125" i="60"/>
  <c r="AV122" i="60"/>
  <c r="AV118" i="60"/>
  <c r="AV111" i="60"/>
  <c r="AV110" i="60"/>
  <c r="AV109" i="60"/>
  <c r="AV107" i="60"/>
  <c r="AV106" i="60"/>
  <c r="AV101" i="60"/>
  <c r="AV100" i="60"/>
  <c r="AV99" i="60"/>
  <c r="AV97" i="60"/>
  <c r="AV96" i="60"/>
  <c r="AV95" i="60"/>
  <c r="AV94" i="60"/>
  <c r="AV92" i="60"/>
  <c r="AV91" i="60"/>
  <c r="AV90" i="60"/>
  <c r="AV89" i="60"/>
  <c r="AV88" i="60"/>
  <c r="AV87" i="60"/>
  <c r="AV85" i="60"/>
  <c r="AV82" i="60"/>
  <c r="AV81" i="60"/>
  <c r="AV78" i="60"/>
  <c r="AV74" i="60"/>
  <c r="AV70" i="60"/>
  <c r="AV62" i="60"/>
  <c r="AV60" i="60"/>
  <c r="AV58" i="60"/>
  <c r="AV56" i="60"/>
  <c r="AV54" i="60"/>
  <c r="AV52" i="60"/>
  <c r="AV50" i="60"/>
  <c r="AV45" i="60"/>
  <c r="AV38" i="60"/>
  <c r="AV33" i="60"/>
  <c r="AV28" i="60"/>
  <c r="AV26" i="60"/>
  <c r="AV24" i="60"/>
  <c r="AV22" i="60"/>
  <c r="AV20" i="60"/>
  <c r="AV19" i="60"/>
  <c r="AV16" i="60"/>
  <c r="AV11" i="60"/>
  <c r="AV7" i="60"/>
  <c r="AO228" i="60"/>
  <c r="AO227" i="60"/>
  <c r="AO226" i="60"/>
  <c r="AO225" i="60"/>
  <c r="AO224" i="60"/>
  <c r="AO223" i="60"/>
  <c r="AO222" i="60"/>
  <c r="AO221" i="60"/>
  <c r="AO220" i="60"/>
  <c r="AO219" i="60"/>
  <c r="AO218" i="60"/>
  <c r="AO217" i="60"/>
  <c r="AO212" i="60"/>
  <c r="AO210" i="60"/>
  <c r="AO209" i="60"/>
  <c r="AO202" i="60"/>
  <c r="AO196" i="60"/>
  <c r="AO194" i="60"/>
  <c r="AO192" i="60"/>
  <c r="AO190" i="60"/>
  <c r="AO188" i="60"/>
  <c r="AO180" i="60"/>
  <c r="AO179" i="60"/>
  <c r="AO178" i="60"/>
  <c r="AO177" i="60"/>
  <c r="AO176" i="60"/>
  <c r="AO172" i="60"/>
  <c r="AO171" i="60"/>
  <c r="AO170" i="60"/>
  <c r="AO169" i="60"/>
  <c r="AO168" i="60"/>
  <c r="AO167" i="60"/>
  <c r="AO166" i="60"/>
  <c r="AO165" i="60"/>
  <c r="AO164" i="60"/>
  <c r="AO163" i="60"/>
  <c r="AO150" i="60"/>
  <c r="AO145" i="60"/>
  <c r="AO144" i="60"/>
  <c r="AO143" i="60"/>
  <c r="AO142" i="60"/>
  <c r="AO141" i="60"/>
  <c r="AO140" i="60"/>
  <c r="AO139" i="60"/>
  <c r="AO138" i="60"/>
  <c r="AO137" i="60"/>
  <c r="AO136" i="60"/>
  <c r="AO135" i="60"/>
  <c r="AO134" i="60"/>
  <c r="AO133" i="60"/>
  <c r="AO132" i="60"/>
  <c r="AO131" i="60"/>
  <c r="AO130" i="60"/>
  <c r="AO129" i="60"/>
  <c r="AO128" i="60"/>
  <c r="AO127" i="60"/>
  <c r="AO126" i="60"/>
  <c r="AO125" i="60"/>
  <c r="AO124" i="60"/>
  <c r="AO123" i="60"/>
  <c r="AO122" i="60"/>
  <c r="AO121" i="60"/>
  <c r="AO120" i="60"/>
  <c r="AO118" i="60"/>
  <c r="AO112" i="60"/>
  <c r="AO111" i="60"/>
  <c r="AO110" i="60"/>
  <c r="AO109" i="60"/>
  <c r="AO108" i="60"/>
  <c r="AO107" i="60"/>
  <c r="AO106" i="60"/>
  <c r="AO101" i="60"/>
  <c r="AO100" i="60"/>
  <c r="AO99" i="60"/>
  <c r="AO98" i="60"/>
  <c r="AO97" i="60"/>
  <c r="AO96" i="60"/>
  <c r="AO95" i="60"/>
  <c r="AO94" i="60"/>
  <c r="AO93" i="60"/>
  <c r="AO92" i="60"/>
  <c r="AO91" i="60"/>
  <c r="AO90" i="60"/>
  <c r="AO89" i="60"/>
  <c r="AO88" i="60"/>
  <c r="AO87" i="60"/>
  <c r="AO86" i="60"/>
  <c r="AO85" i="60"/>
  <c r="AO84" i="60"/>
  <c r="AO83" i="60"/>
  <c r="AO82" i="60"/>
  <c r="AO81" i="60"/>
  <c r="AO80" i="60"/>
  <c r="AO79" i="60"/>
  <c r="AO78" i="60"/>
  <c r="AO77" i="60"/>
  <c r="AO76" i="60"/>
  <c r="AO74" i="60"/>
  <c r="AO71" i="60"/>
  <c r="AO70" i="60"/>
  <c r="AO69" i="60"/>
  <c r="AO68" i="60"/>
  <c r="AO62" i="60"/>
  <c r="AO61" i="60"/>
  <c r="AO60" i="60"/>
  <c r="AO59" i="60"/>
  <c r="AO58" i="60"/>
  <c r="AO57" i="60"/>
  <c r="AO56" i="60"/>
  <c r="AO55" i="60"/>
  <c r="AO54" i="60"/>
  <c r="AO53" i="60"/>
  <c r="AO52" i="60"/>
  <c r="AO50" i="60"/>
  <c r="AO47" i="60"/>
  <c r="AO45" i="60"/>
  <c r="AO38" i="60"/>
  <c r="AO33" i="60"/>
  <c r="AO28" i="60"/>
  <c r="AO27" i="60"/>
  <c r="AO26" i="60"/>
  <c r="AO25" i="60"/>
  <c r="AO24" i="60"/>
  <c r="AO23" i="60"/>
  <c r="AO22" i="60"/>
  <c r="AO21" i="60"/>
  <c r="AO20" i="60"/>
  <c r="AO19" i="60"/>
  <c r="AO18" i="60"/>
  <c r="AO17" i="60"/>
  <c r="AO16" i="60"/>
  <c r="AO15" i="60"/>
  <c r="AO14" i="60"/>
  <c r="AO13" i="60"/>
  <c r="AO11" i="60"/>
  <c r="AO7" i="60"/>
  <c r="V202" i="60"/>
  <c r="V209" i="60"/>
  <c r="V210" i="60"/>
  <c r="V212" i="60"/>
  <c r="V217" i="60"/>
  <c r="V218" i="60"/>
  <c r="V219" i="60"/>
  <c r="V220" i="60"/>
  <c r="V221" i="60"/>
  <c r="V222" i="60"/>
  <c r="V223" i="60"/>
  <c r="V224" i="60"/>
  <c r="V225" i="60"/>
  <c r="V226" i="60"/>
  <c r="V227" i="60"/>
  <c r="V228" i="60"/>
  <c r="V102" i="60"/>
  <c r="V163" i="60"/>
  <c r="V164" i="60"/>
  <c r="V166" i="60"/>
  <c r="V167" i="60"/>
  <c r="V168" i="60"/>
  <c r="V169" i="60"/>
  <c r="V170" i="60"/>
  <c r="V171" i="60"/>
  <c r="V172" i="60"/>
  <c r="V173" i="60"/>
  <c r="V174" i="60"/>
  <c r="V175" i="60"/>
  <c r="V176" i="60"/>
  <c r="V177" i="60"/>
  <c r="V178" i="60"/>
  <c r="V179" i="60"/>
  <c r="V180" i="60"/>
  <c r="V150" i="60"/>
  <c r="V108" i="60"/>
  <c r="V109" i="60"/>
  <c r="V110" i="60"/>
  <c r="V111" i="60"/>
  <c r="V112" i="60"/>
  <c r="V113" i="60"/>
  <c r="V114" i="60"/>
  <c r="V115" i="60"/>
  <c r="V116" i="60"/>
  <c r="V117" i="60"/>
  <c r="V118" i="60"/>
  <c r="V119" i="60"/>
  <c r="V120" i="60"/>
  <c r="V121" i="60"/>
  <c r="V122" i="60"/>
  <c r="V123" i="60"/>
  <c r="V124" i="60"/>
  <c r="V125" i="60"/>
  <c r="V126" i="60"/>
  <c r="V127" i="60"/>
  <c r="V128" i="60"/>
  <c r="V129" i="60"/>
  <c r="V130" i="60"/>
  <c r="V131" i="60"/>
  <c r="V132" i="60"/>
  <c r="V133" i="60"/>
  <c r="V134" i="60"/>
  <c r="V135" i="60"/>
  <c r="V136" i="60"/>
  <c r="V137" i="60"/>
  <c r="V138" i="60"/>
  <c r="V139" i="60"/>
  <c r="V140" i="60"/>
  <c r="V141" i="60"/>
  <c r="V142" i="60"/>
  <c r="V143" i="60"/>
  <c r="V144" i="60"/>
  <c r="V145" i="60"/>
  <c r="V107" i="60"/>
  <c r="V106" i="60"/>
  <c r="V69" i="60"/>
  <c r="V70" i="60"/>
  <c r="V71" i="60"/>
  <c r="V72" i="60"/>
  <c r="V73" i="60"/>
  <c r="V74" i="60"/>
  <c r="V75" i="60"/>
  <c r="V76" i="60"/>
  <c r="V77" i="60"/>
  <c r="V78" i="60"/>
  <c r="V79" i="60"/>
  <c r="V80" i="60"/>
  <c r="V81" i="60"/>
  <c r="V82" i="60"/>
  <c r="V83" i="60"/>
  <c r="V84" i="60"/>
  <c r="V85" i="60"/>
  <c r="V86" i="60"/>
  <c r="V87" i="60"/>
  <c r="V88" i="60"/>
  <c r="V89" i="60"/>
  <c r="V90" i="60"/>
  <c r="V91" i="60"/>
  <c r="V92" i="60"/>
  <c r="V93" i="60"/>
  <c r="V94" i="60"/>
  <c r="V95" i="60"/>
  <c r="V96" i="60"/>
  <c r="V97" i="60"/>
  <c r="V98" i="60"/>
  <c r="V99" i="60"/>
  <c r="V100" i="60"/>
  <c r="V101" i="60"/>
  <c r="AR222" i="60"/>
  <c r="AR219" i="60"/>
  <c r="AR194" i="60"/>
  <c r="AR196" i="60" s="1"/>
  <c r="AR187" i="60"/>
  <c r="AR186" i="60"/>
  <c r="AR168" i="60"/>
  <c r="AR150" i="60"/>
  <c r="AR137" i="60"/>
  <c r="AV137" i="60" s="1"/>
  <c r="AR135" i="60"/>
  <c r="AV135" i="60" s="1"/>
  <c r="AV130" i="60"/>
  <c r="AR39" i="60"/>
  <c r="AR110" i="60"/>
  <c r="AR37" i="60" s="1"/>
  <c r="AR193" i="60" s="1"/>
  <c r="AR106" i="60"/>
  <c r="AR91" i="60"/>
  <c r="AR17" i="60"/>
  <c r="AR67" i="60"/>
  <c r="AR61" i="60"/>
  <c r="AR228" i="60" s="1"/>
  <c r="AV228" i="60" s="1"/>
  <c r="AR59" i="60"/>
  <c r="AV59" i="60" s="1"/>
  <c r="AR57" i="60"/>
  <c r="AR223" i="60" s="1"/>
  <c r="AV223" i="60" s="1"/>
  <c r="AR53" i="60"/>
  <c r="AV53" i="60" s="1"/>
  <c r="AR52" i="60"/>
  <c r="AR217" i="60" s="1"/>
  <c r="AV217" i="60" s="1"/>
  <c r="AR49" i="60"/>
  <c r="AR214" i="60" s="1"/>
  <c r="AR216" i="60" s="1"/>
  <c r="AR48" i="60"/>
  <c r="AR211" i="60" s="1"/>
  <c r="AR47" i="60"/>
  <c r="AR209" i="60" s="1"/>
  <c r="AV209" i="60" s="1"/>
  <c r="AR44" i="60"/>
  <c r="AR206" i="60" s="1"/>
  <c r="AR42" i="60"/>
  <c r="AR40" i="60"/>
  <c r="AR198" i="60" s="1"/>
  <c r="AR36" i="60"/>
  <c r="AR191" i="60" s="1"/>
  <c r="AR35" i="60"/>
  <c r="AR189" i="60" s="1"/>
  <c r="AR34" i="60"/>
  <c r="AR27" i="60"/>
  <c r="AR180" i="60" s="1"/>
  <c r="AV180" i="60" s="1"/>
  <c r="AR19" i="60"/>
  <c r="AR172" i="60" s="1"/>
  <c r="AV172" i="60" s="1"/>
  <c r="AR18" i="60"/>
  <c r="AR170" i="60" s="1"/>
  <c r="AR15" i="60"/>
  <c r="AR13" i="60"/>
  <c r="AR163" i="60" s="1"/>
  <c r="AR12" i="60"/>
  <c r="AR10" i="60"/>
  <c r="AR160" i="60" s="1"/>
  <c r="AR9" i="60"/>
  <c r="AR158" i="60" s="1"/>
  <c r="AK228" i="60"/>
  <c r="AK225" i="60"/>
  <c r="AK222" i="60"/>
  <c r="AK219" i="60"/>
  <c r="AK194" i="60"/>
  <c r="AK196" i="60" s="1"/>
  <c r="AK193" i="60"/>
  <c r="AK187" i="60"/>
  <c r="AK186" i="60"/>
  <c r="AK172" i="60"/>
  <c r="AK168" i="60"/>
  <c r="AK167" i="60"/>
  <c r="AK160" i="60"/>
  <c r="AK154" i="60"/>
  <c r="AK150" i="60"/>
  <c r="AK137" i="60"/>
  <c r="AK135" i="60"/>
  <c r="AK130" i="60"/>
  <c r="AK127" i="60"/>
  <c r="AK128" i="60" s="1"/>
  <c r="AK124" i="60"/>
  <c r="AK121" i="60"/>
  <c r="AK119" i="60"/>
  <c r="AK112" i="60"/>
  <c r="AK39" i="60" s="1"/>
  <c r="AK63" i="60" s="1"/>
  <c r="AK110" i="60"/>
  <c r="AK106" i="60"/>
  <c r="AK102" i="60"/>
  <c r="AK91" i="60"/>
  <c r="AK86" i="60"/>
  <c r="AK83" i="60"/>
  <c r="AK84" i="60" s="1"/>
  <c r="AK80" i="60"/>
  <c r="AK77" i="60"/>
  <c r="AK71" i="60"/>
  <c r="AK67" i="60"/>
  <c r="AK61" i="60"/>
  <c r="AK59" i="60"/>
  <c r="AK57" i="60"/>
  <c r="AK223" i="60" s="1"/>
  <c r="AK55" i="60"/>
  <c r="AK221" i="60" s="1"/>
  <c r="AK53" i="60"/>
  <c r="AK52" i="60"/>
  <c r="AK217" i="60" s="1"/>
  <c r="AK51" i="60"/>
  <c r="AK49" i="60"/>
  <c r="AK214" i="60" s="1"/>
  <c r="AK216" i="60" s="1"/>
  <c r="AK215" i="60" s="1"/>
  <c r="AK48" i="60"/>
  <c r="AK211" i="60" s="1"/>
  <c r="AK47" i="60"/>
  <c r="AK209" i="60" s="1"/>
  <c r="AK46" i="60"/>
  <c r="AK44" i="60"/>
  <c r="AK206" i="60" s="1"/>
  <c r="AK43" i="60"/>
  <c r="AK204" i="60" s="1"/>
  <c r="AK42" i="60"/>
  <c r="AK41" i="60"/>
  <c r="AK200" i="60" s="1"/>
  <c r="AK40" i="60"/>
  <c r="AK198" i="60" s="1"/>
  <c r="AK208" i="60" s="1"/>
  <c r="AK37" i="60"/>
  <c r="AK36" i="60"/>
  <c r="AK191" i="60" s="1"/>
  <c r="AK35" i="60"/>
  <c r="AK189" i="60" s="1"/>
  <c r="AK34" i="60"/>
  <c r="AK27" i="60"/>
  <c r="AK180" i="60" s="1"/>
  <c r="AK25" i="60"/>
  <c r="AK178" i="60" s="1"/>
  <c r="AK23" i="60"/>
  <c r="AK175" i="60" s="1"/>
  <c r="AK19" i="60"/>
  <c r="AK18" i="60"/>
  <c r="AK170" i="60" s="1"/>
  <c r="AK174" i="60" s="1"/>
  <c r="AK17" i="60"/>
  <c r="AK15" i="60"/>
  <c r="AK13" i="60"/>
  <c r="AK163" i="60" s="1"/>
  <c r="AK12" i="60"/>
  <c r="AK10" i="60"/>
  <c r="AK9" i="60"/>
  <c r="AK158" i="60" s="1"/>
  <c r="AK8" i="60"/>
  <c r="AK6" i="60"/>
  <c r="AK5" i="60"/>
  <c r="AK152" i="60" s="1"/>
  <c r="R228" i="60"/>
  <c r="R225" i="60"/>
  <c r="R223" i="60"/>
  <c r="R222" i="60"/>
  <c r="R221" i="60"/>
  <c r="R219" i="60"/>
  <c r="R217" i="60"/>
  <c r="R214" i="60"/>
  <c r="R216" i="60" s="1"/>
  <c r="R215" i="60" s="1"/>
  <c r="R211" i="60"/>
  <c r="R209" i="60"/>
  <c r="R206" i="60"/>
  <c r="R204" i="60"/>
  <c r="R200" i="60"/>
  <c r="R198" i="60"/>
  <c r="R208" i="60" s="1"/>
  <c r="R191" i="60"/>
  <c r="R194" i="60"/>
  <c r="R189" i="60"/>
  <c r="R187" i="60"/>
  <c r="R180" i="60"/>
  <c r="R178" i="60"/>
  <c r="R175" i="60"/>
  <c r="R172" i="60"/>
  <c r="R170" i="60"/>
  <c r="R174" i="60" s="1"/>
  <c r="R173" i="60" s="1"/>
  <c r="R168" i="60"/>
  <c r="R167" i="60"/>
  <c r="R165" i="60"/>
  <c r="R163" i="60"/>
  <c r="R160" i="60"/>
  <c r="R158" i="60"/>
  <c r="R154" i="60"/>
  <c r="R156" i="60" s="1"/>
  <c r="R152" i="60"/>
  <c r="R137" i="60"/>
  <c r="R135" i="60"/>
  <c r="R130" i="60"/>
  <c r="R128" i="60" s="1"/>
  <c r="R127" i="60"/>
  <c r="R124" i="60"/>
  <c r="R121" i="60"/>
  <c r="R119" i="60"/>
  <c r="R110" i="60"/>
  <c r="R112" i="60" s="1"/>
  <c r="R91" i="60"/>
  <c r="R86" i="60"/>
  <c r="R84" i="60"/>
  <c r="R83" i="60"/>
  <c r="R80" i="60"/>
  <c r="R77" i="60"/>
  <c r="R71" i="60"/>
  <c r="R102" i="60" s="1"/>
  <c r="V68" i="60"/>
  <c r="V38" i="60"/>
  <c r="V45" i="60"/>
  <c r="V46" i="60"/>
  <c r="V50" i="60"/>
  <c r="V54" i="60"/>
  <c r="V55" i="60"/>
  <c r="V56" i="60"/>
  <c r="V57" i="60"/>
  <c r="V58" i="60"/>
  <c r="V60" i="60"/>
  <c r="V62" i="60"/>
  <c r="V33" i="60"/>
  <c r="V7" i="60"/>
  <c r="V11" i="60"/>
  <c r="V16" i="60"/>
  <c r="V20" i="60"/>
  <c r="V22" i="60"/>
  <c r="V24" i="60"/>
  <c r="V26" i="60"/>
  <c r="V28" i="60"/>
  <c r="R61" i="60"/>
  <c r="R59" i="60"/>
  <c r="R57" i="60"/>
  <c r="R55" i="60"/>
  <c r="R53" i="60"/>
  <c r="V53" i="60" s="1"/>
  <c r="R52" i="60"/>
  <c r="V52" i="60" s="1"/>
  <c r="R49" i="60"/>
  <c r="R48" i="60"/>
  <c r="R47" i="60"/>
  <c r="R51" i="60" s="1"/>
  <c r="R46" i="60"/>
  <c r="R44" i="60"/>
  <c r="R43" i="60"/>
  <c r="R42" i="60"/>
  <c r="R41" i="60"/>
  <c r="R40" i="60"/>
  <c r="R37" i="60"/>
  <c r="R36" i="60"/>
  <c r="R35" i="60"/>
  <c r="R34" i="60"/>
  <c r="R27" i="60"/>
  <c r="V27" i="60" s="1"/>
  <c r="R25" i="60"/>
  <c r="V25" i="60" s="1"/>
  <c r="R23" i="60"/>
  <c r="R19" i="60"/>
  <c r="V19" i="60" s="1"/>
  <c r="R18" i="60"/>
  <c r="R17" i="60"/>
  <c r="R14" i="60" s="1"/>
  <c r="R15" i="60"/>
  <c r="R13" i="60"/>
  <c r="V13" i="60" s="1"/>
  <c r="R12" i="60"/>
  <c r="R10" i="60"/>
  <c r="R9" i="60"/>
  <c r="R6" i="60"/>
  <c r="R5" i="60"/>
  <c r="S163" i="60"/>
  <c r="R186" i="60"/>
  <c r="R150" i="60"/>
  <c r="R106" i="60"/>
  <c r="R67" i="60"/>
  <c r="AV61" i="60" l="1"/>
  <c r="AR225" i="60"/>
  <c r="AV225" i="60" s="1"/>
  <c r="AV57" i="60"/>
  <c r="AR55" i="60"/>
  <c r="AR63" i="60" s="1"/>
  <c r="AV127" i="60"/>
  <c r="AR51" i="60"/>
  <c r="AV47" i="60"/>
  <c r="AR215" i="60"/>
  <c r="AR128" i="60"/>
  <c r="AV128" i="60" s="1"/>
  <c r="AR121" i="60"/>
  <c r="AV121" i="60" s="1"/>
  <c r="AV120" i="60"/>
  <c r="AR208" i="60"/>
  <c r="AR207" i="60" s="1"/>
  <c r="AR41" i="60"/>
  <c r="AR200" i="60" s="1"/>
  <c r="AV112" i="60"/>
  <c r="AV27" i="60"/>
  <c r="AR25" i="60"/>
  <c r="AR175" i="60"/>
  <c r="AV175" i="60" s="1"/>
  <c r="AV23" i="60"/>
  <c r="AR174" i="60"/>
  <c r="AV174" i="60" s="1"/>
  <c r="AV18" i="60"/>
  <c r="AV170" i="60"/>
  <c r="AR83" i="60"/>
  <c r="AV83" i="60" s="1"/>
  <c r="AR167" i="60"/>
  <c r="AV167" i="60" s="1"/>
  <c r="AV17" i="60"/>
  <c r="AV86" i="60"/>
  <c r="AV13" i="60"/>
  <c r="AR84" i="60"/>
  <c r="AV84" i="60" s="1"/>
  <c r="AR77" i="60"/>
  <c r="AV77" i="60" s="1"/>
  <c r="AV76" i="60"/>
  <c r="AR6" i="60"/>
  <c r="AR154" i="60" s="1"/>
  <c r="AR71" i="60"/>
  <c r="AR102" i="60" s="1"/>
  <c r="AR8" i="60"/>
  <c r="AV71" i="60"/>
  <c r="AR5" i="60"/>
  <c r="AR152" i="60" s="1"/>
  <c r="AR156" i="60" s="1"/>
  <c r="AR162" i="60"/>
  <c r="AR161" i="60" s="1"/>
  <c r="AR195" i="60"/>
  <c r="AR21" i="60"/>
  <c r="AV21" i="60" s="1"/>
  <c r="AR14" i="60"/>
  <c r="AR165" i="60" s="1"/>
  <c r="AR146" i="60"/>
  <c r="AK207" i="60"/>
  <c r="AK162" i="60"/>
  <c r="AK161" i="60" s="1"/>
  <c r="AK156" i="60"/>
  <c r="AK230" i="60"/>
  <c r="AK229" i="60" s="1"/>
  <c r="AK195" i="60"/>
  <c r="AK14" i="60"/>
  <c r="AK165" i="60" s="1"/>
  <c r="AK21" i="60"/>
  <c r="AK29" i="60" s="1"/>
  <c r="AK146" i="60"/>
  <c r="R207" i="60"/>
  <c r="R162" i="60"/>
  <c r="R161" i="60" s="1"/>
  <c r="R196" i="60"/>
  <c r="R193" i="60"/>
  <c r="R155" i="60"/>
  <c r="R182" i="60"/>
  <c r="R181" i="60" s="1"/>
  <c r="R146" i="60"/>
  <c r="R39" i="60"/>
  <c r="V59" i="60"/>
  <c r="V47" i="60"/>
  <c r="V61" i="60"/>
  <c r="V18" i="60"/>
  <c r="R8" i="60"/>
  <c r="V17" i="60"/>
  <c r="R21" i="60"/>
  <c r="V12" i="60"/>
  <c r="V23" i="60"/>
  <c r="S17" i="60"/>
  <c r="S13" i="60"/>
  <c r="S12" i="60"/>
  <c r="N244" i="60"/>
  <c r="N241" i="60"/>
  <c r="N239" i="60"/>
  <c r="N237" i="60"/>
  <c r="N235" i="60"/>
  <c r="N223" i="60"/>
  <c r="N222" i="60"/>
  <c r="N221" i="60" s="1"/>
  <c r="N214" i="60"/>
  <c r="N216" i="60" s="1"/>
  <c r="N211" i="60"/>
  <c r="N192" i="60"/>
  <c r="N191" i="60" s="1"/>
  <c r="N188" i="60"/>
  <c r="N252" i="60" s="1"/>
  <c r="N186" i="60"/>
  <c r="N168" i="60"/>
  <c r="N167" i="60" s="1"/>
  <c r="N159" i="60"/>
  <c r="N157" i="60"/>
  <c r="N150" i="60"/>
  <c r="N137" i="60"/>
  <c r="N55" i="60" s="1"/>
  <c r="N135" i="60"/>
  <c r="N130" i="60"/>
  <c r="N127" i="60"/>
  <c r="N128" i="60" s="1"/>
  <c r="N124" i="60"/>
  <c r="N121" i="60"/>
  <c r="N117" i="60"/>
  <c r="N44" i="60" s="1"/>
  <c r="N206" i="60" s="1"/>
  <c r="N113" i="60"/>
  <c r="N112" i="60"/>
  <c r="N110" i="60"/>
  <c r="N106" i="60"/>
  <c r="N91" i="60"/>
  <c r="N86" i="60"/>
  <c r="N83" i="60"/>
  <c r="N84" i="60" s="1"/>
  <c r="N80" i="60"/>
  <c r="N77" i="60"/>
  <c r="N73" i="60"/>
  <c r="N72" i="60"/>
  <c r="N116" i="60" s="1"/>
  <c r="N43" i="60" s="1"/>
  <c r="N204" i="60" s="1"/>
  <c r="N71" i="60"/>
  <c r="N233" i="60" s="1"/>
  <c r="N67" i="60"/>
  <c r="N61" i="60"/>
  <c r="N228" i="60" s="1"/>
  <c r="N59" i="60"/>
  <c r="N225" i="60" s="1"/>
  <c r="N57" i="60"/>
  <c r="N53" i="60"/>
  <c r="N219" i="60" s="1"/>
  <c r="N52" i="60"/>
  <c r="N217" i="60" s="1"/>
  <c r="N49" i="60"/>
  <c r="N48" i="60"/>
  <c r="N47" i="60"/>
  <c r="N209" i="60" s="1"/>
  <c r="N42" i="60"/>
  <c r="N37" i="60"/>
  <c r="N36" i="60"/>
  <c r="N35" i="60"/>
  <c r="N190" i="60" s="1"/>
  <c r="N189" i="60" s="1"/>
  <c r="N34" i="60"/>
  <c r="N251" i="60" s="1"/>
  <c r="N33" i="60"/>
  <c r="N27" i="60"/>
  <c r="N180" i="60" s="1"/>
  <c r="N25" i="60"/>
  <c r="N178" i="60" s="1"/>
  <c r="N23" i="60"/>
  <c r="N175" i="60" s="1"/>
  <c r="N19" i="60"/>
  <c r="N172" i="60" s="1"/>
  <c r="N18" i="60"/>
  <c r="N21" i="60" s="1"/>
  <c r="N17" i="60"/>
  <c r="N14" i="60" s="1"/>
  <c r="N165" i="60" s="1"/>
  <c r="N15" i="60"/>
  <c r="N13" i="60"/>
  <c r="N163" i="60" s="1"/>
  <c r="N12" i="60"/>
  <c r="N10" i="60"/>
  <c r="N160" i="60" s="1"/>
  <c r="N6" i="60"/>
  <c r="N154" i="60" s="1"/>
  <c r="N5" i="60"/>
  <c r="N152" i="60" s="1"/>
  <c r="J228" i="60"/>
  <c r="J225" i="60"/>
  <c r="J223" i="60"/>
  <c r="J222" i="60"/>
  <c r="J221" i="60"/>
  <c r="J219" i="60"/>
  <c r="J217" i="60"/>
  <c r="J209" i="60"/>
  <c r="J161" i="60"/>
  <c r="J180" i="60"/>
  <c r="J178" i="60"/>
  <c r="J175" i="60"/>
  <c r="J172" i="60"/>
  <c r="J170" i="60"/>
  <c r="J174" i="60" s="1"/>
  <c r="J173" i="60" s="1"/>
  <c r="J168" i="60"/>
  <c r="J167" i="60"/>
  <c r="J163" i="60"/>
  <c r="J137" i="60"/>
  <c r="J135" i="60"/>
  <c r="J130" i="60"/>
  <c r="J128" i="60"/>
  <c r="J127" i="60"/>
  <c r="J124" i="60"/>
  <c r="J121" i="60"/>
  <c r="J117" i="60"/>
  <c r="J116" i="60"/>
  <c r="J113" i="60"/>
  <c r="J114" i="60" s="1"/>
  <c r="J110" i="60"/>
  <c r="J112" i="60" s="1"/>
  <c r="J102" i="60"/>
  <c r="J91" i="60"/>
  <c r="J86" i="60"/>
  <c r="J83" i="60"/>
  <c r="J84" i="60" s="1"/>
  <c r="J80" i="60"/>
  <c r="J77" i="60"/>
  <c r="J73" i="60"/>
  <c r="J72" i="60"/>
  <c r="J71" i="60"/>
  <c r="F244" i="60"/>
  <c r="F241" i="60"/>
  <c r="F239" i="60"/>
  <c r="F237" i="60"/>
  <c r="F235" i="60"/>
  <c r="F233" i="60"/>
  <c r="F225" i="60"/>
  <c r="F222" i="60"/>
  <c r="F221" i="60" s="1"/>
  <c r="F214" i="60"/>
  <c r="F216" i="60" s="1"/>
  <c r="F186" i="60"/>
  <c r="F175" i="60"/>
  <c r="F168" i="60"/>
  <c r="F167" i="60" s="1"/>
  <c r="F159" i="60"/>
  <c r="F157" i="60"/>
  <c r="F150" i="60"/>
  <c r="F137" i="60"/>
  <c r="F135" i="60"/>
  <c r="F130" i="60"/>
  <c r="F128" i="60"/>
  <c r="F127" i="60"/>
  <c r="F124" i="60"/>
  <c r="F121" i="60"/>
  <c r="F113" i="60"/>
  <c r="F114" i="60" s="1"/>
  <c r="F41" i="60" s="1"/>
  <c r="F200" i="60" s="1"/>
  <c r="F110" i="60"/>
  <c r="F112" i="60" s="1"/>
  <c r="F106" i="60"/>
  <c r="F102" i="60"/>
  <c r="F91" i="60"/>
  <c r="F86" i="60"/>
  <c r="F83" i="60"/>
  <c r="F84" i="60" s="1"/>
  <c r="F80" i="60"/>
  <c r="F77" i="60"/>
  <c r="F73" i="60"/>
  <c r="F117" i="60" s="1"/>
  <c r="F44" i="60" s="1"/>
  <c r="F206" i="60" s="1"/>
  <c r="F72" i="60"/>
  <c r="F116" i="60" s="1"/>
  <c r="F43" i="60" s="1"/>
  <c r="F204" i="60" s="1"/>
  <c r="F71" i="60"/>
  <c r="F67" i="60"/>
  <c r="F61" i="60"/>
  <c r="F228" i="60" s="1"/>
  <c r="F59" i="60"/>
  <c r="F57" i="60"/>
  <c r="F223" i="60" s="1"/>
  <c r="F55" i="60"/>
  <c r="F53" i="60"/>
  <c r="F219" i="60" s="1"/>
  <c r="F52" i="60"/>
  <c r="F217" i="60" s="1"/>
  <c r="F51" i="60"/>
  <c r="F49" i="60"/>
  <c r="F48" i="60"/>
  <c r="F211" i="60" s="1"/>
  <c r="F47" i="60"/>
  <c r="F209" i="60" s="1"/>
  <c r="F42" i="60"/>
  <c r="F37" i="60"/>
  <c r="F36" i="60"/>
  <c r="F192" i="60" s="1"/>
  <c r="F35" i="60"/>
  <c r="F190" i="60" s="1"/>
  <c r="F189" i="60" s="1"/>
  <c r="F34" i="60"/>
  <c r="F251" i="60" s="1"/>
  <c r="F33" i="60"/>
  <c r="F27" i="60"/>
  <c r="F180" i="60" s="1"/>
  <c r="F25" i="60"/>
  <c r="F178" i="60" s="1"/>
  <c r="F23" i="60"/>
  <c r="F21" i="60"/>
  <c r="F19" i="60"/>
  <c r="F172" i="60" s="1"/>
  <c r="F18" i="60"/>
  <c r="F170" i="60" s="1"/>
  <c r="F174" i="60" s="1"/>
  <c r="F173" i="60" s="1"/>
  <c r="F17" i="60"/>
  <c r="F15" i="60"/>
  <c r="F13" i="60"/>
  <c r="F163" i="60" s="1"/>
  <c r="F12" i="60"/>
  <c r="F10" i="60"/>
  <c r="F160" i="60" s="1"/>
  <c r="F8" i="60"/>
  <c r="F29" i="60" s="1"/>
  <c r="F6" i="60"/>
  <c r="F154" i="60" s="1"/>
  <c r="F5" i="60"/>
  <c r="F152" i="60" s="1"/>
  <c r="AR221" i="60" l="1"/>
  <c r="AV221" i="60" s="1"/>
  <c r="AV55" i="60"/>
  <c r="AR230" i="60"/>
  <c r="AR229" i="60" s="1"/>
  <c r="AR178" i="60"/>
  <c r="AV178" i="60" s="1"/>
  <c r="AV25" i="60"/>
  <c r="AR29" i="60"/>
  <c r="AR173" i="60"/>
  <c r="AV173" i="60" s="1"/>
  <c r="AR182" i="60"/>
  <c r="AR155" i="60"/>
  <c r="AK173" i="60"/>
  <c r="AK182" i="60"/>
  <c r="AK181" i="60" s="1"/>
  <c r="AK155" i="60"/>
  <c r="R230" i="60"/>
  <c r="R229" i="60" s="1"/>
  <c r="R195" i="60"/>
  <c r="R63" i="60"/>
  <c r="R29" i="60"/>
  <c r="V21" i="60"/>
  <c r="N156" i="60"/>
  <c r="N8" i="60"/>
  <c r="N29" i="60" s="1"/>
  <c r="N9" i="60"/>
  <c r="N158" i="60" s="1"/>
  <c r="N40" i="60"/>
  <c r="N198" i="60" s="1"/>
  <c r="N114" i="60"/>
  <c r="N41" i="60" s="1"/>
  <c r="N200" i="60" s="1"/>
  <c r="N194" i="60"/>
  <c r="N39" i="60"/>
  <c r="N102" i="60"/>
  <c r="N170" i="60"/>
  <c r="N174" i="60" s="1"/>
  <c r="N173" i="60" s="1"/>
  <c r="N51" i="60"/>
  <c r="N247" i="60" s="1"/>
  <c r="N187" i="60"/>
  <c r="J119" i="60"/>
  <c r="J146" i="60" s="1"/>
  <c r="F156" i="60"/>
  <c r="F191" i="60"/>
  <c r="F194" i="60"/>
  <c r="F39" i="60"/>
  <c r="F215" i="60"/>
  <c r="F247" i="60"/>
  <c r="F9" i="60"/>
  <c r="F158" i="60" s="1"/>
  <c r="F188" i="60"/>
  <c r="F119" i="60"/>
  <c r="F46" i="60" s="1"/>
  <c r="F14" i="60"/>
  <c r="F165" i="60" s="1"/>
  <c r="F40" i="60"/>
  <c r="F198" i="60" s="1"/>
  <c r="F208" i="60" s="1"/>
  <c r="AR181" i="60" l="1"/>
  <c r="N155" i="60"/>
  <c r="N215" i="60"/>
  <c r="N208" i="60"/>
  <c r="N193" i="60"/>
  <c r="N196" i="60"/>
  <c r="N119" i="60"/>
  <c r="F207" i="60"/>
  <c r="F162" i="60"/>
  <c r="F161" i="60" s="1"/>
  <c r="F63" i="60"/>
  <c r="F246" i="60"/>
  <c r="F193" i="60"/>
  <c r="F196" i="60"/>
  <c r="F252" i="60"/>
  <c r="F187" i="60"/>
  <c r="F146" i="60"/>
  <c r="F182" i="60"/>
  <c r="F181" i="60" s="1"/>
  <c r="F155" i="60"/>
  <c r="K119" i="60"/>
  <c r="N162" i="60" l="1"/>
  <c r="N195" i="60"/>
  <c r="N230" i="60"/>
  <c r="N245" i="60"/>
  <c r="N46" i="60"/>
  <c r="N146" i="60"/>
  <c r="F195" i="60"/>
  <c r="F230" i="60"/>
  <c r="F229" i="60" s="1"/>
  <c r="F245" i="60"/>
  <c r="AJ224" i="60"/>
  <c r="AI224" i="60"/>
  <c r="AE224" i="60"/>
  <c r="AA224" i="60"/>
  <c r="AF197" i="60"/>
  <c r="AF199" i="60"/>
  <c r="AB199" i="60"/>
  <c r="N246" i="60" l="1"/>
  <c r="N63" i="60"/>
  <c r="N229" i="60" s="1"/>
  <c r="N207" i="60"/>
  <c r="N161" i="60"/>
  <c r="N182" i="60"/>
  <c r="N181" i="60" s="1"/>
  <c r="AF205" i="60"/>
  <c r="AB205" i="60"/>
  <c r="I205" i="60"/>
  <c r="M205" i="60" s="1"/>
  <c r="AF203" i="60"/>
  <c r="AB203" i="60"/>
  <c r="I203" i="60"/>
  <c r="M203" i="60" s="1"/>
  <c r="T202" i="60"/>
  <c r="Q202" i="60"/>
  <c r="I199" i="60"/>
  <c r="AB197" i="60"/>
  <c r="M197" i="60"/>
  <c r="I197" i="60"/>
  <c r="AG159" i="60"/>
  <c r="AE159" i="60"/>
  <c r="AC159" i="60"/>
  <c r="AA159" i="60"/>
  <c r="L159" i="60"/>
  <c r="H159" i="60"/>
  <c r="AG157" i="60"/>
  <c r="AE157" i="60"/>
  <c r="AC157" i="60"/>
  <c r="AA157" i="60"/>
  <c r="L157" i="60"/>
  <c r="H157" i="60"/>
  <c r="E157" i="60"/>
  <c r="AG117" i="60"/>
  <c r="AF117" i="60"/>
  <c r="AB117" i="60"/>
  <c r="X117" i="60"/>
  <c r="M117" i="60"/>
  <c r="I117" i="60"/>
  <c r="E117" i="60"/>
  <c r="AG116" i="60"/>
  <c r="AF116" i="60"/>
  <c r="AB116" i="60"/>
  <c r="X116" i="60"/>
  <c r="M116" i="60"/>
  <c r="I116" i="60"/>
  <c r="E116" i="60"/>
  <c r="AE115" i="60"/>
  <c r="AA115" i="60"/>
  <c r="T115" i="60"/>
  <c r="S115" i="60"/>
  <c r="Q115" i="60"/>
  <c r="P115" i="60"/>
  <c r="L115" i="60"/>
  <c r="H115" i="60"/>
  <c r="AF114" i="60"/>
  <c r="AF119" i="60" s="1"/>
  <c r="AB114" i="60"/>
  <c r="AB119" i="60" s="1"/>
  <c r="X114" i="60"/>
  <c r="X119" i="60" s="1"/>
  <c r="M114" i="60"/>
  <c r="M119" i="60" s="1"/>
  <c r="I114" i="60"/>
  <c r="I119" i="60" s="1"/>
  <c r="E114" i="60"/>
  <c r="AG113" i="60"/>
  <c r="AG114" i="60" s="1"/>
  <c r="AC113" i="60"/>
  <c r="AC114" i="60" s="1"/>
  <c r="AC119" i="60" s="1"/>
  <c r="Y113" i="60"/>
  <c r="Y114" i="60" s="1"/>
  <c r="Q113" i="60"/>
  <c r="L113" i="60"/>
  <c r="L114" i="60" s="1"/>
  <c r="AE75" i="60"/>
  <c r="AE73" i="60" s="1"/>
  <c r="AA75" i="60"/>
  <c r="AA72" i="60" s="1"/>
  <c r="T75" i="60"/>
  <c r="S75" i="60"/>
  <c r="Q75" i="60"/>
  <c r="P75" i="60"/>
  <c r="L75" i="60"/>
  <c r="L72" i="60" s="1"/>
  <c r="L116" i="60" s="1"/>
  <c r="H75" i="60"/>
  <c r="H73" i="60" s="1"/>
  <c r="H117" i="60" s="1"/>
  <c r="AE74" i="60"/>
  <c r="AA74" i="60"/>
  <c r="P74" i="60"/>
  <c r="L74" i="60"/>
  <c r="H74" i="60"/>
  <c r="AC73" i="60"/>
  <c r="AC117" i="60" s="1"/>
  <c r="Y73" i="60"/>
  <c r="Y117" i="60" s="1"/>
  <c r="Q73" i="60"/>
  <c r="T73" i="60"/>
  <c r="AC72" i="60"/>
  <c r="AC116" i="60" s="1"/>
  <c r="AA116" i="60"/>
  <c r="Y72" i="60"/>
  <c r="Y116" i="60" s="1"/>
  <c r="Q72" i="60"/>
  <c r="S116" i="60"/>
  <c r="T72" i="60"/>
  <c r="AA73" i="60" l="1"/>
  <c r="L73" i="60"/>
  <c r="L117" i="60" s="1"/>
  <c r="U74" i="60"/>
  <c r="P116" i="60"/>
  <c r="W74" i="60"/>
  <c r="U202" i="60"/>
  <c r="AE116" i="60"/>
  <c r="AE117" i="60"/>
  <c r="U115" i="60"/>
  <c r="P117" i="60"/>
  <c r="S114" i="60"/>
  <c r="Q117" i="60"/>
  <c r="AA117" i="60"/>
  <c r="P72" i="60"/>
  <c r="S117" i="60"/>
  <c r="Z119" i="60"/>
  <c r="T117" i="60"/>
  <c r="U117" i="60" s="1"/>
  <c r="M199" i="60"/>
  <c r="S72" i="60"/>
  <c r="W72" i="60" s="1"/>
  <c r="W75" i="60"/>
  <c r="H113" i="60"/>
  <c r="Q114" i="60"/>
  <c r="AH119" i="60"/>
  <c r="T116" i="60"/>
  <c r="W116" i="60" s="1"/>
  <c r="S73" i="60"/>
  <c r="W73" i="60" s="1"/>
  <c r="P73" i="60"/>
  <c r="Q116" i="60"/>
  <c r="M157" i="60"/>
  <c r="I157" i="60"/>
  <c r="T114" i="60"/>
  <c r="G119" i="60"/>
  <c r="H114" i="60"/>
  <c r="AA114" i="60"/>
  <c r="O119" i="60"/>
  <c r="P114" i="60"/>
  <c r="S113" i="60"/>
  <c r="P113" i="60"/>
  <c r="AA113" i="60"/>
  <c r="AE114" i="60"/>
  <c r="W115" i="60"/>
  <c r="E119" i="60"/>
  <c r="Q119" i="60" s="1"/>
  <c r="Y119" i="60"/>
  <c r="AG119" i="60"/>
  <c r="T113" i="60"/>
  <c r="AE113" i="60"/>
  <c r="U72" i="60"/>
  <c r="U73" i="60"/>
  <c r="H72" i="60"/>
  <c r="H116" i="60" s="1"/>
  <c r="U75" i="60"/>
  <c r="AE72" i="60"/>
  <c r="U116" i="60" l="1"/>
  <c r="W117" i="60"/>
  <c r="S119" i="60"/>
  <c r="AA119" i="60"/>
  <c r="AA118" i="60"/>
  <c r="P119" i="60"/>
  <c r="P118" i="60"/>
  <c r="H119" i="60"/>
  <c r="T119" i="60"/>
  <c r="H118" i="60"/>
  <c r="L119" i="60"/>
  <c r="L118" i="60"/>
  <c r="W114" i="60"/>
  <c r="U114" i="60"/>
  <c r="W113" i="60"/>
  <c r="U113" i="60"/>
  <c r="AD119" i="60"/>
  <c r="AE118" i="60" l="1"/>
  <c r="AE119" i="60"/>
  <c r="U119" i="60"/>
  <c r="W118" i="60"/>
  <c r="W119" i="60"/>
  <c r="U118" i="60"/>
  <c r="Q224" i="60" l="1"/>
  <c r="AF130" i="60"/>
  <c r="AF127" i="60"/>
  <c r="AF124" i="60"/>
  <c r="AF121" i="60"/>
  <c r="AB130" i="60"/>
  <c r="AB127" i="60"/>
  <c r="AB124" i="60"/>
  <c r="AB121" i="60"/>
  <c r="X130" i="60"/>
  <c r="M130" i="60"/>
  <c r="M127" i="60"/>
  <c r="M124" i="60"/>
  <c r="M121" i="60"/>
  <c r="I130" i="60"/>
  <c r="I127" i="60"/>
  <c r="I128" i="60" s="1"/>
  <c r="I124" i="60"/>
  <c r="I121" i="60"/>
  <c r="AF128" i="60" l="1"/>
  <c r="M128" i="60"/>
  <c r="AB128" i="60"/>
  <c r="AD196" i="60"/>
  <c r="AH194" i="60"/>
  <c r="AH196" i="60" s="1"/>
  <c r="AG194" i="60"/>
  <c r="AG196" i="60" s="1"/>
  <c r="AD194" i="60"/>
  <c r="AC194" i="60"/>
  <c r="AC196" i="60" s="1"/>
  <c r="Z194" i="60"/>
  <c r="Y194" i="60"/>
  <c r="Y196" i="60" s="1"/>
  <c r="AM192" i="60"/>
  <c r="AL192" i="60"/>
  <c r="AI192" i="60"/>
  <c r="AE192" i="60"/>
  <c r="AA192" i="60"/>
  <c r="AM190" i="60"/>
  <c r="AP190" i="60" s="1"/>
  <c r="AL190" i="60"/>
  <c r="AI190" i="60"/>
  <c r="AE190" i="60"/>
  <c r="AA190" i="60"/>
  <c r="AM188" i="60"/>
  <c r="AP188" i="60" s="1"/>
  <c r="AL188" i="60"/>
  <c r="AI188" i="60"/>
  <c r="AE188" i="60"/>
  <c r="AA188" i="60"/>
  <c r="AH110" i="60"/>
  <c r="AH112" i="60" s="1"/>
  <c r="AG110" i="60"/>
  <c r="AG112" i="60" s="1"/>
  <c r="AF110" i="60"/>
  <c r="AF112" i="60" s="1"/>
  <c r="AD110" i="60"/>
  <c r="AD112" i="60" s="1"/>
  <c r="AC110" i="60"/>
  <c r="AC112" i="60" s="1"/>
  <c r="AB110" i="60"/>
  <c r="AB112" i="60" s="1"/>
  <c r="Z110" i="60"/>
  <c r="Y110" i="60"/>
  <c r="Y112" i="60" s="1"/>
  <c r="X110" i="60"/>
  <c r="O110" i="60"/>
  <c r="O112" i="60" s="1"/>
  <c r="M110" i="60"/>
  <c r="M112" i="60" s="1"/>
  <c r="K110" i="60"/>
  <c r="K112" i="60" s="1"/>
  <c r="I110" i="60"/>
  <c r="I112" i="60" s="1"/>
  <c r="G110" i="60"/>
  <c r="G112" i="60" s="1"/>
  <c r="E110" i="60"/>
  <c r="E112" i="60" s="1"/>
  <c r="AM109" i="60"/>
  <c r="AN109" i="60" s="1"/>
  <c r="AL109" i="60"/>
  <c r="AJ109" i="60"/>
  <c r="AI109" i="60"/>
  <c r="AE109" i="60"/>
  <c r="AA109" i="60"/>
  <c r="T109" i="60"/>
  <c r="S109" i="60"/>
  <c r="Q109" i="60"/>
  <c r="P109" i="60"/>
  <c r="L109" i="60"/>
  <c r="H109" i="60"/>
  <c r="AM108" i="60"/>
  <c r="AL108" i="60"/>
  <c r="AJ108" i="60"/>
  <c r="AI108" i="60"/>
  <c r="AE108" i="60"/>
  <c r="AA108" i="60"/>
  <c r="T108" i="60"/>
  <c r="U108" i="60" s="1"/>
  <c r="S108" i="60"/>
  <c r="Q108" i="60"/>
  <c r="P108" i="60"/>
  <c r="L108" i="60"/>
  <c r="H108" i="60"/>
  <c r="AM107" i="60"/>
  <c r="AL107" i="60"/>
  <c r="AJ107" i="60"/>
  <c r="AQ107" i="60" s="1"/>
  <c r="AI107" i="60"/>
  <c r="AE107" i="60"/>
  <c r="AA107" i="60"/>
  <c r="T107" i="60"/>
  <c r="S107" i="60"/>
  <c r="Q107" i="60"/>
  <c r="P107" i="60"/>
  <c r="L107" i="60"/>
  <c r="H107" i="60"/>
  <c r="AH71" i="60"/>
  <c r="AG71" i="60"/>
  <c r="AF71" i="60"/>
  <c r="AD71" i="60"/>
  <c r="AC71" i="60"/>
  <c r="AB71" i="60"/>
  <c r="Z71" i="60"/>
  <c r="Y71" i="60"/>
  <c r="X71" i="60"/>
  <c r="O71" i="60"/>
  <c r="M71" i="60"/>
  <c r="K71" i="60"/>
  <c r="I71" i="60"/>
  <c r="G71" i="60"/>
  <c r="E71" i="60"/>
  <c r="AA70" i="60"/>
  <c r="AM69" i="60"/>
  <c r="AL69" i="60"/>
  <c r="AJ69" i="60"/>
  <c r="AI69" i="60"/>
  <c r="T69" i="60"/>
  <c r="S69" i="60"/>
  <c r="Q69" i="60"/>
  <c r="P69" i="60"/>
  <c r="AM68" i="60"/>
  <c r="AL68" i="60"/>
  <c r="AJ68" i="60"/>
  <c r="AI68" i="60"/>
  <c r="T68" i="60"/>
  <c r="S68" i="60"/>
  <c r="Q68" i="60"/>
  <c r="P68" i="60"/>
  <c r="AQ109" i="60" l="1"/>
  <c r="W109" i="60"/>
  <c r="W68" i="60"/>
  <c r="T71" i="60"/>
  <c r="AL71" i="60"/>
  <c r="AE71" i="60"/>
  <c r="AP109" i="60"/>
  <c r="L71" i="60"/>
  <c r="AI70" i="60"/>
  <c r="U109" i="60"/>
  <c r="U69" i="60"/>
  <c r="AP108" i="60"/>
  <c r="AQ69" i="60"/>
  <c r="P71" i="60"/>
  <c r="Q112" i="60"/>
  <c r="AP69" i="60"/>
  <c r="AA71" i="60"/>
  <c r="W107" i="60"/>
  <c r="AM110" i="60"/>
  <c r="AE194" i="60"/>
  <c r="AQ68" i="60"/>
  <c r="AN69" i="60"/>
  <c r="Q71" i="60"/>
  <c r="P70" i="60"/>
  <c r="W108" i="60"/>
  <c r="Q110" i="60"/>
  <c r="U68" i="60"/>
  <c r="W69" i="60"/>
  <c r="H70" i="60"/>
  <c r="AI71" i="60"/>
  <c r="AP107" i="60"/>
  <c r="Z112" i="60"/>
  <c r="AM112" i="60" s="1"/>
  <c r="AP192" i="60"/>
  <c r="AA194" i="60"/>
  <c r="Z196" i="60"/>
  <c r="AJ71" i="60"/>
  <c r="AN68" i="60"/>
  <c r="AQ108" i="60"/>
  <c r="AJ110" i="60"/>
  <c r="AN110" i="60" s="1"/>
  <c r="AN108" i="60"/>
  <c r="AL196" i="60"/>
  <c r="AA195" i="60"/>
  <c r="AE196" i="60"/>
  <c r="AE195" i="60"/>
  <c r="AI196" i="60"/>
  <c r="AI195" i="60"/>
  <c r="AL194" i="60"/>
  <c r="AM194" i="60"/>
  <c r="AI194" i="60"/>
  <c r="S112" i="60"/>
  <c r="L112" i="60"/>
  <c r="L111" i="60"/>
  <c r="AI111" i="60"/>
  <c r="AI112" i="60"/>
  <c r="P111" i="60"/>
  <c r="P112" i="60"/>
  <c r="T112" i="60"/>
  <c r="H111" i="60"/>
  <c r="H112" i="60"/>
  <c r="AL112" i="60"/>
  <c r="AE112" i="60"/>
  <c r="S110" i="60"/>
  <c r="T110" i="60"/>
  <c r="AE111" i="60"/>
  <c r="AN107" i="60"/>
  <c r="H110" i="60"/>
  <c r="L110" i="60"/>
  <c r="P110" i="60"/>
  <c r="AL110" i="60"/>
  <c r="X112" i="60"/>
  <c r="AJ112" i="60" s="1"/>
  <c r="AQ112" i="60" s="1"/>
  <c r="U107" i="60"/>
  <c r="AP68" i="60"/>
  <c r="L70" i="60"/>
  <c r="H71" i="60"/>
  <c r="AM71" i="60"/>
  <c r="AE70" i="60"/>
  <c r="S71" i="60"/>
  <c r="W70" i="60" s="1"/>
  <c r="AP110" i="60" l="1"/>
  <c r="AQ110" i="60"/>
  <c r="U70" i="60"/>
  <c r="AA111" i="60"/>
  <c r="AA112" i="60"/>
  <c r="U71" i="60"/>
  <c r="W71" i="60"/>
  <c r="AA196" i="60"/>
  <c r="AQ71" i="60"/>
  <c r="AM196" i="60"/>
  <c r="AP196" i="60" s="1"/>
  <c r="AP194" i="60"/>
  <c r="AP195" i="60"/>
  <c r="W110" i="60"/>
  <c r="U110" i="60"/>
  <c r="AN111" i="60"/>
  <c r="AN112" i="60"/>
  <c r="AP111" i="60"/>
  <c r="AP112" i="60"/>
  <c r="W111" i="60"/>
  <c r="U111" i="60"/>
  <c r="W112" i="60"/>
  <c r="U112" i="60"/>
  <c r="AN70" i="60"/>
  <c r="AP71" i="60"/>
  <c r="AN71" i="60"/>
  <c r="AP70" i="60"/>
  <c r="AF222" i="60" l="1"/>
  <c r="AB222" i="60"/>
  <c r="M222" i="60"/>
  <c r="I222" i="60"/>
  <c r="AF137" i="60"/>
  <c r="AF135" i="60"/>
  <c r="AB137" i="60"/>
  <c r="AB135" i="60"/>
  <c r="K222" i="60"/>
  <c r="K52" i="60"/>
  <c r="K217" i="60" s="1"/>
  <c r="K53" i="60"/>
  <c r="K219" i="60" s="1"/>
  <c r="O222" i="60"/>
  <c r="G222" i="60"/>
  <c r="O137" i="60"/>
  <c r="O135" i="60"/>
  <c r="K137" i="60"/>
  <c r="K55" i="60" s="1"/>
  <c r="K135" i="60"/>
  <c r="M137" i="60"/>
  <c r="M135" i="60"/>
  <c r="I137" i="60"/>
  <c r="I135" i="60"/>
  <c r="G137" i="60"/>
  <c r="G135" i="60"/>
  <c r="E137" i="60"/>
  <c r="E135" i="60"/>
  <c r="E93" i="60"/>
  <c r="K221" i="60" l="1"/>
  <c r="AE144" i="60" l="1"/>
  <c r="AA144" i="60"/>
  <c r="T144" i="60"/>
  <c r="S144" i="60"/>
  <c r="Q144" i="60"/>
  <c r="P144" i="60"/>
  <c r="L144" i="60"/>
  <c r="H144" i="60"/>
  <c r="AE100" i="60"/>
  <c r="AA100" i="60"/>
  <c r="T100" i="60"/>
  <c r="S100" i="60"/>
  <c r="Q100" i="60"/>
  <c r="P100" i="60"/>
  <c r="L100" i="60"/>
  <c r="H100" i="60"/>
  <c r="U144" i="60" l="1"/>
  <c r="W100" i="60"/>
  <c r="W144" i="60"/>
  <c r="U100" i="60"/>
  <c r="AE212" i="60" l="1"/>
  <c r="AA212" i="60"/>
  <c r="T212" i="60"/>
  <c r="S212" i="60"/>
  <c r="Q212" i="60"/>
  <c r="P212" i="60"/>
  <c r="L212" i="60"/>
  <c r="H212" i="60"/>
  <c r="AE210" i="60"/>
  <c r="AA210" i="60"/>
  <c r="T210" i="60"/>
  <c r="S210" i="60"/>
  <c r="Q210" i="60"/>
  <c r="P210" i="60"/>
  <c r="L210" i="60"/>
  <c r="H210" i="60"/>
  <c r="AF168" i="60"/>
  <c r="AD168" i="60"/>
  <c r="AC168" i="60"/>
  <c r="AB168" i="60"/>
  <c r="Z168" i="60"/>
  <c r="Y168" i="60"/>
  <c r="X168" i="60"/>
  <c r="O168" i="60"/>
  <c r="M168" i="60"/>
  <c r="K168" i="60"/>
  <c r="I168" i="60"/>
  <c r="G168" i="60"/>
  <c r="E168" i="60"/>
  <c r="T166" i="60"/>
  <c r="S166" i="60"/>
  <c r="Q166" i="60"/>
  <c r="P166" i="60"/>
  <c r="L166" i="60"/>
  <c r="H166" i="60"/>
  <c r="T164" i="60"/>
  <c r="S164" i="60"/>
  <c r="Q164" i="60"/>
  <c r="P164" i="60"/>
  <c r="L164" i="60"/>
  <c r="H164" i="60"/>
  <c r="AD130" i="60"/>
  <c r="AC130" i="60"/>
  <c r="AC128" i="60" s="1"/>
  <c r="Z130" i="60"/>
  <c r="Y130" i="60"/>
  <c r="O130" i="60"/>
  <c r="K130" i="60"/>
  <c r="G130" i="60"/>
  <c r="G146" i="60" s="1"/>
  <c r="E130" i="60"/>
  <c r="Q130" i="60" s="1"/>
  <c r="AD127" i="60"/>
  <c r="AD128" i="60" s="1"/>
  <c r="AE128" i="60" s="1"/>
  <c r="AC127" i="60"/>
  <c r="Z127" i="60"/>
  <c r="Y127" i="60"/>
  <c r="X127" i="60"/>
  <c r="X128" i="60" s="1"/>
  <c r="O127" i="60"/>
  <c r="K127" i="60"/>
  <c r="G127" i="60"/>
  <c r="E127" i="60"/>
  <c r="Q127" i="60" s="1"/>
  <c r="AE126" i="60"/>
  <c r="AA126" i="60"/>
  <c r="T126" i="60"/>
  <c r="S126" i="60"/>
  <c r="Q126" i="60"/>
  <c r="P126" i="60"/>
  <c r="L126" i="60"/>
  <c r="H126" i="60"/>
  <c r="AE125" i="60"/>
  <c r="AA125" i="60"/>
  <c r="T125" i="60"/>
  <c r="S125" i="60"/>
  <c r="Q125" i="60"/>
  <c r="P125" i="60"/>
  <c r="L125" i="60"/>
  <c r="H125" i="60"/>
  <c r="AD124" i="60"/>
  <c r="AC124" i="60"/>
  <c r="Z124" i="60"/>
  <c r="Y124" i="60"/>
  <c r="X124" i="60"/>
  <c r="O124" i="60"/>
  <c r="K124" i="60"/>
  <c r="G124" i="60"/>
  <c r="E124" i="60"/>
  <c r="AE123" i="60"/>
  <c r="AA123" i="60"/>
  <c r="T123" i="60"/>
  <c r="S123" i="60"/>
  <c r="Q123" i="60"/>
  <c r="P123" i="60"/>
  <c r="L123" i="60"/>
  <c r="H123" i="60"/>
  <c r="AE122" i="60"/>
  <c r="AA122" i="60"/>
  <c r="T122" i="60"/>
  <c r="S122" i="60"/>
  <c r="Q122" i="60"/>
  <c r="U122" i="60" s="1"/>
  <c r="P122" i="60"/>
  <c r="L122" i="60"/>
  <c r="H122" i="60"/>
  <c r="AD121" i="60"/>
  <c r="AC121" i="60"/>
  <c r="AE121" i="60" s="1"/>
  <c r="Z121" i="60"/>
  <c r="Y121" i="60"/>
  <c r="X121" i="60"/>
  <c r="O121" i="60"/>
  <c r="K121" i="60"/>
  <c r="G121" i="60"/>
  <c r="E121" i="60"/>
  <c r="AE120" i="60"/>
  <c r="AA120" i="60"/>
  <c r="T120" i="60"/>
  <c r="T121" i="60" s="1"/>
  <c r="S120" i="60"/>
  <c r="Q120" i="60"/>
  <c r="P120" i="60"/>
  <c r="L120" i="60"/>
  <c r="H120" i="60"/>
  <c r="AF86" i="60"/>
  <c r="AD86" i="60"/>
  <c r="AC86" i="60"/>
  <c r="AB86" i="60"/>
  <c r="Z86" i="60"/>
  <c r="Y86" i="60"/>
  <c r="X86" i="60"/>
  <c r="O86" i="60"/>
  <c r="M86" i="60"/>
  <c r="M84" i="60" s="1"/>
  <c r="K86" i="60"/>
  <c r="I86" i="60"/>
  <c r="G86" i="60"/>
  <c r="E86" i="60"/>
  <c r="AF83" i="60"/>
  <c r="AF84" i="60" s="1"/>
  <c r="AD83" i="60"/>
  <c r="AC83" i="60"/>
  <c r="AB83" i="60"/>
  <c r="Z83" i="60"/>
  <c r="Y83" i="60"/>
  <c r="X83" i="60"/>
  <c r="O83" i="60"/>
  <c r="M83" i="60"/>
  <c r="K83" i="60"/>
  <c r="I83" i="60"/>
  <c r="G83" i="60"/>
  <c r="E83" i="60"/>
  <c r="AE82" i="60"/>
  <c r="AA82" i="60"/>
  <c r="T82" i="60"/>
  <c r="S82" i="60"/>
  <c r="Q82" i="60"/>
  <c r="P82" i="60"/>
  <c r="L82" i="60"/>
  <c r="H82" i="60"/>
  <c r="AE81" i="60"/>
  <c r="AA81" i="60"/>
  <c r="T81" i="60"/>
  <c r="S81" i="60"/>
  <c r="Q81" i="60"/>
  <c r="P81" i="60"/>
  <c r="L81" i="60"/>
  <c r="H81" i="60"/>
  <c r="AF80" i="60"/>
  <c r="AD80" i="60"/>
  <c r="AC80" i="60"/>
  <c r="AB80" i="60"/>
  <c r="Z80" i="60"/>
  <c r="AA80" i="60" s="1"/>
  <c r="Y80" i="60"/>
  <c r="X80" i="60"/>
  <c r="O80" i="60"/>
  <c r="M80" i="60"/>
  <c r="K80" i="60"/>
  <c r="I80" i="60"/>
  <c r="G80" i="60"/>
  <c r="E80" i="60"/>
  <c r="AE79" i="60"/>
  <c r="AA79" i="60"/>
  <c r="T79" i="60"/>
  <c r="S79" i="60"/>
  <c r="Q79" i="60"/>
  <c r="P79" i="60"/>
  <c r="L79" i="60"/>
  <c r="H79" i="60"/>
  <c r="AE78" i="60"/>
  <c r="AA78" i="60"/>
  <c r="T78" i="60"/>
  <c r="S78" i="60"/>
  <c r="Q78" i="60"/>
  <c r="P78" i="60"/>
  <c r="L78" i="60"/>
  <c r="H78" i="60"/>
  <c r="AF77" i="60"/>
  <c r="AD77" i="60"/>
  <c r="AC77" i="60"/>
  <c r="AB77" i="60"/>
  <c r="Z77" i="60"/>
  <c r="Y77" i="60"/>
  <c r="X77" i="60"/>
  <c r="O77" i="60"/>
  <c r="M77" i="60"/>
  <c r="K77" i="60"/>
  <c r="L77" i="60" s="1"/>
  <c r="I77" i="60"/>
  <c r="G77" i="60"/>
  <c r="E77" i="60"/>
  <c r="AE76" i="60"/>
  <c r="AA76" i="60"/>
  <c r="T76" i="60"/>
  <c r="S76" i="60"/>
  <c r="Q76" i="60"/>
  <c r="P76" i="60"/>
  <c r="L76" i="60"/>
  <c r="H76" i="60"/>
  <c r="Q77" i="60" l="1"/>
  <c r="K84" i="60"/>
  <c r="T86" i="60"/>
  <c r="U85" i="60" s="1"/>
  <c r="W126" i="60"/>
  <c r="W81" i="60"/>
  <c r="W122" i="60"/>
  <c r="W123" i="60"/>
  <c r="H80" i="60"/>
  <c r="AE80" i="60"/>
  <c r="G84" i="60"/>
  <c r="H84" i="60" s="1"/>
  <c r="L86" i="60"/>
  <c r="L124" i="60"/>
  <c r="S124" i="60"/>
  <c r="L129" i="60"/>
  <c r="AA129" i="60"/>
  <c r="W164" i="60"/>
  <c r="AE167" i="60"/>
  <c r="S130" i="60"/>
  <c r="O84" i="60"/>
  <c r="AB84" i="60"/>
  <c r="P85" i="60"/>
  <c r="P124" i="60"/>
  <c r="H85" i="60"/>
  <c r="S77" i="60"/>
  <c r="S80" i="60"/>
  <c r="U81" i="60"/>
  <c r="Q83" i="60"/>
  <c r="Q84" i="60" s="1"/>
  <c r="Q86" i="60"/>
  <c r="L85" i="60"/>
  <c r="P86" i="60"/>
  <c r="L121" i="60"/>
  <c r="AA121" i="60"/>
  <c r="S121" i="60"/>
  <c r="W121" i="60" s="1"/>
  <c r="S127" i="60"/>
  <c r="Z128" i="60"/>
  <c r="I84" i="60"/>
  <c r="H124" i="60"/>
  <c r="U76" i="60"/>
  <c r="U78" i="60"/>
  <c r="T80" i="60"/>
  <c r="Q80" i="60"/>
  <c r="U82" i="60"/>
  <c r="P84" i="60"/>
  <c r="S86" i="60"/>
  <c r="X84" i="60"/>
  <c r="U126" i="60"/>
  <c r="AE127" i="60"/>
  <c r="Y128" i="60"/>
  <c r="AE86" i="60"/>
  <c r="W120" i="60"/>
  <c r="H129" i="60"/>
  <c r="AE130" i="60"/>
  <c r="U79" i="60"/>
  <c r="P80" i="60"/>
  <c r="AE83" i="60"/>
  <c r="U120" i="60"/>
  <c r="H121" i="60"/>
  <c r="P121" i="60"/>
  <c r="U164" i="60"/>
  <c r="AA167" i="60"/>
  <c r="S168" i="60"/>
  <c r="L167" i="60"/>
  <c r="T77" i="60"/>
  <c r="E84" i="60"/>
  <c r="H77" i="60"/>
  <c r="S83" i="60"/>
  <c r="AC84" i="60"/>
  <c r="AE124" i="60"/>
  <c r="H127" i="60"/>
  <c r="P127" i="60"/>
  <c r="O128" i="60"/>
  <c r="Q168" i="60"/>
  <c r="P167" i="60"/>
  <c r="AE77" i="60"/>
  <c r="Y84" i="60"/>
  <c r="AA85" i="60"/>
  <c r="P77" i="60"/>
  <c r="AA77" i="60"/>
  <c r="W79" i="60"/>
  <c r="L80" i="60"/>
  <c r="AA83" i="60"/>
  <c r="L84" i="60"/>
  <c r="AE85" i="60"/>
  <c r="H86" i="60"/>
  <c r="AA124" i="60"/>
  <c r="T124" i="60"/>
  <c r="L127" i="60"/>
  <c r="AA127" i="60"/>
  <c r="K128" i="60"/>
  <c r="L128" i="60" s="1"/>
  <c r="AA130" i="60"/>
  <c r="W166" i="60"/>
  <c r="H167" i="60"/>
  <c r="U210" i="60"/>
  <c r="W210" i="60"/>
  <c r="W212" i="60"/>
  <c r="U212" i="60"/>
  <c r="Q124" i="60"/>
  <c r="Q128" i="60"/>
  <c r="E128" i="60"/>
  <c r="T168" i="60"/>
  <c r="L168" i="60"/>
  <c r="U166" i="60"/>
  <c r="AA168" i="60"/>
  <c r="AE168" i="60"/>
  <c r="H168" i="60"/>
  <c r="P168" i="60"/>
  <c r="T130" i="60"/>
  <c r="U123" i="60"/>
  <c r="T127" i="60"/>
  <c r="P129" i="60"/>
  <c r="AE129" i="60"/>
  <c r="H130" i="60"/>
  <c r="L130" i="60"/>
  <c r="P130" i="60"/>
  <c r="W125" i="60"/>
  <c r="U125" i="60"/>
  <c r="Q121" i="60"/>
  <c r="U121" i="60" s="1"/>
  <c r="G128" i="60"/>
  <c r="U86" i="60"/>
  <c r="H83" i="60"/>
  <c r="P83" i="60"/>
  <c r="AA86" i="60"/>
  <c r="W76" i="60"/>
  <c r="W78" i="60"/>
  <c r="W82" i="60"/>
  <c r="Z84" i="60"/>
  <c r="AA84" i="60" s="1"/>
  <c r="AD84" i="60"/>
  <c r="T83" i="60"/>
  <c r="L83" i="60"/>
  <c r="W77" i="60" l="1"/>
  <c r="T84" i="60"/>
  <c r="W85" i="60"/>
  <c r="S128" i="60"/>
  <c r="W86" i="60"/>
  <c r="S84" i="60"/>
  <c r="W84" i="60" s="1"/>
  <c r="U80" i="60"/>
  <c r="W80" i="60"/>
  <c r="U124" i="60"/>
  <c r="P128" i="60"/>
  <c r="W124" i="60"/>
  <c r="AA128" i="60"/>
  <c r="U77" i="60"/>
  <c r="AE84" i="60"/>
  <c r="H128" i="60"/>
  <c r="U167" i="60"/>
  <c r="W168" i="60"/>
  <c r="U168" i="60"/>
  <c r="W167" i="60"/>
  <c r="W127" i="60"/>
  <c r="U127" i="60"/>
  <c r="W129" i="60"/>
  <c r="T128" i="60"/>
  <c r="W130" i="60"/>
  <c r="U129" i="60"/>
  <c r="U130" i="60"/>
  <c r="U84" i="60"/>
  <c r="W83" i="60"/>
  <c r="U83" i="60"/>
  <c r="U128" i="60" l="1"/>
  <c r="W128" i="60"/>
  <c r="AG77" i="60" l="1"/>
  <c r="AH77" i="60"/>
  <c r="AG80" i="60"/>
  <c r="AH80" i="60"/>
  <c r="T224" i="60" l="1"/>
  <c r="S224" i="60"/>
  <c r="P224" i="60"/>
  <c r="L224" i="60"/>
  <c r="H224" i="60"/>
  <c r="AE223" i="60"/>
  <c r="AA223" i="60"/>
  <c r="P223" i="60"/>
  <c r="L223" i="60"/>
  <c r="H223" i="60"/>
  <c r="Q93" i="60"/>
  <c r="T93" i="60"/>
  <c r="S93" i="60"/>
  <c r="AE95" i="60"/>
  <c r="AA95" i="60"/>
  <c r="T95" i="60"/>
  <c r="S95" i="60"/>
  <c r="Q95" i="60"/>
  <c r="P95" i="60"/>
  <c r="L95" i="60"/>
  <c r="H95" i="60"/>
  <c r="AE176" i="60"/>
  <c r="AA176" i="60"/>
  <c r="T176" i="60"/>
  <c r="S176" i="60"/>
  <c r="Q176" i="60"/>
  <c r="P176" i="60"/>
  <c r="L176" i="60"/>
  <c r="H176" i="60"/>
  <c r="P175" i="60"/>
  <c r="L175" i="60"/>
  <c r="H175" i="60"/>
  <c r="AE139" i="60"/>
  <c r="AA139" i="60"/>
  <c r="T139" i="60"/>
  <c r="S139" i="60"/>
  <c r="Q139" i="60"/>
  <c r="P139" i="60"/>
  <c r="L139" i="60"/>
  <c r="H139" i="60"/>
  <c r="W224" i="60" l="1"/>
  <c r="W139" i="60"/>
  <c r="W95" i="60"/>
  <c r="U223" i="60"/>
  <c r="U175" i="60"/>
  <c r="U224" i="60"/>
  <c r="U93" i="60"/>
  <c r="W223" i="60"/>
  <c r="U95" i="60"/>
  <c r="W175" i="60"/>
  <c r="U176" i="60"/>
  <c r="W176" i="60"/>
  <c r="U139" i="60"/>
  <c r="O23" i="60" l="1"/>
  <c r="O175" i="60" s="1"/>
  <c r="O19" i="60"/>
  <c r="AB9" i="60"/>
  <c r="AB158" i="60" s="1"/>
  <c r="X9" i="60"/>
  <c r="X158" i="60" s="1"/>
  <c r="CD252" i="60" l="1"/>
  <c r="CC252" i="60"/>
  <c r="BZ252" i="60"/>
  <c r="BY252" i="60"/>
  <c r="BV252" i="60"/>
  <c r="BU252" i="60"/>
  <c r="BM252" i="60"/>
  <c r="BL252" i="60"/>
  <c r="BI252" i="60"/>
  <c r="BH252" i="60"/>
  <c r="BE252" i="60"/>
  <c r="CJ244" i="60"/>
  <c r="CD244" i="60"/>
  <c r="CC244" i="60"/>
  <c r="BZ244" i="60"/>
  <c r="BY244" i="60"/>
  <c r="BV244" i="60"/>
  <c r="BU244" i="60"/>
  <c r="BS244" i="60"/>
  <c r="BM244" i="60"/>
  <c r="BL244" i="60"/>
  <c r="BI244" i="60"/>
  <c r="BH244" i="60"/>
  <c r="BE244" i="60"/>
  <c r="BD244" i="60"/>
  <c r="CO243" i="60"/>
  <c r="CJ243" i="60"/>
  <c r="BS243" i="60"/>
  <c r="CM242" i="60"/>
  <c r="CK242" i="60"/>
  <c r="CP242" i="60" s="1"/>
  <c r="CJ242" i="60"/>
  <c r="BS242" i="60"/>
  <c r="CO241" i="60"/>
  <c r="CJ241" i="60"/>
  <c r="BS241" i="60"/>
  <c r="CO240" i="60"/>
  <c r="CM240" i="60"/>
  <c r="CQ240" i="60" s="1"/>
  <c r="CK240" i="60"/>
  <c r="CP240" i="60" s="1"/>
  <c r="CJ240" i="60"/>
  <c r="BS240" i="60"/>
  <c r="CO239" i="60"/>
  <c r="CJ239" i="60"/>
  <c r="BS239" i="60"/>
  <c r="CQ238" i="60"/>
  <c r="CM238" i="60"/>
  <c r="CO238" i="60" s="1"/>
  <c r="CK238" i="60"/>
  <c r="CP238" i="60" s="1"/>
  <c r="CJ238" i="60"/>
  <c r="BS238" i="60"/>
  <c r="CO237" i="60"/>
  <c r="CJ237" i="60"/>
  <c r="CD237" i="60"/>
  <c r="CC237" i="60"/>
  <c r="BZ237" i="60"/>
  <c r="BY237" i="60"/>
  <c r="BV237" i="60"/>
  <c r="BU237" i="60"/>
  <c r="BS237" i="60"/>
  <c r="BM237" i="60"/>
  <c r="BL237" i="60"/>
  <c r="BI237" i="60"/>
  <c r="BH237" i="60"/>
  <c r="BE237" i="60"/>
  <c r="BD237" i="60"/>
  <c r="CO236" i="60"/>
  <c r="CM236" i="60"/>
  <c r="CQ236" i="60" s="1"/>
  <c r="CK236" i="60"/>
  <c r="CP236" i="60" s="1"/>
  <c r="CJ236" i="60"/>
  <c r="BS236" i="60"/>
  <c r="CO235" i="60"/>
  <c r="CJ235" i="60"/>
  <c r="CD235" i="60"/>
  <c r="CC235" i="60"/>
  <c r="BZ235" i="60"/>
  <c r="BY235" i="60"/>
  <c r="BV235" i="60"/>
  <c r="BU235" i="60"/>
  <c r="BS235" i="60"/>
  <c r="BM235" i="60"/>
  <c r="BL235" i="60"/>
  <c r="BI235" i="60"/>
  <c r="BH235" i="60"/>
  <c r="BE235" i="60"/>
  <c r="BD235" i="60"/>
  <c r="CQ234" i="60"/>
  <c r="CM234" i="60"/>
  <c r="CM244" i="60" s="1"/>
  <c r="CO244" i="60" s="1"/>
  <c r="CK234" i="60"/>
  <c r="CJ234" i="60"/>
  <c r="BS234" i="60"/>
  <c r="CO233" i="60"/>
  <c r="CK233" i="60"/>
  <c r="CJ233" i="60"/>
  <c r="BS233" i="60"/>
  <c r="CO232" i="60"/>
  <c r="CJ232" i="60"/>
  <c r="BS232" i="60"/>
  <c r="CH226" i="60"/>
  <c r="CG226" i="60"/>
  <c r="CF226" i="60"/>
  <c r="CE226" i="60"/>
  <c r="CA226" i="60"/>
  <c r="BW226" i="60"/>
  <c r="BQ226" i="60"/>
  <c r="BP226" i="60"/>
  <c r="BO226" i="60"/>
  <c r="BN226" i="60"/>
  <c r="BJ226" i="60"/>
  <c r="BF226" i="60"/>
  <c r="CE225" i="60"/>
  <c r="CA225" i="60"/>
  <c r="BW225" i="60"/>
  <c r="BN225" i="60"/>
  <c r="BJ225" i="60"/>
  <c r="BF225" i="60"/>
  <c r="CH224" i="60"/>
  <c r="CG224" i="60"/>
  <c r="CF224" i="60"/>
  <c r="CE224" i="60"/>
  <c r="CA224" i="60"/>
  <c r="BW224" i="60"/>
  <c r="BQ224" i="60"/>
  <c r="BS223" i="60" s="1"/>
  <c r="BP224" i="60"/>
  <c r="BO224" i="60"/>
  <c r="BN224" i="60"/>
  <c r="BJ224" i="60"/>
  <c r="BF224" i="60"/>
  <c r="CE223" i="60"/>
  <c r="CA223" i="60"/>
  <c r="BW223" i="60"/>
  <c r="BN223" i="60"/>
  <c r="BJ223" i="60"/>
  <c r="BF223" i="60"/>
  <c r="CD222" i="60"/>
  <c r="CC222" i="60"/>
  <c r="CB222" i="60"/>
  <c r="BZ222" i="60"/>
  <c r="BY222" i="60"/>
  <c r="BX222" i="60"/>
  <c r="BV222" i="60"/>
  <c r="BU222" i="60"/>
  <c r="BT222" i="60"/>
  <c r="BM222" i="60"/>
  <c r="BL222" i="60"/>
  <c r="BK222" i="60"/>
  <c r="BI222" i="60"/>
  <c r="BH222" i="60"/>
  <c r="BG222" i="60"/>
  <c r="BE222" i="60"/>
  <c r="BD222" i="60"/>
  <c r="BC222" i="60"/>
  <c r="CH220" i="60"/>
  <c r="CG220" i="60"/>
  <c r="CF220" i="60"/>
  <c r="CE220" i="60"/>
  <c r="CA220" i="60"/>
  <c r="BW220" i="60"/>
  <c r="BQ220" i="60"/>
  <c r="BP220" i="60"/>
  <c r="BO220" i="60"/>
  <c r="BN220" i="60"/>
  <c r="BJ220" i="60"/>
  <c r="BF220" i="60"/>
  <c r="CE219" i="60"/>
  <c r="CA219" i="60"/>
  <c r="BW219" i="60"/>
  <c r="CH218" i="60"/>
  <c r="CG218" i="60"/>
  <c r="CF218" i="60"/>
  <c r="CK218" i="60" s="1"/>
  <c r="CE218" i="60"/>
  <c r="CA218" i="60"/>
  <c r="BW218" i="60"/>
  <c r="BQ218" i="60"/>
  <c r="CM218" i="60" s="1"/>
  <c r="BP218" i="60"/>
  <c r="BO218" i="60"/>
  <c r="BN218" i="60"/>
  <c r="BJ218" i="60"/>
  <c r="BF218" i="60"/>
  <c r="CE217" i="60"/>
  <c r="CA217" i="60"/>
  <c r="BW217" i="60"/>
  <c r="CH212" i="60"/>
  <c r="CG212" i="60"/>
  <c r="CF212" i="60"/>
  <c r="CE212" i="60"/>
  <c r="CA212" i="60"/>
  <c r="BW212" i="60"/>
  <c r="BQ212" i="60"/>
  <c r="BP212" i="60"/>
  <c r="BO212" i="60"/>
  <c r="BN212" i="60"/>
  <c r="BJ212" i="60"/>
  <c r="BF212" i="60"/>
  <c r="CH210" i="60"/>
  <c r="CG210" i="60"/>
  <c r="CF210" i="60"/>
  <c r="CE210" i="60"/>
  <c r="CA210" i="60"/>
  <c r="BW210" i="60"/>
  <c r="BQ210" i="60"/>
  <c r="BP210" i="60"/>
  <c r="BO210" i="60"/>
  <c r="BN210" i="60"/>
  <c r="BJ210" i="60"/>
  <c r="BF210" i="60"/>
  <c r="CF206" i="60"/>
  <c r="BO206" i="60"/>
  <c r="CF204" i="60"/>
  <c r="BO204" i="60"/>
  <c r="CF202" i="60"/>
  <c r="BO202" i="60"/>
  <c r="CK202" i="60" s="1"/>
  <c r="CH200" i="60"/>
  <c r="CG200" i="60"/>
  <c r="CF200" i="60"/>
  <c r="CE200" i="60"/>
  <c r="CA200" i="60"/>
  <c r="BW200" i="60"/>
  <c r="BQ200" i="60"/>
  <c r="BP200" i="60"/>
  <c r="BO200" i="60"/>
  <c r="BN200" i="60"/>
  <c r="BJ200" i="60"/>
  <c r="BF200" i="60"/>
  <c r="BG196" i="60"/>
  <c r="CD194" i="60"/>
  <c r="CD196" i="60" s="1"/>
  <c r="CC194" i="60"/>
  <c r="CB194" i="60"/>
  <c r="BZ194" i="60"/>
  <c r="BZ196" i="60" s="1"/>
  <c r="BY194" i="60"/>
  <c r="BY196" i="60" s="1"/>
  <c r="BX194" i="60"/>
  <c r="BX196" i="60" s="1"/>
  <c r="BV194" i="60"/>
  <c r="BU194" i="60"/>
  <c r="BU196" i="60" s="1"/>
  <c r="BT194" i="60"/>
  <c r="BM194" i="60"/>
  <c r="BM196" i="60" s="1"/>
  <c r="BL194" i="60"/>
  <c r="BK194" i="60"/>
  <c r="BK196" i="60" s="1"/>
  <c r="BI194" i="60"/>
  <c r="BI196" i="60" s="1"/>
  <c r="BH194" i="60"/>
  <c r="BG194" i="60"/>
  <c r="BE194" i="60"/>
  <c r="BQ194" i="60" s="1"/>
  <c r="BD194" i="60"/>
  <c r="BC194" i="60"/>
  <c r="BC196" i="60" s="1"/>
  <c r="CH192" i="60"/>
  <c r="CG192" i="60"/>
  <c r="CJ192" i="60" s="1"/>
  <c r="CF192" i="60"/>
  <c r="CE192" i="60"/>
  <c r="CA192" i="60"/>
  <c r="BW192" i="60"/>
  <c r="BQ192" i="60"/>
  <c r="BP192" i="60"/>
  <c r="BO192" i="60"/>
  <c r="BN192" i="60"/>
  <c r="BJ192" i="60"/>
  <c r="BF192" i="60"/>
  <c r="CH190" i="60"/>
  <c r="CG190" i="60"/>
  <c r="CF190" i="60"/>
  <c r="CE190" i="60"/>
  <c r="CA190" i="60"/>
  <c r="BW190" i="60"/>
  <c r="BQ190" i="60"/>
  <c r="BP190" i="60"/>
  <c r="BO190" i="60"/>
  <c r="BN190" i="60"/>
  <c r="BJ190" i="60"/>
  <c r="BF190" i="60"/>
  <c r="CH188" i="60"/>
  <c r="CG188" i="60"/>
  <c r="CF188" i="60"/>
  <c r="CE188" i="60"/>
  <c r="CA188" i="60"/>
  <c r="BW188" i="60"/>
  <c r="BQ188" i="60"/>
  <c r="BP188" i="60"/>
  <c r="CL188" i="60" s="1"/>
  <c r="BO188" i="60"/>
  <c r="CK188" i="60" s="1"/>
  <c r="BN188" i="60"/>
  <c r="BJ188" i="60"/>
  <c r="BF188" i="60"/>
  <c r="CQ186" i="60"/>
  <c r="CM186" i="60"/>
  <c r="CH186" i="60"/>
  <c r="CG186" i="60"/>
  <c r="CD186" i="60"/>
  <c r="CC186" i="60"/>
  <c r="BZ186" i="60"/>
  <c r="BY186" i="60"/>
  <c r="BV186" i="60"/>
  <c r="BU186" i="60"/>
  <c r="BQ186" i="60"/>
  <c r="BP186" i="60"/>
  <c r="BM186" i="60"/>
  <c r="BL186" i="60"/>
  <c r="BI186" i="60"/>
  <c r="BH186" i="60"/>
  <c r="BE186" i="60"/>
  <c r="BD186" i="60"/>
  <c r="CK185" i="60"/>
  <c r="CF185" i="60"/>
  <c r="CB185" i="60"/>
  <c r="BX185" i="60"/>
  <c r="BT185" i="60"/>
  <c r="BO185" i="60"/>
  <c r="BK185" i="60"/>
  <c r="BG185" i="60"/>
  <c r="BC185" i="60"/>
  <c r="CH176" i="60"/>
  <c r="CI176" i="60" s="1"/>
  <c r="CG176" i="60"/>
  <c r="CF176" i="60"/>
  <c r="CE176" i="60"/>
  <c r="CA176" i="60"/>
  <c r="BW176" i="60"/>
  <c r="BQ176" i="60"/>
  <c r="BP176" i="60"/>
  <c r="BO176" i="60"/>
  <c r="BR176" i="60" s="1"/>
  <c r="BN176" i="60"/>
  <c r="BJ176" i="60"/>
  <c r="BF176" i="60"/>
  <c r="BN175" i="60"/>
  <c r="BM175" i="60"/>
  <c r="BL175" i="60"/>
  <c r="BJ175" i="60"/>
  <c r="BF175" i="60"/>
  <c r="CB174" i="60"/>
  <c r="BX174" i="60"/>
  <c r="BT174" i="60"/>
  <c r="BK174" i="60"/>
  <c r="BG174" i="60"/>
  <c r="BC174" i="60"/>
  <c r="CF172" i="60"/>
  <c r="BO172" i="60"/>
  <c r="CF170" i="60"/>
  <c r="BO170" i="60"/>
  <c r="CD168" i="60"/>
  <c r="CC168" i="60"/>
  <c r="CB168" i="60"/>
  <c r="BZ168" i="60"/>
  <c r="BY168" i="60"/>
  <c r="BX168" i="60"/>
  <c r="BV168" i="60"/>
  <c r="BU168" i="60"/>
  <c r="BT168" i="60"/>
  <c r="BM168" i="60"/>
  <c r="BL168" i="60"/>
  <c r="BK168" i="60"/>
  <c r="BI168" i="60"/>
  <c r="BH168" i="60"/>
  <c r="BG168" i="60"/>
  <c r="BE168" i="60"/>
  <c r="BD168" i="60"/>
  <c r="BC168" i="60"/>
  <c r="CH166" i="60"/>
  <c r="CF166" i="60"/>
  <c r="BQ166" i="60"/>
  <c r="BP166" i="60"/>
  <c r="BO166" i="60"/>
  <c r="BN166" i="60"/>
  <c r="BJ166" i="60"/>
  <c r="BF166" i="60"/>
  <c r="CH164" i="60"/>
  <c r="CF164" i="60"/>
  <c r="BQ164" i="60"/>
  <c r="BP164" i="60"/>
  <c r="BO164" i="60"/>
  <c r="CK164" i="60" s="1"/>
  <c r="BN164" i="60"/>
  <c r="BJ164" i="60"/>
  <c r="BF164" i="60"/>
  <c r="CM162" i="60"/>
  <c r="CQ162" i="60" s="1"/>
  <c r="CH162" i="60"/>
  <c r="CG162" i="60"/>
  <c r="CF162" i="60"/>
  <c r="CE162" i="60"/>
  <c r="CA162" i="60"/>
  <c r="BW162" i="60"/>
  <c r="BQ162" i="60"/>
  <c r="BP162" i="60"/>
  <c r="BO162" i="60"/>
  <c r="BN162" i="60"/>
  <c r="BJ162" i="60"/>
  <c r="BF162" i="60"/>
  <c r="CE161" i="60"/>
  <c r="CA161" i="60"/>
  <c r="BW161" i="60"/>
  <c r="BN161" i="60"/>
  <c r="BJ161" i="60"/>
  <c r="BF161" i="60"/>
  <c r="CQ150" i="60"/>
  <c r="CM150" i="60"/>
  <c r="CH150" i="60"/>
  <c r="CD150" i="60"/>
  <c r="CC150" i="60"/>
  <c r="BZ150" i="60"/>
  <c r="BY150" i="60"/>
  <c r="BV150" i="60"/>
  <c r="BU150" i="60"/>
  <c r="BQ150" i="60"/>
  <c r="BM150" i="60"/>
  <c r="BL150" i="60"/>
  <c r="BI150" i="60"/>
  <c r="BH150" i="60"/>
  <c r="BE150" i="60"/>
  <c r="BD150" i="60"/>
  <c r="CK149" i="60"/>
  <c r="CF149" i="60"/>
  <c r="CB149" i="60"/>
  <c r="BX149" i="60"/>
  <c r="BT149" i="60"/>
  <c r="BO149" i="60"/>
  <c r="BK149" i="60"/>
  <c r="BG149" i="60"/>
  <c r="BC149" i="60"/>
  <c r="CS148" i="60"/>
  <c r="CH144" i="60"/>
  <c r="CG144" i="60"/>
  <c r="CF144" i="60"/>
  <c r="CE144" i="60"/>
  <c r="CA144" i="60"/>
  <c r="BW144" i="60"/>
  <c r="BQ144" i="60"/>
  <c r="BP144" i="60"/>
  <c r="BO144" i="60"/>
  <c r="BN144" i="60"/>
  <c r="BJ144" i="60"/>
  <c r="BF144" i="60"/>
  <c r="CJ143" i="60"/>
  <c r="CE143" i="60"/>
  <c r="CA143" i="60"/>
  <c r="BW143" i="60"/>
  <c r="BN143" i="60"/>
  <c r="BJ143" i="60"/>
  <c r="BF143" i="60"/>
  <c r="CH142" i="60"/>
  <c r="CG142" i="60"/>
  <c r="CF142" i="60"/>
  <c r="CE142" i="60"/>
  <c r="CA142" i="60"/>
  <c r="BW142" i="60"/>
  <c r="BQ142" i="60"/>
  <c r="BP142" i="60"/>
  <c r="CL142" i="60" s="1"/>
  <c r="BO142" i="60"/>
  <c r="CK142" i="60" s="1"/>
  <c r="CP142" i="60" s="1"/>
  <c r="BN142" i="60"/>
  <c r="BJ142" i="60"/>
  <c r="BF142" i="60"/>
  <c r="CE141" i="60"/>
  <c r="CA141" i="60"/>
  <c r="BW141" i="60"/>
  <c r="BN141" i="60"/>
  <c r="BJ141" i="60"/>
  <c r="BF141" i="60"/>
  <c r="CH139" i="60"/>
  <c r="CG139" i="60"/>
  <c r="CF139" i="60"/>
  <c r="CI138" i="60" s="1"/>
  <c r="CE139" i="60"/>
  <c r="CA139" i="60"/>
  <c r="BW139" i="60"/>
  <c r="BQ139" i="60"/>
  <c r="BP139" i="60"/>
  <c r="BO139" i="60"/>
  <c r="BN139" i="60"/>
  <c r="BJ139" i="60"/>
  <c r="BF139" i="60"/>
  <c r="CE138" i="60"/>
  <c r="CA138" i="60"/>
  <c r="BW138" i="60"/>
  <c r="BN138" i="60"/>
  <c r="BJ138" i="60"/>
  <c r="BF138" i="60"/>
  <c r="CD137" i="60"/>
  <c r="CE137" i="60" s="1"/>
  <c r="CC137" i="60"/>
  <c r="CC55" i="60" s="1"/>
  <c r="CB137" i="60"/>
  <c r="BZ137" i="60"/>
  <c r="BY137" i="60"/>
  <c r="BY55" i="60" s="1"/>
  <c r="BX137" i="60"/>
  <c r="BV137" i="60"/>
  <c r="BU137" i="60"/>
  <c r="BU55" i="60" s="1"/>
  <c r="BT137" i="60"/>
  <c r="CF137" i="60" s="1"/>
  <c r="BM137" i="60"/>
  <c r="BL137" i="60"/>
  <c r="BL55" i="60" s="1"/>
  <c r="BL221" i="60" s="1"/>
  <c r="BK137" i="60"/>
  <c r="BK55" i="60" s="1"/>
  <c r="BK221" i="60" s="1"/>
  <c r="BI137" i="60"/>
  <c r="BI55" i="60" s="1"/>
  <c r="BH137" i="60"/>
  <c r="BG137" i="60"/>
  <c r="BG55" i="60" s="1"/>
  <c r="BG221" i="60" s="1"/>
  <c r="BE137" i="60"/>
  <c r="BD137" i="60"/>
  <c r="BP137" i="60" s="1"/>
  <c r="BC137" i="60"/>
  <c r="BC55" i="60" s="1"/>
  <c r="BC221" i="60" s="1"/>
  <c r="CD135" i="60"/>
  <c r="CC135" i="60"/>
  <c r="CB135" i="60"/>
  <c r="BZ135" i="60"/>
  <c r="BY135" i="60"/>
  <c r="BX135" i="60"/>
  <c r="BV135" i="60"/>
  <c r="BU135" i="60"/>
  <c r="BT135" i="60"/>
  <c r="BM135" i="60"/>
  <c r="BN135" i="60" s="1"/>
  <c r="BL135" i="60"/>
  <c r="BK135" i="60"/>
  <c r="BI135" i="60"/>
  <c r="BJ135" i="60" s="1"/>
  <c r="BH135" i="60"/>
  <c r="BG135" i="60"/>
  <c r="BE135" i="60"/>
  <c r="BQ135" i="60" s="1"/>
  <c r="BD135" i="60"/>
  <c r="BP135" i="60" s="1"/>
  <c r="BC135" i="60"/>
  <c r="CH134" i="60"/>
  <c r="CG134" i="60"/>
  <c r="CF134" i="60"/>
  <c r="CE134" i="60"/>
  <c r="CA134" i="60"/>
  <c r="BW134" i="60"/>
  <c r="BQ134" i="60"/>
  <c r="BP134" i="60"/>
  <c r="BO134" i="60"/>
  <c r="CK134" i="60" s="1"/>
  <c r="BN134" i="60"/>
  <c r="BJ134" i="60"/>
  <c r="BF134" i="60"/>
  <c r="CH132" i="60"/>
  <c r="CG132" i="60"/>
  <c r="CF132" i="60"/>
  <c r="CE132" i="60"/>
  <c r="CA132" i="60"/>
  <c r="BW132" i="60"/>
  <c r="BQ132" i="60"/>
  <c r="BP132" i="60"/>
  <c r="BO132" i="60"/>
  <c r="BN132" i="60"/>
  <c r="BJ132" i="60"/>
  <c r="BF132" i="60"/>
  <c r="CH131" i="60"/>
  <c r="CG131" i="60"/>
  <c r="CF131" i="60"/>
  <c r="CE131" i="60"/>
  <c r="CA131" i="60"/>
  <c r="BW131" i="60"/>
  <c r="BQ131" i="60"/>
  <c r="BO131" i="60"/>
  <c r="BN131" i="60"/>
  <c r="BJ131" i="60"/>
  <c r="BF131" i="60"/>
  <c r="CD130" i="60"/>
  <c r="CD51" i="60" s="1"/>
  <c r="CC130" i="60"/>
  <c r="CB130" i="60"/>
  <c r="BZ130" i="60"/>
  <c r="BY130" i="60"/>
  <c r="BY51" i="60" s="1"/>
  <c r="BX130" i="60"/>
  <c r="BV130" i="60"/>
  <c r="BU130" i="60"/>
  <c r="BW129" i="60" s="1"/>
  <c r="BT130" i="60"/>
  <c r="BT128" i="60" s="1"/>
  <c r="BM130" i="60"/>
  <c r="BL130" i="60"/>
  <c r="BK130" i="60"/>
  <c r="BI130" i="60"/>
  <c r="BH130" i="60"/>
  <c r="BG130" i="60"/>
  <c r="BE130" i="60"/>
  <c r="BD130" i="60"/>
  <c r="BC130" i="60"/>
  <c r="BG128" i="60"/>
  <c r="CD127" i="60"/>
  <c r="CC127" i="60"/>
  <c r="CB127" i="60"/>
  <c r="BZ127" i="60"/>
  <c r="BY127" i="60"/>
  <c r="BX127" i="60"/>
  <c r="BV127" i="60"/>
  <c r="BU127" i="60"/>
  <c r="BT127" i="60"/>
  <c r="BM127" i="60"/>
  <c r="BL127" i="60"/>
  <c r="BL128" i="60" s="1"/>
  <c r="BK127" i="60"/>
  <c r="BI127" i="60"/>
  <c r="BH127" i="60"/>
  <c r="BG127" i="60"/>
  <c r="BE127" i="60"/>
  <c r="BQ127" i="60" s="1"/>
  <c r="BD127" i="60"/>
  <c r="BC127" i="60"/>
  <c r="CH126" i="60"/>
  <c r="CG126" i="60"/>
  <c r="CF126" i="60"/>
  <c r="CE126" i="60"/>
  <c r="CA126" i="60"/>
  <c r="BW126" i="60"/>
  <c r="BQ126" i="60"/>
  <c r="BP126" i="60"/>
  <c r="BO126" i="60"/>
  <c r="CK126" i="60" s="1"/>
  <c r="BN126" i="60"/>
  <c r="BJ126" i="60"/>
  <c r="BF126" i="60"/>
  <c r="CH125" i="60"/>
  <c r="CI125" i="60" s="1"/>
  <c r="CG125" i="60"/>
  <c r="CF125" i="60"/>
  <c r="CE125" i="60"/>
  <c r="CA125" i="60"/>
  <c r="BW125" i="60"/>
  <c r="BQ125" i="60"/>
  <c r="BP125" i="60"/>
  <c r="BO125" i="60"/>
  <c r="BN125" i="60"/>
  <c r="BJ125" i="60"/>
  <c r="BF125" i="60"/>
  <c r="CD124" i="60"/>
  <c r="CE124" i="60" s="1"/>
  <c r="CC124" i="60"/>
  <c r="CB124" i="60"/>
  <c r="BZ124" i="60"/>
  <c r="BY124" i="60"/>
  <c r="BX124" i="60"/>
  <c r="BV124" i="60"/>
  <c r="BU124" i="60"/>
  <c r="BT124" i="60"/>
  <c r="BM124" i="60"/>
  <c r="BL124" i="60"/>
  <c r="BN124" i="60" s="1"/>
  <c r="BK124" i="60"/>
  <c r="BI124" i="60"/>
  <c r="BH124" i="60"/>
  <c r="BG124" i="60"/>
  <c r="BE124" i="60"/>
  <c r="BD124" i="60"/>
  <c r="BC124" i="60"/>
  <c r="CH123" i="60"/>
  <c r="CG123" i="60"/>
  <c r="CF123" i="60"/>
  <c r="CF124" i="60" s="1"/>
  <c r="CE123" i="60"/>
  <c r="CA123" i="60"/>
  <c r="BW123" i="60"/>
  <c r="BQ123" i="60"/>
  <c r="BP123" i="60"/>
  <c r="BO123" i="60"/>
  <c r="BN123" i="60"/>
  <c r="BJ123" i="60"/>
  <c r="BF123" i="60"/>
  <c r="CH122" i="60"/>
  <c r="CG122" i="60"/>
  <c r="CF122" i="60"/>
  <c r="CE122" i="60"/>
  <c r="CA122" i="60"/>
  <c r="BW122" i="60"/>
  <c r="BQ122" i="60"/>
  <c r="BP122" i="60"/>
  <c r="BO122" i="60"/>
  <c r="BN122" i="60"/>
  <c r="BJ122" i="60"/>
  <c r="BF122" i="60"/>
  <c r="CD121" i="60"/>
  <c r="CC121" i="60"/>
  <c r="CB121" i="60"/>
  <c r="BZ121" i="60"/>
  <c r="BY121" i="60"/>
  <c r="BX121" i="60"/>
  <c r="BV121" i="60"/>
  <c r="BU121" i="60"/>
  <c r="BT121" i="60"/>
  <c r="BM121" i="60"/>
  <c r="BN121" i="60" s="1"/>
  <c r="BL121" i="60"/>
  <c r="BK121" i="60"/>
  <c r="BI121" i="60"/>
  <c r="BH121" i="60"/>
  <c r="BG121" i="60"/>
  <c r="BE121" i="60"/>
  <c r="BD121" i="60"/>
  <c r="BC121" i="60"/>
  <c r="CH120" i="60"/>
  <c r="CH121" i="60" s="1"/>
  <c r="CG120" i="60"/>
  <c r="CF120" i="60"/>
  <c r="CI120" i="60" s="1"/>
  <c r="CE120" i="60"/>
  <c r="CA120" i="60"/>
  <c r="BW120" i="60"/>
  <c r="BQ120" i="60"/>
  <c r="CM120" i="60" s="1"/>
  <c r="BP120" i="60"/>
  <c r="BO120" i="60"/>
  <c r="BN120" i="60"/>
  <c r="BJ120" i="60"/>
  <c r="BF120" i="60"/>
  <c r="CD119" i="60"/>
  <c r="CC119" i="60"/>
  <c r="CC46" i="60" s="1"/>
  <c r="CB119" i="60"/>
  <c r="CB46" i="60" s="1"/>
  <c r="BZ119" i="60"/>
  <c r="CA119" i="60" s="1"/>
  <c r="BY119" i="60"/>
  <c r="BX119" i="60"/>
  <c r="BX46" i="60" s="1"/>
  <c r="BV119" i="60"/>
  <c r="BU119" i="60"/>
  <c r="BU46" i="60" s="1"/>
  <c r="BT119" i="60"/>
  <c r="BM119" i="60"/>
  <c r="BM46" i="60" s="1"/>
  <c r="BL119" i="60"/>
  <c r="BL46" i="60" s="1"/>
  <c r="BN45" i="60" s="1"/>
  <c r="BK119" i="60"/>
  <c r="BK46" i="60" s="1"/>
  <c r="BI119" i="60"/>
  <c r="BH119" i="60"/>
  <c r="BH46" i="60" s="1"/>
  <c r="BG119" i="60"/>
  <c r="BG46" i="60" s="1"/>
  <c r="BE119" i="60"/>
  <c r="BE46" i="60" s="1"/>
  <c r="BQ46" i="60" s="1"/>
  <c r="BD119" i="60"/>
  <c r="BC119" i="60"/>
  <c r="CH117" i="60"/>
  <c r="CG117" i="60"/>
  <c r="CF117" i="60"/>
  <c r="CE117" i="60"/>
  <c r="CA117" i="60"/>
  <c r="BW117" i="60"/>
  <c r="BQ117" i="60"/>
  <c r="BP117" i="60"/>
  <c r="CL117" i="60" s="1"/>
  <c r="BO117" i="60"/>
  <c r="BN117" i="60"/>
  <c r="BJ117" i="60"/>
  <c r="BF117" i="60"/>
  <c r="CH116" i="60"/>
  <c r="CJ116" i="60" s="1"/>
  <c r="CG116" i="60"/>
  <c r="CF116" i="60"/>
  <c r="CE116" i="60"/>
  <c r="CA116" i="60"/>
  <c r="BW116" i="60"/>
  <c r="BQ116" i="60"/>
  <c r="BP116" i="60"/>
  <c r="CL116" i="60" s="1"/>
  <c r="BO116" i="60"/>
  <c r="BN116" i="60"/>
  <c r="BJ116" i="60"/>
  <c r="BF116" i="60"/>
  <c r="CH115" i="60"/>
  <c r="CJ115" i="60" s="1"/>
  <c r="CG115" i="60"/>
  <c r="CF115" i="60"/>
  <c r="CE115" i="60"/>
  <c r="CA115" i="60"/>
  <c r="BW115" i="60"/>
  <c r="BQ115" i="60"/>
  <c r="BP115" i="60"/>
  <c r="CL115" i="60" s="1"/>
  <c r="BO115" i="60"/>
  <c r="BN115" i="60"/>
  <c r="BJ115" i="60"/>
  <c r="BF115" i="60"/>
  <c r="CH114" i="60"/>
  <c r="CJ114" i="60" s="1"/>
  <c r="CG114" i="60"/>
  <c r="CF114" i="60"/>
  <c r="CE114" i="60"/>
  <c r="CA114" i="60"/>
  <c r="BW114" i="60"/>
  <c r="BQ114" i="60"/>
  <c r="BP114" i="60"/>
  <c r="CL114" i="60" s="1"/>
  <c r="BO114" i="60"/>
  <c r="BN114" i="60"/>
  <c r="BJ114" i="60"/>
  <c r="BF114" i="60"/>
  <c r="CH113" i="60"/>
  <c r="CG113" i="60"/>
  <c r="CF113" i="60"/>
  <c r="CE113" i="60"/>
  <c r="CA113" i="60"/>
  <c r="BW113" i="60"/>
  <c r="BQ113" i="60"/>
  <c r="BP113" i="60"/>
  <c r="BO113" i="60"/>
  <c r="BN113" i="60"/>
  <c r="BJ113" i="60"/>
  <c r="BF113" i="60"/>
  <c r="CD110" i="60"/>
  <c r="CD112" i="60" s="1"/>
  <c r="CD39" i="60" s="1"/>
  <c r="CC110" i="60"/>
  <c r="CC112" i="60" s="1"/>
  <c r="CC39" i="60" s="1"/>
  <c r="CB110" i="60"/>
  <c r="BZ110" i="60"/>
  <c r="BZ112" i="60" s="1"/>
  <c r="BZ39" i="60" s="1"/>
  <c r="BY110" i="60"/>
  <c r="BY37" i="60" s="1"/>
  <c r="BX110" i="60"/>
  <c r="BX112" i="60" s="1"/>
  <c r="BX146" i="60" s="1"/>
  <c r="BV110" i="60"/>
  <c r="BV112" i="60" s="1"/>
  <c r="BU110" i="60"/>
  <c r="BU112" i="60" s="1"/>
  <c r="BT110" i="60"/>
  <c r="BM110" i="60"/>
  <c r="BL110" i="60"/>
  <c r="BK110" i="60"/>
  <c r="BK112" i="60" s="1"/>
  <c r="BK39" i="60" s="1"/>
  <c r="BI110" i="60"/>
  <c r="BI112" i="60" s="1"/>
  <c r="BI39" i="60" s="1"/>
  <c r="BH110" i="60"/>
  <c r="BH37" i="60" s="1"/>
  <c r="BG110" i="60"/>
  <c r="BE110" i="60"/>
  <c r="BE112" i="60" s="1"/>
  <c r="BD110" i="60"/>
  <c r="BC110" i="60"/>
  <c r="BC37" i="60" s="1"/>
  <c r="BC193" i="60" s="1"/>
  <c r="CH109" i="60"/>
  <c r="CG109" i="60"/>
  <c r="CF109" i="60"/>
  <c r="CI109" i="60" s="1"/>
  <c r="CE109" i="60"/>
  <c r="CA109" i="60"/>
  <c r="BW109" i="60"/>
  <c r="BQ109" i="60"/>
  <c r="BR109" i="60" s="1"/>
  <c r="BP109" i="60"/>
  <c r="BO109" i="60"/>
  <c r="BN109" i="60"/>
  <c r="BJ109" i="60"/>
  <c r="BF109" i="60"/>
  <c r="CH108" i="60"/>
  <c r="CG108" i="60"/>
  <c r="CF108" i="60"/>
  <c r="CE108" i="60"/>
  <c r="CA108" i="60"/>
  <c r="BW108" i="60"/>
  <c r="BQ108" i="60"/>
  <c r="BP108" i="60"/>
  <c r="BO108" i="60"/>
  <c r="BN108" i="60"/>
  <c r="BJ108" i="60"/>
  <c r="BF108" i="60"/>
  <c r="CH107" i="60"/>
  <c r="CG107" i="60"/>
  <c r="CF107" i="60"/>
  <c r="CE107" i="60"/>
  <c r="CA107" i="60"/>
  <c r="BW107" i="60"/>
  <c r="BQ107" i="60"/>
  <c r="BP107" i="60"/>
  <c r="BO107" i="60"/>
  <c r="BN107" i="60"/>
  <c r="BJ107" i="60"/>
  <c r="BF107" i="60"/>
  <c r="CQ106" i="60"/>
  <c r="CM106" i="60"/>
  <c r="CG106" i="60"/>
  <c r="CD106" i="60"/>
  <c r="CD33" i="60" s="1"/>
  <c r="CC106" i="60"/>
  <c r="CC33" i="60" s="1"/>
  <c r="BZ106" i="60"/>
  <c r="BZ33" i="60" s="1"/>
  <c r="BY106" i="60"/>
  <c r="BV106" i="60"/>
  <c r="BV33" i="60" s="1"/>
  <c r="BU106" i="60"/>
  <c r="BU33" i="60" s="1"/>
  <c r="BP106" i="60"/>
  <c r="BM106" i="60"/>
  <c r="BM33" i="60" s="1"/>
  <c r="BL106" i="60"/>
  <c r="BI106" i="60"/>
  <c r="BI33" i="60" s="1"/>
  <c r="BH106" i="60"/>
  <c r="BE106" i="60"/>
  <c r="BE33" i="60" s="1"/>
  <c r="BD106" i="60"/>
  <c r="CK105" i="60"/>
  <c r="CF105" i="60"/>
  <c r="CB105" i="60"/>
  <c r="BX105" i="60"/>
  <c r="BT105" i="60"/>
  <c r="BO105" i="60"/>
  <c r="BK105" i="60"/>
  <c r="BG105" i="60"/>
  <c r="BC105" i="60"/>
  <c r="CH100" i="60"/>
  <c r="CG100" i="60"/>
  <c r="CF100" i="60"/>
  <c r="CE100" i="60"/>
  <c r="CA100" i="60"/>
  <c r="BW100" i="60"/>
  <c r="BQ100" i="60"/>
  <c r="BP100" i="60"/>
  <c r="BO100" i="60"/>
  <c r="BN100" i="60"/>
  <c r="BJ100" i="60"/>
  <c r="BF100" i="60"/>
  <c r="CE99" i="60"/>
  <c r="CA99" i="60"/>
  <c r="BW99" i="60"/>
  <c r="BN99" i="60"/>
  <c r="BJ99" i="60"/>
  <c r="BF99" i="60"/>
  <c r="CH98" i="60"/>
  <c r="CG98" i="60"/>
  <c r="CF98" i="60"/>
  <c r="CE98" i="60"/>
  <c r="CA98" i="60"/>
  <c r="BW98" i="60"/>
  <c r="BQ98" i="60"/>
  <c r="BP98" i="60"/>
  <c r="BO98" i="60"/>
  <c r="BN98" i="60"/>
  <c r="BJ98" i="60"/>
  <c r="BF98" i="60"/>
  <c r="CE97" i="60"/>
  <c r="CA97" i="60"/>
  <c r="BW97" i="60"/>
  <c r="BN97" i="60"/>
  <c r="BJ97" i="60"/>
  <c r="BF97" i="60"/>
  <c r="CH95" i="60"/>
  <c r="CG95" i="60"/>
  <c r="CF95" i="60"/>
  <c r="CE95" i="60"/>
  <c r="CA95" i="60"/>
  <c r="BW95" i="60"/>
  <c r="BQ95" i="60"/>
  <c r="BP95" i="60"/>
  <c r="BO95" i="60"/>
  <c r="BN95" i="60"/>
  <c r="BJ95" i="60"/>
  <c r="BF95" i="60"/>
  <c r="CE94" i="60"/>
  <c r="CA94" i="60"/>
  <c r="BW94" i="60"/>
  <c r="BN94" i="60"/>
  <c r="BJ94" i="60"/>
  <c r="BF94" i="60"/>
  <c r="CD93" i="60"/>
  <c r="CC93" i="60"/>
  <c r="CC239" i="60" s="1"/>
  <c r="CB93" i="60"/>
  <c r="CB21" i="60" s="1"/>
  <c r="CB173" i="60" s="1"/>
  <c r="BZ93" i="60"/>
  <c r="BZ239" i="60" s="1"/>
  <c r="BY93" i="60"/>
  <c r="BY239" i="60" s="1"/>
  <c r="BX93" i="60"/>
  <c r="BX21" i="60" s="1"/>
  <c r="BV93" i="60"/>
  <c r="BV239" i="60" s="1"/>
  <c r="BU93" i="60"/>
  <c r="BU239" i="60" s="1"/>
  <c r="BT93" i="60"/>
  <c r="BM93" i="60"/>
  <c r="BM239" i="60" s="1"/>
  <c r="BL93" i="60"/>
  <c r="BK93" i="60"/>
  <c r="BK21" i="60" s="1"/>
  <c r="BI93" i="60"/>
  <c r="BI239" i="60" s="1"/>
  <c r="BH93" i="60"/>
  <c r="BG93" i="60"/>
  <c r="BG21" i="60" s="1"/>
  <c r="BG173" i="60" s="1"/>
  <c r="BE93" i="60"/>
  <c r="BE21" i="60" s="1"/>
  <c r="BD93" i="60"/>
  <c r="BC93" i="60"/>
  <c r="CD91" i="60"/>
  <c r="CE91" i="60" s="1"/>
  <c r="CC91" i="60"/>
  <c r="CB91" i="60"/>
  <c r="BZ91" i="60"/>
  <c r="BY91" i="60"/>
  <c r="BX91" i="60"/>
  <c r="BV91" i="60"/>
  <c r="BU91" i="60"/>
  <c r="BT91" i="60"/>
  <c r="CF91" i="60" s="1"/>
  <c r="BM91" i="60"/>
  <c r="BN91" i="60" s="1"/>
  <c r="BL91" i="60"/>
  <c r="BK91" i="60"/>
  <c r="BI91" i="60"/>
  <c r="BJ91" i="60" s="1"/>
  <c r="BH91" i="60"/>
  <c r="BG91" i="60"/>
  <c r="BE91" i="60"/>
  <c r="BQ91" i="60" s="1"/>
  <c r="BS91" i="60" s="1"/>
  <c r="BD91" i="60"/>
  <c r="BP91" i="60" s="1"/>
  <c r="BC91" i="60"/>
  <c r="BO91" i="60" s="1"/>
  <c r="CH90" i="60"/>
  <c r="CG90" i="60"/>
  <c r="CF90" i="60"/>
  <c r="CE90" i="60"/>
  <c r="CA90" i="60"/>
  <c r="BW90" i="60"/>
  <c r="BQ90" i="60"/>
  <c r="BP90" i="60"/>
  <c r="BO90" i="60"/>
  <c r="BN90" i="60"/>
  <c r="BJ90" i="60"/>
  <c r="BF90" i="60"/>
  <c r="CA89" i="60"/>
  <c r="BW89" i="60"/>
  <c r="CH88" i="60"/>
  <c r="CG88" i="60"/>
  <c r="CF88" i="60"/>
  <c r="CE88" i="60"/>
  <c r="CA88" i="60"/>
  <c r="BW88" i="60"/>
  <c r="BQ88" i="60"/>
  <c r="BP88" i="60"/>
  <c r="BO88" i="60"/>
  <c r="CK88" i="60" s="1"/>
  <c r="BN88" i="60"/>
  <c r="BJ88" i="60"/>
  <c r="BF88" i="60"/>
  <c r="CH87" i="60"/>
  <c r="CG87" i="60"/>
  <c r="CF87" i="60"/>
  <c r="CE87" i="60"/>
  <c r="CA87" i="60"/>
  <c r="BW87" i="60"/>
  <c r="BQ87" i="60"/>
  <c r="BP87" i="60"/>
  <c r="BO87" i="60"/>
  <c r="CK87" i="60" s="1"/>
  <c r="BN87" i="60"/>
  <c r="BJ87" i="60"/>
  <c r="BF87" i="60"/>
  <c r="CF86" i="60"/>
  <c r="CD86" i="60"/>
  <c r="CD241" i="60" s="1"/>
  <c r="CC86" i="60"/>
  <c r="CB86" i="60"/>
  <c r="CB17" i="60" s="1"/>
  <c r="CB167" i="60" s="1"/>
  <c r="BZ86" i="60"/>
  <c r="BZ241" i="60" s="1"/>
  <c r="BY86" i="60"/>
  <c r="BX86" i="60"/>
  <c r="BV86" i="60"/>
  <c r="BV241" i="60" s="1"/>
  <c r="BU86" i="60"/>
  <c r="BW85" i="60" s="1"/>
  <c r="BT86" i="60"/>
  <c r="BM86" i="60"/>
  <c r="BL86" i="60"/>
  <c r="BL241" i="60" s="1"/>
  <c r="BK86" i="60"/>
  <c r="BI86" i="60"/>
  <c r="BH86" i="60"/>
  <c r="BG86" i="60"/>
  <c r="BE86" i="60"/>
  <c r="BE17" i="60" s="1"/>
  <c r="BQ17" i="60" s="1"/>
  <c r="BD86" i="60"/>
  <c r="BD241" i="60" s="1"/>
  <c r="BC86" i="60"/>
  <c r="BC84" i="60"/>
  <c r="CD83" i="60"/>
  <c r="CC83" i="60"/>
  <c r="CB83" i="60"/>
  <c r="BZ83" i="60"/>
  <c r="BY83" i="60"/>
  <c r="BX83" i="60"/>
  <c r="BV83" i="60"/>
  <c r="BU83" i="60"/>
  <c r="BT83" i="60"/>
  <c r="BM83" i="60"/>
  <c r="BL83" i="60"/>
  <c r="BK83" i="60"/>
  <c r="BI83" i="60"/>
  <c r="BH83" i="60"/>
  <c r="BG83" i="60"/>
  <c r="BE83" i="60"/>
  <c r="BD83" i="60"/>
  <c r="BC83" i="60"/>
  <c r="CH82" i="60"/>
  <c r="CG82" i="60"/>
  <c r="CF82" i="60"/>
  <c r="CE82" i="60"/>
  <c r="CA82" i="60"/>
  <c r="BW82" i="60"/>
  <c r="BQ82" i="60"/>
  <c r="BP82" i="60"/>
  <c r="BO82" i="60"/>
  <c r="BN82" i="60"/>
  <c r="BJ82" i="60"/>
  <c r="BF82" i="60"/>
  <c r="CH81" i="60"/>
  <c r="CG81" i="60"/>
  <c r="CF81" i="60"/>
  <c r="CE81" i="60"/>
  <c r="CA81" i="60"/>
  <c r="BW81" i="60"/>
  <c r="BQ81" i="60"/>
  <c r="BP81" i="60"/>
  <c r="BO81" i="60"/>
  <c r="BN81" i="60"/>
  <c r="BJ81" i="60"/>
  <c r="BF81" i="60"/>
  <c r="CD80" i="60"/>
  <c r="CC80" i="60"/>
  <c r="CB80" i="60"/>
  <c r="BZ80" i="60"/>
  <c r="BY80" i="60"/>
  <c r="BX80" i="60"/>
  <c r="BV80" i="60"/>
  <c r="BU80" i="60"/>
  <c r="BT80" i="60"/>
  <c r="BM80" i="60"/>
  <c r="BL80" i="60"/>
  <c r="BK80" i="60"/>
  <c r="BI80" i="60"/>
  <c r="BH80" i="60"/>
  <c r="BG80" i="60"/>
  <c r="BE80" i="60"/>
  <c r="BD80" i="60"/>
  <c r="BC80" i="60"/>
  <c r="CH79" i="60"/>
  <c r="CG79" i="60"/>
  <c r="CF79" i="60"/>
  <c r="CE79" i="60"/>
  <c r="CA79" i="60"/>
  <c r="BW79" i="60"/>
  <c r="BQ79" i="60"/>
  <c r="BP79" i="60"/>
  <c r="BO79" i="60"/>
  <c r="BN79" i="60"/>
  <c r="BJ79" i="60"/>
  <c r="BF79" i="60"/>
  <c r="CH78" i="60"/>
  <c r="CG78" i="60"/>
  <c r="CF78" i="60"/>
  <c r="CE78" i="60"/>
  <c r="CA78" i="60"/>
  <c r="BW78" i="60"/>
  <c r="BQ78" i="60"/>
  <c r="BP78" i="60"/>
  <c r="BO78" i="60"/>
  <c r="BN78" i="60"/>
  <c r="BJ78" i="60"/>
  <c r="BF78" i="60"/>
  <c r="CD77" i="60"/>
  <c r="CC77" i="60"/>
  <c r="CB77" i="60"/>
  <c r="BZ77" i="60"/>
  <c r="BY77" i="60"/>
  <c r="CA77" i="60" s="1"/>
  <c r="BX77" i="60"/>
  <c r="BV77" i="60"/>
  <c r="BU77" i="60"/>
  <c r="BW77" i="60" s="1"/>
  <c r="BT77" i="60"/>
  <c r="BM77" i="60"/>
  <c r="BL77" i="60"/>
  <c r="BK77" i="60"/>
  <c r="BI77" i="60"/>
  <c r="BH77" i="60"/>
  <c r="BG77" i="60"/>
  <c r="BE77" i="60"/>
  <c r="BD77" i="60"/>
  <c r="BC77" i="60"/>
  <c r="CH76" i="60"/>
  <c r="CG76" i="60"/>
  <c r="CF76" i="60"/>
  <c r="CE76" i="60"/>
  <c r="CA76" i="60"/>
  <c r="BW76" i="60"/>
  <c r="BQ76" i="60"/>
  <c r="CM76" i="60" s="1"/>
  <c r="BP76" i="60"/>
  <c r="BO76" i="60"/>
  <c r="BN76" i="60"/>
  <c r="BJ76" i="60"/>
  <c r="BF76" i="60"/>
  <c r="CH75" i="60"/>
  <c r="CG75" i="60"/>
  <c r="CL75" i="60" s="1"/>
  <c r="CF75" i="60"/>
  <c r="CE75" i="60"/>
  <c r="CA75" i="60"/>
  <c r="BW75" i="60"/>
  <c r="BQ75" i="60"/>
  <c r="BP75" i="60"/>
  <c r="BO75" i="60"/>
  <c r="BN75" i="60"/>
  <c r="BJ75" i="60"/>
  <c r="BF75" i="60"/>
  <c r="CE74" i="60"/>
  <c r="CA74" i="60"/>
  <c r="BW74" i="60"/>
  <c r="BN74" i="60"/>
  <c r="BJ74" i="60"/>
  <c r="BF74" i="60"/>
  <c r="CI73" i="60"/>
  <c r="CH73" i="60"/>
  <c r="CG73" i="60"/>
  <c r="CF73" i="60"/>
  <c r="CK73" i="60" s="1"/>
  <c r="CE73" i="60"/>
  <c r="CA73" i="60"/>
  <c r="BW73" i="60"/>
  <c r="BQ73" i="60"/>
  <c r="BP73" i="60"/>
  <c r="CL73" i="60" s="1"/>
  <c r="BO73" i="60"/>
  <c r="BN73" i="60"/>
  <c r="BJ73" i="60"/>
  <c r="BF73" i="60"/>
  <c r="CH72" i="60"/>
  <c r="CG72" i="60"/>
  <c r="CF72" i="60"/>
  <c r="CE72" i="60"/>
  <c r="CA72" i="60"/>
  <c r="BW72" i="60"/>
  <c r="BQ72" i="60"/>
  <c r="BP72" i="60"/>
  <c r="CL72" i="60" s="1"/>
  <c r="BO72" i="60"/>
  <c r="BN72" i="60"/>
  <c r="BJ72" i="60"/>
  <c r="BF72" i="60"/>
  <c r="CD71" i="60"/>
  <c r="CE70" i="60" s="1"/>
  <c r="CC71" i="60"/>
  <c r="CC8" i="60" s="1"/>
  <c r="CB71" i="60"/>
  <c r="CB8" i="60" s="1"/>
  <c r="BZ71" i="60"/>
  <c r="BZ8" i="60" s="1"/>
  <c r="BY71" i="60"/>
  <c r="BY233" i="60" s="1"/>
  <c r="BX71" i="60"/>
  <c r="BX8" i="60" s="1"/>
  <c r="BV71" i="60"/>
  <c r="BV8" i="60" s="1"/>
  <c r="BU71" i="60"/>
  <c r="BU233" i="60" s="1"/>
  <c r="BT71" i="60"/>
  <c r="BM71" i="60"/>
  <c r="BM233" i="60" s="1"/>
  <c r="BL71" i="60"/>
  <c r="BL233" i="60" s="1"/>
  <c r="BK71" i="60"/>
  <c r="BI71" i="60"/>
  <c r="BH71" i="60"/>
  <c r="BH233" i="60" s="1"/>
  <c r="BG71" i="60"/>
  <c r="BE71" i="60"/>
  <c r="BQ71" i="60" s="1"/>
  <c r="BD71" i="60"/>
  <c r="BD233" i="60" s="1"/>
  <c r="BC71" i="60"/>
  <c r="BC8" i="60" s="1"/>
  <c r="CH69" i="60"/>
  <c r="CJ69" i="60" s="1"/>
  <c r="CG69" i="60"/>
  <c r="CF69" i="60"/>
  <c r="CE69" i="60"/>
  <c r="CA69" i="60"/>
  <c r="BW69" i="60"/>
  <c r="BQ69" i="60"/>
  <c r="BP69" i="60"/>
  <c r="BO69" i="60"/>
  <c r="BN69" i="60"/>
  <c r="BJ69" i="60"/>
  <c r="BF69" i="60"/>
  <c r="CH68" i="60"/>
  <c r="CG68" i="60"/>
  <c r="CF68" i="60"/>
  <c r="CE68" i="60"/>
  <c r="CA68" i="60"/>
  <c r="BW68" i="60"/>
  <c r="BQ68" i="60"/>
  <c r="BP68" i="60"/>
  <c r="BO68" i="60"/>
  <c r="BN68" i="60"/>
  <c r="BJ68" i="60"/>
  <c r="BF68" i="60"/>
  <c r="CQ67" i="60"/>
  <c r="CM67" i="60"/>
  <c r="CH67" i="60"/>
  <c r="CH106" i="60" s="1"/>
  <c r="CD67" i="60"/>
  <c r="CC67" i="60"/>
  <c r="BZ67" i="60"/>
  <c r="BY67" i="60"/>
  <c r="BV67" i="60"/>
  <c r="BU67" i="60"/>
  <c r="BQ67" i="60"/>
  <c r="BQ106" i="60" s="1"/>
  <c r="BM67" i="60"/>
  <c r="BL67" i="60"/>
  <c r="BI67" i="60"/>
  <c r="BH67" i="60"/>
  <c r="BE67" i="60"/>
  <c r="BD67" i="60"/>
  <c r="CK66" i="60"/>
  <c r="CF66" i="60"/>
  <c r="CB66" i="60"/>
  <c r="BX66" i="60"/>
  <c r="BT66" i="60"/>
  <c r="BO66" i="60"/>
  <c r="BK66" i="60"/>
  <c r="BG66" i="60"/>
  <c r="BC66" i="60"/>
  <c r="CS65" i="60"/>
  <c r="CD61" i="60"/>
  <c r="CC61" i="60"/>
  <c r="CC228" i="60" s="1"/>
  <c r="CB61" i="60"/>
  <c r="CB228" i="60" s="1"/>
  <c r="BZ61" i="60"/>
  <c r="BY61" i="60"/>
  <c r="BY228" i="60" s="1"/>
  <c r="BX61" i="60"/>
  <c r="BX228" i="60" s="1"/>
  <c r="BV61" i="60"/>
  <c r="BU61" i="60"/>
  <c r="BU228" i="60" s="1"/>
  <c r="BT61" i="60"/>
  <c r="BT228" i="60" s="1"/>
  <c r="BM61" i="60"/>
  <c r="BL61" i="60"/>
  <c r="BL228" i="60" s="1"/>
  <c r="BK61" i="60"/>
  <c r="BK228" i="60" s="1"/>
  <c r="BI61" i="60"/>
  <c r="BH61" i="60"/>
  <c r="BH228" i="60" s="1"/>
  <c r="BG61" i="60"/>
  <c r="BG228" i="60" s="1"/>
  <c r="BE61" i="60"/>
  <c r="BD61" i="60"/>
  <c r="BC61" i="60"/>
  <c r="BC228" i="60" s="1"/>
  <c r="CD59" i="60"/>
  <c r="CC59" i="60"/>
  <c r="CC225" i="60" s="1"/>
  <c r="CB59" i="60"/>
  <c r="CB225" i="60" s="1"/>
  <c r="BZ59" i="60"/>
  <c r="BY59" i="60"/>
  <c r="BX59" i="60"/>
  <c r="BX225" i="60" s="1"/>
  <c r="BV59" i="60"/>
  <c r="BU59" i="60"/>
  <c r="BU225" i="60" s="1"/>
  <c r="BT59" i="60"/>
  <c r="BT225" i="60" s="1"/>
  <c r="BM59" i="60"/>
  <c r="BL59" i="60"/>
  <c r="BL225" i="60" s="1"/>
  <c r="BK59" i="60"/>
  <c r="BK225" i="60" s="1"/>
  <c r="BI59" i="60"/>
  <c r="BH59" i="60"/>
  <c r="BH225" i="60" s="1"/>
  <c r="BG59" i="60"/>
  <c r="BG225" i="60" s="1"/>
  <c r="BE59" i="60"/>
  <c r="BD59" i="60"/>
  <c r="BD225" i="60" s="1"/>
  <c r="BC59" i="60"/>
  <c r="BC225" i="60" s="1"/>
  <c r="CD57" i="60"/>
  <c r="CC57" i="60"/>
  <c r="CC223" i="60" s="1"/>
  <c r="CB57" i="60"/>
  <c r="CB223" i="60" s="1"/>
  <c r="BZ57" i="60"/>
  <c r="BY57" i="60"/>
  <c r="BY223" i="60" s="1"/>
  <c r="BX57" i="60"/>
  <c r="BX223" i="60" s="1"/>
  <c r="BV57" i="60"/>
  <c r="BU57" i="60"/>
  <c r="BU223" i="60" s="1"/>
  <c r="BT57" i="60"/>
  <c r="BT223" i="60" s="1"/>
  <c r="BM57" i="60"/>
  <c r="BL57" i="60"/>
  <c r="BL223" i="60" s="1"/>
  <c r="BK57" i="60"/>
  <c r="BK223" i="60" s="1"/>
  <c r="BI57" i="60"/>
  <c r="BH57" i="60"/>
  <c r="BH223" i="60" s="1"/>
  <c r="BG57" i="60"/>
  <c r="BG223" i="60" s="1"/>
  <c r="BE57" i="60"/>
  <c r="BD57" i="60"/>
  <c r="BD223" i="60" s="1"/>
  <c r="BC57" i="60"/>
  <c r="BC223" i="60" s="1"/>
  <c r="CE56" i="60"/>
  <c r="CB55" i="60"/>
  <c r="BZ55" i="60"/>
  <c r="BX55" i="60"/>
  <c r="BM55" i="60"/>
  <c r="BN55" i="60" s="1"/>
  <c r="BH55" i="60"/>
  <c r="BH221" i="60" s="1"/>
  <c r="CL54" i="60"/>
  <c r="CD53" i="60"/>
  <c r="CC53" i="60"/>
  <c r="CC219" i="60" s="1"/>
  <c r="CB53" i="60"/>
  <c r="CB219" i="60" s="1"/>
  <c r="BZ53" i="60"/>
  <c r="BY53" i="60"/>
  <c r="BY219" i="60" s="1"/>
  <c r="BX53" i="60"/>
  <c r="BX219" i="60" s="1"/>
  <c r="BV53" i="60"/>
  <c r="BU53" i="60"/>
  <c r="BU219" i="60" s="1"/>
  <c r="BT53" i="60"/>
  <c r="BT219" i="60" s="1"/>
  <c r="BM53" i="60"/>
  <c r="BL53" i="60"/>
  <c r="BL219" i="60" s="1"/>
  <c r="BK53" i="60"/>
  <c r="BK219" i="60" s="1"/>
  <c r="BI53" i="60"/>
  <c r="BH53" i="60"/>
  <c r="BH219" i="60" s="1"/>
  <c r="BG53" i="60"/>
  <c r="BG219" i="60" s="1"/>
  <c r="BE53" i="60"/>
  <c r="BD53" i="60"/>
  <c r="BD219" i="60" s="1"/>
  <c r="BC53" i="60"/>
  <c r="BC219" i="60" s="1"/>
  <c r="CD52" i="60"/>
  <c r="CD217" i="60" s="1"/>
  <c r="CC52" i="60"/>
  <c r="CB52" i="60"/>
  <c r="CB217" i="60" s="1"/>
  <c r="BZ52" i="60"/>
  <c r="BZ217" i="60" s="1"/>
  <c r="BY52" i="60"/>
  <c r="BX52" i="60"/>
  <c r="BX217" i="60" s="1"/>
  <c r="BV52" i="60"/>
  <c r="BV217" i="60" s="1"/>
  <c r="BU52" i="60"/>
  <c r="BT52" i="60"/>
  <c r="BT217" i="60" s="1"/>
  <c r="BM52" i="60"/>
  <c r="BL52" i="60"/>
  <c r="BL217" i="60" s="1"/>
  <c r="BK52" i="60"/>
  <c r="BK217" i="60" s="1"/>
  <c r="BI52" i="60"/>
  <c r="BH52" i="60"/>
  <c r="BH217" i="60" s="1"/>
  <c r="BG52" i="60"/>
  <c r="BG217" i="60" s="1"/>
  <c r="BE52" i="60"/>
  <c r="BD52" i="60"/>
  <c r="BD217" i="60" s="1"/>
  <c r="BC52" i="60"/>
  <c r="BC217" i="60" s="1"/>
  <c r="CC51" i="60"/>
  <c r="BZ51" i="60"/>
  <c r="BX51" i="60"/>
  <c r="BG51" i="60"/>
  <c r="BE51" i="60"/>
  <c r="CD49" i="60"/>
  <c r="CD214" i="60" s="1"/>
  <c r="CD216" i="60" s="1"/>
  <c r="CC49" i="60"/>
  <c r="CC214" i="60" s="1"/>
  <c r="CC216" i="60" s="1"/>
  <c r="CB49" i="60"/>
  <c r="CB214" i="60" s="1"/>
  <c r="CB216" i="60" s="1"/>
  <c r="BZ49" i="60"/>
  <c r="BZ214" i="60" s="1"/>
  <c r="BZ216" i="60" s="1"/>
  <c r="BY49" i="60"/>
  <c r="BY214" i="60" s="1"/>
  <c r="BY216" i="60" s="1"/>
  <c r="BX49" i="60"/>
  <c r="BX214" i="60" s="1"/>
  <c r="BX216" i="60" s="1"/>
  <c r="BX215" i="60" s="1"/>
  <c r="BV49" i="60"/>
  <c r="BV214" i="60" s="1"/>
  <c r="BU49" i="60"/>
  <c r="BU214" i="60" s="1"/>
  <c r="BT49" i="60"/>
  <c r="BT214" i="60" s="1"/>
  <c r="BM49" i="60"/>
  <c r="BM214" i="60" s="1"/>
  <c r="BM216" i="60" s="1"/>
  <c r="BL49" i="60"/>
  <c r="BL214" i="60" s="1"/>
  <c r="BL216" i="60" s="1"/>
  <c r="BK49" i="60"/>
  <c r="BK214" i="60" s="1"/>
  <c r="BK216" i="60" s="1"/>
  <c r="BI49" i="60"/>
  <c r="BI214" i="60" s="1"/>
  <c r="BI216" i="60" s="1"/>
  <c r="BH49" i="60"/>
  <c r="BH214" i="60" s="1"/>
  <c r="BH216" i="60" s="1"/>
  <c r="BG49" i="60"/>
  <c r="BG214" i="60" s="1"/>
  <c r="BG216" i="60" s="1"/>
  <c r="BG215" i="60" s="1"/>
  <c r="BE49" i="60"/>
  <c r="BE214" i="60" s="1"/>
  <c r="BD49" i="60"/>
  <c r="BD214" i="60" s="1"/>
  <c r="BC49" i="60"/>
  <c r="BC214" i="60" s="1"/>
  <c r="CD48" i="60"/>
  <c r="CD211" i="60" s="1"/>
  <c r="CC48" i="60"/>
  <c r="CC211" i="60" s="1"/>
  <c r="CB48" i="60"/>
  <c r="CB211" i="60" s="1"/>
  <c r="BZ48" i="60"/>
  <c r="BZ211" i="60" s="1"/>
  <c r="BY48" i="60"/>
  <c r="BY211" i="60" s="1"/>
  <c r="BX48" i="60"/>
  <c r="BX211" i="60" s="1"/>
  <c r="BV48" i="60"/>
  <c r="BW48" i="60" s="1"/>
  <c r="BU48" i="60"/>
  <c r="BU211" i="60" s="1"/>
  <c r="BT48" i="60"/>
  <c r="BT211" i="60" s="1"/>
  <c r="BM48" i="60"/>
  <c r="BM211" i="60" s="1"/>
  <c r="BL48" i="60"/>
  <c r="BL211" i="60" s="1"/>
  <c r="BK48" i="60"/>
  <c r="BK211" i="60" s="1"/>
  <c r="BI48" i="60"/>
  <c r="BI211" i="60" s="1"/>
  <c r="BH48" i="60"/>
  <c r="BH211" i="60" s="1"/>
  <c r="BG48" i="60"/>
  <c r="BG211" i="60" s="1"/>
  <c r="BE48" i="60"/>
  <c r="BE211" i="60" s="1"/>
  <c r="BD48" i="60"/>
  <c r="BD211" i="60" s="1"/>
  <c r="BC48" i="60"/>
  <c r="BC211" i="60" s="1"/>
  <c r="CD47" i="60"/>
  <c r="CC47" i="60"/>
  <c r="CC209" i="60" s="1"/>
  <c r="CB47" i="60"/>
  <c r="CB209" i="60" s="1"/>
  <c r="BZ47" i="60"/>
  <c r="BY47" i="60"/>
  <c r="BY209" i="60" s="1"/>
  <c r="BX47" i="60"/>
  <c r="BX209" i="60" s="1"/>
  <c r="BV47" i="60"/>
  <c r="BU47" i="60"/>
  <c r="BU209" i="60" s="1"/>
  <c r="BT47" i="60"/>
  <c r="BT209" i="60" s="1"/>
  <c r="BP47" i="60"/>
  <c r="BN47" i="60"/>
  <c r="BM47" i="60"/>
  <c r="BL47" i="60"/>
  <c r="BL209" i="60" s="1"/>
  <c r="BK47" i="60"/>
  <c r="BJ47" i="60"/>
  <c r="BI47" i="60"/>
  <c r="BH47" i="60"/>
  <c r="BG47" i="60"/>
  <c r="BG209" i="60" s="1"/>
  <c r="BF47" i="60"/>
  <c r="BE47" i="60"/>
  <c r="BE209" i="60" s="1"/>
  <c r="BD47" i="60"/>
  <c r="BD209" i="60" s="1"/>
  <c r="BC47" i="60"/>
  <c r="BC209" i="60" s="1"/>
  <c r="CD46" i="60"/>
  <c r="BY46" i="60"/>
  <c r="BT46" i="60"/>
  <c r="BI46" i="60"/>
  <c r="BD46" i="60"/>
  <c r="CD44" i="60"/>
  <c r="CD206" i="60" s="1"/>
  <c r="CC44" i="60"/>
  <c r="CC206" i="60" s="1"/>
  <c r="CB44" i="60"/>
  <c r="CB205" i="60" s="1"/>
  <c r="BZ44" i="60"/>
  <c r="BZ206" i="60" s="1"/>
  <c r="CA206" i="60" s="1"/>
  <c r="BY44" i="60"/>
  <c r="BY206" i="60" s="1"/>
  <c r="BX44" i="60"/>
  <c r="BX205" i="60" s="1"/>
  <c r="BV44" i="60"/>
  <c r="BV206" i="60" s="1"/>
  <c r="BU44" i="60"/>
  <c r="BU206" i="60" s="1"/>
  <c r="BT44" i="60"/>
  <c r="BT205" i="60" s="1"/>
  <c r="BM44" i="60"/>
  <c r="BL44" i="60"/>
  <c r="BL206" i="60" s="1"/>
  <c r="BK44" i="60"/>
  <c r="BK205" i="60" s="1"/>
  <c r="BI44" i="60"/>
  <c r="BH44" i="60"/>
  <c r="BH206" i="60" s="1"/>
  <c r="BG44" i="60"/>
  <c r="BG205" i="60" s="1"/>
  <c r="BE44" i="60"/>
  <c r="BD44" i="60"/>
  <c r="BD206" i="60" s="1"/>
  <c r="BC44" i="60"/>
  <c r="BC205" i="60" s="1"/>
  <c r="CD43" i="60"/>
  <c r="CD204" i="60" s="1"/>
  <c r="CC43" i="60"/>
  <c r="CC204" i="60" s="1"/>
  <c r="CB43" i="60"/>
  <c r="CB203" i="60" s="1"/>
  <c r="BZ43" i="60"/>
  <c r="BZ204" i="60" s="1"/>
  <c r="BY43" i="60"/>
  <c r="BY204" i="60" s="1"/>
  <c r="BX43" i="60"/>
  <c r="BX203" i="60" s="1"/>
  <c r="BV43" i="60"/>
  <c r="BV204" i="60" s="1"/>
  <c r="BU43" i="60"/>
  <c r="BU204" i="60" s="1"/>
  <c r="BT43" i="60"/>
  <c r="BT203" i="60" s="1"/>
  <c r="BM43" i="60"/>
  <c r="BM204" i="60" s="1"/>
  <c r="BL43" i="60"/>
  <c r="BL204" i="60" s="1"/>
  <c r="BK43" i="60"/>
  <c r="BK203" i="60" s="1"/>
  <c r="BI43" i="60"/>
  <c r="BI204" i="60" s="1"/>
  <c r="BH43" i="60"/>
  <c r="BH204" i="60" s="1"/>
  <c r="BG43" i="60"/>
  <c r="BG203" i="60" s="1"/>
  <c r="BE43" i="60"/>
  <c r="BD43" i="60"/>
  <c r="BD204" i="60" s="1"/>
  <c r="BC43" i="60"/>
  <c r="BC203" i="60" s="1"/>
  <c r="CD42" i="60"/>
  <c r="CD202" i="60" s="1"/>
  <c r="CC42" i="60"/>
  <c r="CC202" i="60" s="1"/>
  <c r="CB42" i="60"/>
  <c r="BZ42" i="60"/>
  <c r="BZ202" i="60" s="1"/>
  <c r="BY42" i="60"/>
  <c r="BY202" i="60" s="1"/>
  <c r="BX42" i="60"/>
  <c r="BV42" i="60"/>
  <c r="BV202" i="60" s="1"/>
  <c r="BU42" i="60"/>
  <c r="BU202" i="60" s="1"/>
  <c r="BT42" i="60"/>
  <c r="BM42" i="60"/>
  <c r="BM202" i="60" s="1"/>
  <c r="BL42" i="60"/>
  <c r="BL202" i="60" s="1"/>
  <c r="BK42" i="60"/>
  <c r="BI42" i="60"/>
  <c r="BI202" i="60" s="1"/>
  <c r="BH42" i="60"/>
  <c r="BH202" i="60" s="1"/>
  <c r="BG42" i="60"/>
  <c r="BE42" i="60"/>
  <c r="BE202" i="60" s="1"/>
  <c r="BQ202" i="60" s="1"/>
  <c r="BD42" i="60"/>
  <c r="BD202" i="60" s="1"/>
  <c r="BC42" i="60"/>
  <c r="CD41" i="60"/>
  <c r="CD199" i="60" s="1"/>
  <c r="CC41" i="60"/>
  <c r="CC199" i="60" s="1"/>
  <c r="CB41" i="60"/>
  <c r="CB199" i="60" s="1"/>
  <c r="BZ41" i="60"/>
  <c r="BZ199" i="60" s="1"/>
  <c r="BY41" i="60"/>
  <c r="BY199" i="60" s="1"/>
  <c r="BX41" i="60"/>
  <c r="BX199" i="60" s="1"/>
  <c r="BV41" i="60"/>
  <c r="BV199" i="60" s="1"/>
  <c r="BU41" i="60"/>
  <c r="BU199" i="60" s="1"/>
  <c r="BT41" i="60"/>
  <c r="BT199" i="60" s="1"/>
  <c r="BM41" i="60"/>
  <c r="BM199" i="60" s="1"/>
  <c r="BL41" i="60"/>
  <c r="BL199" i="60" s="1"/>
  <c r="BK41" i="60"/>
  <c r="BK199" i="60" s="1"/>
  <c r="BI41" i="60"/>
  <c r="BI199" i="60" s="1"/>
  <c r="BH41" i="60"/>
  <c r="BH199" i="60" s="1"/>
  <c r="BG41" i="60"/>
  <c r="BG199" i="60" s="1"/>
  <c r="BE41" i="60"/>
  <c r="BE199" i="60" s="1"/>
  <c r="BD41" i="60"/>
  <c r="BD199" i="60" s="1"/>
  <c r="BC41" i="60"/>
  <c r="BC199" i="60" s="1"/>
  <c r="CD40" i="60"/>
  <c r="CD198" i="60" s="1"/>
  <c r="CC40" i="60"/>
  <c r="CC198" i="60" s="1"/>
  <c r="CB40" i="60"/>
  <c r="CB198" i="60" s="1"/>
  <c r="CB208" i="60" s="1"/>
  <c r="BZ40" i="60"/>
  <c r="BZ198" i="60" s="1"/>
  <c r="BY40" i="60"/>
  <c r="BY198" i="60" s="1"/>
  <c r="BX40" i="60"/>
  <c r="BX198" i="60" s="1"/>
  <c r="BX208" i="60" s="1"/>
  <c r="BV40" i="60"/>
  <c r="BV198" i="60" s="1"/>
  <c r="BU40" i="60"/>
  <c r="BU198" i="60" s="1"/>
  <c r="BT40" i="60"/>
  <c r="BT198" i="60" s="1"/>
  <c r="BM40" i="60"/>
  <c r="BM198" i="60" s="1"/>
  <c r="BL40" i="60"/>
  <c r="BL198" i="60" s="1"/>
  <c r="BK40" i="60"/>
  <c r="BK198" i="60" s="1"/>
  <c r="BK208" i="60" s="1"/>
  <c r="BI40" i="60"/>
  <c r="BI198" i="60" s="1"/>
  <c r="BH40" i="60"/>
  <c r="BH198" i="60" s="1"/>
  <c r="BH208" i="60" s="1"/>
  <c r="BG40" i="60"/>
  <c r="BG198" i="60" s="1"/>
  <c r="BG208" i="60" s="1"/>
  <c r="BE40" i="60"/>
  <c r="BE198" i="60" s="1"/>
  <c r="BD40" i="60"/>
  <c r="BD198" i="60" s="1"/>
  <c r="BC40" i="60"/>
  <c r="BC198" i="60" s="1"/>
  <c r="BX39" i="60"/>
  <c r="BV39" i="60"/>
  <c r="BE39" i="60"/>
  <c r="BV37" i="60"/>
  <c r="BV193" i="60" s="1"/>
  <c r="BT37" i="60"/>
  <c r="BL37" i="60"/>
  <c r="BE37" i="60"/>
  <c r="BD37" i="60"/>
  <c r="BD193" i="60" s="1"/>
  <c r="CD36" i="60"/>
  <c r="CD191" i="60" s="1"/>
  <c r="CC36" i="60"/>
  <c r="CC191" i="60" s="1"/>
  <c r="CB36" i="60"/>
  <c r="CB191" i="60" s="1"/>
  <c r="BZ36" i="60"/>
  <c r="BZ191" i="60" s="1"/>
  <c r="BY36" i="60"/>
  <c r="BY191" i="60" s="1"/>
  <c r="BX36" i="60"/>
  <c r="BX191" i="60" s="1"/>
  <c r="BV36" i="60"/>
  <c r="BV191" i="60" s="1"/>
  <c r="BU36" i="60"/>
  <c r="BU191" i="60" s="1"/>
  <c r="BT36" i="60"/>
  <c r="BT191" i="60" s="1"/>
  <c r="BM36" i="60"/>
  <c r="BM191" i="60" s="1"/>
  <c r="BL36" i="60"/>
  <c r="BL191" i="60" s="1"/>
  <c r="BK36" i="60"/>
  <c r="BK191" i="60" s="1"/>
  <c r="BI36" i="60"/>
  <c r="BI191" i="60" s="1"/>
  <c r="BH36" i="60"/>
  <c r="BH191" i="60" s="1"/>
  <c r="BG36" i="60"/>
  <c r="BG191" i="60" s="1"/>
  <c r="BE36" i="60"/>
  <c r="BE191" i="60" s="1"/>
  <c r="BD36" i="60"/>
  <c r="BD191" i="60" s="1"/>
  <c r="BC36" i="60"/>
  <c r="BC191" i="60" s="1"/>
  <c r="CD35" i="60"/>
  <c r="CD189" i="60" s="1"/>
  <c r="CC35" i="60"/>
  <c r="CC189" i="60" s="1"/>
  <c r="CB35" i="60"/>
  <c r="CB189" i="60" s="1"/>
  <c r="BZ35" i="60"/>
  <c r="BY35" i="60"/>
  <c r="BY189" i="60" s="1"/>
  <c r="BX35" i="60"/>
  <c r="BX189" i="60" s="1"/>
  <c r="BV35" i="60"/>
  <c r="BV189" i="60" s="1"/>
  <c r="BU35" i="60"/>
  <c r="BU189" i="60" s="1"/>
  <c r="BT35" i="60"/>
  <c r="BT189" i="60" s="1"/>
  <c r="BM35" i="60"/>
  <c r="BM189" i="60" s="1"/>
  <c r="BL35" i="60"/>
  <c r="BL189" i="60" s="1"/>
  <c r="BK35" i="60"/>
  <c r="BK189" i="60" s="1"/>
  <c r="BI35" i="60"/>
  <c r="BI189" i="60" s="1"/>
  <c r="BH35" i="60"/>
  <c r="BH189" i="60" s="1"/>
  <c r="BG35" i="60"/>
  <c r="BG189" i="60" s="1"/>
  <c r="BE35" i="60"/>
  <c r="BE189" i="60" s="1"/>
  <c r="BD35" i="60"/>
  <c r="BD189" i="60" s="1"/>
  <c r="BC35" i="60"/>
  <c r="BC189" i="60" s="1"/>
  <c r="CD34" i="60"/>
  <c r="CC34" i="60"/>
  <c r="CB34" i="60"/>
  <c r="CB187" i="60" s="1"/>
  <c r="BZ34" i="60"/>
  <c r="CA34" i="60" s="1"/>
  <c r="BY34" i="60"/>
  <c r="BX34" i="60"/>
  <c r="BX187" i="60" s="1"/>
  <c r="BV34" i="60"/>
  <c r="BU34" i="60"/>
  <c r="BT34" i="60"/>
  <c r="BT187" i="60" s="1"/>
  <c r="BM34" i="60"/>
  <c r="BL34" i="60"/>
  <c r="BK34" i="60"/>
  <c r="BK187" i="60" s="1"/>
  <c r="BI34" i="60"/>
  <c r="BH34" i="60"/>
  <c r="BG34" i="60"/>
  <c r="BG187" i="60" s="1"/>
  <c r="BE34" i="60"/>
  <c r="BD34" i="60"/>
  <c r="BD187" i="60" s="1"/>
  <c r="BC34" i="60"/>
  <c r="BC187" i="60" s="1"/>
  <c r="CQ33" i="60"/>
  <c r="CP33" i="60"/>
  <c r="CO33" i="60"/>
  <c r="CO186" i="60" s="1"/>
  <c r="CN33" i="60"/>
  <c r="CN186" i="60" s="1"/>
  <c r="CM33" i="60"/>
  <c r="CL33" i="60"/>
  <c r="CK33" i="60"/>
  <c r="CJ33" i="60"/>
  <c r="CJ186" i="60" s="1"/>
  <c r="CH33" i="60"/>
  <c r="CF33" i="60"/>
  <c r="CE33" i="60"/>
  <c r="CB33" i="60"/>
  <c r="CA33" i="60"/>
  <c r="BY33" i="60"/>
  <c r="BX33" i="60"/>
  <c r="BW33" i="60"/>
  <c r="BT33" i="60"/>
  <c r="BS33" i="60"/>
  <c r="BS186" i="60" s="1"/>
  <c r="BQ33" i="60"/>
  <c r="BO33" i="60"/>
  <c r="BN33" i="60"/>
  <c r="BL33" i="60"/>
  <c r="BK33" i="60"/>
  <c r="BJ33" i="60"/>
  <c r="BH33" i="60"/>
  <c r="BG33" i="60"/>
  <c r="BF33" i="60"/>
  <c r="BD33" i="60"/>
  <c r="BC33" i="60"/>
  <c r="CK32" i="60"/>
  <c r="CF32" i="60"/>
  <c r="CB32" i="60"/>
  <c r="BX32" i="60"/>
  <c r="BT32" i="60"/>
  <c r="BO32" i="60"/>
  <c r="BK32" i="60"/>
  <c r="BG32" i="60"/>
  <c r="BC32" i="60"/>
  <c r="CD27" i="60"/>
  <c r="CD180" i="60" s="1"/>
  <c r="CC27" i="60"/>
  <c r="CC180" i="60" s="1"/>
  <c r="CB27" i="60"/>
  <c r="CB180" i="60" s="1"/>
  <c r="BZ27" i="60"/>
  <c r="BZ180" i="60" s="1"/>
  <c r="BY27" i="60"/>
  <c r="BY180" i="60" s="1"/>
  <c r="BX27" i="60"/>
  <c r="BX180" i="60" s="1"/>
  <c r="BV27" i="60"/>
  <c r="BV180" i="60" s="1"/>
  <c r="BU27" i="60"/>
  <c r="BU180" i="60" s="1"/>
  <c r="BT27" i="60"/>
  <c r="BT180" i="60" s="1"/>
  <c r="BM27" i="60"/>
  <c r="BM180" i="60" s="1"/>
  <c r="BL27" i="60"/>
  <c r="BL180" i="60" s="1"/>
  <c r="BK27" i="60"/>
  <c r="BK180" i="60" s="1"/>
  <c r="BI27" i="60"/>
  <c r="BI180" i="60" s="1"/>
  <c r="BH27" i="60"/>
  <c r="BH180" i="60" s="1"/>
  <c r="BG27" i="60"/>
  <c r="BG180" i="60" s="1"/>
  <c r="BE27" i="60"/>
  <c r="BE180" i="60" s="1"/>
  <c r="BD27" i="60"/>
  <c r="BD180" i="60" s="1"/>
  <c r="BC27" i="60"/>
  <c r="BC180" i="60" s="1"/>
  <c r="BJ26" i="60"/>
  <c r="CD25" i="60"/>
  <c r="CD178" i="60" s="1"/>
  <c r="CC25" i="60"/>
  <c r="CC178" i="60" s="1"/>
  <c r="CB25" i="60"/>
  <c r="CB178" i="60" s="1"/>
  <c r="BZ25" i="60"/>
  <c r="BZ178" i="60" s="1"/>
  <c r="BY25" i="60"/>
  <c r="BY178" i="60" s="1"/>
  <c r="BX25" i="60"/>
  <c r="BX178" i="60" s="1"/>
  <c r="BV25" i="60"/>
  <c r="BV178" i="60" s="1"/>
  <c r="BU25" i="60"/>
  <c r="BU178" i="60" s="1"/>
  <c r="BT25" i="60"/>
  <c r="BT178" i="60" s="1"/>
  <c r="BM25" i="60"/>
  <c r="BM178" i="60" s="1"/>
  <c r="BL25" i="60"/>
  <c r="BL178" i="60" s="1"/>
  <c r="BK25" i="60"/>
  <c r="BK178" i="60" s="1"/>
  <c r="BI25" i="60"/>
  <c r="BI178" i="60" s="1"/>
  <c r="BH25" i="60"/>
  <c r="BH178" i="60" s="1"/>
  <c r="BG25" i="60"/>
  <c r="BG178" i="60" s="1"/>
  <c r="BE25" i="60"/>
  <c r="BE178" i="60" s="1"/>
  <c r="BD25" i="60"/>
  <c r="BD178" i="60" s="1"/>
  <c r="BC25" i="60"/>
  <c r="BC178" i="60" s="1"/>
  <c r="CD23" i="60"/>
  <c r="CD175" i="60" s="1"/>
  <c r="CC23" i="60"/>
  <c r="CC175" i="60" s="1"/>
  <c r="CB23" i="60"/>
  <c r="CB175" i="60" s="1"/>
  <c r="BZ23" i="60"/>
  <c r="BZ175" i="60" s="1"/>
  <c r="BY23" i="60"/>
  <c r="BY175" i="60" s="1"/>
  <c r="BX23" i="60"/>
  <c r="BX175" i="60" s="1"/>
  <c r="BV23" i="60"/>
  <c r="BV175" i="60" s="1"/>
  <c r="BU23" i="60"/>
  <c r="BU175" i="60" s="1"/>
  <c r="BT23" i="60"/>
  <c r="BT175" i="60" s="1"/>
  <c r="BN23" i="60"/>
  <c r="BK23" i="60"/>
  <c r="BK175" i="60" s="1"/>
  <c r="BI23" i="60"/>
  <c r="BH23" i="60"/>
  <c r="BH175" i="60" s="1"/>
  <c r="BG23" i="60"/>
  <c r="BG175" i="60" s="1"/>
  <c r="BE23" i="60"/>
  <c r="BE175" i="60" s="1"/>
  <c r="BD23" i="60"/>
  <c r="BD175" i="60" s="1"/>
  <c r="BC23" i="60"/>
  <c r="BC175" i="60" s="1"/>
  <c r="BN22" i="60"/>
  <c r="CD21" i="60"/>
  <c r="BY21" i="60"/>
  <c r="BU21" i="60"/>
  <c r="BT21" i="60"/>
  <c r="BN21" i="60"/>
  <c r="BD21" i="60"/>
  <c r="BN20" i="60"/>
  <c r="CD19" i="60"/>
  <c r="CD172" i="60" s="1"/>
  <c r="CC19" i="60"/>
  <c r="CC172" i="60" s="1"/>
  <c r="CB19" i="60"/>
  <c r="CB171" i="60" s="1"/>
  <c r="BZ19" i="60"/>
  <c r="BZ172" i="60" s="1"/>
  <c r="BY19" i="60"/>
  <c r="BY172" i="60" s="1"/>
  <c r="BX19" i="60"/>
  <c r="BX171" i="60" s="1"/>
  <c r="BV19" i="60"/>
  <c r="BV172" i="60" s="1"/>
  <c r="BU19" i="60"/>
  <c r="BU172" i="60" s="1"/>
  <c r="BT19" i="60"/>
  <c r="BT171" i="60" s="1"/>
  <c r="BK19" i="60"/>
  <c r="BK171" i="60" s="1"/>
  <c r="BI19" i="60"/>
  <c r="BI172" i="60" s="1"/>
  <c r="BH19" i="60"/>
  <c r="BH172" i="60" s="1"/>
  <c r="BG19" i="60"/>
  <c r="BG171" i="60" s="1"/>
  <c r="BE19" i="60"/>
  <c r="BE172" i="60" s="1"/>
  <c r="BD19" i="60"/>
  <c r="BD172" i="60" s="1"/>
  <c r="BC19" i="60"/>
  <c r="BC171" i="60" s="1"/>
  <c r="CD18" i="60"/>
  <c r="CD170" i="60" s="1"/>
  <c r="CC18" i="60"/>
  <c r="CC170" i="60" s="1"/>
  <c r="CB18" i="60"/>
  <c r="CB169" i="60" s="1"/>
  <c r="BZ18" i="60"/>
  <c r="BZ170" i="60" s="1"/>
  <c r="BY18" i="60"/>
  <c r="BY170" i="60" s="1"/>
  <c r="BX18" i="60"/>
  <c r="BX169" i="60" s="1"/>
  <c r="BV18" i="60"/>
  <c r="BV170" i="60" s="1"/>
  <c r="BU18" i="60"/>
  <c r="BU170" i="60" s="1"/>
  <c r="BT18" i="60"/>
  <c r="BT169" i="60" s="1"/>
  <c r="BM18" i="60"/>
  <c r="BM170" i="60" s="1"/>
  <c r="BL18" i="60"/>
  <c r="BL170" i="60" s="1"/>
  <c r="BK18" i="60"/>
  <c r="BK169" i="60" s="1"/>
  <c r="BI18" i="60"/>
  <c r="BI170" i="60" s="1"/>
  <c r="BH18" i="60"/>
  <c r="BH170" i="60" s="1"/>
  <c r="BG18" i="60"/>
  <c r="BG169" i="60" s="1"/>
  <c r="BE18" i="60"/>
  <c r="BE170" i="60" s="1"/>
  <c r="BD18" i="60"/>
  <c r="BD170" i="60" s="1"/>
  <c r="BC18" i="60"/>
  <c r="BC169" i="60" s="1"/>
  <c r="CD17" i="60"/>
  <c r="CE16" i="60" s="1"/>
  <c r="CC17" i="60"/>
  <c r="BY17" i="60"/>
  <c r="BY167" i="60" s="1"/>
  <c r="BX17" i="60"/>
  <c r="BX167" i="60" s="1"/>
  <c r="BT17" i="60"/>
  <c r="BT167" i="60" s="1"/>
  <c r="BM17" i="60"/>
  <c r="BL17" i="60"/>
  <c r="BI17" i="60"/>
  <c r="BH17" i="60"/>
  <c r="BJ17" i="60" s="1"/>
  <c r="BG17" i="60"/>
  <c r="BD17" i="60"/>
  <c r="BC17" i="60"/>
  <c r="CD15" i="60"/>
  <c r="CC15" i="60"/>
  <c r="CB15" i="60"/>
  <c r="BZ15" i="60"/>
  <c r="BY15" i="60"/>
  <c r="BX15" i="60"/>
  <c r="BV15" i="60"/>
  <c r="CH15" i="60" s="1"/>
  <c r="BU15" i="60"/>
  <c r="BT15" i="60"/>
  <c r="BM15" i="60"/>
  <c r="BL15" i="60"/>
  <c r="BK15" i="60"/>
  <c r="BI15" i="60"/>
  <c r="BH15" i="60"/>
  <c r="BG15" i="60"/>
  <c r="BE15" i="60"/>
  <c r="BD15" i="60"/>
  <c r="BC15" i="60"/>
  <c r="CB14" i="60"/>
  <c r="CB165" i="60" s="1"/>
  <c r="BX14" i="60"/>
  <c r="BX165" i="60" s="1"/>
  <c r="BT14" i="60"/>
  <c r="BT165" i="60" s="1"/>
  <c r="BK14" i="60"/>
  <c r="BK165" i="60" s="1"/>
  <c r="BI14" i="60"/>
  <c r="BI165" i="60" s="1"/>
  <c r="BH14" i="60"/>
  <c r="BH165" i="60" s="1"/>
  <c r="BG14" i="60"/>
  <c r="BG165" i="60" s="1"/>
  <c r="BC14" i="60"/>
  <c r="BC165" i="60" s="1"/>
  <c r="CD13" i="60"/>
  <c r="CD163" i="60" s="1"/>
  <c r="CC13" i="60"/>
  <c r="CC163" i="60" s="1"/>
  <c r="CB13" i="60"/>
  <c r="CB163" i="60" s="1"/>
  <c r="BZ13" i="60"/>
  <c r="BZ163" i="60" s="1"/>
  <c r="BY13" i="60"/>
  <c r="BY163" i="60" s="1"/>
  <c r="BX13" i="60"/>
  <c r="BX163" i="60" s="1"/>
  <c r="BV13" i="60"/>
  <c r="BV163" i="60" s="1"/>
  <c r="BU13" i="60"/>
  <c r="BU163" i="60" s="1"/>
  <c r="BT13" i="60"/>
  <c r="BT163" i="60" s="1"/>
  <c r="BM13" i="60"/>
  <c r="BM163" i="60" s="1"/>
  <c r="BL13" i="60"/>
  <c r="BL163" i="60" s="1"/>
  <c r="BK13" i="60"/>
  <c r="BK163" i="60" s="1"/>
  <c r="BI13" i="60"/>
  <c r="BI163" i="60" s="1"/>
  <c r="BH13" i="60"/>
  <c r="BH163" i="60" s="1"/>
  <c r="BG13" i="60"/>
  <c r="BG163" i="60" s="1"/>
  <c r="BE13" i="60"/>
  <c r="BE163" i="60" s="1"/>
  <c r="BD13" i="60"/>
  <c r="BD163" i="60" s="1"/>
  <c r="BC13" i="60"/>
  <c r="BC163" i="60" s="1"/>
  <c r="CD12" i="60"/>
  <c r="CD161" i="60" s="1"/>
  <c r="CC12" i="60"/>
  <c r="CC161" i="60" s="1"/>
  <c r="CB12" i="60"/>
  <c r="CB161" i="60" s="1"/>
  <c r="BZ12" i="60"/>
  <c r="BZ161" i="60" s="1"/>
  <c r="BY12" i="60"/>
  <c r="BY161" i="60" s="1"/>
  <c r="BX12" i="60"/>
  <c r="BX161" i="60" s="1"/>
  <c r="BV12" i="60"/>
  <c r="BV161" i="60" s="1"/>
  <c r="BU12" i="60"/>
  <c r="BU161" i="60" s="1"/>
  <c r="BT12" i="60"/>
  <c r="BT161" i="60" s="1"/>
  <c r="BM12" i="60"/>
  <c r="BN11" i="60" s="1"/>
  <c r="BL12" i="60"/>
  <c r="BL161" i="60" s="1"/>
  <c r="BK12" i="60"/>
  <c r="BK161" i="60" s="1"/>
  <c r="BI12" i="60"/>
  <c r="BI161" i="60" s="1"/>
  <c r="BH12" i="60"/>
  <c r="BH161" i="60" s="1"/>
  <c r="BG12" i="60"/>
  <c r="BG161" i="60" s="1"/>
  <c r="BE12" i="60"/>
  <c r="BE161" i="60" s="1"/>
  <c r="BD12" i="60"/>
  <c r="BD161" i="60" s="1"/>
  <c r="BC12" i="60"/>
  <c r="BC161" i="60" s="1"/>
  <c r="CD10" i="60"/>
  <c r="CD160" i="60" s="1"/>
  <c r="CC10" i="60"/>
  <c r="CC160" i="60" s="1"/>
  <c r="CB10" i="60"/>
  <c r="CB160" i="60" s="1"/>
  <c r="BZ10" i="60"/>
  <c r="BZ160" i="60" s="1"/>
  <c r="BY10" i="60"/>
  <c r="BY160" i="60" s="1"/>
  <c r="BX10" i="60"/>
  <c r="BX160" i="60" s="1"/>
  <c r="BV10" i="60"/>
  <c r="BV160" i="60" s="1"/>
  <c r="BU10" i="60"/>
  <c r="BU160" i="60" s="1"/>
  <c r="BT10" i="60"/>
  <c r="BT160" i="60" s="1"/>
  <c r="BM10" i="60"/>
  <c r="BM160" i="60" s="1"/>
  <c r="BL10" i="60"/>
  <c r="BL160" i="60" s="1"/>
  <c r="BK10" i="60"/>
  <c r="BK160" i="60" s="1"/>
  <c r="BI10" i="60"/>
  <c r="BI160" i="60" s="1"/>
  <c r="BJ160" i="60" s="1"/>
  <c r="BH10" i="60"/>
  <c r="BH160" i="60" s="1"/>
  <c r="BG10" i="60"/>
  <c r="BG160" i="60" s="1"/>
  <c r="BE10" i="60"/>
  <c r="BE160" i="60" s="1"/>
  <c r="BD10" i="60"/>
  <c r="BD160" i="60" s="1"/>
  <c r="BC10" i="60"/>
  <c r="BC160" i="60" s="1"/>
  <c r="CD9" i="60"/>
  <c r="CD158" i="60" s="1"/>
  <c r="CC9" i="60"/>
  <c r="CC158" i="60" s="1"/>
  <c r="CB9" i="60"/>
  <c r="CB158" i="60" s="1"/>
  <c r="BZ9" i="60"/>
  <c r="BZ158" i="60" s="1"/>
  <c r="BY9" i="60"/>
  <c r="BY158" i="60" s="1"/>
  <c r="BX9" i="60"/>
  <c r="BX158" i="60" s="1"/>
  <c r="BV9" i="60"/>
  <c r="BV158" i="60" s="1"/>
  <c r="BU9" i="60"/>
  <c r="BU158" i="60" s="1"/>
  <c r="BT9" i="60"/>
  <c r="BT158" i="60" s="1"/>
  <c r="BM9" i="60"/>
  <c r="BM158" i="60" s="1"/>
  <c r="BL9" i="60"/>
  <c r="BL158" i="60" s="1"/>
  <c r="BK9" i="60"/>
  <c r="BK158" i="60" s="1"/>
  <c r="BI9" i="60"/>
  <c r="BI158" i="60" s="1"/>
  <c r="BH9" i="60"/>
  <c r="BH158" i="60" s="1"/>
  <c r="BG9" i="60"/>
  <c r="BG158" i="60" s="1"/>
  <c r="BE9" i="60"/>
  <c r="BE158" i="60" s="1"/>
  <c r="BD9" i="60"/>
  <c r="BD158" i="60" s="1"/>
  <c r="BC9" i="60"/>
  <c r="BC158" i="60" s="1"/>
  <c r="BT8" i="60"/>
  <c r="BM8" i="60"/>
  <c r="BM29" i="60" s="1"/>
  <c r="BI8" i="60"/>
  <c r="BH8" i="60"/>
  <c r="BJ7" i="60" s="1"/>
  <c r="BD8" i="60"/>
  <c r="CD6" i="60"/>
  <c r="CD154" i="60" s="1"/>
  <c r="CC6" i="60"/>
  <c r="CC154" i="60" s="1"/>
  <c r="CB6" i="60"/>
  <c r="CB154" i="60" s="1"/>
  <c r="BZ6" i="60"/>
  <c r="BZ154" i="60" s="1"/>
  <c r="BY6" i="60"/>
  <c r="BY154" i="60" s="1"/>
  <c r="BX6" i="60"/>
  <c r="BX154" i="60" s="1"/>
  <c r="BV6" i="60"/>
  <c r="BV154" i="60" s="1"/>
  <c r="BU6" i="60"/>
  <c r="BU154" i="60" s="1"/>
  <c r="BT6" i="60"/>
  <c r="BT154" i="60" s="1"/>
  <c r="BM6" i="60"/>
  <c r="BM154" i="60" s="1"/>
  <c r="BL6" i="60"/>
  <c r="BL154" i="60" s="1"/>
  <c r="BK6" i="60"/>
  <c r="BK154" i="60" s="1"/>
  <c r="BK156" i="60" s="1"/>
  <c r="BI6" i="60"/>
  <c r="BI154" i="60" s="1"/>
  <c r="BH6" i="60"/>
  <c r="BH154" i="60" s="1"/>
  <c r="BG6" i="60"/>
  <c r="BG154" i="60" s="1"/>
  <c r="BE6" i="60"/>
  <c r="BE154" i="60" s="1"/>
  <c r="BD6" i="60"/>
  <c r="BD154" i="60" s="1"/>
  <c r="BC6" i="60"/>
  <c r="BC154" i="60" s="1"/>
  <c r="CD5" i="60"/>
  <c r="CD152" i="60" s="1"/>
  <c r="CC5" i="60"/>
  <c r="CC152" i="60" s="1"/>
  <c r="CB5" i="60"/>
  <c r="CB152" i="60" s="1"/>
  <c r="BZ5" i="60"/>
  <c r="BZ152" i="60" s="1"/>
  <c r="BY5" i="60"/>
  <c r="BY152" i="60" s="1"/>
  <c r="BX5" i="60"/>
  <c r="BX152" i="60" s="1"/>
  <c r="BV5" i="60"/>
  <c r="BV152" i="60" s="1"/>
  <c r="BU5" i="60"/>
  <c r="BU152" i="60" s="1"/>
  <c r="BT5" i="60"/>
  <c r="BT152" i="60" s="1"/>
  <c r="BM5" i="60"/>
  <c r="BM152" i="60" s="1"/>
  <c r="BL5" i="60"/>
  <c r="BL152" i="60" s="1"/>
  <c r="BK5" i="60"/>
  <c r="BK152" i="60" s="1"/>
  <c r="BI5" i="60"/>
  <c r="BI152" i="60" s="1"/>
  <c r="BH5" i="60"/>
  <c r="BH152" i="60" s="1"/>
  <c r="BG5" i="60"/>
  <c r="BG152" i="60" s="1"/>
  <c r="BE5" i="60"/>
  <c r="BE152" i="60" s="1"/>
  <c r="BD5" i="60"/>
  <c r="BD152" i="60" s="1"/>
  <c r="BC5" i="60"/>
  <c r="CP4" i="60"/>
  <c r="CI4" i="60"/>
  <c r="CF4" i="60"/>
  <c r="BR4" i="60"/>
  <c r="BO4" i="60"/>
  <c r="CS2" i="60"/>
  <c r="CE152" i="60" l="1"/>
  <c r="CF158" i="60"/>
  <c r="CE158" i="60"/>
  <c r="BG167" i="60"/>
  <c r="CG178" i="60"/>
  <c r="BG102" i="60"/>
  <c r="CG83" i="60"/>
  <c r="CA91" i="60"/>
  <c r="BF118" i="60"/>
  <c r="BW119" i="60"/>
  <c r="BJ121" i="60"/>
  <c r="CE121" i="60"/>
  <c r="CM131" i="60"/>
  <c r="BF135" i="60"/>
  <c r="CM212" i="60"/>
  <c r="BJ15" i="60"/>
  <c r="CE15" i="60"/>
  <c r="BJ24" i="60"/>
  <c r="BI37" i="60"/>
  <c r="BI193" i="60" s="1"/>
  <c r="BF43" i="60"/>
  <c r="BJ57" i="60"/>
  <c r="BP61" i="60"/>
  <c r="BS60" i="60" s="1"/>
  <c r="BJ61" i="60"/>
  <c r="CE60" i="60"/>
  <c r="CK68" i="60"/>
  <c r="CM69" i="60"/>
  <c r="CI69" i="60"/>
  <c r="BS78" i="60"/>
  <c r="BS79" i="60"/>
  <c r="CF80" i="60"/>
  <c r="CA80" i="60"/>
  <c r="CK81" i="60"/>
  <c r="CI81" i="60"/>
  <c r="BG84" i="60"/>
  <c r="BL84" i="60"/>
  <c r="CB84" i="60"/>
  <c r="CK90" i="60"/>
  <c r="CP90" i="60" s="1"/>
  <c r="BF91" i="60"/>
  <c r="CH91" i="60"/>
  <c r="CK98" i="60"/>
  <c r="CP98" i="60" s="1"/>
  <c r="CJ97" i="60"/>
  <c r="CK107" i="60"/>
  <c r="CN107" i="60" s="1"/>
  <c r="CM114" i="60"/>
  <c r="CO114" i="60" s="1"/>
  <c r="CK117" i="60"/>
  <c r="CK122" i="60"/>
  <c r="CI123" i="60"/>
  <c r="CL125" i="60"/>
  <c r="BO127" i="60"/>
  <c r="BN127" i="60"/>
  <c r="BS131" i="60"/>
  <c r="CI131" i="60"/>
  <c r="BS164" i="60"/>
  <c r="CM166" i="60"/>
  <c r="CF174" i="60"/>
  <c r="CF173" i="60" s="1"/>
  <c r="CM188" i="60"/>
  <c r="CJ210" i="60"/>
  <c r="BR212" i="60"/>
  <c r="CJ219" i="60"/>
  <c r="CK224" i="60"/>
  <c r="CP224" i="60" s="1"/>
  <c r="BE8" i="60"/>
  <c r="BV21" i="60"/>
  <c r="BO228" i="60"/>
  <c r="CK228" i="60" s="1"/>
  <c r="CG91" i="60"/>
  <c r="BK146" i="60"/>
  <c r="BP154" i="60"/>
  <c r="CF154" i="60"/>
  <c r="BN158" i="60"/>
  <c r="BV17" i="60"/>
  <c r="BV14" i="60" s="1"/>
  <c r="BV165" i="60" s="1"/>
  <c r="CD37" i="60"/>
  <c r="BZ46" i="60"/>
  <c r="CA46" i="60" s="1"/>
  <c r="CA48" i="60"/>
  <c r="CE48" i="60"/>
  <c r="BF49" i="60"/>
  <c r="BF214" i="60" s="1"/>
  <c r="BJ49" i="60"/>
  <c r="BJ214" i="60" s="1"/>
  <c r="BN49" i="60"/>
  <c r="BN214" i="60" s="1"/>
  <c r="CD55" i="60"/>
  <c r="CL79" i="60"/>
  <c r="BW80" i="60"/>
  <c r="BI102" i="60"/>
  <c r="BT84" i="60"/>
  <c r="CL87" i="60"/>
  <c r="CK91" i="60"/>
  <c r="CL98" i="60"/>
  <c r="CJ98" i="60"/>
  <c r="BS99" i="60"/>
  <c r="CI99" i="60"/>
  <c r="CL109" i="60"/>
  <c r="CF130" i="60"/>
  <c r="BP127" i="60"/>
  <c r="BS127" i="60" s="1"/>
  <c r="BJ127" i="60"/>
  <c r="CJ131" i="60"/>
  <c r="CM192" i="60"/>
  <c r="CJ200" i="60"/>
  <c r="CL210" i="60"/>
  <c r="CI210" i="60"/>
  <c r="CM220" i="60"/>
  <c r="BS220" i="60"/>
  <c r="BO5" i="60"/>
  <c r="BC152" i="60"/>
  <c r="BO152" i="60" s="1"/>
  <c r="BK182" i="60"/>
  <c r="BT29" i="60"/>
  <c r="CG158" i="60"/>
  <c r="CJ158" i="60" s="1"/>
  <c r="BO15" i="60"/>
  <c r="BN15" i="60"/>
  <c r="CC21" i="60"/>
  <c r="CE20" i="60" s="1"/>
  <c r="BI175" i="60"/>
  <c r="BJ22" i="60"/>
  <c r="BO180" i="60"/>
  <c r="CC37" i="60"/>
  <c r="CE37" i="60" s="1"/>
  <c r="BV46" i="60"/>
  <c r="CH46" i="60" s="1"/>
  <c r="BP209" i="60"/>
  <c r="BM223" i="60"/>
  <c r="BN57" i="60"/>
  <c r="BM228" i="60"/>
  <c r="BN228" i="60" s="1"/>
  <c r="BN60" i="60"/>
  <c r="CM72" i="60"/>
  <c r="CO72" i="60" s="1"/>
  <c r="BS72" i="60"/>
  <c r="BR72" i="60"/>
  <c r="BW91" i="60"/>
  <c r="BS97" i="60"/>
  <c r="BS98" i="60"/>
  <c r="BG112" i="60"/>
  <c r="BG39" i="60" s="1"/>
  <c r="BG63" i="60" s="1"/>
  <c r="BG37" i="60"/>
  <c r="BG193" i="60" s="1"/>
  <c r="CB112" i="60"/>
  <c r="CB39" i="60" s="1"/>
  <c r="CB37" i="60"/>
  <c r="CB193" i="60" s="1"/>
  <c r="BO119" i="60"/>
  <c r="BR119" i="60" s="1"/>
  <c r="BC46" i="60"/>
  <c r="BO46" i="60" s="1"/>
  <c r="BN46" i="60"/>
  <c r="BF127" i="60"/>
  <c r="BX128" i="60"/>
  <c r="BS132" i="60"/>
  <c r="CF135" i="60"/>
  <c r="CE135" i="60"/>
  <c r="CG137" i="60"/>
  <c r="CL137" i="60" s="1"/>
  <c r="CA137" i="60"/>
  <c r="BP15" i="60"/>
  <c r="CF15" i="60"/>
  <c r="CE21" i="60"/>
  <c r="BQ48" i="60"/>
  <c r="BP152" i="60"/>
  <c r="BG156" i="60"/>
  <c r="BG182" i="60" s="1"/>
  <c r="BU8" i="60"/>
  <c r="CH158" i="60"/>
  <c r="BO42" i="60"/>
  <c r="CF77" i="60"/>
  <c r="BK84" i="60"/>
  <c r="BM112" i="60"/>
  <c r="BM39" i="60" s="1"/>
  <c r="BM245" i="60" s="1"/>
  <c r="BM37" i="60"/>
  <c r="BN37" i="60" s="1"/>
  <c r="BC128" i="60"/>
  <c r="BC51" i="60"/>
  <c r="CE136" i="60"/>
  <c r="CH137" i="60"/>
  <c r="BW136" i="60"/>
  <c r="BW137" i="60"/>
  <c r="BV55" i="60"/>
  <c r="CH55" i="60" s="1"/>
  <c r="CM226" i="60"/>
  <c r="CQ226" i="60" s="1"/>
  <c r="BS226" i="60"/>
  <c r="CG152" i="60"/>
  <c r="CA152" i="60"/>
  <c r="CG160" i="60"/>
  <c r="BQ15" i="60"/>
  <c r="BR15" i="60" s="1"/>
  <c r="CG15" i="60"/>
  <c r="CJ15" i="60" s="1"/>
  <c r="CA15" i="60"/>
  <c r="BC167" i="60"/>
  <c r="BJ16" i="60"/>
  <c r="CC167" i="60"/>
  <c r="BP178" i="60"/>
  <c r="BX37" i="60"/>
  <c r="BX193" i="60" s="1"/>
  <c r="BP202" i="60"/>
  <c r="BN56" i="60"/>
  <c r="BF56" i="60"/>
  <c r="BF57" i="60"/>
  <c r="CJ72" i="60"/>
  <c r="CI72" i="60"/>
  <c r="CG77" i="60"/>
  <c r="CD239" i="60"/>
  <c r="CE92" i="60"/>
  <c r="CE93" i="60"/>
  <c r="BD112" i="60"/>
  <c r="BD39" i="60" s="1"/>
  <c r="BF110" i="60"/>
  <c r="BJ137" i="60"/>
  <c r="BJ136" i="60"/>
  <c r="BR164" i="60"/>
  <c r="CJ190" i="60"/>
  <c r="CL200" i="60"/>
  <c r="BS210" i="60"/>
  <c r="BO222" i="60"/>
  <c r="BO178" i="60"/>
  <c r="BP180" i="60"/>
  <c r="CE34" i="60"/>
  <c r="BK207" i="60"/>
  <c r="BJ204" i="60"/>
  <c r="CE204" i="60"/>
  <c r="CB221" i="60"/>
  <c r="BQ61" i="60"/>
  <c r="CA60" i="60"/>
  <c r="BX29" i="60"/>
  <c r="CK75" i="60"/>
  <c r="CP75" i="60" s="1"/>
  <c r="CI74" i="60"/>
  <c r="BF77" i="60"/>
  <c r="CK79" i="60"/>
  <c r="CK80" i="60" s="1"/>
  <c r="CI79" i="60"/>
  <c r="BN80" i="60"/>
  <c r="CL81" i="60"/>
  <c r="CL80" i="60" s="1"/>
  <c r="CL82" i="60"/>
  <c r="BO83" i="60"/>
  <c r="BN83" i="60"/>
  <c r="CL88" i="60"/>
  <c r="CL91" i="60"/>
  <c r="BW92" i="60"/>
  <c r="BF21" i="60"/>
  <c r="BK173" i="60"/>
  <c r="CI94" i="60"/>
  <c r="CI98" i="60"/>
  <c r="CJ99" i="60"/>
  <c r="CK108" i="60"/>
  <c r="CL113" i="60"/>
  <c r="CF127" i="60"/>
  <c r="CK127" i="60" s="1"/>
  <c r="BK128" i="60"/>
  <c r="CG130" i="60"/>
  <c r="CA129" i="60"/>
  <c r="CL132" i="60"/>
  <c r="CK139" i="60"/>
  <c r="CP139" i="60" s="1"/>
  <c r="BW167" i="60"/>
  <c r="CA167" i="60"/>
  <c r="CK170" i="60"/>
  <c r="CM176" i="60"/>
  <c r="CK192" i="60"/>
  <c r="CN192" i="60" s="1"/>
  <c r="CK206" i="60"/>
  <c r="BP222" i="60"/>
  <c r="CF222" i="60"/>
  <c r="CK222" i="60" s="1"/>
  <c r="BR223" i="60"/>
  <c r="BF38" i="60"/>
  <c r="CE39" i="60"/>
  <c r="BG207" i="60"/>
  <c r="BL208" i="60"/>
  <c r="BL207" i="60" s="1"/>
  <c r="BF42" i="60"/>
  <c r="BJ42" i="60"/>
  <c r="BN42" i="60"/>
  <c r="CG204" i="60"/>
  <c r="CA204" i="60"/>
  <c r="BP46" i="60"/>
  <c r="BS45" i="60" s="1"/>
  <c r="BJ45" i="60"/>
  <c r="CA50" i="60"/>
  <c r="BX221" i="60"/>
  <c r="BK102" i="60"/>
  <c r="CJ73" i="60"/>
  <c r="CL76" i="60"/>
  <c r="CL78" i="60"/>
  <c r="BJ80" i="60"/>
  <c r="CE80" i="60"/>
  <c r="CM91" i="60"/>
  <c r="CO91" i="60" s="1"/>
  <c r="CK100" i="60"/>
  <c r="CP100" i="60" s="1"/>
  <c r="CM107" i="60"/>
  <c r="CI107" i="60"/>
  <c r="BU146" i="60"/>
  <c r="BR114" i="60"/>
  <c r="CK116" i="60"/>
  <c r="CM123" i="60"/>
  <c r="BF124" i="60"/>
  <c r="BH128" i="60"/>
  <c r="BQ137" i="60"/>
  <c r="CL139" i="60"/>
  <c r="CK144" i="60"/>
  <c r="CP144" i="60" s="1"/>
  <c r="BS166" i="60"/>
  <c r="CL176" i="60"/>
  <c r="CJ225" i="60"/>
  <c r="BR46" i="60"/>
  <c r="BR45" i="60"/>
  <c r="CF46" i="60"/>
  <c r="CK46" i="60" s="1"/>
  <c r="CP46" i="60" s="1"/>
  <c r="CE45" i="60"/>
  <c r="CK109" i="60"/>
  <c r="CH110" i="60"/>
  <c r="CD128" i="60"/>
  <c r="CE127" i="60"/>
  <c r="BO137" i="60"/>
  <c r="BR136" i="60" s="1"/>
  <c r="CK132" i="60"/>
  <c r="BN152" i="60"/>
  <c r="CB29" i="60"/>
  <c r="BW9" i="60"/>
  <c r="CH160" i="60"/>
  <c r="CA11" i="60"/>
  <c r="CD14" i="60"/>
  <c r="CD165" i="60" s="1"/>
  <c r="BW15" i="60"/>
  <c r="BF17" i="60"/>
  <c r="BZ17" i="60"/>
  <c r="CG172" i="60"/>
  <c r="BZ21" i="60"/>
  <c r="CH21" i="60" s="1"/>
  <c r="BW22" i="60"/>
  <c r="BN24" i="60"/>
  <c r="BN26" i="60"/>
  <c r="BJ36" i="60"/>
  <c r="BF37" i="60"/>
  <c r="BU37" i="60"/>
  <c r="BX207" i="60"/>
  <c r="BP206" i="60"/>
  <c r="BO44" i="60"/>
  <c r="BO205" i="60" s="1"/>
  <c r="CF52" i="60"/>
  <c r="CF217" i="60" s="1"/>
  <c r="BJ54" i="60"/>
  <c r="BF61" i="60"/>
  <c r="BN61" i="60"/>
  <c r="BS73" i="60"/>
  <c r="BN77" i="60"/>
  <c r="CH77" i="60"/>
  <c r="CJ77" i="60" s="1"/>
  <c r="BP83" i="60"/>
  <c r="BF121" i="60"/>
  <c r="CA121" i="60"/>
  <c r="CA124" i="60"/>
  <c r="BO130" i="60"/>
  <c r="BO128" i="60" s="1"/>
  <c r="CK125" i="60"/>
  <c r="BR125" i="60"/>
  <c r="BZ128" i="60"/>
  <c r="CA127" i="60"/>
  <c r="CA135" i="60"/>
  <c r="BS141" i="60"/>
  <c r="BR142" i="60"/>
  <c r="BR141" i="60"/>
  <c r="BS142" i="60"/>
  <c r="BR188" i="60"/>
  <c r="BR225" i="60"/>
  <c r="CK226" i="60"/>
  <c r="CP226" i="60" s="1"/>
  <c r="BF5" i="60"/>
  <c r="BJ5" i="60"/>
  <c r="BN5" i="60"/>
  <c r="BQ8" i="60"/>
  <c r="BK8" i="60"/>
  <c r="BY8" i="60"/>
  <c r="BP158" i="60"/>
  <c r="CL158" i="60" s="1"/>
  <c r="BO160" i="60"/>
  <c r="BN160" i="60"/>
  <c r="BN12" i="60"/>
  <c r="BJ14" i="60"/>
  <c r="BK17" i="60"/>
  <c r="BK167" i="60" s="1"/>
  <c r="CE17" i="60"/>
  <c r="BW20" i="60"/>
  <c r="BW21" i="60"/>
  <c r="BQ23" i="60"/>
  <c r="BQ175" i="60" s="1"/>
  <c r="CE24" i="60"/>
  <c r="BF25" i="60"/>
  <c r="BJ25" i="60"/>
  <c r="BN25" i="60"/>
  <c r="CE26" i="60"/>
  <c r="BF27" i="60"/>
  <c r="BJ27" i="60"/>
  <c r="BN27" i="60"/>
  <c r="CA35" i="60"/>
  <c r="BZ189" i="60"/>
  <c r="BZ37" i="60"/>
  <c r="CE38" i="60"/>
  <c r="BU39" i="60"/>
  <c r="BW38" i="60" s="1"/>
  <c r="BY208" i="60"/>
  <c r="BY230" i="60" s="1"/>
  <c r="CG202" i="60"/>
  <c r="BF46" i="60"/>
  <c r="BJ46" i="60"/>
  <c r="BQ47" i="60"/>
  <c r="BQ209" i="60" s="1"/>
  <c r="BE55" i="60"/>
  <c r="BE63" i="60" s="1"/>
  <c r="BJ55" i="60"/>
  <c r="BT55" i="60"/>
  <c r="BT221" i="60" s="1"/>
  <c r="BY221" i="60"/>
  <c r="CE54" i="60"/>
  <c r="BN70" i="60"/>
  <c r="BZ102" i="60"/>
  <c r="CJ76" i="60"/>
  <c r="BP77" i="60"/>
  <c r="BR78" i="60"/>
  <c r="CI78" i="60"/>
  <c r="BF80" i="60"/>
  <c r="BO80" i="60"/>
  <c r="BQ83" i="60"/>
  <c r="BF83" i="60"/>
  <c r="CA93" i="60"/>
  <c r="CL90" i="60"/>
  <c r="BY102" i="60"/>
  <c r="CL108" i="60"/>
  <c r="CK113" i="60"/>
  <c r="BS115" i="60"/>
  <c r="CI116" i="60"/>
  <c r="BP119" i="60"/>
  <c r="BJ118" i="60"/>
  <c r="BJ119" i="60"/>
  <c r="CF119" i="60"/>
  <c r="CE119" i="60"/>
  <c r="BW121" i="60"/>
  <c r="BW124" i="60"/>
  <c r="BV128" i="60"/>
  <c r="BW127" i="60"/>
  <c r="CH127" i="60"/>
  <c r="CI127" i="60" s="1"/>
  <c r="CH130" i="60"/>
  <c r="CJ129" i="60" s="1"/>
  <c r="BO135" i="60"/>
  <c r="CK135" i="60" s="1"/>
  <c r="BR131" i="60"/>
  <c r="BW135" i="60"/>
  <c r="CH135" i="60"/>
  <c r="CI135" i="60" s="1"/>
  <c r="BF136" i="60"/>
  <c r="BD156" i="60"/>
  <c r="CK176" i="60"/>
  <c r="CP176" i="60" s="1"/>
  <c r="CA195" i="60"/>
  <c r="BR210" i="60"/>
  <c r="CK212" i="60"/>
  <c r="CN212" i="60" s="1"/>
  <c r="CJ220" i="60"/>
  <c r="BX63" i="60"/>
  <c r="CB207" i="60"/>
  <c r="BE239" i="60"/>
  <c r="BF92" i="60"/>
  <c r="CG168" i="60"/>
  <c r="BJ152" i="60"/>
  <c r="BD29" i="60"/>
  <c r="BO158" i="60"/>
  <c r="CK158" i="60" s="1"/>
  <c r="CA9" i="60"/>
  <c r="CE9" i="60"/>
  <c r="BF15" i="60"/>
  <c r="BJ172" i="60"/>
  <c r="BW34" i="60"/>
  <c r="BF36" i="60"/>
  <c r="BN36" i="60"/>
  <c r="BK37" i="60"/>
  <c r="BK193" i="60" s="1"/>
  <c r="BH207" i="60"/>
  <c r="CC208" i="60"/>
  <c r="CC207" i="60" s="1"/>
  <c r="CF42" i="60"/>
  <c r="CF201" i="60" s="1"/>
  <c r="CH47" i="60"/>
  <c r="CH209" i="60" s="1"/>
  <c r="CJ74" i="60"/>
  <c r="CM78" i="60"/>
  <c r="CM77" i="60" s="1"/>
  <c r="BJ83" i="60"/>
  <c r="CJ90" i="60"/>
  <c r="CM115" i="60"/>
  <c r="CO115" i="60" s="1"/>
  <c r="BN119" i="60"/>
  <c r="BN118" i="60"/>
  <c r="CG127" i="60"/>
  <c r="CL127" i="60" s="1"/>
  <c r="CG135" i="60"/>
  <c r="CL135" i="60" s="1"/>
  <c r="CM142" i="60"/>
  <c r="CO142" i="60" s="1"/>
  <c r="CT142" i="60" s="1"/>
  <c r="BM146" i="60"/>
  <c r="CF152" i="60"/>
  <c r="BF6" i="60"/>
  <c r="BJ6" i="60"/>
  <c r="BN6" i="60"/>
  <c r="BW6" i="60"/>
  <c r="CA6" i="60"/>
  <c r="CE6" i="60"/>
  <c r="BG8" i="60"/>
  <c r="BG29" i="60" s="1"/>
  <c r="BL8" i="60"/>
  <c r="BL29" i="60" s="1"/>
  <c r="BN29" i="60" s="1"/>
  <c r="CD8" i="60"/>
  <c r="CH8" i="60" s="1"/>
  <c r="BP160" i="60"/>
  <c r="CL160" i="60" s="1"/>
  <c r="CF160" i="60"/>
  <c r="BN17" i="60"/>
  <c r="BH174" i="60"/>
  <c r="BW18" i="60"/>
  <c r="CA18" i="60"/>
  <c r="CE18" i="60"/>
  <c r="BM19" i="60"/>
  <c r="BM172" i="60" s="1"/>
  <c r="BT173" i="60"/>
  <c r="CF178" i="60"/>
  <c r="CF180" i="60"/>
  <c r="CK180" i="60" s="1"/>
  <c r="CC63" i="60"/>
  <c r="CH202" i="60"/>
  <c r="BP204" i="60"/>
  <c r="CL204" i="60" s="1"/>
  <c r="CG206" i="60"/>
  <c r="BF48" i="60"/>
  <c r="BJ48" i="60"/>
  <c r="BN48" i="60"/>
  <c r="CG55" i="60"/>
  <c r="CJ55" i="60" s="1"/>
  <c r="CF228" i="60"/>
  <c r="CL68" i="60"/>
  <c r="BR69" i="60"/>
  <c r="BF71" i="60"/>
  <c r="BJ71" i="60"/>
  <c r="BN71" i="60"/>
  <c r="BS76" i="60"/>
  <c r="CI76" i="60"/>
  <c r="BQ77" i="60"/>
  <c r="CE77" i="60"/>
  <c r="CJ78" i="60"/>
  <c r="BP80" i="60"/>
  <c r="CG80" i="60"/>
  <c r="CK82" i="60"/>
  <c r="BD84" i="60"/>
  <c r="BR87" i="60"/>
  <c r="BR90" i="60"/>
  <c r="CK95" i="60"/>
  <c r="CP95" i="60" s="1"/>
  <c r="BR98" i="60"/>
  <c r="BE146" i="60"/>
  <c r="BQ119" i="60"/>
  <c r="BF119" i="60"/>
  <c r="CG119" i="60"/>
  <c r="CL131" i="60"/>
  <c r="CO131" i="60" s="1"/>
  <c r="BR132" i="60"/>
  <c r="CI141" i="60"/>
  <c r="CI142" i="60"/>
  <c r="CJ141" i="60"/>
  <c r="CJ142" i="60"/>
  <c r="BO194" i="60"/>
  <c r="BR194" i="60" s="1"/>
  <c r="CH194" i="60"/>
  <c r="BD228" i="60"/>
  <c r="BP228" i="60" s="1"/>
  <c r="BP227" i="60" s="1"/>
  <c r="CO242" i="60"/>
  <c r="CQ242" i="60"/>
  <c r="CQ244" i="60" s="1"/>
  <c r="CF83" i="60"/>
  <c r="CF84" i="60" s="1"/>
  <c r="BO86" i="60"/>
  <c r="BO84" i="60" s="1"/>
  <c r="BX84" i="60"/>
  <c r="BS87" i="60"/>
  <c r="BW93" i="60"/>
  <c r="CF93" i="60"/>
  <c r="CM98" i="60"/>
  <c r="CL100" i="60"/>
  <c r="BR107" i="60"/>
  <c r="CJ109" i="60"/>
  <c r="BJ110" i="60"/>
  <c r="CC146" i="60"/>
  <c r="BH112" i="60"/>
  <c r="BH39" i="60" s="1"/>
  <c r="BJ38" i="60" s="1"/>
  <c r="BS114" i="60"/>
  <c r="CI114" i="60"/>
  <c r="CI115" i="60"/>
  <c r="BJ124" i="60"/>
  <c r="CL126" i="60"/>
  <c r="CL134" i="60"/>
  <c r="CA136" i="60"/>
  <c r="CJ138" i="60"/>
  <c r="CM164" i="60"/>
  <c r="CN164" i="60" s="1"/>
  <c r="BR166" i="60"/>
  <c r="BO168" i="60"/>
  <c r="CF168" i="60"/>
  <c r="CF167" i="60" s="1"/>
  <c r="CE167" i="60"/>
  <c r="CK190" i="60"/>
  <c r="BS192" i="60"/>
  <c r="BF194" i="60"/>
  <c r="BJ194" i="60"/>
  <c r="CI218" i="60"/>
  <c r="CM87" i="60"/>
  <c r="BS90" i="60"/>
  <c r="BO93" i="60"/>
  <c r="CK93" i="60" s="1"/>
  <c r="CP93" i="60" s="1"/>
  <c r="CJ94" i="60"/>
  <c r="CJ107" i="60"/>
  <c r="CA118" i="60"/>
  <c r="CE118" i="60"/>
  <c r="CF121" i="60"/>
  <c r="CI121" i="60" s="1"/>
  <c r="BP124" i="60"/>
  <c r="CM125" i="60"/>
  <c r="CO125" i="60" s="1"/>
  <c r="BN129" i="60"/>
  <c r="CM132" i="60"/>
  <c r="CI166" i="60"/>
  <c r="BO174" i="60"/>
  <c r="CK210" i="60"/>
  <c r="CL220" i="60"/>
  <c r="CI220" i="60"/>
  <c r="CA222" i="60"/>
  <c r="BS15" i="60"/>
  <c r="BO201" i="60"/>
  <c r="CI15" i="60"/>
  <c r="CE171" i="60"/>
  <c r="CE172" i="60"/>
  <c r="CA178" i="60"/>
  <c r="CA177" i="60"/>
  <c r="CO87" i="60"/>
  <c r="CN87" i="60"/>
  <c r="BW152" i="60"/>
  <c r="CH152" i="60"/>
  <c r="CH5" i="60"/>
  <c r="BO154" i="60"/>
  <c r="BG155" i="60"/>
  <c r="BO6" i="60"/>
  <c r="CF8" i="60"/>
  <c r="CF9" i="60"/>
  <c r="BQ10" i="60"/>
  <c r="CG19" i="60"/>
  <c r="CG171" i="60" s="1"/>
  <c r="CF21" i="60"/>
  <c r="BW178" i="60"/>
  <c r="BW177" i="60"/>
  <c r="CH178" i="60"/>
  <c r="CE180" i="60"/>
  <c r="CE179" i="60"/>
  <c r="BL251" i="60"/>
  <c r="BL187" i="60"/>
  <c r="CG41" i="60"/>
  <c r="CG199" i="60" s="1"/>
  <c r="CH42" i="60"/>
  <c r="BO43" i="60"/>
  <c r="CF43" i="60"/>
  <c r="CF203" i="60" s="1"/>
  <c r="BI206" i="60"/>
  <c r="BJ206" i="60" s="1"/>
  <c r="BJ44" i="60"/>
  <c r="CF44" i="60"/>
  <c r="BT51" i="60"/>
  <c r="BZ223" i="60"/>
  <c r="CA57" i="60"/>
  <c r="CA56" i="60"/>
  <c r="BQ152" i="60"/>
  <c r="BF152" i="60"/>
  <c r="BQ5" i="60"/>
  <c r="CG5" i="60"/>
  <c r="BV156" i="60"/>
  <c r="BW154" i="60"/>
  <c r="BZ156" i="60"/>
  <c r="CA154" i="60"/>
  <c r="CD156" i="60"/>
  <c r="CE154" i="60"/>
  <c r="CH6" i="60"/>
  <c r="BF7" i="60"/>
  <c r="BO9" i="60"/>
  <c r="BP10" i="60"/>
  <c r="CF10" i="60"/>
  <c r="BJ11" i="60"/>
  <c r="BW11" i="60"/>
  <c r="BP12" i="60"/>
  <c r="BP161" i="60" s="1"/>
  <c r="CF12" i="60"/>
  <c r="CF161" i="60" s="1"/>
  <c r="BP13" i="60"/>
  <c r="CF13" i="60"/>
  <c r="CF163" i="60" s="1"/>
  <c r="BE14" i="60"/>
  <c r="BM14" i="60"/>
  <c r="BY14" i="60"/>
  <c r="BY165" i="60" s="1"/>
  <c r="CC14" i="60"/>
  <c r="CC165" i="60" s="1"/>
  <c r="BF16" i="60"/>
  <c r="BO18" i="60"/>
  <c r="BL19" i="60"/>
  <c r="BL172" i="60" s="1"/>
  <c r="CF19" i="60"/>
  <c r="CF171" i="60" s="1"/>
  <c r="BI21" i="60"/>
  <c r="BI29" i="60" s="1"/>
  <c r="BF22" i="60"/>
  <c r="CG23" i="60"/>
  <c r="CG175" i="60" s="1"/>
  <c r="CA24" i="60"/>
  <c r="BQ178" i="60"/>
  <c r="BF178" i="60"/>
  <c r="BF177" i="60"/>
  <c r="BJ177" i="60"/>
  <c r="BJ178" i="60"/>
  <c r="BN177" i="60"/>
  <c r="BN178" i="60"/>
  <c r="BQ25" i="60"/>
  <c r="CG25" i="60"/>
  <c r="CG177" i="60" s="1"/>
  <c r="CA26" i="60"/>
  <c r="BF180" i="60"/>
  <c r="BF179" i="60"/>
  <c r="BQ180" i="60"/>
  <c r="BJ179" i="60"/>
  <c r="BJ180" i="60"/>
  <c r="BN180" i="60"/>
  <c r="BN179" i="60"/>
  <c r="BQ27" i="60"/>
  <c r="CG180" i="60"/>
  <c r="CG27" i="60"/>
  <c r="BE29" i="60"/>
  <c r="BO34" i="60"/>
  <c r="BP35" i="60"/>
  <c r="BP189" i="60" s="1"/>
  <c r="CF35" i="60"/>
  <c r="CF189" i="60" s="1"/>
  <c r="BQ36" i="60"/>
  <c r="CG36" i="60"/>
  <c r="BJ37" i="60"/>
  <c r="BK195" i="60"/>
  <c r="BC208" i="60"/>
  <c r="BC230" i="60" s="1"/>
  <c r="BO198" i="60"/>
  <c r="BO40" i="60"/>
  <c r="BW40" i="60"/>
  <c r="CA40" i="60"/>
  <c r="CE40" i="60"/>
  <c r="BP41" i="60"/>
  <c r="CF41" i="60"/>
  <c r="CF199" i="60" s="1"/>
  <c r="BR202" i="60"/>
  <c r="BQ42" i="60"/>
  <c r="BQ201" i="60" s="1"/>
  <c r="CG42" i="60"/>
  <c r="BJ43" i="60"/>
  <c r="BN43" i="60"/>
  <c r="BW43" i="60"/>
  <c r="CA43" i="60"/>
  <c r="CE43" i="60"/>
  <c r="BM206" i="60"/>
  <c r="BN206" i="60" s="1"/>
  <c r="BN44" i="60"/>
  <c r="BW44" i="60"/>
  <c r="CA44" i="60"/>
  <c r="CE44" i="60"/>
  <c r="BF45" i="60"/>
  <c r="BI209" i="60"/>
  <c r="BI51" i="60"/>
  <c r="BI63" i="60" s="1"/>
  <c r="BM209" i="60"/>
  <c r="BM51" i="60"/>
  <c r="CF49" i="60"/>
  <c r="BL51" i="60"/>
  <c r="BL247" i="60" s="1"/>
  <c r="BH102" i="60"/>
  <c r="BJ101" i="60" s="1"/>
  <c r="BX102" i="60"/>
  <c r="CC233" i="60"/>
  <c r="CC102" i="60"/>
  <c r="CK76" i="60"/>
  <c r="CN76" i="60" s="1"/>
  <c r="BR76" i="60"/>
  <c r="BR83" i="60"/>
  <c r="BH146" i="60"/>
  <c r="BP121" i="60"/>
  <c r="CL122" i="60"/>
  <c r="BD128" i="60"/>
  <c r="BD51" i="60"/>
  <c r="BF50" i="60" s="1"/>
  <c r="BJ130" i="60"/>
  <c r="BI128" i="60"/>
  <c r="BJ129" i="60"/>
  <c r="BP130" i="60"/>
  <c r="BS139" i="60"/>
  <c r="BR138" i="60"/>
  <c r="CM139" i="60"/>
  <c r="BR139" i="60"/>
  <c r="BS138" i="60"/>
  <c r="BM161" i="60"/>
  <c r="BL167" i="60"/>
  <c r="BP9" i="60"/>
  <c r="BQ160" i="60"/>
  <c r="BF160" i="60"/>
  <c r="CG12" i="60"/>
  <c r="CG161" i="60" s="1"/>
  <c r="BQ13" i="60"/>
  <c r="BP17" i="60"/>
  <c r="BP170" i="60"/>
  <c r="BD174" i="60"/>
  <c r="BP18" i="60"/>
  <c r="BQ172" i="60"/>
  <c r="BF172" i="60"/>
  <c r="CH25" i="60"/>
  <c r="CA180" i="60"/>
  <c r="CA179" i="60"/>
  <c r="CD29" i="60"/>
  <c r="BH251" i="60"/>
  <c r="BH187" i="60"/>
  <c r="BP198" i="60"/>
  <c r="BD208" i="60"/>
  <c r="BD246" i="60" s="1"/>
  <c r="BQ41" i="60"/>
  <c r="BV216" i="60"/>
  <c r="CH214" i="60"/>
  <c r="CD84" i="60"/>
  <c r="CE83" i="60"/>
  <c r="CN91" i="60"/>
  <c r="BH239" i="60"/>
  <c r="BJ93" i="60"/>
  <c r="BP93" i="60"/>
  <c r="BJ92" i="60"/>
  <c r="CL162" i="60"/>
  <c r="BS161" i="60"/>
  <c r="BS162" i="60"/>
  <c r="BW5" i="60"/>
  <c r="CA5" i="60"/>
  <c r="CE5" i="60"/>
  <c r="BH156" i="60"/>
  <c r="BL156" i="60"/>
  <c r="BP6" i="60"/>
  <c r="BX156" i="60"/>
  <c r="CB156" i="60"/>
  <c r="CF6" i="60"/>
  <c r="CF153" i="60" s="1"/>
  <c r="BQ158" i="60"/>
  <c r="BF158" i="60"/>
  <c r="BJ158" i="60"/>
  <c r="BQ9" i="60"/>
  <c r="CG9" i="60"/>
  <c r="BF10" i="60"/>
  <c r="BJ10" i="60"/>
  <c r="BN10" i="60"/>
  <c r="CE160" i="60"/>
  <c r="CH10" i="60"/>
  <c r="CE11" i="60"/>
  <c r="BF12" i="60"/>
  <c r="BJ12" i="60"/>
  <c r="CH12" i="60"/>
  <c r="BF13" i="60"/>
  <c r="BJ13" i="60"/>
  <c r="BN13" i="60"/>
  <c r="CH13" i="60"/>
  <c r="BO14" i="60"/>
  <c r="BN16" i="60"/>
  <c r="BU17" i="60"/>
  <c r="BE174" i="60"/>
  <c r="BQ170" i="60"/>
  <c r="BJ170" i="60"/>
  <c r="BI174" i="60"/>
  <c r="BN170" i="60"/>
  <c r="BQ18" i="60"/>
  <c r="CG170" i="60"/>
  <c r="BU174" i="60"/>
  <c r="BU173" i="60" s="1"/>
  <c r="BY174" i="60"/>
  <c r="BY173" i="60" s="1"/>
  <c r="CC174" i="60"/>
  <c r="CC173" i="60" s="1"/>
  <c r="CG18" i="60"/>
  <c r="BF19" i="60"/>
  <c r="BJ19" i="60"/>
  <c r="BW172" i="60"/>
  <c r="BW171" i="60"/>
  <c r="CH172" i="60"/>
  <c r="CA172" i="60"/>
  <c r="CA171" i="60"/>
  <c r="CH19" i="60"/>
  <c r="BF20" i="60"/>
  <c r="BC21" i="60"/>
  <c r="BC29" i="60" s="1"/>
  <c r="CA22" i="60"/>
  <c r="BO23" i="60"/>
  <c r="BW23" i="60"/>
  <c r="BW175" i="60" s="1"/>
  <c r="CA23" i="60"/>
  <c r="CA175" i="60" s="1"/>
  <c r="CE23" i="60"/>
  <c r="CE175" i="60" s="1"/>
  <c r="BF24" i="60"/>
  <c r="BO25" i="60"/>
  <c r="BW25" i="60"/>
  <c r="CA25" i="60"/>
  <c r="CE25" i="60"/>
  <c r="BF26" i="60"/>
  <c r="BO27" i="60"/>
  <c r="BO179" i="60" s="1"/>
  <c r="BW27" i="60"/>
  <c r="CA27" i="60"/>
  <c r="CE27" i="60"/>
  <c r="CL186" i="60"/>
  <c r="CL106" i="60"/>
  <c r="BE251" i="60"/>
  <c r="BE187" i="60"/>
  <c r="BI251" i="60"/>
  <c r="BI187" i="60"/>
  <c r="BM251" i="60"/>
  <c r="BM187" i="60"/>
  <c r="BQ34" i="60"/>
  <c r="BQ187" i="60" s="1"/>
  <c r="BU251" i="60"/>
  <c r="BU187" i="60"/>
  <c r="BY251" i="60"/>
  <c r="BY187" i="60"/>
  <c r="CC251" i="60"/>
  <c r="CC187" i="60"/>
  <c r="CG34" i="60"/>
  <c r="CG187" i="60" s="1"/>
  <c r="BF35" i="60"/>
  <c r="BJ35" i="60"/>
  <c r="BN35" i="60"/>
  <c r="CH35" i="60"/>
  <c r="BO36" i="60"/>
  <c r="BO191" i="60" s="1"/>
  <c r="BW36" i="60"/>
  <c r="CA36" i="60"/>
  <c r="CE36" i="60"/>
  <c r="BP37" i="60"/>
  <c r="BI245" i="60"/>
  <c r="BQ39" i="60"/>
  <c r="BU195" i="60"/>
  <c r="BE208" i="60"/>
  <c r="BE246" i="60" s="1"/>
  <c r="BF198" i="60"/>
  <c r="BQ198" i="60"/>
  <c r="BJ198" i="60"/>
  <c r="BI208" i="60"/>
  <c r="BN198" i="60"/>
  <c r="BM208" i="60"/>
  <c r="BQ40" i="60"/>
  <c r="BU208" i="60"/>
  <c r="CG198" i="60"/>
  <c r="CG40" i="60"/>
  <c r="BF41" i="60"/>
  <c r="BJ41" i="60"/>
  <c r="BN41" i="60"/>
  <c r="CH41" i="60"/>
  <c r="BW42" i="60"/>
  <c r="CA42" i="60"/>
  <c r="CE42" i="60"/>
  <c r="BP43" i="60"/>
  <c r="CH43" i="60"/>
  <c r="BE206" i="60"/>
  <c r="BF44" i="60"/>
  <c r="BP44" i="60"/>
  <c r="CG44" i="60"/>
  <c r="BU246" i="60"/>
  <c r="BZ209" i="60"/>
  <c r="CA47" i="60"/>
  <c r="CF47" i="60"/>
  <c r="CF209" i="60" s="1"/>
  <c r="BO48" i="60"/>
  <c r="BR48" i="60" s="1"/>
  <c r="BC216" i="60"/>
  <c r="BO214" i="60"/>
  <c r="BO49" i="60"/>
  <c r="CK49" i="60" s="1"/>
  <c r="BI219" i="60"/>
  <c r="BJ53" i="60"/>
  <c r="CD219" i="60"/>
  <c r="CE53" i="60"/>
  <c r="BI225" i="60"/>
  <c r="BJ58" i="60"/>
  <c r="BJ59" i="60"/>
  <c r="BY225" i="60"/>
  <c r="CA58" i="60"/>
  <c r="CD225" i="60"/>
  <c r="CE59" i="60"/>
  <c r="CE58" i="60"/>
  <c r="BM63" i="60"/>
  <c r="BS75" i="60"/>
  <c r="BR74" i="60"/>
  <c r="CM75" i="60"/>
  <c r="BR75" i="60"/>
  <c r="BS74" i="60"/>
  <c r="BZ84" i="60"/>
  <c r="CA83" i="60"/>
  <c r="CJ88" i="60"/>
  <c r="CI88" i="60"/>
  <c r="BR91" i="60"/>
  <c r="BS113" i="60"/>
  <c r="CM113" i="60"/>
  <c r="BR113" i="60"/>
  <c r="CL120" i="60"/>
  <c r="CO120" i="60" s="1"/>
  <c r="BS120" i="60"/>
  <c r="CH154" i="60"/>
  <c r="BT156" i="60"/>
  <c r="BM174" i="60"/>
  <c r="BM195" i="60"/>
  <c r="CM200" i="60"/>
  <c r="BR200" i="60"/>
  <c r="BQ199" i="60"/>
  <c r="BS200" i="60"/>
  <c r="CG10" i="60"/>
  <c r="CG159" i="60" s="1"/>
  <c r="BQ12" i="60"/>
  <c r="CG13" i="60"/>
  <c r="CF17" i="60"/>
  <c r="CF18" i="60"/>
  <c r="CF169" i="60" s="1"/>
  <c r="BQ19" i="60"/>
  <c r="CH23" i="60"/>
  <c r="CH175" i="60" s="1"/>
  <c r="CE177" i="60"/>
  <c r="CE178" i="60"/>
  <c r="BW180" i="60"/>
  <c r="CH180" i="60"/>
  <c r="BW179" i="60"/>
  <c r="CH27" i="60"/>
  <c r="BV29" i="60"/>
  <c r="BP34" i="60"/>
  <c r="CF34" i="60"/>
  <c r="CF187" i="60" s="1"/>
  <c r="BQ35" i="60"/>
  <c r="CG35" i="60"/>
  <c r="CH36" i="60"/>
  <c r="BP40" i="60"/>
  <c r="CF198" i="60"/>
  <c r="BT208" i="60"/>
  <c r="CF40" i="60"/>
  <c r="CE46" i="60"/>
  <c r="CD209" i="60"/>
  <c r="CE47" i="60"/>
  <c r="BM217" i="60"/>
  <c r="BN52" i="60"/>
  <c r="BM219" i="60"/>
  <c r="BN53" i="60"/>
  <c r="CG57" i="60"/>
  <c r="CG223" i="60" s="1"/>
  <c r="BM225" i="60"/>
  <c r="BN59" i="60"/>
  <c r="BS81" i="60"/>
  <c r="BQ80" i="60"/>
  <c r="BR81" i="60"/>
  <c r="CM81" i="60"/>
  <c r="BU241" i="60"/>
  <c r="BW86" i="60"/>
  <c r="BU84" i="60"/>
  <c r="CG86" i="60"/>
  <c r="BS94" i="60"/>
  <c r="CL95" i="60"/>
  <c r="CL107" i="60"/>
  <c r="BS107" i="60"/>
  <c r="CL152" i="60"/>
  <c r="BP151" i="60"/>
  <c r="BP5" i="60"/>
  <c r="CF5" i="60"/>
  <c r="BE156" i="60"/>
  <c r="BF154" i="60"/>
  <c r="BQ154" i="60"/>
  <c r="BI156" i="60"/>
  <c r="BJ154" i="60"/>
  <c r="BM156" i="60"/>
  <c r="BN154" i="60"/>
  <c r="BQ6" i="60"/>
  <c r="BU156" i="60"/>
  <c r="CG154" i="60"/>
  <c r="BY156" i="60"/>
  <c r="CC156" i="60"/>
  <c r="CG6" i="60"/>
  <c r="BF8" i="60"/>
  <c r="BJ8" i="60"/>
  <c r="BF9" i="60"/>
  <c r="BJ9" i="60"/>
  <c r="BN9" i="60"/>
  <c r="CI158" i="60"/>
  <c r="CH9" i="60"/>
  <c r="CH157" i="60" s="1"/>
  <c r="BO10" i="60"/>
  <c r="BW10" i="60"/>
  <c r="CA10" i="60"/>
  <c r="CE10" i="60"/>
  <c r="BF11" i="60"/>
  <c r="BO12" i="60"/>
  <c r="BW12" i="60"/>
  <c r="CA12" i="60"/>
  <c r="CE12" i="60"/>
  <c r="BO13" i="60"/>
  <c r="BW13" i="60"/>
  <c r="CA13" i="60"/>
  <c r="CE13" i="60"/>
  <c r="BD14" i="60"/>
  <c r="BL14" i="60"/>
  <c r="BL165" i="60" s="1"/>
  <c r="CF14" i="60"/>
  <c r="CF165" i="60" s="1"/>
  <c r="BF18" i="60"/>
  <c r="BJ18" i="60"/>
  <c r="BN18" i="60"/>
  <c r="CH170" i="60"/>
  <c r="BV174" i="60"/>
  <c r="BW170" i="60"/>
  <c r="BW174" i="60" s="1"/>
  <c r="BW169" i="60"/>
  <c r="BZ174" i="60"/>
  <c r="CA170" i="60"/>
  <c r="CA174" i="60" s="1"/>
  <c r="CA169" i="60"/>
  <c r="CD174" i="60"/>
  <c r="CE170" i="60"/>
  <c r="CE169" i="60"/>
  <c r="CH18" i="60"/>
  <c r="BO19" i="60"/>
  <c r="CK19" i="60" s="1"/>
  <c r="BW19" i="60"/>
  <c r="CA19" i="60"/>
  <c r="CE19" i="60"/>
  <c r="BH21" i="60"/>
  <c r="BP21" i="60" s="1"/>
  <c r="CE22" i="60"/>
  <c r="BF23" i="60"/>
  <c r="BJ23" i="60"/>
  <c r="BP23" i="60"/>
  <c r="CF23" i="60"/>
  <c r="CF175" i="60" s="1"/>
  <c r="BW24" i="60"/>
  <c r="CL178" i="60"/>
  <c r="BP177" i="60"/>
  <c r="BP25" i="60"/>
  <c r="CF25" i="60"/>
  <c r="BW26" i="60"/>
  <c r="CL180" i="60"/>
  <c r="BP27" i="60"/>
  <c r="CF27" i="60"/>
  <c r="BF34" i="60"/>
  <c r="BJ34" i="60"/>
  <c r="BN34" i="60"/>
  <c r="BV251" i="60"/>
  <c r="BV187" i="60"/>
  <c r="BZ251" i="60"/>
  <c r="BZ187" i="60"/>
  <c r="CD251" i="60"/>
  <c r="CD187" i="60"/>
  <c r="CH34" i="60"/>
  <c r="CH187" i="60" s="1"/>
  <c r="BO35" i="60"/>
  <c r="BW35" i="60"/>
  <c r="CE35" i="60"/>
  <c r="BP36" i="60"/>
  <c r="CL36" i="60" s="1"/>
  <c r="CF36" i="60"/>
  <c r="BF39" i="60"/>
  <c r="BJ39" i="60"/>
  <c r="BZ245" i="60"/>
  <c r="BZ195" i="60"/>
  <c r="CD245" i="60"/>
  <c r="CD63" i="60"/>
  <c r="CH39" i="60"/>
  <c r="BF40" i="60"/>
  <c r="BJ40" i="60"/>
  <c r="BN40" i="60"/>
  <c r="CH198" i="60"/>
  <c r="BW198" i="60"/>
  <c r="BV208" i="60"/>
  <c r="BZ208" i="60"/>
  <c r="CA198" i="60"/>
  <c r="CD208" i="60"/>
  <c r="CE198" i="60"/>
  <c r="CH40" i="60"/>
  <c r="BO41" i="60"/>
  <c r="BW41" i="60"/>
  <c r="CA41" i="60"/>
  <c r="CE41" i="60"/>
  <c r="BP42" i="60"/>
  <c r="BE204" i="60"/>
  <c r="BQ43" i="60"/>
  <c r="BW204" i="60"/>
  <c r="CH204" i="60"/>
  <c r="BQ44" i="60"/>
  <c r="BW206" i="60"/>
  <c r="BH246" i="60"/>
  <c r="BS46" i="60"/>
  <c r="CG46" i="60"/>
  <c r="BH209" i="60"/>
  <c r="BH51" i="60"/>
  <c r="BH247" i="60" s="1"/>
  <c r="BV209" i="60"/>
  <c r="BW47" i="60"/>
  <c r="CG47" i="60"/>
  <c r="CG209" i="60" s="1"/>
  <c r="BP214" i="60"/>
  <c r="BD216" i="60"/>
  <c r="CF214" i="60"/>
  <c r="CF216" i="60" s="1"/>
  <c r="BT216" i="60"/>
  <c r="BT215" i="60" s="1"/>
  <c r="BU217" i="60"/>
  <c r="BW52" i="60"/>
  <c r="CG52" i="60"/>
  <c r="CG217" i="60" s="1"/>
  <c r="BE219" i="60"/>
  <c r="BQ53" i="60"/>
  <c r="BF53" i="60"/>
  <c r="BV221" i="60"/>
  <c r="BW55" i="60"/>
  <c r="BW54" i="60"/>
  <c r="BN58" i="60"/>
  <c r="BE225" i="60"/>
  <c r="BF58" i="60"/>
  <c r="BQ59" i="60"/>
  <c r="BF59" i="60"/>
  <c r="BV84" i="60"/>
  <c r="BW84" i="60" s="1"/>
  <c r="CH83" i="60"/>
  <c r="BW83" i="60"/>
  <c r="BH241" i="60"/>
  <c r="BJ85" i="60"/>
  <c r="BH84" i="60"/>
  <c r="BM241" i="60"/>
  <c r="BN86" i="60"/>
  <c r="BM84" i="60"/>
  <c r="BN84" i="60" s="1"/>
  <c r="BN85" i="60"/>
  <c r="CJ87" i="60"/>
  <c r="CI87" i="60"/>
  <c r="CJ91" i="60"/>
  <c r="CI91" i="60"/>
  <c r="BO110" i="60"/>
  <c r="BC112" i="60"/>
  <c r="BN110" i="60"/>
  <c r="BL112" i="60"/>
  <c r="BP110" i="60"/>
  <c r="CB128" i="60"/>
  <c r="CB51" i="60"/>
  <c r="CB63" i="60" s="1"/>
  <c r="BK155" i="60"/>
  <c r="BH167" i="60"/>
  <c r="BN167" i="60"/>
  <c r="BN168" i="60"/>
  <c r="BM167" i="60"/>
  <c r="BF170" i="60"/>
  <c r="BV211" i="60"/>
  <c r="BV51" i="60"/>
  <c r="BW49" i="60"/>
  <c r="BW214" i="60" s="1"/>
  <c r="BW216" i="60" s="1"/>
  <c r="CA49" i="60"/>
  <c r="CA214" i="60" s="1"/>
  <c r="CA216" i="60" s="1"/>
  <c r="CE49" i="60"/>
  <c r="CE214" i="60" s="1"/>
  <c r="CE216" i="60" s="1"/>
  <c r="BY247" i="60"/>
  <c r="CA51" i="60"/>
  <c r="BY217" i="60"/>
  <c r="CA52" i="60"/>
  <c r="BZ221" i="60"/>
  <c r="CA54" i="60"/>
  <c r="CA55" i="60"/>
  <c r="BI223" i="60"/>
  <c r="BJ56" i="60"/>
  <c r="CD223" i="60"/>
  <c r="CE57" i="60"/>
  <c r="BS61" i="60"/>
  <c r="BV228" i="60"/>
  <c r="BW60" i="60"/>
  <c r="BW61" i="60"/>
  <c r="CH61" i="60"/>
  <c r="CM61" i="60" s="1"/>
  <c r="CJ68" i="60"/>
  <c r="CI68" i="60"/>
  <c r="CL69" i="60"/>
  <c r="CO69" i="60" s="1"/>
  <c r="CA70" i="60"/>
  <c r="BC102" i="60"/>
  <c r="BV233" i="60"/>
  <c r="BW70" i="60"/>
  <c r="BW71" i="60"/>
  <c r="CB102" i="60"/>
  <c r="CH71" i="60"/>
  <c r="CM71" i="60" s="1"/>
  <c r="BR73" i="60"/>
  <c r="BR79" i="60"/>
  <c r="CH80" i="60"/>
  <c r="CJ81" i="60"/>
  <c r="CJ79" i="60"/>
  <c r="CJ82" i="60"/>
  <c r="CI82" i="60"/>
  <c r="BY241" i="60"/>
  <c r="CA86" i="60"/>
  <c r="BY84" i="60"/>
  <c r="CI90" i="60"/>
  <c r="BL239" i="60"/>
  <c r="BN93" i="60"/>
  <c r="BN92" i="60"/>
  <c r="CJ95" i="60"/>
  <c r="CI95" i="60"/>
  <c r="BS100" i="60"/>
  <c r="BR99" i="60"/>
  <c r="CM100" i="60"/>
  <c r="BR100" i="60"/>
  <c r="BV102" i="60"/>
  <c r="BS108" i="60"/>
  <c r="BR108" i="60"/>
  <c r="CM108" i="60"/>
  <c r="CE112" i="60"/>
  <c r="CK114" i="60"/>
  <c r="CN114" i="60" s="1"/>
  <c r="BS116" i="60"/>
  <c r="BR116" i="60"/>
  <c r="BW118" i="60"/>
  <c r="CH119" i="60"/>
  <c r="BR120" i="60"/>
  <c r="CK120" i="60"/>
  <c r="CN120" i="60" s="1"/>
  <c r="CG124" i="60"/>
  <c r="BR162" i="60"/>
  <c r="CK162" i="60"/>
  <c r="BR161" i="60"/>
  <c r="CI164" i="60"/>
  <c r="BX173" i="60"/>
  <c r="CN188" i="60"/>
  <c r="CO187" i="60"/>
  <c r="CO188" i="60"/>
  <c r="BI221" i="60"/>
  <c r="BE223" i="60"/>
  <c r="BN204" i="60"/>
  <c r="CG43" i="60"/>
  <c r="CG203" i="60" s="1"/>
  <c r="CH206" i="60"/>
  <c r="CE206" i="60"/>
  <c r="CH44" i="60"/>
  <c r="BK209" i="60"/>
  <c r="BK51" i="60"/>
  <c r="BK215" i="60" s="1"/>
  <c r="BO47" i="60"/>
  <c r="BP48" i="60"/>
  <c r="CG48" i="60"/>
  <c r="CG211" i="60" s="1"/>
  <c r="BH215" i="60"/>
  <c r="BP49" i="60"/>
  <c r="CH49" i="60"/>
  <c r="BU51" i="60"/>
  <c r="BI217" i="60"/>
  <c r="BJ52" i="60"/>
  <c r="BP52" i="60"/>
  <c r="BZ219" i="60"/>
  <c r="CA53" i="60"/>
  <c r="CG53" i="60"/>
  <c r="BQ57" i="60"/>
  <c r="BV223" i="60"/>
  <c r="BW56" i="60"/>
  <c r="BW57" i="60"/>
  <c r="CH57" i="60"/>
  <c r="BZ225" i="60"/>
  <c r="CA59" i="60"/>
  <c r="CG59" i="60"/>
  <c r="CG225" i="60" s="1"/>
  <c r="BE228" i="60"/>
  <c r="BF60" i="60"/>
  <c r="BI228" i="60"/>
  <c r="BI230" i="60" s="1"/>
  <c r="BJ60" i="60"/>
  <c r="CD228" i="60"/>
  <c r="CE61" i="60"/>
  <c r="BS68" i="60"/>
  <c r="CM68" i="60"/>
  <c r="BR68" i="60"/>
  <c r="BS69" i="60"/>
  <c r="CK69" i="60"/>
  <c r="BE233" i="60"/>
  <c r="BF70" i="60"/>
  <c r="BI233" i="60"/>
  <c r="BJ70" i="60"/>
  <c r="BT102" i="60"/>
  <c r="CD233" i="60"/>
  <c r="CE71" i="60"/>
  <c r="CK72" i="60"/>
  <c r="CN72" i="60" s="1"/>
  <c r="CM73" i="60"/>
  <c r="BJ77" i="60"/>
  <c r="BO77" i="60"/>
  <c r="CK78" i="60"/>
  <c r="CM79" i="60"/>
  <c r="BS82" i="60"/>
  <c r="CM82" i="60"/>
  <c r="BR82" i="60"/>
  <c r="CA85" i="60"/>
  <c r="BI241" i="60"/>
  <c r="BJ86" i="60"/>
  <c r="BI84" i="60"/>
  <c r="BP86" i="60"/>
  <c r="BD239" i="60"/>
  <c r="BF93" i="60"/>
  <c r="BS95" i="60"/>
  <c r="BR94" i="60"/>
  <c r="CM95" i="60"/>
  <c r="BR95" i="60"/>
  <c r="BR97" i="60"/>
  <c r="CI97" i="60"/>
  <c r="CJ100" i="60"/>
  <c r="CI100" i="60"/>
  <c r="CO107" i="60"/>
  <c r="CJ108" i="60"/>
  <c r="CI108" i="60"/>
  <c r="BS109" i="60"/>
  <c r="CM109" i="60"/>
  <c r="CK115" i="60"/>
  <c r="CN115" i="60" s="1"/>
  <c r="BR115" i="60"/>
  <c r="CM116" i="60"/>
  <c r="CJ117" i="60"/>
  <c r="CI117" i="60"/>
  <c r="BS118" i="60"/>
  <c r="BO121" i="60"/>
  <c r="BS122" i="60"/>
  <c r="BQ121" i="60"/>
  <c r="CM122" i="60"/>
  <c r="BR122" i="60"/>
  <c r="BS126" i="60"/>
  <c r="CM126" i="60"/>
  <c r="BR126" i="60"/>
  <c r="BR127" i="60"/>
  <c r="BF129" i="60"/>
  <c r="BF130" i="60"/>
  <c r="BE128" i="60"/>
  <c r="BQ130" i="60"/>
  <c r="CE130" i="60"/>
  <c r="CE129" i="60"/>
  <c r="CC128" i="60"/>
  <c r="CJ134" i="60"/>
  <c r="CI134" i="60"/>
  <c r="BF137" i="60"/>
  <c r="BD55" i="60"/>
  <c r="CQ142" i="60"/>
  <c r="CO141" i="60"/>
  <c r="CJ144" i="60"/>
  <c r="CI144" i="60"/>
  <c r="CI143" i="60"/>
  <c r="BZ146" i="60"/>
  <c r="BI195" i="60"/>
  <c r="CH48" i="60"/>
  <c r="CH211" i="60" s="1"/>
  <c r="BZ215" i="60"/>
  <c r="CA215" i="60"/>
  <c r="CD215" i="60"/>
  <c r="CE215" i="60"/>
  <c r="CC247" i="60"/>
  <c r="CE51" i="60"/>
  <c r="CE50" i="60"/>
  <c r="BE217" i="60"/>
  <c r="BF52" i="60"/>
  <c r="BQ52" i="60"/>
  <c r="CC217" i="60"/>
  <c r="CE52" i="60"/>
  <c r="BV219" i="60"/>
  <c r="BW53" i="60"/>
  <c r="CH53" i="60"/>
  <c r="BM221" i="60"/>
  <c r="BN54" i="60"/>
  <c r="CD221" i="60"/>
  <c r="CE55" i="60"/>
  <c r="BV225" i="60"/>
  <c r="BW58" i="60"/>
  <c r="BW59" i="60"/>
  <c r="CH59" i="60"/>
  <c r="CG228" i="60"/>
  <c r="CG227" i="60" s="1"/>
  <c r="BZ228" i="60"/>
  <c r="BZ230" i="60" s="1"/>
  <c r="CA61" i="60"/>
  <c r="CG61" i="60"/>
  <c r="BZ233" i="60"/>
  <c r="CA71" i="60"/>
  <c r="CA102" i="60" s="1"/>
  <c r="CG71" i="60"/>
  <c r="CJ75" i="60"/>
  <c r="CI75" i="60"/>
  <c r="BS77" i="60"/>
  <c r="BE241" i="60"/>
  <c r="BF85" i="60"/>
  <c r="BF86" i="60"/>
  <c r="BE84" i="60"/>
  <c r="BQ86" i="60"/>
  <c r="CC241" i="60"/>
  <c r="CE86" i="60"/>
  <c r="CE85" i="60"/>
  <c r="CC84" i="60"/>
  <c r="BS88" i="60"/>
  <c r="CM88" i="60"/>
  <c r="BR88" i="60"/>
  <c r="CM90" i="60"/>
  <c r="BE102" i="60"/>
  <c r="BM102" i="60"/>
  <c r="BU102" i="60"/>
  <c r="CD102" i="60"/>
  <c r="CH112" i="60"/>
  <c r="BW112" i="60"/>
  <c r="BV146" i="60"/>
  <c r="BW111" i="60"/>
  <c r="CM124" i="60"/>
  <c r="CJ132" i="60"/>
  <c r="CI132" i="60"/>
  <c r="BS137" i="60"/>
  <c r="BS136" i="60"/>
  <c r="BS143" i="60"/>
  <c r="CL144" i="60"/>
  <c r="CJ162" i="60"/>
  <c r="CJ161" i="60"/>
  <c r="BQ168" i="60"/>
  <c r="CQ176" i="60"/>
  <c r="CF48" i="60"/>
  <c r="BE216" i="60"/>
  <c r="BQ214" i="60"/>
  <c r="BJ216" i="60"/>
  <c r="BJ215" i="60"/>
  <c r="BN216" i="60"/>
  <c r="BN215" i="60"/>
  <c r="BM215" i="60"/>
  <c r="BQ49" i="60"/>
  <c r="BU216" i="60"/>
  <c r="BU230" i="60" s="1"/>
  <c r="CG214" i="60"/>
  <c r="BY215" i="60"/>
  <c r="CC215" i="60"/>
  <c r="CG49" i="60"/>
  <c r="BZ247" i="60"/>
  <c r="CD247" i="60"/>
  <c r="CH52" i="60"/>
  <c r="CH217" i="60" s="1"/>
  <c r="BO53" i="60"/>
  <c r="BO219" i="60" s="1"/>
  <c r="BO55" i="60"/>
  <c r="BO221" i="60" s="1"/>
  <c r="BO57" i="60"/>
  <c r="BO59" i="60"/>
  <c r="BO61" i="60"/>
  <c r="BO227" i="60" s="1"/>
  <c r="BO71" i="60"/>
  <c r="CH86" i="60"/>
  <c r="CA92" i="60"/>
  <c r="BQ93" i="60"/>
  <c r="CG93" i="60"/>
  <c r="CF110" i="60"/>
  <c r="CG110" i="60"/>
  <c r="BY112" i="60"/>
  <c r="CA111" i="60" s="1"/>
  <c r="CE111" i="60"/>
  <c r="BT112" i="60"/>
  <c r="BS117" i="60"/>
  <c r="CM117" i="60"/>
  <c r="BR117" i="60"/>
  <c r="CG121" i="60"/>
  <c r="CJ121" i="60" s="1"/>
  <c r="CK123" i="60"/>
  <c r="CN123" i="60" s="1"/>
  <c r="BR123" i="60"/>
  <c r="BO124" i="60"/>
  <c r="CH124" i="60"/>
  <c r="CJ125" i="60"/>
  <c r="CJ126" i="60"/>
  <c r="CI126" i="60"/>
  <c r="CA130" i="60"/>
  <c r="BY128" i="60"/>
  <c r="CK131" i="60"/>
  <c r="CN131" i="60" s="1"/>
  <c r="BR135" i="60"/>
  <c r="BN137" i="60"/>
  <c r="BN136" i="60"/>
  <c r="CJ139" i="60"/>
  <c r="CI139" i="60"/>
  <c r="BS144" i="60"/>
  <c r="BR143" i="60"/>
  <c r="CM144" i="60"/>
  <c r="BR144" i="60"/>
  <c r="CD146" i="60"/>
  <c r="CE145" i="60" s="1"/>
  <c r="BP168" i="60"/>
  <c r="BD167" i="60"/>
  <c r="BJ167" i="60"/>
  <c r="BJ168" i="60"/>
  <c r="BI167" i="60"/>
  <c r="BW168" i="60"/>
  <c r="BV167" i="60"/>
  <c r="CH168" i="60"/>
  <c r="CL190" i="60"/>
  <c r="CG191" i="60"/>
  <c r="CF191" i="60"/>
  <c r="CI192" i="60"/>
  <c r="BO52" i="60"/>
  <c r="BP53" i="60"/>
  <c r="CL53" i="60" s="1"/>
  <c r="CL219" i="60" s="1"/>
  <c r="CF53" i="60"/>
  <c r="CF219" i="60" s="1"/>
  <c r="BP57" i="60"/>
  <c r="BP223" i="60" s="1"/>
  <c r="CF57" i="60"/>
  <c r="CF223" i="60" s="1"/>
  <c r="BP59" i="60"/>
  <c r="CL59" i="60" s="1"/>
  <c r="CF59" i="60"/>
  <c r="CF61" i="60"/>
  <c r="CF227" i="60" s="1"/>
  <c r="BP71" i="60"/>
  <c r="BS70" i="60" s="1"/>
  <c r="CF71" i="60"/>
  <c r="CH93" i="60"/>
  <c r="BD102" i="60"/>
  <c r="BL102" i="60"/>
  <c r="BQ112" i="60"/>
  <c r="CB146" i="60"/>
  <c r="CJ113" i="60"/>
  <c r="CI113" i="60"/>
  <c r="CJ122" i="60"/>
  <c r="CI122" i="60"/>
  <c r="CL123" i="60"/>
  <c r="CL124" i="60" s="1"/>
  <c r="BS125" i="60"/>
  <c r="BQ124" i="60"/>
  <c r="BN130" i="60"/>
  <c r="BM128" i="60"/>
  <c r="BN128" i="60" s="1"/>
  <c r="BW130" i="60"/>
  <c r="BU128" i="60"/>
  <c r="BS134" i="60"/>
  <c r="CM134" i="60"/>
  <c r="BR134" i="60"/>
  <c r="BS135" i="60"/>
  <c r="BI146" i="60"/>
  <c r="CI161" i="60"/>
  <c r="CI162" i="60"/>
  <c r="BF167" i="60"/>
  <c r="BE167" i="60"/>
  <c r="BF168" i="60"/>
  <c r="CM190" i="60"/>
  <c r="BR190" i="60"/>
  <c r="BQ189" i="60"/>
  <c r="BS190" i="60"/>
  <c r="BR192" i="60"/>
  <c r="BQ110" i="60"/>
  <c r="CE168" i="60"/>
  <c r="CD167" i="60"/>
  <c r="CI175" i="60"/>
  <c r="CJ176" i="60"/>
  <c r="CJ188" i="60"/>
  <c r="CI188" i="60"/>
  <c r="CL192" i="60"/>
  <c r="CM194" i="60"/>
  <c r="BW194" i="60"/>
  <c r="BV196" i="60"/>
  <c r="BV245" i="60" s="1"/>
  <c r="CB196" i="60"/>
  <c r="BO165" i="60"/>
  <c r="CK166" i="60"/>
  <c r="CA168" i="60"/>
  <c r="CK172" i="60"/>
  <c r="BS175" i="60"/>
  <c r="BS176" i="60"/>
  <c r="BR175" i="60"/>
  <c r="BX230" i="60"/>
  <c r="BX229" i="60" s="1"/>
  <c r="BX195" i="60"/>
  <c r="CG194" i="60"/>
  <c r="CC196" i="60"/>
  <c r="CC245" i="60" s="1"/>
  <c r="BS188" i="60"/>
  <c r="BO189" i="60"/>
  <c r="BD196" i="60"/>
  <c r="BP194" i="60"/>
  <c r="BS194" i="60" s="1"/>
  <c r="BH196" i="60"/>
  <c r="BH193" i="60"/>
  <c r="BL196" i="60"/>
  <c r="BN195" i="60" s="1"/>
  <c r="BL193" i="60"/>
  <c r="BO196" i="60"/>
  <c r="CF205" i="60"/>
  <c r="CG189" i="60"/>
  <c r="BE193" i="60"/>
  <c r="BE196" i="60"/>
  <c r="BM193" i="60"/>
  <c r="BN194" i="60"/>
  <c r="BG230" i="60"/>
  <c r="CD195" i="60"/>
  <c r="BT196" i="60"/>
  <c r="BT193" i="60"/>
  <c r="BY193" i="60"/>
  <c r="CE194" i="60"/>
  <c r="CD193" i="60"/>
  <c r="CK200" i="60"/>
  <c r="CL212" i="60"/>
  <c r="CO211" i="60" s="1"/>
  <c r="BP211" i="60"/>
  <c r="CJ212" i="60"/>
  <c r="CI212" i="60"/>
  <c r="CO219" i="60"/>
  <c r="CI190" i="60"/>
  <c r="CA194" i="60"/>
  <c r="CF194" i="60"/>
  <c r="BK230" i="60"/>
  <c r="CA196" i="60"/>
  <c r="CI200" i="60"/>
  <c r="CK204" i="60"/>
  <c r="CM210" i="60"/>
  <c r="BS212" i="60"/>
  <c r="BQ211" i="60"/>
  <c r="CK220" i="60"/>
  <c r="BU221" i="60"/>
  <c r="CG222" i="60"/>
  <c r="CG221" i="60" s="1"/>
  <c r="CN218" i="60"/>
  <c r="CC221" i="60"/>
  <c r="CG219" i="60"/>
  <c r="BF222" i="60"/>
  <c r="BF221" i="60"/>
  <c r="CE222" i="60"/>
  <c r="CP234" i="60"/>
  <c r="CP244" i="60" s="1"/>
  <c r="CK244" i="60"/>
  <c r="CO220" i="60"/>
  <c r="BN222" i="60"/>
  <c r="BN221" i="60"/>
  <c r="BW222" i="60"/>
  <c r="CL224" i="60"/>
  <c r="CF225" i="60"/>
  <c r="CI225" i="60"/>
  <c r="CL218" i="60"/>
  <c r="BJ222" i="60"/>
  <c r="BJ221" i="60"/>
  <c r="BQ222" i="60"/>
  <c r="BQ217" i="60"/>
  <c r="CJ217" i="60"/>
  <c r="BS218" i="60"/>
  <c r="CJ218" i="60"/>
  <c r="BR220" i="60"/>
  <c r="BS224" i="60"/>
  <c r="CM224" i="60"/>
  <c r="BR224" i="60"/>
  <c r="CJ226" i="60"/>
  <c r="CH222" i="60"/>
  <c r="CJ224" i="60"/>
  <c r="CI224" i="60"/>
  <c r="CJ223" i="60"/>
  <c r="BO225" i="60"/>
  <c r="BR218" i="60"/>
  <c r="BW221" i="60"/>
  <c r="CA221" i="60"/>
  <c r="CE221" i="60"/>
  <c r="CI223" i="60"/>
  <c r="CL226" i="60"/>
  <c r="BS225" i="60"/>
  <c r="CI226" i="60"/>
  <c r="BR226" i="60"/>
  <c r="CO234" i="60"/>
  <c r="BV246" i="60" l="1"/>
  <c r="CK5" i="60"/>
  <c r="CG205" i="60"/>
  <c r="BO157" i="60"/>
  <c r="BZ29" i="60"/>
  <c r="CJ54" i="60"/>
  <c r="CA45" i="60"/>
  <c r="CL202" i="60"/>
  <c r="CL222" i="60"/>
  <c r="CC193" i="60"/>
  <c r="CG112" i="60"/>
  <c r="CG146" i="60" s="1"/>
  <c r="CG147" i="60" s="1"/>
  <c r="BR137" i="60"/>
  <c r="CL61" i="60"/>
  <c r="CK137" i="60"/>
  <c r="CP137" i="60" s="1"/>
  <c r="CM127" i="60"/>
  <c r="CN79" i="60"/>
  <c r="BN227" i="60"/>
  <c r="CL52" i="60"/>
  <c r="BS47" i="60"/>
  <c r="BZ63" i="60"/>
  <c r="CG84" i="60"/>
  <c r="CF197" i="60"/>
  <c r="BC215" i="60"/>
  <c r="BO37" i="60"/>
  <c r="CK37" i="60" s="1"/>
  <c r="CK193" i="60" s="1"/>
  <c r="CF157" i="60"/>
  <c r="CK42" i="60"/>
  <c r="CJ202" i="60"/>
  <c r="BD182" i="60"/>
  <c r="BD181" i="60" s="1"/>
  <c r="CO176" i="60"/>
  <c r="CL206" i="60"/>
  <c r="CH128" i="60"/>
  <c r="BN8" i="60"/>
  <c r="CG128" i="60"/>
  <c r="CL217" i="60"/>
  <c r="BJ112" i="60"/>
  <c r="CN69" i="60"/>
  <c r="CI77" i="60"/>
  <c r="BP112" i="60"/>
  <c r="CL112" i="60" s="1"/>
  <c r="BL246" i="60"/>
  <c r="CL154" i="60"/>
  <c r="BF51" i="60"/>
  <c r="BP203" i="60"/>
  <c r="BW45" i="60"/>
  <c r="CF159" i="60"/>
  <c r="CG151" i="60"/>
  <c r="BR77" i="60"/>
  <c r="CL83" i="60"/>
  <c r="CI160" i="60"/>
  <c r="CN132" i="60"/>
  <c r="CJ110" i="60"/>
  <c r="CL77" i="60"/>
  <c r="CK83" i="60"/>
  <c r="CK15" i="60"/>
  <c r="BO151" i="60"/>
  <c r="CI46" i="60"/>
  <c r="CJ45" i="60"/>
  <c r="BW7" i="60"/>
  <c r="BW8" i="60"/>
  <c r="CN176" i="60"/>
  <c r="CI129" i="60"/>
  <c r="BP201" i="60"/>
  <c r="CJ160" i="60"/>
  <c r="BS202" i="60"/>
  <c r="CI202" i="60"/>
  <c r="CJ137" i="60"/>
  <c r="CF128" i="60"/>
  <c r="CN225" i="60"/>
  <c r="BG195" i="60"/>
  <c r="CG193" i="60"/>
  <c r="BF111" i="60"/>
  <c r="BI215" i="60"/>
  <c r="BW145" i="60"/>
  <c r="BF128" i="60"/>
  <c r="CN125" i="60"/>
  <c r="CJ130" i="60"/>
  <c r="CI130" i="60"/>
  <c r="CF213" i="60"/>
  <c r="CM47" i="60"/>
  <c r="BW46" i="60"/>
  <c r="CG37" i="60"/>
  <c r="BD155" i="60"/>
  <c r="CH159" i="60"/>
  <c r="BJ128" i="60"/>
  <c r="CM202" i="60"/>
  <c r="CK40" i="60"/>
  <c r="BP19" i="60"/>
  <c r="BO8" i="60"/>
  <c r="BR8" i="60" s="1"/>
  <c r="CH201" i="60"/>
  <c r="BC156" i="60"/>
  <c r="BO156" i="60" s="1"/>
  <c r="CM15" i="60"/>
  <c r="BG146" i="60"/>
  <c r="CI136" i="60"/>
  <c r="CL119" i="60"/>
  <c r="CA101" i="60"/>
  <c r="CG8" i="60"/>
  <c r="CJ7" i="60" s="1"/>
  <c r="CI137" i="60"/>
  <c r="CF37" i="60"/>
  <c r="CF193" i="60" s="1"/>
  <c r="CC29" i="60"/>
  <c r="CE28" i="60" s="1"/>
  <c r="CL15" i="60"/>
  <c r="CO15" i="60" s="1"/>
  <c r="CG21" i="60"/>
  <c r="CL21" i="60" s="1"/>
  <c r="BD63" i="60"/>
  <c r="BF62" i="60" s="1"/>
  <c r="BO171" i="60"/>
  <c r="CI110" i="60"/>
  <c r="CL46" i="60"/>
  <c r="BO17" i="60"/>
  <c r="CK17" i="60" s="1"/>
  <c r="BG181" i="60"/>
  <c r="BG229" i="60"/>
  <c r="BF112" i="60"/>
  <c r="CF102" i="60"/>
  <c r="CF103" i="60" s="1"/>
  <c r="CG213" i="60"/>
  <c r="CM137" i="60"/>
  <c r="CJ136" i="60"/>
  <c r="CJ135" i="60"/>
  <c r="BD146" i="60"/>
  <c r="BF145" i="60" s="1"/>
  <c r="CD230" i="60"/>
  <c r="BL215" i="60"/>
  <c r="BR47" i="60"/>
  <c r="CE62" i="60"/>
  <c r="CK35" i="60"/>
  <c r="CK189" i="60" s="1"/>
  <c r="CL27" i="60"/>
  <c r="CL179" i="60" s="1"/>
  <c r="CE174" i="60"/>
  <c r="BO177" i="60"/>
  <c r="CG157" i="60"/>
  <c r="CG201" i="60"/>
  <c r="BN172" i="60"/>
  <c r="CO132" i="60"/>
  <c r="CK178" i="60"/>
  <c r="CK160" i="60"/>
  <c r="CK152" i="60"/>
  <c r="CK119" i="60"/>
  <c r="CP119" i="60" s="1"/>
  <c r="CE128" i="60"/>
  <c r="CJ20" i="60"/>
  <c r="CJ21" i="60"/>
  <c r="CO98" i="60"/>
  <c r="CT98" i="60" s="1"/>
  <c r="CN97" i="60"/>
  <c r="CQ98" i="60"/>
  <c r="CN98" i="60"/>
  <c r="CO97" i="60"/>
  <c r="CA16" i="60"/>
  <c r="BZ14" i="60"/>
  <c r="CA17" i="60"/>
  <c r="CN226" i="60"/>
  <c r="CE101" i="60"/>
  <c r="BJ84" i="60"/>
  <c r="CO76" i="60"/>
  <c r="CK12" i="60"/>
  <c r="CP12" i="60" s="1"/>
  <c r="BY207" i="60"/>
  <c r="CK121" i="60"/>
  <c r="CI45" i="60"/>
  <c r="CM8" i="60"/>
  <c r="CQ8" i="60" s="1"/>
  <c r="BS119" i="60"/>
  <c r="BY246" i="60"/>
  <c r="CO212" i="60"/>
  <c r="BZ167" i="60"/>
  <c r="BP191" i="60"/>
  <c r="BN111" i="60"/>
  <c r="BF84" i="60"/>
  <c r="CK130" i="60"/>
  <c r="CP130" i="60" s="1"/>
  <c r="CO78" i="60"/>
  <c r="CJ127" i="60"/>
  <c r="CM46" i="60"/>
  <c r="CO45" i="60" s="1"/>
  <c r="CF179" i="60"/>
  <c r="CF177" i="60"/>
  <c r="CK10" i="60"/>
  <c r="CL5" i="60"/>
  <c r="CE63" i="60"/>
  <c r="CL40" i="60"/>
  <c r="BU245" i="60"/>
  <c r="BN19" i="60"/>
  <c r="BP172" i="60"/>
  <c r="CL172" i="60" s="1"/>
  <c r="CL10" i="60"/>
  <c r="CL159" i="60" s="1"/>
  <c r="CI20" i="60"/>
  <c r="CI7" i="60"/>
  <c r="BN28" i="60"/>
  <c r="CI8" i="60"/>
  <c r="BJ111" i="60"/>
  <c r="BE221" i="60"/>
  <c r="BQ55" i="60"/>
  <c r="CM55" i="60" s="1"/>
  <c r="CQ55" i="60" s="1"/>
  <c r="CH17" i="60"/>
  <c r="CM17" i="60" s="1"/>
  <c r="CL151" i="60"/>
  <c r="CI17" i="60"/>
  <c r="CL93" i="60"/>
  <c r="BS83" i="60"/>
  <c r="CK44" i="60"/>
  <c r="CK205" i="60" s="1"/>
  <c r="CK168" i="60"/>
  <c r="CP168" i="60" s="1"/>
  <c r="BY29" i="60"/>
  <c r="CA28" i="60" s="1"/>
  <c r="CA8" i="60"/>
  <c r="CA20" i="60"/>
  <c r="CA21" i="60"/>
  <c r="BP225" i="60"/>
  <c r="BP219" i="60"/>
  <c r="CK194" i="60"/>
  <c r="CN194" i="60" s="1"/>
  <c r="BW128" i="60"/>
  <c r="CF55" i="60"/>
  <c r="CK55" i="60" s="1"/>
  <c r="CP55" i="60" s="1"/>
  <c r="CA128" i="60"/>
  <c r="BN112" i="60"/>
  <c r="CN175" i="60"/>
  <c r="CK124" i="60"/>
  <c r="CN124" i="60" s="1"/>
  <c r="BR118" i="60"/>
  <c r="BO161" i="60"/>
  <c r="CK86" i="60"/>
  <c r="CA29" i="60"/>
  <c r="BH63" i="60"/>
  <c r="BL174" i="60"/>
  <c r="BL173" i="60" s="1"/>
  <c r="CK14" i="60"/>
  <c r="BN7" i="60"/>
  <c r="CC246" i="60"/>
  <c r="BR7" i="60"/>
  <c r="BP8" i="60"/>
  <c r="BW39" i="60"/>
  <c r="CE7" i="60"/>
  <c r="CE8" i="60"/>
  <c r="CE29" i="60" s="1"/>
  <c r="CN142" i="60"/>
  <c r="CN141" i="60"/>
  <c r="CM135" i="60"/>
  <c r="BZ193" i="60"/>
  <c r="CA37" i="60"/>
  <c r="BK29" i="60"/>
  <c r="BK181" i="60" s="1"/>
  <c r="BU193" i="60"/>
  <c r="BW37" i="60"/>
  <c r="CA7" i="60"/>
  <c r="BP146" i="60"/>
  <c r="BP147" i="60" s="1"/>
  <c r="CN71" i="60"/>
  <c r="CQ71" i="60"/>
  <c r="CN70" i="60"/>
  <c r="CO218" i="60"/>
  <c r="CO210" i="60"/>
  <c r="CO209" i="60"/>
  <c r="CN210" i="60"/>
  <c r="CM209" i="60"/>
  <c r="CD229" i="60"/>
  <c r="CK171" i="60"/>
  <c r="CK174" i="60"/>
  <c r="BO223" i="60"/>
  <c r="CK57" i="60"/>
  <c r="CF211" i="60"/>
  <c r="CF51" i="60"/>
  <c r="CF215" i="60" s="1"/>
  <c r="CT176" i="60"/>
  <c r="CM86" i="60"/>
  <c r="BS86" i="60"/>
  <c r="BS85" i="60"/>
  <c r="BR86" i="60"/>
  <c r="BR85" i="60"/>
  <c r="BQ84" i="60"/>
  <c r="BS130" i="60"/>
  <c r="BS129" i="60"/>
  <c r="BR130" i="60"/>
  <c r="BR129" i="60"/>
  <c r="BQ128" i="60"/>
  <c r="CH197" i="60"/>
  <c r="CJ198" i="60"/>
  <c r="CI198" i="60"/>
  <c r="BD165" i="60"/>
  <c r="BP14" i="60"/>
  <c r="CJ27" i="60"/>
  <c r="CJ26" i="60"/>
  <c r="CI27" i="60"/>
  <c r="CI26" i="60"/>
  <c r="BQ161" i="60"/>
  <c r="CM12" i="60"/>
  <c r="BS12" i="60"/>
  <c r="BS11" i="60"/>
  <c r="BR12" i="60"/>
  <c r="BR11" i="60"/>
  <c r="BO211" i="60"/>
  <c r="BO51" i="60"/>
  <c r="CK48" i="60"/>
  <c r="BM207" i="60"/>
  <c r="BN207" i="60"/>
  <c r="BN208" i="60"/>
  <c r="CH189" i="60"/>
  <c r="CI35" i="60"/>
  <c r="CH37" i="60"/>
  <c r="CJ35" i="60"/>
  <c r="CG169" i="60"/>
  <c r="CG174" i="60"/>
  <c r="CG173" i="60" s="1"/>
  <c r="CK151" i="60"/>
  <c r="CJ25" i="60"/>
  <c r="CJ24" i="60"/>
  <c r="CI25" i="60"/>
  <c r="CI24" i="60"/>
  <c r="CO226" i="60"/>
  <c r="CT226" i="60" s="1"/>
  <c r="CO225" i="60"/>
  <c r="CL225" i="60"/>
  <c r="CI222" i="60"/>
  <c r="CI221" i="60"/>
  <c r="CH221" i="60"/>
  <c r="CJ222" i="60"/>
  <c r="CJ221" i="60"/>
  <c r="CR226" i="60"/>
  <c r="CS226" i="60"/>
  <c r="BL230" i="60"/>
  <c r="BD230" i="60"/>
  <c r="BD229" i="60" s="1"/>
  <c r="BP196" i="60"/>
  <c r="BD195" i="60"/>
  <c r="CC230" i="60"/>
  <c r="CC229" i="60" s="1"/>
  <c r="CC195" i="60"/>
  <c r="CE195" i="60"/>
  <c r="CK165" i="60"/>
  <c r="BP167" i="60"/>
  <c r="CL168" i="60"/>
  <c r="CJ124" i="60"/>
  <c r="CI124" i="60"/>
  <c r="BO102" i="60"/>
  <c r="BO103" i="60" s="1"/>
  <c r="BR70" i="60"/>
  <c r="CK71" i="60"/>
  <c r="BR71" i="60"/>
  <c r="CK59" i="60"/>
  <c r="CI52" i="60"/>
  <c r="CJ52" i="60"/>
  <c r="BR49" i="60"/>
  <c r="CM49" i="60"/>
  <c r="BS49" i="60"/>
  <c r="BQ216" i="60"/>
  <c r="BF216" i="60"/>
  <c r="BF215" i="60"/>
  <c r="BE215" i="60"/>
  <c r="CN166" i="60"/>
  <c r="CJ112" i="60"/>
  <c r="CJ111" i="60"/>
  <c r="CH146" i="60"/>
  <c r="BF101" i="60"/>
  <c r="BF102" i="60"/>
  <c r="CA228" i="60"/>
  <c r="CA227" i="60"/>
  <c r="CS142" i="60"/>
  <c r="CR142" i="60"/>
  <c r="BD221" i="60"/>
  <c r="BP55" i="60"/>
  <c r="BF54" i="60"/>
  <c r="BF55" i="60"/>
  <c r="CN126" i="60"/>
  <c r="CO126" i="60"/>
  <c r="CM130" i="60"/>
  <c r="CO73" i="60"/>
  <c r="CN73" i="60"/>
  <c r="CN68" i="60"/>
  <c r="CO68" i="60"/>
  <c r="BU247" i="60"/>
  <c r="CG51" i="60"/>
  <c r="CJ206" i="60"/>
  <c r="CH205" i="60"/>
  <c r="CI206" i="60"/>
  <c r="CO108" i="60"/>
  <c r="CN108" i="60"/>
  <c r="CQ61" i="60"/>
  <c r="CO61" i="60"/>
  <c r="CT61" i="60" s="1"/>
  <c r="CO60" i="60"/>
  <c r="CJ83" i="60"/>
  <c r="CI83" i="60"/>
  <c r="BQ225" i="60"/>
  <c r="CM59" i="60"/>
  <c r="BS59" i="60"/>
  <c r="BS58" i="60"/>
  <c r="BR58" i="60"/>
  <c r="BR59" i="60"/>
  <c r="BQ219" i="60"/>
  <c r="CM53" i="60"/>
  <c r="BS53" i="60"/>
  <c r="BR53" i="60"/>
  <c r="BP213" i="60"/>
  <c r="CL214" i="60"/>
  <c r="CL47" i="60"/>
  <c r="CL209" i="60" s="1"/>
  <c r="CE208" i="60"/>
  <c r="CE207" i="60"/>
  <c r="CD207" i="60"/>
  <c r="BP175" i="60"/>
  <c r="CL23" i="60"/>
  <c r="CL175" i="60" s="1"/>
  <c r="BS22" i="60"/>
  <c r="CD173" i="60"/>
  <c r="CE173" i="60"/>
  <c r="BU182" i="60"/>
  <c r="BU155" i="60"/>
  <c r="CG156" i="60"/>
  <c r="BE182" i="60"/>
  <c r="BF156" i="60"/>
  <c r="BE155" i="60"/>
  <c r="BQ156" i="60"/>
  <c r="BF155" i="60"/>
  <c r="CF208" i="60"/>
  <c r="CF207" i="60" s="1"/>
  <c r="BT207" i="60"/>
  <c r="CM19" i="60"/>
  <c r="BS19" i="60"/>
  <c r="BR19" i="60"/>
  <c r="CJ194" i="60"/>
  <c r="BT182" i="60"/>
  <c r="BT181" i="60" s="1"/>
  <c r="BT155" i="60"/>
  <c r="CF156" i="60"/>
  <c r="BE247" i="60"/>
  <c r="BQ206" i="60"/>
  <c r="BF206" i="60"/>
  <c r="CH199" i="60"/>
  <c r="CI41" i="60"/>
  <c r="CJ41" i="60"/>
  <c r="BR40" i="60"/>
  <c r="CM40" i="60"/>
  <c r="BS40" i="60"/>
  <c r="CM39" i="60"/>
  <c r="CL37" i="60"/>
  <c r="CK36" i="60"/>
  <c r="CK191" i="60" s="1"/>
  <c r="BR34" i="60"/>
  <c r="CM34" i="60"/>
  <c r="BS34" i="60"/>
  <c r="CK27" i="60"/>
  <c r="CP27" i="60" s="1"/>
  <c r="CP178" i="60"/>
  <c r="BO175" i="60"/>
  <c r="BR22" i="60"/>
  <c r="CK23" i="60"/>
  <c r="BR23" i="60"/>
  <c r="CI19" i="60"/>
  <c r="CJ19" i="60"/>
  <c r="BJ173" i="60"/>
  <c r="BJ174" i="60"/>
  <c r="BI173" i="60"/>
  <c r="BU167" i="60"/>
  <c r="BW16" i="60"/>
  <c r="CG17" i="60"/>
  <c r="CL17" i="60" s="1"/>
  <c r="CO16" i="60" s="1"/>
  <c r="BW17" i="60"/>
  <c r="BW29" i="60" s="1"/>
  <c r="BU14" i="60"/>
  <c r="CL6" i="60"/>
  <c r="CI214" i="60"/>
  <c r="CH213" i="60"/>
  <c r="CJ214" i="60"/>
  <c r="BR172" i="60"/>
  <c r="CM172" i="60"/>
  <c r="BQ171" i="60"/>
  <c r="BS172" i="60"/>
  <c r="BK63" i="60"/>
  <c r="BQ191" i="60"/>
  <c r="CM36" i="60"/>
  <c r="BS36" i="60"/>
  <c r="BR36" i="60"/>
  <c r="BU29" i="60"/>
  <c r="BW28" i="60" s="1"/>
  <c r="CM27" i="60"/>
  <c r="BS27" i="60"/>
  <c r="BS26" i="60"/>
  <c r="BR26" i="60"/>
  <c r="BR27" i="60"/>
  <c r="BE165" i="60"/>
  <c r="BQ14" i="60"/>
  <c r="BF14" i="60"/>
  <c r="CL12" i="60"/>
  <c r="CL161" i="60" s="1"/>
  <c r="CK9" i="60"/>
  <c r="CK157" i="60" s="1"/>
  <c r="CM152" i="60"/>
  <c r="BQ151" i="60"/>
  <c r="BR152" i="60"/>
  <c r="BS152" i="60"/>
  <c r="CJ42" i="60"/>
  <c r="CI42" i="60"/>
  <c r="CM10" i="60"/>
  <c r="BS10" i="60"/>
  <c r="BR10" i="60"/>
  <c r="CK6" i="60"/>
  <c r="CK154" i="60"/>
  <c r="BO153" i="60"/>
  <c r="CJ46" i="60"/>
  <c r="BQ21" i="60"/>
  <c r="BQ29" i="60" s="1"/>
  <c r="CI21" i="60"/>
  <c r="CQ17" i="60"/>
  <c r="CN220" i="60"/>
  <c r="BT230" i="60"/>
  <c r="CF196" i="60"/>
  <c r="CK196" i="60" s="1"/>
  <c r="CN134" i="60"/>
  <c r="CO134" i="60"/>
  <c r="BR93" i="60"/>
  <c r="BR92" i="60"/>
  <c r="CM93" i="60"/>
  <c r="BS93" i="60"/>
  <c r="BS92" i="60"/>
  <c r="CH51" i="60"/>
  <c r="CJ48" i="60"/>
  <c r="CI48" i="60"/>
  <c r="CK77" i="60"/>
  <c r="CN78" i="60"/>
  <c r="CH223" i="60"/>
  <c r="CJ57" i="60"/>
  <c r="CJ56" i="60"/>
  <c r="CI57" i="60"/>
  <c r="CI56" i="60"/>
  <c r="CL228" i="60"/>
  <c r="CL227" i="60" s="1"/>
  <c r="CK128" i="60"/>
  <c r="CN100" i="60"/>
  <c r="CO99" i="60"/>
  <c r="CQ100" i="60"/>
  <c r="CN99" i="60"/>
  <c r="CO100" i="60"/>
  <c r="CT100" i="60" s="1"/>
  <c r="CH102" i="60"/>
  <c r="CJ71" i="60"/>
  <c r="CJ70" i="60"/>
  <c r="CI71" i="60"/>
  <c r="CI70" i="60"/>
  <c r="CJ128" i="60"/>
  <c r="CI128" i="60"/>
  <c r="BR43" i="60"/>
  <c r="CM43" i="60"/>
  <c r="BS43" i="60"/>
  <c r="BO163" i="60"/>
  <c r="CK13" i="60"/>
  <c r="CK163" i="60" s="1"/>
  <c r="CC182" i="60"/>
  <c r="CC181" i="60" s="1"/>
  <c r="CC155" i="60"/>
  <c r="BJ156" i="60"/>
  <c r="BI155" i="60"/>
  <c r="BI182" i="60"/>
  <c r="BJ155" i="60"/>
  <c r="CJ154" i="60"/>
  <c r="CI154" i="60"/>
  <c r="CH153" i="60"/>
  <c r="CI43" i="60"/>
  <c r="CJ43" i="60"/>
  <c r="BR198" i="60"/>
  <c r="CM198" i="60"/>
  <c r="BQ197" i="60"/>
  <c r="BS198" i="60"/>
  <c r="BL155" i="60"/>
  <c r="CM41" i="60"/>
  <c r="CM199" i="60" s="1"/>
  <c r="BS41" i="60"/>
  <c r="BR41" i="60"/>
  <c r="BR177" i="60"/>
  <c r="CM178" i="60"/>
  <c r="BS178" i="60"/>
  <c r="BQ177" i="60"/>
  <c r="BR178" i="60"/>
  <c r="BS177" i="60"/>
  <c r="CJ6" i="60"/>
  <c r="CI6" i="60"/>
  <c r="CJ178" i="60"/>
  <c r="CI177" i="60"/>
  <c r="CI178" i="60"/>
  <c r="CH177" i="60"/>
  <c r="CJ177" i="60"/>
  <c r="CJ5" i="60"/>
  <c r="CI5" i="60"/>
  <c r="BP217" i="60"/>
  <c r="CO217" i="60"/>
  <c r="BE230" i="60"/>
  <c r="BQ196" i="60"/>
  <c r="BF196" i="60"/>
  <c r="BE195" i="60"/>
  <c r="BF195" i="60"/>
  <c r="BH230" i="60"/>
  <c r="BH229" i="60" s="1"/>
  <c r="BH195" i="60"/>
  <c r="CB230" i="60"/>
  <c r="CB229" i="60" s="1"/>
  <c r="CB195" i="60"/>
  <c r="BJ145" i="60"/>
  <c r="BJ146" i="60"/>
  <c r="CN144" i="60"/>
  <c r="CO143" i="60"/>
  <c r="CQ144" i="60"/>
  <c r="CN143" i="60"/>
  <c r="CO144" i="60"/>
  <c r="CT144" i="60" s="1"/>
  <c r="CM168" i="60"/>
  <c r="BS168" i="60"/>
  <c r="BR167" i="60"/>
  <c r="BR168" i="60"/>
  <c r="BS167" i="60"/>
  <c r="BQ167" i="60"/>
  <c r="CH225" i="60"/>
  <c r="CJ59" i="60"/>
  <c r="CJ58" i="60"/>
  <c r="CI59" i="60"/>
  <c r="CI58" i="60"/>
  <c r="CH219" i="60"/>
  <c r="CJ53" i="60"/>
  <c r="CI53" i="60"/>
  <c r="BJ195" i="60"/>
  <c r="CN122" i="60"/>
  <c r="CM121" i="60"/>
  <c r="CO122" i="60"/>
  <c r="CO116" i="60"/>
  <c r="CN116" i="60"/>
  <c r="CN95" i="60"/>
  <c r="CO94" i="60"/>
  <c r="CQ95" i="60"/>
  <c r="CN94" i="60"/>
  <c r="CO95" i="60"/>
  <c r="CT95" i="60" s="1"/>
  <c r="CN82" i="60"/>
  <c r="CO82" i="60"/>
  <c r="CE102" i="60"/>
  <c r="CL49" i="60"/>
  <c r="CL48" i="60"/>
  <c r="CI44" i="60"/>
  <c r="CJ44" i="60"/>
  <c r="CI80" i="60"/>
  <c r="CJ80" i="60"/>
  <c r="CO77" i="60"/>
  <c r="CN77" i="60"/>
  <c r="CJ61" i="60"/>
  <c r="CJ60" i="60"/>
  <c r="CI61" i="60"/>
  <c r="CI60" i="60"/>
  <c r="CL110" i="60"/>
  <c r="CK110" i="60"/>
  <c r="CP86" i="60"/>
  <c r="CK84" i="60"/>
  <c r="BU63" i="60"/>
  <c r="BU229" i="60" s="1"/>
  <c r="BQ51" i="60"/>
  <c r="BQ63" i="60" s="1"/>
  <c r="BR44" i="60"/>
  <c r="CM44" i="60"/>
  <c r="BS44" i="60"/>
  <c r="BF204" i="60"/>
  <c r="BQ204" i="60"/>
  <c r="CJ40" i="60"/>
  <c r="CI40" i="60"/>
  <c r="CA208" i="60"/>
  <c r="CA207" i="60"/>
  <c r="BZ207" i="60"/>
  <c r="CJ34" i="60"/>
  <c r="CI34" i="60"/>
  <c r="BP179" i="60"/>
  <c r="BV173" i="60"/>
  <c r="BW173" i="60"/>
  <c r="BY155" i="60"/>
  <c r="BY182" i="60"/>
  <c r="CM154" i="60"/>
  <c r="BS154" i="60"/>
  <c r="BQ153" i="60"/>
  <c r="BR154" i="60"/>
  <c r="CF151" i="60"/>
  <c r="CB215" i="60"/>
  <c r="CD246" i="60"/>
  <c r="BH245" i="60"/>
  <c r="CI194" i="60"/>
  <c r="BM230" i="60"/>
  <c r="CA84" i="60"/>
  <c r="CN75" i="60"/>
  <c r="CO74" i="60"/>
  <c r="CQ75" i="60"/>
  <c r="CN74" i="60"/>
  <c r="CO75" i="60"/>
  <c r="CT75" i="60" s="1"/>
  <c r="BZ246" i="60"/>
  <c r="CL44" i="60"/>
  <c r="CL43" i="60"/>
  <c r="CL203" i="60" s="1"/>
  <c r="CG197" i="60"/>
  <c r="CP180" i="60"/>
  <c r="BC173" i="60"/>
  <c r="BO21" i="60"/>
  <c r="BR18" i="60"/>
  <c r="CM18" i="60"/>
  <c r="BS18" i="60"/>
  <c r="BS170" i="60"/>
  <c r="BR170" i="60"/>
  <c r="CM170" i="60"/>
  <c r="BQ169" i="60"/>
  <c r="CE14" i="60"/>
  <c r="CH163" i="60"/>
  <c r="CI13" i="60"/>
  <c r="CJ13" i="60"/>
  <c r="CH161" i="60"/>
  <c r="CI12" i="60"/>
  <c r="CI11" i="60"/>
  <c r="CJ12" i="60"/>
  <c r="CJ11" i="60"/>
  <c r="CI10" i="60"/>
  <c r="CJ10" i="60"/>
  <c r="BS158" i="60"/>
  <c r="BQ157" i="60"/>
  <c r="BR158" i="60"/>
  <c r="CM158" i="60"/>
  <c r="BX182" i="60"/>
  <c r="BX181" i="60" s="1"/>
  <c r="BX155" i="60"/>
  <c r="BH182" i="60"/>
  <c r="BH155" i="60"/>
  <c r="BJ102" i="60"/>
  <c r="BP208" i="60"/>
  <c r="BD207" i="60"/>
  <c r="BD173" i="60"/>
  <c r="BQ163" i="60"/>
  <c r="CM13" i="60"/>
  <c r="BS13" i="60"/>
  <c r="BR13" i="60"/>
  <c r="CL9" i="60"/>
  <c r="CL157" i="60" s="1"/>
  <c r="CN139" i="60"/>
  <c r="CO138" i="60"/>
  <c r="CQ139" i="60"/>
  <c r="CN138" i="60"/>
  <c r="CO139" i="60"/>
  <c r="CT139" i="60" s="1"/>
  <c r="CL121" i="60"/>
  <c r="BM246" i="60"/>
  <c r="CK198" i="60"/>
  <c r="BO197" i="60"/>
  <c r="CL35" i="60"/>
  <c r="CM25" i="60"/>
  <c r="BS25" i="60"/>
  <c r="BS24" i="60"/>
  <c r="BR25" i="60"/>
  <c r="BR24" i="60"/>
  <c r="BO169" i="60"/>
  <c r="CK18" i="60"/>
  <c r="CK169" i="60" s="1"/>
  <c r="CL13" i="60"/>
  <c r="BP159" i="60"/>
  <c r="CM5" i="60"/>
  <c r="BS5" i="60"/>
  <c r="BR5" i="60"/>
  <c r="BD245" i="60"/>
  <c r="CF29" i="60"/>
  <c r="CJ152" i="60"/>
  <c r="CH151" i="60"/>
  <c r="CI152" i="60"/>
  <c r="BS48" i="60"/>
  <c r="CI16" i="60"/>
  <c r="BO159" i="60"/>
  <c r="CJ47" i="60"/>
  <c r="BS16" i="60"/>
  <c r="BK229" i="60"/>
  <c r="CL191" i="60"/>
  <c r="CO192" i="60"/>
  <c r="CO191" i="60"/>
  <c r="BR110" i="60"/>
  <c r="CM110" i="60"/>
  <c r="BS110" i="60"/>
  <c r="BP102" i="60"/>
  <c r="BP103" i="60" s="1"/>
  <c r="CL71" i="60"/>
  <c r="CI168" i="60"/>
  <c r="CH167" i="60"/>
  <c r="CJ168" i="60"/>
  <c r="CJ167" i="60"/>
  <c r="CI167" i="60"/>
  <c r="BT146" i="60"/>
  <c r="CF112" i="60"/>
  <c r="CF146" i="60" s="1"/>
  <c r="CF147" i="60" s="1"/>
  <c r="BT39" i="60"/>
  <c r="BR60" i="60"/>
  <c r="CK61" i="60"/>
  <c r="CP61" i="60" s="1"/>
  <c r="BR61" i="60"/>
  <c r="CS176" i="60"/>
  <c r="CR176" i="60"/>
  <c r="CO124" i="60"/>
  <c r="CO90" i="60"/>
  <c r="CT90" i="60" s="1"/>
  <c r="CN90" i="60"/>
  <c r="CQ90" i="60"/>
  <c r="BI229" i="60"/>
  <c r="CO127" i="60"/>
  <c r="CN127" i="60"/>
  <c r="BF228" i="60"/>
  <c r="BF227" i="60"/>
  <c r="BQ228" i="60"/>
  <c r="BQ223" i="60"/>
  <c r="CM57" i="60"/>
  <c r="BS57" i="60"/>
  <c r="BS56" i="60"/>
  <c r="BR57" i="60"/>
  <c r="BR56" i="60"/>
  <c r="CI49" i="60"/>
  <c r="CJ49" i="60"/>
  <c r="CJ119" i="60"/>
  <c r="CJ118" i="60"/>
  <c r="CI119" i="60"/>
  <c r="CM119" i="60"/>
  <c r="CI118" i="60"/>
  <c r="BW228" i="60"/>
  <c r="CH228" i="60"/>
  <c r="BW227" i="60"/>
  <c r="BC146" i="60"/>
  <c r="BO112" i="60"/>
  <c r="BR111" i="60" s="1"/>
  <c r="BC39" i="60"/>
  <c r="CO46" i="60"/>
  <c r="CT46" i="60" s="1"/>
  <c r="CN46" i="60"/>
  <c r="BO199" i="60"/>
  <c r="CK41" i="60"/>
  <c r="CK199" i="60" s="1"/>
  <c r="CH63" i="60"/>
  <c r="CI18" i="60"/>
  <c r="CJ18" i="60"/>
  <c r="BR6" i="60"/>
  <c r="CM6" i="60"/>
  <c r="BS6" i="60"/>
  <c r="BR80" i="60"/>
  <c r="BS80" i="60"/>
  <c r="BQ37" i="60"/>
  <c r="CM35" i="60"/>
  <c r="CM189" i="60" s="1"/>
  <c r="BS35" i="60"/>
  <c r="BR35" i="60"/>
  <c r="BQ102" i="60"/>
  <c r="BJ62" i="60"/>
  <c r="BJ63" i="60"/>
  <c r="CB182" i="60"/>
  <c r="CB181" i="60" s="1"/>
  <c r="CB155" i="60"/>
  <c r="CH216" i="60"/>
  <c r="BV215" i="60"/>
  <c r="BW215" i="60"/>
  <c r="CL18" i="60"/>
  <c r="CM160" i="60"/>
  <c r="BS160" i="60"/>
  <c r="BQ159" i="60"/>
  <c r="BR160" i="60"/>
  <c r="BM247" i="60"/>
  <c r="BN51" i="60"/>
  <c r="BN50" i="60"/>
  <c r="CN202" i="60"/>
  <c r="CO201" i="60"/>
  <c r="CN201" i="60"/>
  <c r="CO202" i="60"/>
  <c r="BP199" i="60"/>
  <c r="CL41" i="60"/>
  <c r="CL199" i="60" s="1"/>
  <c r="BF28" i="60"/>
  <c r="BF29" i="60"/>
  <c r="CM180" i="60"/>
  <c r="BS180" i="60"/>
  <c r="BQ179" i="60"/>
  <c r="BR180" i="60"/>
  <c r="BS179" i="60"/>
  <c r="BR179" i="60"/>
  <c r="BJ20" i="60"/>
  <c r="BJ21" i="60"/>
  <c r="BZ182" i="60"/>
  <c r="CA156" i="60"/>
  <c r="CA182" i="60" s="1"/>
  <c r="BZ155" i="60"/>
  <c r="CA155" i="60"/>
  <c r="CN15" i="60"/>
  <c r="CN224" i="60"/>
  <c r="CO223" i="60"/>
  <c r="CQ224" i="60"/>
  <c r="CN223" i="60"/>
  <c r="CM223" i="60"/>
  <c r="CO224" i="60"/>
  <c r="CT224" i="60" s="1"/>
  <c r="CM222" i="60"/>
  <c r="BS222" i="60"/>
  <c r="BS221" i="60"/>
  <c r="BR222" i="60"/>
  <c r="BR221" i="60"/>
  <c r="CP222" i="60"/>
  <c r="CG196" i="60"/>
  <c r="CL211" i="60"/>
  <c r="CA229" i="60"/>
  <c r="BZ229" i="60"/>
  <c r="CE196" i="60"/>
  <c r="BP193" i="60"/>
  <c r="CL194" i="60"/>
  <c r="CO194" i="60" s="1"/>
  <c r="BV230" i="60"/>
  <c r="BW195" i="60"/>
  <c r="BW196" i="60"/>
  <c r="BV195" i="60"/>
  <c r="CH196" i="60"/>
  <c r="CN190" i="60"/>
  <c r="CO189" i="60"/>
  <c r="CO190" i="60"/>
  <c r="BR124" i="60"/>
  <c r="BS124" i="60"/>
  <c r="BQ146" i="60"/>
  <c r="CM112" i="60"/>
  <c r="BS111" i="60"/>
  <c r="CJ93" i="60"/>
  <c r="CI92" i="60"/>
  <c r="CI93" i="60"/>
  <c r="CJ92" i="60"/>
  <c r="CL57" i="60"/>
  <c r="CL223" i="60" s="1"/>
  <c r="BO217" i="60"/>
  <c r="CK52" i="60"/>
  <c r="CK217" i="60" s="1"/>
  <c r="CL189" i="60"/>
  <c r="CN117" i="60"/>
  <c r="CO117" i="60"/>
  <c r="BY146" i="60"/>
  <c r="CA145" i="60" s="1"/>
  <c r="CA112" i="60"/>
  <c r="CA146" i="60" s="1"/>
  <c r="BY39" i="60"/>
  <c r="CI86" i="60"/>
  <c r="CI85" i="60"/>
  <c r="CH84" i="60"/>
  <c r="CJ86" i="60"/>
  <c r="CJ85" i="60"/>
  <c r="CP228" i="60"/>
  <c r="CK53" i="60"/>
  <c r="CK219" i="60" s="1"/>
  <c r="CG216" i="60"/>
  <c r="CG215" i="60" s="1"/>
  <c r="BU215" i="60"/>
  <c r="CM214" i="60"/>
  <c r="BS214" i="60"/>
  <c r="BQ213" i="60"/>
  <c r="BR214" i="60"/>
  <c r="CO136" i="60"/>
  <c r="CO137" i="60"/>
  <c r="CT137" i="60" s="1"/>
  <c r="CN137" i="60"/>
  <c r="CQ137" i="60"/>
  <c r="CO123" i="60"/>
  <c r="BW146" i="60"/>
  <c r="BN102" i="60"/>
  <c r="BN101" i="60"/>
  <c r="CN88" i="60"/>
  <c r="CO88" i="60"/>
  <c r="CG102" i="60"/>
  <c r="CG103" i="60" s="1"/>
  <c r="CM52" i="60"/>
  <c r="BS52" i="60"/>
  <c r="BR52" i="60"/>
  <c r="BJ196" i="60"/>
  <c r="BS121" i="60"/>
  <c r="BR121" i="60"/>
  <c r="CN109" i="60"/>
  <c r="CO109" i="60"/>
  <c r="CL86" i="60"/>
  <c r="CL84" i="60" s="1"/>
  <c r="BP84" i="60"/>
  <c r="CE228" i="60"/>
  <c r="CE227" i="60"/>
  <c r="BJ228" i="60"/>
  <c r="BJ227" i="60"/>
  <c r="BO209" i="60"/>
  <c r="CK47" i="60"/>
  <c r="CK209" i="60" s="1"/>
  <c r="CP162" i="60"/>
  <c r="CN162" i="60"/>
  <c r="CN161" i="60"/>
  <c r="CE146" i="60"/>
  <c r="BW101" i="60"/>
  <c r="BW102" i="60"/>
  <c r="BS71" i="60"/>
  <c r="BV247" i="60"/>
  <c r="BW51" i="60"/>
  <c r="BW50" i="60"/>
  <c r="BL146" i="60"/>
  <c r="BL39" i="60"/>
  <c r="BL195" i="60" s="1"/>
  <c r="BD215" i="60"/>
  <c r="BP216" i="60"/>
  <c r="CM48" i="60"/>
  <c r="CI204" i="60"/>
  <c r="CJ204" i="60"/>
  <c r="CH203" i="60"/>
  <c r="CL42" i="60"/>
  <c r="BW208" i="60"/>
  <c r="BW207" i="60"/>
  <c r="CH208" i="60"/>
  <c r="BV207" i="60"/>
  <c r="BV63" i="60"/>
  <c r="CL25" i="60"/>
  <c r="CL177" i="60" s="1"/>
  <c r="BZ173" i="60"/>
  <c r="CA173" i="60"/>
  <c r="CH174" i="60"/>
  <c r="CJ170" i="60"/>
  <c r="CH169" i="60"/>
  <c r="CI170" i="60"/>
  <c r="CJ169" i="60"/>
  <c r="CI9" i="60"/>
  <c r="CJ9" i="60"/>
  <c r="CG153" i="60"/>
  <c r="BM182" i="60"/>
  <c r="BN156" i="60"/>
  <c r="BM155" i="60"/>
  <c r="BN155" i="60"/>
  <c r="BP156" i="60"/>
  <c r="CO81" i="60"/>
  <c r="CO79" i="60"/>
  <c r="CN81" i="60"/>
  <c r="CM80" i="60"/>
  <c r="CH191" i="60"/>
  <c r="CJ36" i="60"/>
  <c r="CI36" i="60"/>
  <c r="BP187" i="60"/>
  <c r="CL34" i="60"/>
  <c r="CL187" i="60" s="1"/>
  <c r="CI180" i="60"/>
  <c r="CH179" i="60"/>
  <c r="CJ179" i="60"/>
  <c r="CI179" i="60"/>
  <c r="CJ180" i="60"/>
  <c r="CJ23" i="60"/>
  <c r="CI23" i="60"/>
  <c r="CJ22" i="60"/>
  <c r="CI22" i="60"/>
  <c r="CO200" i="60"/>
  <c r="CN200" i="60"/>
  <c r="CO199" i="60"/>
  <c r="BN196" i="60"/>
  <c r="BM173" i="60"/>
  <c r="CN113" i="60"/>
  <c r="CO113" i="60"/>
  <c r="CM83" i="60"/>
  <c r="CK214" i="60"/>
  <c r="BO216" i="60"/>
  <c r="BO215" i="60" s="1"/>
  <c r="BO213" i="60"/>
  <c r="BU207" i="60"/>
  <c r="CG208" i="60"/>
  <c r="CG207" i="60" s="1"/>
  <c r="BJ208" i="60"/>
  <c r="BJ207" i="60"/>
  <c r="BI207" i="60"/>
  <c r="BE207" i="60"/>
  <c r="BF207" i="60"/>
  <c r="BQ208" i="60"/>
  <c r="BF208" i="60"/>
  <c r="BE245" i="60"/>
  <c r="CK25" i="60"/>
  <c r="CP25" i="60" s="1"/>
  <c r="CM23" i="60"/>
  <c r="BS23" i="60"/>
  <c r="CJ172" i="60"/>
  <c r="CJ171" i="60"/>
  <c r="CI172" i="60"/>
  <c r="CH171" i="60"/>
  <c r="BF173" i="60"/>
  <c r="BF174" i="60"/>
  <c r="BE173" i="60"/>
  <c r="BQ174" i="60"/>
  <c r="BR9" i="60"/>
  <c r="CM9" i="60"/>
  <c r="BS9" i="60"/>
  <c r="BP153" i="60"/>
  <c r="CO162" i="60"/>
  <c r="CT162" i="60" s="1"/>
  <c r="CO161" i="60"/>
  <c r="CE84" i="60"/>
  <c r="BP205" i="60"/>
  <c r="CL198" i="60"/>
  <c r="BP197" i="60"/>
  <c r="CL170" i="60"/>
  <c r="BP169" i="60"/>
  <c r="BP157" i="60"/>
  <c r="CL130" i="60"/>
  <c r="CL128" i="60" s="1"/>
  <c r="BP128" i="60"/>
  <c r="BD247" i="60"/>
  <c r="BP51" i="60"/>
  <c r="BI247" i="60"/>
  <c r="BJ51" i="60"/>
  <c r="BJ50" i="60"/>
  <c r="BI246" i="60"/>
  <c r="CM42" i="60"/>
  <c r="BS42" i="60"/>
  <c r="BR42" i="60"/>
  <c r="BO208" i="60"/>
  <c r="BO230" i="60" s="1"/>
  <c r="BC207" i="60"/>
  <c r="BO187" i="60"/>
  <c r="CK34" i="60"/>
  <c r="CK187" i="60" s="1"/>
  <c r="CG179" i="60"/>
  <c r="CL19" i="60"/>
  <c r="BM165" i="60"/>
  <c r="BN14" i="60"/>
  <c r="BO29" i="60"/>
  <c r="CD182" i="60"/>
  <c r="CE155" i="60"/>
  <c r="CE156" i="60"/>
  <c r="CE182" i="60" s="1"/>
  <c r="CD155" i="60"/>
  <c r="CH156" i="60"/>
  <c r="BW155" i="60"/>
  <c r="BW156" i="60"/>
  <c r="BW182" i="60" s="1"/>
  <c r="BV155" i="60"/>
  <c r="BV182" i="60"/>
  <c r="BO203" i="60"/>
  <c r="CK43" i="60"/>
  <c r="CK203" i="60" s="1"/>
  <c r="BO193" i="60"/>
  <c r="BH173" i="60"/>
  <c r="BP29" i="60"/>
  <c r="BC182" i="60"/>
  <c r="BC181" i="60" s="1"/>
  <c r="CI47" i="60"/>
  <c r="BH29" i="60"/>
  <c r="BJ28" i="60" s="1"/>
  <c r="BS17" i="60"/>
  <c r="BC155" i="60" l="1"/>
  <c r="CL201" i="60"/>
  <c r="CN136" i="60"/>
  <c r="BY181" i="60"/>
  <c r="CL153" i="60"/>
  <c r="CK159" i="60"/>
  <c r="BR54" i="60"/>
  <c r="BN174" i="60"/>
  <c r="CK227" i="60"/>
  <c r="BS112" i="60"/>
  <c r="BS146" i="60" s="1"/>
  <c r="BS147" i="60" s="1"/>
  <c r="CL205" i="60"/>
  <c r="BP171" i="60"/>
  <c r="BR17" i="60"/>
  <c r="BO167" i="60"/>
  <c r="CL8" i="60"/>
  <c r="CO8" i="60" s="1"/>
  <c r="CT8" i="60" s="1"/>
  <c r="CK8" i="60"/>
  <c r="CN8" i="60" s="1"/>
  <c r="CL197" i="60"/>
  <c r="BW62" i="60"/>
  <c r="BQ221" i="60"/>
  <c r="CN45" i="60"/>
  <c r="CQ46" i="60"/>
  <c r="CK179" i="60"/>
  <c r="BF146" i="60"/>
  <c r="CI55" i="60"/>
  <c r="CL171" i="60"/>
  <c r="BR55" i="60"/>
  <c r="CI29" i="60"/>
  <c r="BF63" i="60"/>
  <c r="CK197" i="60"/>
  <c r="CK177" i="60"/>
  <c r="CO17" i="60"/>
  <c r="CT17" i="60" s="1"/>
  <c r="BR16" i="60"/>
  <c r="CJ8" i="60"/>
  <c r="CH29" i="60"/>
  <c r="CL29" i="60"/>
  <c r="CL51" i="60"/>
  <c r="BN173" i="60"/>
  <c r="BW63" i="60"/>
  <c r="CE230" i="60"/>
  <c r="BJ229" i="60"/>
  <c r="CI111" i="60"/>
  <c r="CO47" i="60"/>
  <c r="CL146" i="60"/>
  <c r="CL147" i="60" s="1"/>
  <c r="CO135" i="60"/>
  <c r="CN135" i="60"/>
  <c r="CI174" i="60"/>
  <c r="CN60" i="60"/>
  <c r="CN61" i="60"/>
  <c r="CI54" i="60"/>
  <c r="CF221" i="60"/>
  <c r="CK161" i="60"/>
  <c r="CL193" i="60"/>
  <c r="BP174" i="60"/>
  <c r="BP173" i="60" s="1"/>
  <c r="CA230" i="60"/>
  <c r="BL182" i="60"/>
  <c r="BL181" i="60" s="1"/>
  <c r="BS7" i="60"/>
  <c r="BS8" i="60"/>
  <c r="BZ165" i="60"/>
  <c r="CH14" i="60"/>
  <c r="CM14" i="60" s="1"/>
  <c r="CA14" i="60"/>
  <c r="CR98" i="60"/>
  <c r="CS98" i="60"/>
  <c r="CP17" i="60"/>
  <c r="CS17" i="60" s="1"/>
  <c r="CK167" i="60"/>
  <c r="CG230" i="60"/>
  <c r="CO110" i="60"/>
  <c r="CN110" i="60"/>
  <c r="CN25" i="60"/>
  <c r="CQ25" i="60"/>
  <c r="CO24" i="60"/>
  <c r="CO25" i="60"/>
  <c r="CT25" i="60" s="1"/>
  <c r="CN24" i="60"/>
  <c r="CR55" i="60"/>
  <c r="CS55" i="60"/>
  <c r="BJ181" i="60"/>
  <c r="BJ182" i="60"/>
  <c r="BI181" i="60"/>
  <c r="CJ101" i="60"/>
  <c r="CH103" i="60"/>
  <c r="CI101" i="60"/>
  <c r="CN17" i="60"/>
  <c r="CQ86" i="60"/>
  <c r="CO85" i="60"/>
  <c r="CO86" i="60"/>
  <c r="CT86" i="60" s="1"/>
  <c r="CN85" i="60"/>
  <c r="CM84" i="60"/>
  <c r="CN86" i="60"/>
  <c r="BW181" i="60"/>
  <c r="BV181" i="60"/>
  <c r="CH182" i="60"/>
  <c r="CJ155" i="60"/>
  <c r="CI155" i="60"/>
  <c r="CH155" i="60"/>
  <c r="CI156" i="60"/>
  <c r="CI182" i="60" s="1"/>
  <c r="CJ156" i="60"/>
  <c r="CN23" i="60"/>
  <c r="CO22" i="60"/>
  <c r="CQ23" i="60"/>
  <c r="CN22" i="60"/>
  <c r="CO23" i="60"/>
  <c r="CM175" i="60"/>
  <c r="CI28" i="60"/>
  <c r="CO9" i="60"/>
  <c r="CN9" i="60"/>
  <c r="CO80" i="60"/>
  <c r="CN80" i="60"/>
  <c r="BP182" i="60"/>
  <c r="BP181" i="60" s="1"/>
  <c r="CL156" i="60"/>
  <c r="BP155" i="60"/>
  <c r="BM181" i="60"/>
  <c r="CH173" i="60"/>
  <c r="CJ173" i="60"/>
  <c r="CI173" i="60"/>
  <c r="CO111" i="60"/>
  <c r="CM146" i="60"/>
  <c r="CO112" i="60"/>
  <c r="CQ112" i="60"/>
  <c r="BW230" i="60"/>
  <c r="BQ103" i="60"/>
  <c r="BS102" i="60"/>
  <c r="BS103" i="60" s="1"/>
  <c r="BS101" i="60"/>
  <c r="BR102" i="60"/>
  <c r="BR103" i="60" s="1"/>
  <c r="BR101" i="60"/>
  <c r="CM37" i="60"/>
  <c r="BS37" i="60"/>
  <c r="BR37" i="60"/>
  <c r="BQ193" i="60"/>
  <c r="CO6" i="60"/>
  <c r="CN6" i="60"/>
  <c r="BC63" i="60"/>
  <c r="BC229" i="60" s="1"/>
  <c r="BO39" i="60"/>
  <c r="BC195" i="60"/>
  <c r="CI228" i="60"/>
  <c r="CJ227" i="60"/>
  <c r="CJ228" i="60"/>
  <c r="CH227" i="60"/>
  <c r="CI227" i="60"/>
  <c r="CN13" i="60"/>
  <c r="CO13" i="60"/>
  <c r="CM163" i="60"/>
  <c r="BH181" i="60"/>
  <c r="BN230" i="60"/>
  <c r="BN229" i="60"/>
  <c r="BM229" i="60"/>
  <c r="CO121" i="60"/>
  <c r="CN121" i="60"/>
  <c r="CQ168" i="60"/>
  <c r="CO168" i="60"/>
  <c r="CT168" i="60" s="1"/>
  <c r="CO167" i="60"/>
  <c r="CM167" i="60"/>
  <c r="CN168" i="60"/>
  <c r="CN167" i="60"/>
  <c r="CR144" i="60"/>
  <c r="CS144" i="60"/>
  <c r="CJ102" i="60"/>
  <c r="CR100" i="60"/>
  <c r="CS100" i="60"/>
  <c r="CF230" i="60"/>
  <c r="BR21" i="60"/>
  <c r="BS20" i="60"/>
  <c r="BR20" i="60"/>
  <c r="CM21" i="60"/>
  <c r="BS21" i="60"/>
  <c r="CK153" i="60"/>
  <c r="CQ10" i="60"/>
  <c r="CO10" i="60"/>
  <c r="CN10" i="60"/>
  <c r="CN27" i="60"/>
  <c r="CQ27" i="60"/>
  <c r="CO26" i="60"/>
  <c r="CO27" i="60"/>
  <c r="CT27" i="60" s="1"/>
  <c r="CN26" i="60"/>
  <c r="CM191" i="60"/>
  <c r="CN36" i="60"/>
  <c r="CO36" i="60"/>
  <c r="CG167" i="60"/>
  <c r="CJ16" i="60"/>
  <c r="CJ17" i="60"/>
  <c r="CJ29" i="60" s="1"/>
  <c r="CM187" i="60"/>
  <c r="CO34" i="60"/>
  <c r="CN34" i="60"/>
  <c r="BU181" i="60"/>
  <c r="CR61" i="60"/>
  <c r="CS61" i="60"/>
  <c r="CI112" i="60"/>
  <c r="CI146" i="60" s="1"/>
  <c r="CI147" i="60" s="1"/>
  <c r="CL167" i="60"/>
  <c r="BP230" i="60"/>
  <c r="CL196" i="60"/>
  <c r="CQ12" i="60"/>
  <c r="CO12" i="60"/>
  <c r="CT12" i="60" s="1"/>
  <c r="CO11" i="60"/>
  <c r="CN12" i="60"/>
  <c r="CN11" i="60"/>
  <c r="CM161" i="60"/>
  <c r="BR84" i="60"/>
  <c r="BS84" i="60"/>
  <c r="CP174" i="60"/>
  <c r="CS162" i="60"/>
  <c r="CR162" i="60"/>
  <c r="BY245" i="60"/>
  <c r="BY63" i="60"/>
  <c r="CA38" i="60"/>
  <c r="CA39" i="60"/>
  <c r="CA63" i="60" s="1"/>
  <c r="BY195" i="60"/>
  <c r="CG39" i="60"/>
  <c r="CG195" i="60" s="1"/>
  <c r="BS145" i="60"/>
  <c r="BQ147" i="60"/>
  <c r="CN57" i="60"/>
  <c r="CQ57" i="60"/>
  <c r="CN56" i="60"/>
  <c r="CO56" i="60"/>
  <c r="CO57" i="60"/>
  <c r="CT57" i="60" s="1"/>
  <c r="CK21" i="60"/>
  <c r="CP21" i="60" s="1"/>
  <c r="BO173" i="60"/>
  <c r="CJ175" i="60"/>
  <c r="CO43" i="60"/>
  <c r="CN43" i="60"/>
  <c r="CK175" i="60"/>
  <c r="CP23" i="60"/>
  <c r="CP175" i="60" s="1"/>
  <c r="BS206" i="60"/>
  <c r="BQ205" i="60"/>
  <c r="BR206" i="60"/>
  <c r="CM206" i="60"/>
  <c r="CO19" i="60"/>
  <c r="CN19" i="60"/>
  <c r="CN59" i="60"/>
  <c r="CQ59" i="60"/>
  <c r="CO59" i="60"/>
  <c r="CT59" i="60" s="1"/>
  <c r="CO58" i="60"/>
  <c r="CN58" i="60"/>
  <c r="CM225" i="60"/>
  <c r="CP59" i="60"/>
  <c r="CK225" i="60"/>
  <c r="CP196" i="60"/>
  <c r="CK51" i="60"/>
  <c r="CP51" i="60" s="1"/>
  <c r="CK211" i="60"/>
  <c r="BS29" i="60"/>
  <c r="BS28" i="60"/>
  <c r="BR28" i="60"/>
  <c r="BR29" i="60"/>
  <c r="BO182" i="60"/>
  <c r="BO181" i="60" s="1"/>
  <c r="CK156" i="60"/>
  <c r="BO155" i="60"/>
  <c r="CN42" i="60"/>
  <c r="CO42" i="60"/>
  <c r="CL169" i="60"/>
  <c r="CL174" i="60"/>
  <c r="CL173" i="60" s="1"/>
  <c r="BR173" i="60"/>
  <c r="BR174" i="60"/>
  <c r="BQ173" i="60"/>
  <c r="CK213" i="60"/>
  <c r="CK216" i="60"/>
  <c r="CM51" i="60"/>
  <c r="CM63" i="60" s="1"/>
  <c r="CN48" i="60"/>
  <c r="CO48" i="60"/>
  <c r="CM211" i="60"/>
  <c r="BN145" i="60"/>
  <c r="BN146" i="60"/>
  <c r="CO52" i="60"/>
  <c r="CN52" i="60"/>
  <c r="CM217" i="60"/>
  <c r="CS137" i="60"/>
  <c r="CR137" i="60"/>
  <c r="CN214" i="60"/>
  <c r="CN213" i="60"/>
  <c r="CO214" i="60"/>
  <c r="CM213" i="60"/>
  <c r="CI84" i="60"/>
  <c r="CJ84" i="60"/>
  <c r="CO193" i="60"/>
  <c r="CH230" i="60"/>
  <c r="CJ196" i="60"/>
  <c r="CJ195" i="60"/>
  <c r="CI195" i="60"/>
  <c r="CH195" i="60"/>
  <c r="CI196" i="60"/>
  <c r="BW229" i="60"/>
  <c r="BV229" i="60"/>
  <c r="CK221" i="60"/>
  <c r="CQ222" i="60"/>
  <c r="CM221" i="60"/>
  <c r="CN222" i="60"/>
  <c r="CN221" i="60"/>
  <c r="CO222" i="60"/>
  <c r="CT222" i="60" s="1"/>
  <c r="CO221" i="60"/>
  <c r="BJ230" i="60"/>
  <c r="BT63" i="60"/>
  <c r="CF39" i="60"/>
  <c r="CF195" i="60" s="1"/>
  <c r="CL102" i="60"/>
  <c r="CL103" i="60" s="1"/>
  <c r="CN54" i="60"/>
  <c r="CN55" i="60"/>
  <c r="CR139" i="60"/>
  <c r="CS139" i="60"/>
  <c r="CM204" i="60"/>
  <c r="BR204" i="60"/>
  <c r="BQ203" i="60"/>
  <c r="BS204" i="60"/>
  <c r="CR95" i="60"/>
  <c r="CS95" i="60"/>
  <c r="BQ230" i="60"/>
  <c r="BS195" i="60"/>
  <c r="BR195" i="60"/>
  <c r="CM196" i="60"/>
  <c r="BR196" i="60"/>
  <c r="BS196" i="60"/>
  <c r="BQ195" i="60"/>
  <c r="CO41" i="60"/>
  <c r="CN41" i="60"/>
  <c r="CI102" i="60"/>
  <c r="CO92" i="60"/>
  <c r="CO93" i="60"/>
  <c r="CT93" i="60" s="1"/>
  <c r="CN92" i="60"/>
  <c r="CQ93" i="60"/>
  <c r="CN93" i="60"/>
  <c r="CO152" i="60"/>
  <c r="CM151" i="60"/>
  <c r="CN152" i="60"/>
  <c r="CO151" i="60"/>
  <c r="BQ165" i="60"/>
  <c r="BR14" i="60"/>
  <c r="BS14" i="60"/>
  <c r="BU165" i="60"/>
  <c r="CG14" i="60"/>
  <c r="BW14" i="60"/>
  <c r="CQ39" i="60"/>
  <c r="BR156" i="60"/>
  <c r="BQ155" i="60"/>
  <c r="CM156" i="60"/>
  <c r="BS155" i="60"/>
  <c r="BQ182" i="60"/>
  <c r="BR155" i="60"/>
  <c r="BS156" i="60"/>
  <c r="CG155" i="60"/>
  <c r="CG182" i="60"/>
  <c r="CL55" i="60"/>
  <c r="BS54" i="60"/>
  <c r="BP221" i="60"/>
  <c r="BS55" i="60"/>
  <c r="CJ145" i="60"/>
  <c r="CI145" i="60"/>
  <c r="CH147" i="60"/>
  <c r="CJ146" i="60"/>
  <c r="CJ147" i="60" s="1"/>
  <c r="CN47" i="60"/>
  <c r="CP57" i="60"/>
  <c r="CK223" i="60"/>
  <c r="CM216" i="60"/>
  <c r="BJ29" i="60"/>
  <c r="CO70" i="60"/>
  <c r="CM102" i="60"/>
  <c r="BL245" i="60"/>
  <c r="BL63" i="60"/>
  <c r="BN38" i="60"/>
  <c r="BN39" i="60"/>
  <c r="BP39" i="60"/>
  <c r="BO146" i="60"/>
  <c r="BO147" i="60" s="1"/>
  <c r="CK112" i="60"/>
  <c r="CN111" i="60" s="1"/>
  <c r="BP207" i="60"/>
  <c r="CL208" i="60"/>
  <c r="CL207" i="60" s="1"/>
  <c r="CN154" i="60"/>
  <c r="CO154" i="60"/>
  <c r="CM153" i="60"/>
  <c r="CO153" i="60"/>
  <c r="CN44" i="60"/>
  <c r="CO44" i="60"/>
  <c r="BT229" i="60"/>
  <c r="BF181" i="60"/>
  <c r="BE181" i="60"/>
  <c r="BF182" i="60"/>
  <c r="CQ130" i="60"/>
  <c r="CO129" i="60"/>
  <c r="CN130" i="60"/>
  <c r="CM128" i="60"/>
  <c r="CN129" i="60"/>
  <c r="CO130" i="60"/>
  <c r="CT130" i="60" s="1"/>
  <c r="CO49" i="60"/>
  <c r="CN49" i="60"/>
  <c r="CE181" i="60"/>
  <c r="CD181" i="60"/>
  <c r="BO207" i="60"/>
  <c r="CK208" i="60"/>
  <c r="CM208" i="60"/>
  <c r="BS208" i="60"/>
  <c r="BS207" i="60"/>
  <c r="BR207" i="60"/>
  <c r="BR208" i="60"/>
  <c r="BQ207" i="60"/>
  <c r="CO83" i="60"/>
  <c r="CN83" i="60"/>
  <c r="BN182" i="60"/>
  <c r="CJ174" i="60"/>
  <c r="CI208" i="60"/>
  <c r="CI207" i="60"/>
  <c r="CH207" i="60"/>
  <c r="CJ207" i="60"/>
  <c r="CJ208" i="60"/>
  <c r="CL216" i="60"/>
  <c r="BP215" i="60"/>
  <c r="BR112" i="60"/>
  <c r="BR146" i="60" s="1"/>
  <c r="BR147" i="60" s="1"/>
  <c r="CR224" i="60"/>
  <c r="CS224" i="60"/>
  <c r="CA181" i="60"/>
  <c r="BZ181" i="60"/>
  <c r="CQ180" i="60"/>
  <c r="CO179" i="60"/>
  <c r="CN180" i="60"/>
  <c r="CM179" i="60"/>
  <c r="CN179" i="60"/>
  <c r="CO180" i="60"/>
  <c r="CT180" i="60" s="1"/>
  <c r="CM201" i="60"/>
  <c r="CM159" i="60"/>
  <c r="CN160" i="60"/>
  <c r="CO159" i="60"/>
  <c r="CH215" i="60"/>
  <c r="CI216" i="60"/>
  <c r="CI215" i="60"/>
  <c r="CJ215" i="60"/>
  <c r="CJ216" i="60"/>
  <c r="CO35" i="60"/>
  <c r="CN35" i="60"/>
  <c r="CR46" i="60"/>
  <c r="CS46" i="60"/>
  <c r="CO119" i="60"/>
  <c r="CT119" i="60" s="1"/>
  <c r="CN118" i="60"/>
  <c r="CN119" i="60"/>
  <c r="CQ119" i="60"/>
  <c r="CO118" i="60"/>
  <c r="CM228" i="60"/>
  <c r="BS228" i="60"/>
  <c r="BR228" i="60"/>
  <c r="BS227" i="60"/>
  <c r="BQ227" i="60"/>
  <c r="BR227" i="60"/>
  <c r="CS90" i="60"/>
  <c r="CR90" i="60"/>
  <c r="CN5" i="60"/>
  <c r="CO5" i="60"/>
  <c r="CO158" i="60"/>
  <c r="CO157" i="60"/>
  <c r="CM157" i="60"/>
  <c r="CN158" i="60"/>
  <c r="CM174" i="60"/>
  <c r="CO170" i="60"/>
  <c r="CO169" i="60"/>
  <c r="CM169" i="60"/>
  <c r="CN170" i="60"/>
  <c r="CN18" i="60"/>
  <c r="CO18" i="60"/>
  <c r="CR75" i="60"/>
  <c r="CS75" i="60"/>
  <c r="BS51" i="60"/>
  <c r="BS50" i="60"/>
  <c r="BR51" i="60"/>
  <c r="BR50" i="60"/>
  <c r="BF230" i="60"/>
  <c r="BF229" i="60"/>
  <c r="BE229" i="60"/>
  <c r="CN178" i="60"/>
  <c r="CM177" i="60"/>
  <c r="CQ178" i="60"/>
  <c r="CO178" i="60"/>
  <c r="CT178" i="60" s="1"/>
  <c r="CN177" i="60"/>
  <c r="CO177" i="60"/>
  <c r="CO197" i="60"/>
  <c r="CN198" i="60"/>
  <c r="CO198" i="60"/>
  <c r="CM197" i="60"/>
  <c r="CI51" i="60"/>
  <c r="CI50" i="60"/>
  <c r="CJ51" i="60"/>
  <c r="CJ50" i="60"/>
  <c r="BT195" i="60"/>
  <c r="CN16" i="60"/>
  <c r="CO172" i="60"/>
  <c r="CN172" i="60"/>
  <c r="CO171" i="60"/>
  <c r="CM171" i="60"/>
  <c r="CN40" i="60"/>
  <c r="CO40" i="60"/>
  <c r="CF182" i="60"/>
  <c r="CF181" i="60" s="1"/>
  <c r="CF155" i="60"/>
  <c r="CL213" i="60"/>
  <c r="CN53" i="60"/>
  <c r="CO53" i="60"/>
  <c r="CM219" i="60"/>
  <c r="BR216" i="60"/>
  <c r="BS216" i="60"/>
  <c r="BS215" i="60"/>
  <c r="BQ215" i="60"/>
  <c r="BR215" i="60"/>
  <c r="CK102" i="60"/>
  <c r="CK103" i="60" s="1"/>
  <c r="CP71" i="60"/>
  <c r="CP102" i="60" s="1"/>
  <c r="BL229" i="60"/>
  <c r="CJ37" i="60"/>
  <c r="CI37" i="60"/>
  <c r="CH193" i="60"/>
  <c r="BR128" i="60"/>
  <c r="BS128" i="60"/>
  <c r="CE229" i="60"/>
  <c r="CO71" i="60"/>
  <c r="CG29" i="60"/>
  <c r="CJ28" i="60" s="1"/>
  <c r="CN7" i="60" l="1"/>
  <c r="BN181" i="60"/>
  <c r="CR17" i="60"/>
  <c r="CP8" i="60"/>
  <c r="CP29" i="60" s="1"/>
  <c r="CO174" i="60"/>
  <c r="CT174" i="60" s="1"/>
  <c r="CO7" i="60"/>
  <c r="CL215" i="60"/>
  <c r="CN102" i="60"/>
  <c r="CJ14" i="60"/>
  <c r="CS71" i="60"/>
  <c r="CH165" i="60"/>
  <c r="CI14" i="60"/>
  <c r="BR230" i="60"/>
  <c r="BR182" i="60"/>
  <c r="BS173" i="60"/>
  <c r="BS174" i="60"/>
  <c r="BS182" i="60" s="1"/>
  <c r="BP63" i="60"/>
  <c r="CL39" i="60"/>
  <c r="CL195" i="60" s="1"/>
  <c r="BS39" i="60"/>
  <c r="BS38" i="60"/>
  <c r="CQ63" i="60"/>
  <c r="BS229" i="60"/>
  <c r="BR229" i="60"/>
  <c r="BQ229" i="60"/>
  <c r="CR12" i="60"/>
  <c r="CS12" i="60"/>
  <c r="CO21" i="60"/>
  <c r="CT21" i="60" s="1"/>
  <c r="CO20" i="60"/>
  <c r="CQ21" i="60"/>
  <c r="CN20" i="60"/>
  <c r="CN21" i="60"/>
  <c r="CN29" i="60" s="1"/>
  <c r="CO102" i="60"/>
  <c r="CT102" i="60" s="1"/>
  <c r="CT71" i="60"/>
  <c r="CR178" i="60"/>
  <c r="CS178" i="60"/>
  <c r="CQ29" i="60"/>
  <c r="CQ228" i="60"/>
  <c r="CO227" i="60"/>
  <c r="CO228" i="60"/>
  <c r="CT228" i="60" s="1"/>
  <c r="CN227" i="60"/>
  <c r="CN228" i="60"/>
  <c r="CM227" i="60"/>
  <c r="CS180" i="60"/>
  <c r="CR180" i="60"/>
  <c r="BN63" i="60"/>
  <c r="BN62" i="60"/>
  <c r="CS93" i="60"/>
  <c r="CR93" i="60"/>
  <c r="BS230" i="60"/>
  <c r="CM29" i="60"/>
  <c r="CR222" i="60"/>
  <c r="CS222" i="60"/>
  <c r="CI230" i="60"/>
  <c r="CJ230" i="60"/>
  <c r="CK215" i="60"/>
  <c r="CP216" i="60"/>
  <c r="CK182" i="60"/>
  <c r="CP156" i="60"/>
  <c r="CP182" i="60" s="1"/>
  <c r="CK155" i="60"/>
  <c r="CR57" i="60"/>
  <c r="CS57" i="60"/>
  <c r="CK173" i="60"/>
  <c r="BP229" i="60"/>
  <c r="CN112" i="60"/>
  <c r="CN146" i="60" s="1"/>
  <c r="CN147" i="60" s="1"/>
  <c r="CM147" i="60"/>
  <c r="CO145" i="60"/>
  <c r="CL155" i="60"/>
  <c r="CL182" i="60"/>
  <c r="CL181" i="60" s="1"/>
  <c r="CJ182" i="60"/>
  <c r="BY229" i="60"/>
  <c r="CA62" i="60"/>
  <c r="CS168" i="60"/>
  <c r="CR168" i="60"/>
  <c r="CO37" i="60"/>
  <c r="CN37" i="60"/>
  <c r="CM193" i="60"/>
  <c r="CQ146" i="60"/>
  <c r="CR23" i="60"/>
  <c r="CR175" i="60" s="1"/>
  <c r="CS23" i="60"/>
  <c r="CS175" i="60" s="1"/>
  <c r="CQ175" i="60"/>
  <c r="CI181" i="60"/>
  <c r="CH181" i="60"/>
  <c r="CJ181" i="60"/>
  <c r="CO84" i="60"/>
  <c r="CN84" i="60"/>
  <c r="CR86" i="60"/>
  <c r="CS86" i="60"/>
  <c r="CN174" i="60"/>
  <c r="CQ174" i="60"/>
  <c r="CO173" i="60"/>
  <c r="CN173" i="60"/>
  <c r="CM173" i="60"/>
  <c r="CS119" i="60"/>
  <c r="CR119" i="60"/>
  <c r="CQ208" i="60"/>
  <c r="CM207" i="60"/>
  <c r="CN207" i="60"/>
  <c r="CN208" i="60"/>
  <c r="CO208" i="60"/>
  <c r="CT208" i="60" s="1"/>
  <c r="CO207" i="60"/>
  <c r="CS130" i="60"/>
  <c r="CR130" i="60"/>
  <c r="CO101" i="60"/>
  <c r="CM103" i="60"/>
  <c r="CN101" i="60"/>
  <c r="CL14" i="60"/>
  <c r="CO55" i="60"/>
  <c r="CT55" i="60" s="1"/>
  <c r="CO54" i="60"/>
  <c r="CL221" i="60"/>
  <c r="CN14" i="60"/>
  <c r="CO14" i="60"/>
  <c r="CM165" i="60"/>
  <c r="CM230" i="60"/>
  <c r="CN196" i="60"/>
  <c r="CN195" i="60"/>
  <c r="CQ196" i="60"/>
  <c r="CO195" i="60"/>
  <c r="CM195" i="60"/>
  <c r="CO196" i="60"/>
  <c r="CR59" i="60"/>
  <c r="CS59" i="60"/>
  <c r="CN206" i="60"/>
  <c r="CO205" i="60"/>
  <c r="CM205" i="60"/>
  <c r="CO206" i="60"/>
  <c r="BR145" i="60"/>
  <c r="CR71" i="60"/>
  <c r="CL230" i="60"/>
  <c r="CR27" i="60"/>
  <c r="CS27" i="60"/>
  <c r="CK29" i="60"/>
  <c r="CR25" i="60"/>
  <c r="CS25" i="60"/>
  <c r="CO216" i="60"/>
  <c r="CT216" i="60" s="1"/>
  <c r="CO215" i="60"/>
  <c r="CQ216" i="60"/>
  <c r="CN215" i="60"/>
  <c r="CN216" i="60"/>
  <c r="CM215" i="60"/>
  <c r="CM182" i="60"/>
  <c r="CO155" i="60"/>
  <c r="CO156" i="60"/>
  <c r="CN155" i="60"/>
  <c r="CN156" i="60"/>
  <c r="CM155" i="60"/>
  <c r="CQ156" i="60"/>
  <c r="CI229" i="60"/>
  <c r="CH229" i="60"/>
  <c r="CJ229" i="60"/>
  <c r="CG63" i="60"/>
  <c r="CJ62" i="60" s="1"/>
  <c r="CJ39" i="60"/>
  <c r="CJ63" i="60" s="1"/>
  <c r="CJ38" i="60"/>
  <c r="CP208" i="60"/>
  <c r="CK207" i="60"/>
  <c r="CO128" i="60"/>
  <c r="CN128" i="60"/>
  <c r="CP112" i="60"/>
  <c r="CP146" i="60" s="1"/>
  <c r="CK146" i="60"/>
  <c r="CK147" i="60" s="1"/>
  <c r="CG181" i="60"/>
  <c r="BS181" i="60"/>
  <c r="BR181" i="60"/>
  <c r="BQ181" i="60"/>
  <c r="CM203" i="60"/>
  <c r="CO204" i="60"/>
  <c r="CN204" i="60"/>
  <c r="CO203" i="60"/>
  <c r="CF63" i="60"/>
  <c r="CI38" i="60"/>
  <c r="CI39" i="60"/>
  <c r="CR221" i="60"/>
  <c r="CQ51" i="60"/>
  <c r="CO50" i="60"/>
  <c r="CO51" i="60"/>
  <c r="CT51" i="60" s="1"/>
  <c r="CN50" i="60"/>
  <c r="CN51" i="60"/>
  <c r="CK230" i="60"/>
  <c r="CQ102" i="60"/>
  <c r="BP195" i="60"/>
  <c r="BO63" i="60"/>
  <c r="CK39" i="60"/>
  <c r="BR38" i="60"/>
  <c r="BO195" i="60"/>
  <c r="BR39" i="60"/>
  <c r="CT112" i="60"/>
  <c r="CO146" i="60"/>
  <c r="CT23" i="60"/>
  <c r="CT175" i="60" s="1"/>
  <c r="CO175" i="60"/>
  <c r="CG229" i="60"/>
  <c r="CP230" i="60" l="1"/>
  <c r="CS8" i="60"/>
  <c r="CR8" i="60"/>
  <c r="CN182" i="60"/>
  <c r="CN145" i="60"/>
  <c r="CR215" i="60"/>
  <c r="CR51" i="60"/>
  <c r="CS51" i="60"/>
  <c r="CS216" i="60"/>
  <c r="CR216" i="60"/>
  <c r="CO230" i="60"/>
  <c r="CT230" i="60" s="1"/>
  <c r="CT196" i="60"/>
  <c r="CS208" i="60"/>
  <c r="CR208" i="60"/>
  <c r="CT146" i="60"/>
  <c r="CO147" i="60"/>
  <c r="CP39" i="60"/>
  <c r="CK63" i="60"/>
  <c r="CK195" i="60"/>
  <c r="CN38" i="60"/>
  <c r="CN39" i="60"/>
  <c r="CN63" i="60" s="1"/>
  <c r="CK229" i="60"/>
  <c r="CQ230" i="60"/>
  <c r="CR196" i="60"/>
  <c r="CS196" i="60"/>
  <c r="CR207" i="60"/>
  <c r="CS112" i="60"/>
  <c r="CS228" i="60"/>
  <c r="CR228" i="60"/>
  <c r="CS21" i="60"/>
  <c r="CR21" i="60"/>
  <c r="CI63" i="60"/>
  <c r="CI62" i="60"/>
  <c r="CM181" i="60"/>
  <c r="CO181" i="60"/>
  <c r="CN181" i="60"/>
  <c r="CR29" i="60"/>
  <c r="CS29" i="60"/>
  <c r="CR195" i="60"/>
  <c r="CN230" i="60"/>
  <c r="CK181" i="60"/>
  <c r="CL63" i="60"/>
  <c r="CL229" i="60" s="1"/>
  <c r="CO39" i="60"/>
  <c r="CT39" i="60" s="1"/>
  <c r="CO38" i="60"/>
  <c r="BO229" i="60"/>
  <c r="BR63" i="60"/>
  <c r="BR62" i="60"/>
  <c r="CR146" i="60"/>
  <c r="CS146" i="60"/>
  <c r="CO29" i="60"/>
  <c r="CT29" i="60" s="1"/>
  <c r="CN28" i="60"/>
  <c r="CO28" i="60"/>
  <c r="CS102" i="60"/>
  <c r="CR102" i="60"/>
  <c r="CQ182" i="60"/>
  <c r="CS156" i="60"/>
  <c r="CR156" i="60"/>
  <c r="CT156" i="60"/>
  <c r="CO182" i="60"/>
  <c r="CT182" i="60" s="1"/>
  <c r="CF229" i="60"/>
  <c r="CM229" i="60"/>
  <c r="CO229" i="60"/>
  <c r="CN229" i="60"/>
  <c r="CR174" i="60"/>
  <c r="CS174" i="60"/>
  <c r="CR112" i="60"/>
  <c r="BS63" i="60"/>
  <c r="BS62" i="60"/>
  <c r="CR229" i="60" l="1"/>
  <c r="CO63" i="60"/>
  <c r="CT63" i="60" s="1"/>
  <c r="CO62" i="60"/>
  <c r="CP63" i="60"/>
  <c r="CN62" i="60"/>
  <c r="CR39" i="60"/>
  <c r="CS39" i="60"/>
  <c r="CR182" i="60"/>
  <c r="CS182" i="60"/>
  <c r="CS230" i="60"/>
  <c r="CR230" i="60"/>
  <c r="CS63" i="60" l="1"/>
  <c r="CR63" i="60"/>
  <c r="AH252" i="60" l="1"/>
  <c r="AG252" i="60"/>
  <c r="AD252" i="60"/>
  <c r="AC252" i="60"/>
  <c r="Z252" i="60"/>
  <c r="Y252" i="60"/>
  <c r="AP244" i="60"/>
  <c r="AH244" i="60"/>
  <c r="AG244" i="60"/>
  <c r="AD244" i="60"/>
  <c r="AC244" i="60"/>
  <c r="Z244" i="60"/>
  <c r="Y244" i="60"/>
  <c r="W244" i="60"/>
  <c r="O244" i="60"/>
  <c r="K244" i="60"/>
  <c r="J244" i="60"/>
  <c r="G244" i="60"/>
  <c r="AW243" i="60"/>
  <c r="AP243" i="60"/>
  <c r="W243" i="60"/>
  <c r="AT242" i="60"/>
  <c r="AQ242" i="60"/>
  <c r="AX242" i="60" s="1"/>
  <c r="AP242" i="60"/>
  <c r="W242" i="60"/>
  <c r="AW241" i="60"/>
  <c r="AP241" i="60"/>
  <c r="W241" i="60"/>
  <c r="AT240" i="60"/>
  <c r="AQ240" i="60"/>
  <c r="AX240" i="60" s="1"/>
  <c r="AP240" i="60"/>
  <c r="W240" i="60"/>
  <c r="AW239" i="60"/>
  <c r="AP239" i="60"/>
  <c r="W239" i="60"/>
  <c r="AT238" i="60"/>
  <c r="AQ238" i="60"/>
  <c r="AX238" i="60" s="1"/>
  <c r="AP238" i="60"/>
  <c r="W238" i="60"/>
  <c r="AW237" i="60"/>
  <c r="AP237" i="60"/>
  <c r="AH237" i="60"/>
  <c r="AG237" i="60"/>
  <c r="AD237" i="60"/>
  <c r="AC237" i="60"/>
  <c r="Z237" i="60"/>
  <c r="Y237" i="60"/>
  <c r="W237" i="60"/>
  <c r="O237" i="60"/>
  <c r="K237" i="60"/>
  <c r="J237" i="60"/>
  <c r="G237" i="60"/>
  <c r="AT236" i="60"/>
  <c r="AQ236" i="60"/>
  <c r="AX236" i="60" s="1"/>
  <c r="AP236" i="60"/>
  <c r="W236" i="60"/>
  <c r="AW235" i="60"/>
  <c r="AP235" i="60"/>
  <c r="AH235" i="60"/>
  <c r="AG235" i="60"/>
  <c r="AD235" i="60"/>
  <c r="AC235" i="60"/>
  <c r="Z235" i="60"/>
  <c r="Y235" i="60"/>
  <c r="W235" i="60"/>
  <c r="O235" i="60"/>
  <c r="K235" i="60"/>
  <c r="J235" i="60"/>
  <c r="G235" i="60"/>
  <c r="AT234" i="60"/>
  <c r="AW234" i="60"/>
  <c r="AQ234" i="60"/>
  <c r="AX234" i="60" s="1"/>
  <c r="AP234" i="60"/>
  <c r="W234" i="60"/>
  <c r="AW233" i="60"/>
  <c r="AQ233" i="60"/>
  <c r="AP233" i="60"/>
  <c r="W233" i="60"/>
  <c r="AW232" i="60"/>
  <c r="AP232" i="60"/>
  <c r="W232" i="60"/>
  <c r="AM226" i="60"/>
  <c r="AL226" i="60"/>
  <c r="AJ226" i="60"/>
  <c r="AI226" i="60"/>
  <c r="AE226" i="60"/>
  <c r="AA226" i="60"/>
  <c r="T226" i="60"/>
  <c r="S226" i="60"/>
  <c r="W226" i="60" s="1"/>
  <c r="Q226" i="60"/>
  <c r="P226" i="60"/>
  <c r="L226" i="60"/>
  <c r="H226" i="60"/>
  <c r="AI225" i="60"/>
  <c r="AE225" i="60"/>
  <c r="AA225" i="60"/>
  <c r="P225" i="60"/>
  <c r="L225" i="60"/>
  <c r="H225" i="60"/>
  <c r="AM224" i="60"/>
  <c r="AT224" i="60" s="1"/>
  <c r="AL224" i="60"/>
  <c r="AQ224" i="60"/>
  <c r="AX224" i="60" s="1"/>
  <c r="AI223" i="60"/>
  <c r="AH222" i="60"/>
  <c r="AG222" i="60"/>
  <c r="AD222" i="60"/>
  <c r="AM222" i="60" s="1"/>
  <c r="AC222" i="60"/>
  <c r="Z222" i="60"/>
  <c r="Y222" i="60"/>
  <c r="X222" i="60"/>
  <c r="AJ222" i="60" s="1"/>
  <c r="E222" i="60"/>
  <c r="AM220" i="60"/>
  <c r="AL220" i="60"/>
  <c r="AJ220" i="60"/>
  <c r="AI220" i="60"/>
  <c r="AE220" i="60"/>
  <c r="AA220" i="60"/>
  <c r="T220" i="60"/>
  <c r="S220" i="60"/>
  <c r="Q220" i="60"/>
  <c r="P220" i="60"/>
  <c r="L220" i="60"/>
  <c r="H220" i="60"/>
  <c r="AI219" i="60"/>
  <c r="AE219" i="60"/>
  <c r="AA219" i="60"/>
  <c r="AM218" i="60"/>
  <c r="AL218" i="60"/>
  <c r="AJ218" i="60"/>
  <c r="AI218" i="60"/>
  <c r="AE218" i="60"/>
  <c r="AA218" i="60"/>
  <c r="T218" i="60"/>
  <c r="S218" i="60"/>
  <c r="Q218" i="60"/>
  <c r="P218" i="60"/>
  <c r="L218" i="60"/>
  <c r="H218" i="60"/>
  <c r="AI217" i="60"/>
  <c r="AE217" i="60"/>
  <c r="AA217" i="60"/>
  <c r="AM212" i="60"/>
  <c r="AL212" i="60"/>
  <c r="AJ212" i="60"/>
  <c r="AQ212" i="60" s="1"/>
  <c r="AI212" i="60"/>
  <c r="AT212" i="60"/>
  <c r="AM210" i="60"/>
  <c r="AT210" i="60" s="1"/>
  <c r="AL210" i="60"/>
  <c r="AS210" i="60" s="1"/>
  <c r="AJ210" i="60"/>
  <c r="AI210" i="60"/>
  <c r="AJ202" i="60"/>
  <c r="AQ202" i="60"/>
  <c r="AY186" i="60"/>
  <c r="AT186" i="60"/>
  <c r="AM186" i="60"/>
  <c r="AL186" i="60"/>
  <c r="AH186" i="60"/>
  <c r="AG186" i="60"/>
  <c r="AD186" i="60"/>
  <c r="AC186" i="60"/>
  <c r="Z186" i="60"/>
  <c r="Y186" i="60"/>
  <c r="T186" i="60"/>
  <c r="S186" i="60"/>
  <c r="O186" i="60"/>
  <c r="K186" i="60"/>
  <c r="J186" i="60"/>
  <c r="G186" i="60"/>
  <c r="AQ185" i="60"/>
  <c r="AJ185" i="60"/>
  <c r="AF185" i="60"/>
  <c r="AB185" i="60"/>
  <c r="X185" i="60"/>
  <c r="Q185" i="60"/>
  <c r="M185" i="60"/>
  <c r="I185" i="60"/>
  <c r="E185" i="60"/>
  <c r="AM176" i="60"/>
  <c r="AL176" i="60"/>
  <c r="AJ176" i="60"/>
  <c r="AI176" i="60"/>
  <c r="AF174" i="60"/>
  <c r="AB174" i="60"/>
  <c r="X174" i="60"/>
  <c r="M174" i="60"/>
  <c r="I174" i="60"/>
  <c r="E174" i="60"/>
  <c r="AJ172" i="60"/>
  <c r="AJ174" i="60" s="1"/>
  <c r="Q172" i="60"/>
  <c r="AQ172" i="60" s="1"/>
  <c r="AJ170" i="60"/>
  <c r="Q170" i="60"/>
  <c r="AH168" i="60"/>
  <c r="AG168" i="60"/>
  <c r="AL168" i="60" s="1"/>
  <c r="AS168" i="60" s="1"/>
  <c r="AM166" i="60"/>
  <c r="AT166" i="60" s="1"/>
  <c r="AJ166" i="60"/>
  <c r="AM164" i="60"/>
  <c r="AT164" i="60" s="1"/>
  <c r="AJ164" i="60"/>
  <c r="AN164" i="60" s="1"/>
  <c r="AY150" i="60"/>
  <c r="AT150" i="60"/>
  <c r="AM150" i="60"/>
  <c r="AH150" i="60"/>
  <c r="AG150" i="60"/>
  <c r="AD150" i="60"/>
  <c r="AC150" i="60"/>
  <c r="Z150" i="60"/>
  <c r="Y150" i="60"/>
  <c r="T150" i="60"/>
  <c r="O150" i="60"/>
  <c r="K150" i="60"/>
  <c r="J150" i="60"/>
  <c r="G150" i="60"/>
  <c r="AQ149" i="60"/>
  <c r="AJ149" i="60"/>
  <c r="AF149" i="60"/>
  <c r="AB149" i="60"/>
  <c r="X149" i="60"/>
  <c r="Q149" i="60"/>
  <c r="M149" i="60"/>
  <c r="I149" i="60"/>
  <c r="E149" i="60"/>
  <c r="BA148" i="60"/>
  <c r="AM144" i="60"/>
  <c r="AL144" i="60"/>
  <c r="AJ144" i="60"/>
  <c r="AQ144" i="60" s="1"/>
  <c r="AI144" i="60"/>
  <c r="AI143" i="60"/>
  <c r="AE143" i="60"/>
  <c r="AA143" i="60"/>
  <c r="P143" i="60"/>
  <c r="L143" i="60"/>
  <c r="H143" i="60"/>
  <c r="AM142" i="60"/>
  <c r="AL142" i="60"/>
  <c r="AJ142" i="60"/>
  <c r="AN142" i="60" s="1"/>
  <c r="AI142" i="60"/>
  <c r="AE142" i="60"/>
  <c r="AA142" i="60"/>
  <c r="T142" i="60"/>
  <c r="AT142" i="60"/>
  <c r="S142" i="60"/>
  <c r="AS142" i="60" s="1"/>
  <c r="Q142" i="60"/>
  <c r="P142" i="60"/>
  <c r="L142" i="60"/>
  <c r="H142" i="60"/>
  <c r="AI141" i="60"/>
  <c r="AE141" i="60"/>
  <c r="AA141" i="60"/>
  <c r="P141" i="60"/>
  <c r="L141" i="60"/>
  <c r="H141" i="60"/>
  <c r="AM139" i="60"/>
  <c r="AL139" i="60"/>
  <c r="AJ139" i="60"/>
  <c r="AQ139" i="60" s="1"/>
  <c r="AX139" i="60" s="1"/>
  <c r="AI139" i="60"/>
  <c r="AI138" i="60"/>
  <c r="AE138" i="60"/>
  <c r="AA138" i="60"/>
  <c r="P138" i="60"/>
  <c r="L138" i="60"/>
  <c r="H138" i="60"/>
  <c r="AH137" i="60"/>
  <c r="AH55" i="60" s="1"/>
  <c r="AG137" i="60"/>
  <c r="AG55" i="60" s="1"/>
  <c r="AI55" i="60" s="1"/>
  <c r="AD137" i="60"/>
  <c r="AC137" i="60"/>
  <c r="Z137" i="60"/>
  <c r="Y137" i="60"/>
  <c r="Y55" i="60" s="1"/>
  <c r="X137" i="60"/>
  <c r="J55" i="60"/>
  <c r="L54" i="60" s="1"/>
  <c r="I55" i="60"/>
  <c r="I221" i="60" s="1"/>
  <c r="E55" i="60"/>
  <c r="AH135" i="60"/>
  <c r="AG135" i="60"/>
  <c r="AD135" i="60"/>
  <c r="AC135" i="60"/>
  <c r="Z135" i="60"/>
  <c r="Y135" i="60"/>
  <c r="X135" i="60"/>
  <c r="AJ135" i="60" s="1"/>
  <c r="AM134" i="60"/>
  <c r="AL134" i="60"/>
  <c r="AJ134" i="60"/>
  <c r="AI134" i="60"/>
  <c r="AE134" i="60"/>
  <c r="AA134" i="60"/>
  <c r="T134" i="60"/>
  <c r="S134" i="60"/>
  <c r="Q134" i="60"/>
  <c r="P134" i="60"/>
  <c r="L134" i="60"/>
  <c r="H134" i="60"/>
  <c r="AM132" i="60"/>
  <c r="AL132" i="60"/>
  <c r="AJ132" i="60"/>
  <c r="AI132" i="60"/>
  <c r="AE132" i="60"/>
  <c r="AA132" i="60"/>
  <c r="T132" i="60"/>
  <c r="S132" i="60"/>
  <c r="Q132" i="60"/>
  <c r="P132" i="60"/>
  <c r="L132" i="60"/>
  <c r="H132" i="60"/>
  <c r="AM131" i="60"/>
  <c r="AL131" i="60"/>
  <c r="AS131" i="60" s="1"/>
  <c r="AJ131" i="60"/>
  <c r="AI131" i="60"/>
  <c r="AE131" i="60"/>
  <c r="AA131" i="60"/>
  <c r="T131" i="60"/>
  <c r="W131" i="60" s="1"/>
  <c r="Q131" i="60"/>
  <c r="Q135" i="60" s="1"/>
  <c r="P131" i="60"/>
  <c r="L131" i="60"/>
  <c r="H131" i="60"/>
  <c r="AH130" i="60"/>
  <c r="AH51" i="60" s="1"/>
  <c r="AG130" i="60"/>
  <c r="AF51" i="60"/>
  <c r="AH127" i="60"/>
  <c r="AM127" i="60" s="1"/>
  <c r="AG127" i="60"/>
  <c r="AM126" i="60"/>
  <c r="AL126" i="60"/>
  <c r="AS126" i="60" s="1"/>
  <c r="AJ126" i="60"/>
  <c r="AQ126" i="60" s="1"/>
  <c r="AI126" i="60"/>
  <c r="AM125" i="60"/>
  <c r="AT125" i="60" s="1"/>
  <c r="AL125" i="60"/>
  <c r="AS125" i="60" s="1"/>
  <c r="AJ125" i="60"/>
  <c r="AQ125" i="60" s="1"/>
  <c r="AI125" i="60"/>
  <c r="AH124" i="60"/>
  <c r="AG124" i="60"/>
  <c r="AM123" i="60"/>
  <c r="AT123" i="60" s="1"/>
  <c r="AL123" i="60"/>
  <c r="AS123" i="60" s="1"/>
  <c r="AJ123" i="60"/>
  <c r="AI123" i="60"/>
  <c r="AM122" i="60"/>
  <c r="AL122" i="60"/>
  <c r="AS122" i="60" s="1"/>
  <c r="AJ122" i="60"/>
  <c r="AQ122" i="60" s="1"/>
  <c r="AI122" i="60"/>
  <c r="AH121" i="60"/>
  <c r="AI121" i="60" s="1"/>
  <c r="AG121" i="60"/>
  <c r="AM120" i="60"/>
  <c r="AT120" i="60" s="1"/>
  <c r="AL120" i="60"/>
  <c r="AS120" i="60" s="1"/>
  <c r="AJ120" i="60"/>
  <c r="AI120" i="60"/>
  <c r="AD46" i="60"/>
  <c r="AC46" i="60"/>
  <c r="M46" i="60"/>
  <c r="AM117" i="60"/>
  <c r="AL117" i="60"/>
  <c r="AS117" i="60" s="1"/>
  <c r="AJ117" i="60"/>
  <c r="AI117" i="60"/>
  <c r="AM116" i="60"/>
  <c r="AL116" i="60"/>
  <c r="AJ116" i="60"/>
  <c r="AQ116" i="60" s="1"/>
  <c r="AI116" i="60"/>
  <c r="AM115" i="60"/>
  <c r="AO115" i="60" s="1"/>
  <c r="AL115" i="60"/>
  <c r="AS115" i="60" s="1"/>
  <c r="AJ115" i="60"/>
  <c r="AI115" i="60"/>
  <c r="AM114" i="60"/>
  <c r="AO114" i="60" s="1"/>
  <c r="AL114" i="60"/>
  <c r="AS114" i="60" s="1"/>
  <c r="AJ114" i="60"/>
  <c r="AQ114" i="60" s="1"/>
  <c r="AI114" i="60"/>
  <c r="AM113" i="60"/>
  <c r="AO113" i="60" s="1"/>
  <c r="AL113" i="60"/>
  <c r="AS113" i="60" s="1"/>
  <c r="AJ113" i="60"/>
  <c r="AI113" i="60"/>
  <c r="AT113" i="60"/>
  <c r="AV113" i="60" s="1"/>
  <c r="AC39" i="60"/>
  <c r="AG37" i="60"/>
  <c r="AG193" i="60" s="1"/>
  <c r="G37" i="60"/>
  <c r="AS109" i="60"/>
  <c r="AY106" i="60"/>
  <c r="AT106" i="60"/>
  <c r="AL106" i="60"/>
  <c r="AH106" i="60"/>
  <c r="AH33" i="60" s="1"/>
  <c r="AG106" i="60"/>
  <c r="AG33" i="60" s="1"/>
  <c r="AD106" i="60"/>
  <c r="AC106" i="60"/>
  <c r="AC33" i="60" s="1"/>
  <c r="Z106" i="60"/>
  <c r="Y106" i="60"/>
  <c r="Y33" i="60"/>
  <c r="S106" i="60"/>
  <c r="O106" i="60"/>
  <c r="O33" i="60"/>
  <c r="K106" i="60"/>
  <c r="K33" i="60" s="1"/>
  <c r="J106" i="60"/>
  <c r="G106" i="60"/>
  <c r="G33" i="60" s="1"/>
  <c r="AQ105" i="60"/>
  <c r="AJ105" i="60"/>
  <c r="AF105" i="60"/>
  <c r="AB105" i="60"/>
  <c r="X105" i="60"/>
  <c r="Q105" i="60"/>
  <c r="M105" i="60"/>
  <c r="I105" i="60"/>
  <c r="E105" i="60"/>
  <c r="AM100" i="60"/>
  <c r="AL100" i="60"/>
  <c r="AS100" i="60" s="1"/>
  <c r="AJ100" i="60"/>
  <c r="AI100" i="60"/>
  <c r="AI99" i="60"/>
  <c r="AE99" i="60"/>
  <c r="AA99" i="60"/>
  <c r="P99" i="60"/>
  <c r="L99" i="60"/>
  <c r="H99" i="60"/>
  <c r="AM98" i="60"/>
  <c r="AL98" i="60"/>
  <c r="AJ98" i="60"/>
  <c r="AI98" i="60"/>
  <c r="AE98" i="60"/>
  <c r="AA98" i="60"/>
  <c r="T98" i="60"/>
  <c r="AT98" i="60" s="1"/>
  <c r="S98" i="60"/>
  <c r="Q98" i="60"/>
  <c r="P98" i="60"/>
  <c r="L98" i="60"/>
  <c r="H98" i="60"/>
  <c r="AI97" i="60"/>
  <c r="AE97" i="60"/>
  <c r="AA97" i="60"/>
  <c r="P97" i="60"/>
  <c r="L97" i="60"/>
  <c r="H97" i="60"/>
  <c r="AM95" i="60"/>
  <c r="AN95" i="60" s="1"/>
  <c r="AL95" i="60"/>
  <c r="AS95" i="60" s="1"/>
  <c r="AJ95" i="60"/>
  <c r="AQ95" i="60" s="1"/>
  <c r="AX95" i="60" s="1"/>
  <c r="AI95" i="60"/>
  <c r="AI94" i="60"/>
  <c r="AE94" i="60"/>
  <c r="AA94" i="60"/>
  <c r="P94" i="60"/>
  <c r="L94" i="60"/>
  <c r="H94" i="60"/>
  <c r="AH93" i="60"/>
  <c r="AH239" i="60" s="1"/>
  <c r="AG93" i="60"/>
  <c r="AI93" i="60"/>
  <c r="AC239" i="60"/>
  <c r="Z239" i="60"/>
  <c r="P92" i="60"/>
  <c r="M21" i="60"/>
  <c r="J239" i="60"/>
  <c r="H92" i="60"/>
  <c r="AH91" i="60"/>
  <c r="AI91" i="60" s="1"/>
  <c r="AG91" i="60"/>
  <c r="AF91" i="60"/>
  <c r="AD91" i="60"/>
  <c r="AC91" i="60"/>
  <c r="AB91" i="60"/>
  <c r="Z91" i="60"/>
  <c r="Y91" i="60"/>
  <c r="X91" i="60"/>
  <c r="AJ91" i="60" s="1"/>
  <c r="O91" i="60"/>
  <c r="M91" i="60"/>
  <c r="K91" i="60"/>
  <c r="I91" i="60"/>
  <c r="G91" i="60"/>
  <c r="S91" i="60"/>
  <c r="E91" i="60"/>
  <c r="AM90" i="60"/>
  <c r="AL90" i="60"/>
  <c r="AJ90" i="60"/>
  <c r="AI90" i="60"/>
  <c r="AE90" i="60"/>
  <c r="AA90" i="60"/>
  <c r="T90" i="60"/>
  <c r="S90" i="60"/>
  <c r="Q90" i="60"/>
  <c r="P90" i="60"/>
  <c r="L90" i="60"/>
  <c r="H90" i="60"/>
  <c r="AE89" i="60"/>
  <c r="AA89" i="60"/>
  <c r="AM88" i="60"/>
  <c r="AL88" i="60"/>
  <c r="AJ88" i="60"/>
  <c r="AI88" i="60"/>
  <c r="AE88" i="60"/>
  <c r="AA88" i="60"/>
  <c r="T88" i="60"/>
  <c r="S88" i="60"/>
  <c r="Q88" i="60"/>
  <c r="P88" i="60"/>
  <c r="L88" i="60"/>
  <c r="H88" i="60"/>
  <c r="AM87" i="60"/>
  <c r="AL87" i="60"/>
  <c r="AJ87" i="60"/>
  <c r="AI87" i="60"/>
  <c r="AE87" i="60"/>
  <c r="AA87" i="60"/>
  <c r="T87" i="60"/>
  <c r="U87" i="60" s="1"/>
  <c r="S87" i="60"/>
  <c r="Q87" i="60"/>
  <c r="P87" i="60"/>
  <c r="L87" i="60"/>
  <c r="H87" i="60"/>
  <c r="AH86" i="60"/>
  <c r="AG86" i="60"/>
  <c r="AF17" i="60"/>
  <c r="AF167" i="60" s="1"/>
  <c r="AC17" i="60"/>
  <c r="AC167" i="60" s="1"/>
  <c r="AB102" i="60"/>
  <c r="Y102" i="60"/>
  <c r="X17" i="60"/>
  <c r="X167" i="60" s="1"/>
  <c r="M102" i="60"/>
  <c r="K241" i="60"/>
  <c r="J241" i="60"/>
  <c r="G241" i="60"/>
  <c r="AH83" i="60"/>
  <c r="AG83" i="60"/>
  <c r="AM82" i="60"/>
  <c r="AL82" i="60"/>
  <c r="AS82" i="60" s="1"/>
  <c r="AJ82" i="60"/>
  <c r="AQ82" i="60" s="1"/>
  <c r="AI82" i="60"/>
  <c r="AM81" i="60"/>
  <c r="AL81" i="60"/>
  <c r="AS81" i="60" s="1"/>
  <c r="AJ81" i="60"/>
  <c r="AJ80" i="60" s="1"/>
  <c r="AI81" i="60"/>
  <c r="AM79" i="60"/>
  <c r="AL79" i="60"/>
  <c r="AJ79" i="60"/>
  <c r="AI79" i="60"/>
  <c r="AM78" i="60"/>
  <c r="AL78" i="60"/>
  <c r="AJ78" i="60"/>
  <c r="AQ78" i="60" s="1"/>
  <c r="AU78" i="60" s="1"/>
  <c r="AI78" i="60"/>
  <c r="AT78" i="60"/>
  <c r="AM76" i="60"/>
  <c r="AL76" i="60"/>
  <c r="AJ76" i="60"/>
  <c r="AI76" i="60"/>
  <c r="AM75" i="60"/>
  <c r="AO75" i="60" s="1"/>
  <c r="AL75" i="60"/>
  <c r="AJ75" i="60"/>
  <c r="AQ75" i="60" s="1"/>
  <c r="AX75" i="60" s="1"/>
  <c r="AI75" i="60"/>
  <c r="AI74" i="60"/>
  <c r="AM73" i="60"/>
  <c r="AO73" i="60" s="1"/>
  <c r="AL73" i="60"/>
  <c r="AS73" i="60" s="1"/>
  <c r="AJ73" i="60"/>
  <c r="AQ73" i="60" s="1"/>
  <c r="AI73" i="60"/>
  <c r="AJ72" i="60"/>
  <c r="AQ72" i="60" s="1"/>
  <c r="AH233" i="60"/>
  <c r="AC233" i="60"/>
  <c r="Z233" i="60"/>
  <c r="J233" i="60"/>
  <c r="AY67" i="60"/>
  <c r="AT67" i="60"/>
  <c r="AM67" i="60"/>
  <c r="AM106" i="60"/>
  <c r="AH67" i="60"/>
  <c r="AG67" i="60"/>
  <c r="AD67" i="60"/>
  <c r="AC67" i="60"/>
  <c r="Z67" i="60"/>
  <c r="Y67" i="60"/>
  <c r="T67" i="60"/>
  <c r="T106" i="60" s="1"/>
  <c r="O67" i="60"/>
  <c r="K67" i="60"/>
  <c r="J67" i="60"/>
  <c r="G67" i="60"/>
  <c r="AQ66" i="60"/>
  <c r="AJ66" i="60"/>
  <c r="AF66" i="60"/>
  <c r="AB66" i="60"/>
  <c r="X66" i="60"/>
  <c r="Q66" i="60"/>
  <c r="M66" i="60"/>
  <c r="I66" i="60"/>
  <c r="E66" i="60"/>
  <c r="BA65" i="60"/>
  <c r="AH61" i="60"/>
  <c r="AG61" i="60"/>
  <c r="AG228" i="60" s="1"/>
  <c r="AF61" i="60"/>
  <c r="AF228" i="60" s="1"/>
  <c r="AD61" i="60"/>
  <c r="AD228" i="60" s="1"/>
  <c r="AC61" i="60"/>
  <c r="AB61" i="60"/>
  <c r="AB228" i="60" s="1"/>
  <c r="Z61" i="60"/>
  <c r="Z228" i="60" s="1"/>
  <c r="Y61" i="60"/>
  <c r="AA60" i="60" s="1"/>
  <c r="X61" i="60"/>
  <c r="X228" i="60" s="1"/>
  <c r="O61" i="60"/>
  <c r="M61" i="60"/>
  <c r="M228" i="60" s="1"/>
  <c r="K61" i="60"/>
  <c r="J61" i="60"/>
  <c r="I61" i="60"/>
  <c r="I228" i="60" s="1"/>
  <c r="G61" i="60"/>
  <c r="E61" i="60"/>
  <c r="AH59" i="60"/>
  <c r="AG59" i="60"/>
  <c r="AF59" i="60"/>
  <c r="AD59" i="60"/>
  <c r="AC59" i="60"/>
  <c r="AC225" i="60" s="1"/>
  <c r="AB59" i="60"/>
  <c r="AB225" i="60" s="1"/>
  <c r="Z59" i="60"/>
  <c r="Z225" i="60"/>
  <c r="Y59" i="60"/>
  <c r="X59" i="60"/>
  <c r="X225" i="60"/>
  <c r="O59" i="60"/>
  <c r="M59" i="60"/>
  <c r="M225" i="60" s="1"/>
  <c r="K59" i="60"/>
  <c r="K225" i="60" s="1"/>
  <c r="J59" i="60"/>
  <c r="S59" i="60" s="1"/>
  <c r="I59" i="60"/>
  <c r="I225" i="60"/>
  <c r="G59" i="60"/>
  <c r="E59" i="60"/>
  <c r="AH57" i="60"/>
  <c r="AH223" i="60" s="1"/>
  <c r="AG57" i="60"/>
  <c r="AF57" i="60"/>
  <c r="AF223" i="60" s="1"/>
  <c r="AD57" i="60"/>
  <c r="AD223" i="60" s="1"/>
  <c r="AC57" i="60"/>
  <c r="AC223" i="60" s="1"/>
  <c r="AB57" i="60"/>
  <c r="AB223" i="60" s="1"/>
  <c r="Z57" i="60"/>
  <c r="Y57" i="60"/>
  <c r="Y223" i="60" s="1"/>
  <c r="X57" i="60"/>
  <c r="X223" i="60" s="1"/>
  <c r="O57" i="60"/>
  <c r="O223" i="60" s="1"/>
  <c r="M57" i="60"/>
  <c r="M223" i="60" s="1"/>
  <c r="K57" i="60"/>
  <c r="K223" i="60" s="1"/>
  <c r="J57" i="60"/>
  <c r="I57" i="60"/>
  <c r="I223" i="60" s="1"/>
  <c r="G57" i="60"/>
  <c r="E57" i="60"/>
  <c r="E223" i="60" s="1"/>
  <c r="AF55" i="60"/>
  <c r="AF221" i="60" s="1"/>
  <c r="AB55" i="60"/>
  <c r="AB221" i="60" s="1"/>
  <c r="Z55" i="60"/>
  <c r="Z221" i="60" s="1"/>
  <c r="M55" i="60"/>
  <c r="M221" i="60" s="1"/>
  <c r="G55" i="60"/>
  <c r="AS54" i="60"/>
  <c r="AH53" i="60"/>
  <c r="AH219" i="60" s="1"/>
  <c r="AG53" i="60"/>
  <c r="AG219" i="60" s="1"/>
  <c r="AF53" i="60"/>
  <c r="AD53" i="60"/>
  <c r="AD219" i="60"/>
  <c r="AC53" i="60"/>
  <c r="AB53" i="60"/>
  <c r="AB219" i="60" s="1"/>
  <c r="Z53" i="60"/>
  <c r="Z219" i="60"/>
  <c r="Y53" i="60"/>
  <c r="Y219" i="60" s="1"/>
  <c r="X53" i="60"/>
  <c r="X219" i="60" s="1"/>
  <c r="O53" i="60"/>
  <c r="O219" i="60" s="1"/>
  <c r="M53" i="60"/>
  <c r="M219" i="60" s="1"/>
  <c r="J53" i="60"/>
  <c r="I53" i="60"/>
  <c r="I219" i="60" s="1"/>
  <c r="G53" i="60"/>
  <c r="T53" i="60" s="1"/>
  <c r="E53" i="60"/>
  <c r="E219" i="60" s="1"/>
  <c r="AH52" i="60"/>
  <c r="AG52" i="60"/>
  <c r="AG217" i="60" s="1"/>
  <c r="AF52" i="60"/>
  <c r="AF217" i="60" s="1"/>
  <c r="AD52" i="60"/>
  <c r="AD217" i="60"/>
  <c r="AC52" i="60"/>
  <c r="AB52" i="60"/>
  <c r="AB217" i="60" s="1"/>
  <c r="Z52" i="60"/>
  <c r="Y52" i="60"/>
  <c r="Y217" i="60" s="1"/>
  <c r="X52" i="60"/>
  <c r="X217" i="60" s="1"/>
  <c r="O52" i="60"/>
  <c r="O217" i="60" s="1"/>
  <c r="M52" i="60"/>
  <c r="M217" i="60" s="1"/>
  <c r="J52" i="60"/>
  <c r="I52" i="60"/>
  <c r="I217" i="60" s="1"/>
  <c r="G52" i="60"/>
  <c r="E52" i="60"/>
  <c r="E217" i="60" s="1"/>
  <c r="AD51" i="60"/>
  <c r="AC51" i="60"/>
  <c r="AB51" i="60"/>
  <c r="G51" i="60"/>
  <c r="E51" i="60"/>
  <c r="AH49" i="60"/>
  <c r="AH214" i="60" s="1"/>
  <c r="AH216" i="60" s="1"/>
  <c r="AG49" i="60"/>
  <c r="AG214" i="60" s="1"/>
  <c r="AG216" i="60" s="1"/>
  <c r="AF49" i="60"/>
  <c r="AF214" i="60" s="1"/>
  <c r="AF216" i="60" s="1"/>
  <c r="AD49" i="60"/>
  <c r="AC49" i="60"/>
  <c r="AC214" i="60" s="1"/>
  <c r="AC216" i="60" s="1"/>
  <c r="AB49" i="60"/>
  <c r="AB214" i="60" s="1"/>
  <c r="AB216" i="60" s="1"/>
  <c r="Z49" i="60"/>
  <c r="Y49" i="60"/>
  <c r="X49" i="60"/>
  <c r="X214" i="60" s="1"/>
  <c r="X216" i="60" s="1"/>
  <c r="O49" i="60"/>
  <c r="M49" i="60"/>
  <c r="M214" i="60" s="1"/>
  <c r="M216" i="60" s="1"/>
  <c r="K49" i="60"/>
  <c r="J49" i="60"/>
  <c r="J214" i="60" s="1"/>
  <c r="J216" i="60" s="1"/>
  <c r="I49" i="60"/>
  <c r="I214" i="60" s="1"/>
  <c r="G49" i="60"/>
  <c r="G214" i="60" s="1"/>
  <c r="E49" i="60"/>
  <c r="E214" i="60" s="1"/>
  <c r="E216" i="60" s="1"/>
  <c r="AH48" i="60"/>
  <c r="AG48" i="60"/>
  <c r="AG211" i="60" s="1"/>
  <c r="AF48" i="60"/>
  <c r="AF211" i="60" s="1"/>
  <c r="AD48" i="60"/>
  <c r="AD211" i="60" s="1"/>
  <c r="AC48" i="60"/>
  <c r="AC211" i="60" s="1"/>
  <c r="AB48" i="60"/>
  <c r="Z48" i="60"/>
  <c r="Z211" i="60" s="1"/>
  <c r="Y48" i="60"/>
  <c r="X48" i="60"/>
  <c r="X211" i="60" s="1"/>
  <c r="O48" i="60"/>
  <c r="O211" i="60" s="1"/>
  <c r="M48" i="60"/>
  <c r="M211" i="60" s="1"/>
  <c r="K48" i="60"/>
  <c r="K211" i="60" s="1"/>
  <c r="J48" i="60"/>
  <c r="J211" i="60" s="1"/>
  <c r="I48" i="60"/>
  <c r="I211" i="60" s="1"/>
  <c r="G48" i="60"/>
  <c r="G211" i="60" s="1"/>
  <c r="E48" i="60"/>
  <c r="E211" i="60" s="1"/>
  <c r="AH47" i="60"/>
  <c r="AG47" i="60"/>
  <c r="AG209" i="60" s="1"/>
  <c r="AF47" i="60"/>
  <c r="AF209" i="60" s="1"/>
  <c r="AD47" i="60"/>
  <c r="AD209" i="60" s="1"/>
  <c r="AC47" i="60"/>
  <c r="AB47" i="60"/>
  <c r="AB209" i="60" s="1"/>
  <c r="Z47" i="60"/>
  <c r="Z209" i="60" s="1"/>
  <c r="Y47" i="60"/>
  <c r="Y209" i="60" s="1"/>
  <c r="X47" i="60"/>
  <c r="O47" i="60"/>
  <c r="O209" i="60" s="1"/>
  <c r="M47" i="60"/>
  <c r="M209" i="60" s="1"/>
  <c r="K47" i="60"/>
  <c r="J47" i="60"/>
  <c r="I47" i="60"/>
  <c r="I209" i="60" s="1"/>
  <c r="G47" i="60"/>
  <c r="E47" i="60"/>
  <c r="E209" i="60" s="1"/>
  <c r="AG46" i="60"/>
  <c r="AF46" i="60"/>
  <c r="AB46" i="60"/>
  <c r="Z46" i="60"/>
  <c r="Y46" i="60"/>
  <c r="O46" i="60"/>
  <c r="K46" i="60"/>
  <c r="J46" i="60"/>
  <c r="I46" i="60"/>
  <c r="E46" i="60"/>
  <c r="AH44" i="60"/>
  <c r="AH206" i="60" s="1"/>
  <c r="AG44" i="60"/>
  <c r="AG206" i="60" s="1"/>
  <c r="AF44" i="60"/>
  <c r="AF206" i="60" s="1"/>
  <c r="AD44" i="60"/>
  <c r="AD206" i="60" s="1"/>
  <c r="AC44" i="60"/>
  <c r="AC206" i="60" s="1"/>
  <c r="AB44" i="60"/>
  <c r="AB206" i="60" s="1"/>
  <c r="Z44" i="60"/>
  <c r="Z206" i="60" s="1"/>
  <c r="Y44" i="60"/>
  <c r="Y206" i="60" s="1"/>
  <c r="X44" i="60"/>
  <c r="O44" i="60"/>
  <c r="O206" i="60" s="1"/>
  <c r="M44" i="60"/>
  <c r="M206" i="60" s="1"/>
  <c r="K44" i="60"/>
  <c r="K206" i="60" s="1"/>
  <c r="J44" i="60"/>
  <c r="J206" i="60" s="1"/>
  <c r="I44" i="60"/>
  <c r="I206" i="60" s="1"/>
  <c r="G44" i="60"/>
  <c r="G206" i="60" s="1"/>
  <c r="E44" i="60"/>
  <c r="E206" i="60" s="1"/>
  <c r="AH43" i="60"/>
  <c r="AH204" i="60" s="1"/>
  <c r="AG43" i="60"/>
  <c r="AG204" i="60" s="1"/>
  <c r="AF43" i="60"/>
  <c r="AF204" i="60" s="1"/>
  <c r="AD43" i="60"/>
  <c r="AD204" i="60" s="1"/>
  <c r="AC43" i="60"/>
  <c r="AC204" i="60" s="1"/>
  <c r="AB43" i="60"/>
  <c r="AB204" i="60" s="1"/>
  <c r="Z43" i="60"/>
  <c r="Z204" i="60" s="1"/>
  <c r="Y43" i="60"/>
  <c r="Y204" i="60" s="1"/>
  <c r="X43" i="60"/>
  <c r="X204" i="60" s="1"/>
  <c r="O43" i="60"/>
  <c r="O204" i="60" s="1"/>
  <c r="P204" i="60" s="1"/>
  <c r="M43" i="60"/>
  <c r="M204" i="60" s="1"/>
  <c r="K43" i="60"/>
  <c r="K204" i="60" s="1"/>
  <c r="J43" i="60"/>
  <c r="J204" i="60" s="1"/>
  <c r="I43" i="60"/>
  <c r="I204" i="60" s="1"/>
  <c r="G43" i="60"/>
  <c r="G204" i="60" s="1"/>
  <c r="E43" i="60"/>
  <c r="E204" i="60" s="1"/>
  <c r="AH42" i="60"/>
  <c r="AG42" i="60"/>
  <c r="AF42" i="60"/>
  <c r="AD42" i="60"/>
  <c r="AC42" i="60"/>
  <c r="AB42" i="60"/>
  <c r="Z42" i="60"/>
  <c r="AM202" i="60"/>
  <c r="Y42" i="60"/>
  <c r="X42" i="60"/>
  <c r="O42" i="60"/>
  <c r="M42" i="60"/>
  <c r="K42" i="60"/>
  <c r="J42" i="60"/>
  <c r="I42" i="60"/>
  <c r="G42" i="60"/>
  <c r="S202" i="60"/>
  <c r="E42" i="60"/>
  <c r="AH41" i="60"/>
  <c r="AI41" i="60" s="1"/>
  <c r="AG41" i="60"/>
  <c r="AG200" i="60" s="1"/>
  <c r="AF41" i="60"/>
  <c r="AD41" i="60"/>
  <c r="AC41" i="60"/>
  <c r="AB41" i="60"/>
  <c r="AB200" i="60" s="1"/>
  <c r="Z41" i="60"/>
  <c r="Z200" i="60" s="1"/>
  <c r="Y41" i="60"/>
  <c r="Y200" i="60" s="1"/>
  <c r="X41" i="60"/>
  <c r="O41" i="60"/>
  <c r="O200" i="60" s="1"/>
  <c r="P200" i="60" s="1"/>
  <c r="M41" i="60"/>
  <c r="M200" i="60" s="1"/>
  <c r="K41" i="60"/>
  <c r="K200" i="60" s="1"/>
  <c r="J41" i="60"/>
  <c r="J200" i="60" s="1"/>
  <c r="I41" i="60"/>
  <c r="I200" i="60" s="1"/>
  <c r="G41" i="60"/>
  <c r="G200" i="60" s="1"/>
  <c r="E41" i="60"/>
  <c r="E200" i="60" s="1"/>
  <c r="AH40" i="60"/>
  <c r="AH198" i="60" s="1"/>
  <c r="AG40" i="60"/>
  <c r="AG198" i="60" s="1"/>
  <c r="AF40" i="60"/>
  <c r="AF198" i="60" s="1"/>
  <c r="AD40" i="60"/>
  <c r="AD198" i="60" s="1"/>
  <c r="AC40" i="60"/>
  <c r="AC198" i="60" s="1"/>
  <c r="AB40" i="60"/>
  <c r="AB198" i="60" s="1"/>
  <c r="Z40" i="60"/>
  <c r="Z198" i="60" s="1"/>
  <c r="Y40" i="60"/>
  <c r="Y198" i="60" s="1"/>
  <c r="X40" i="60"/>
  <c r="X198" i="60" s="1"/>
  <c r="O40" i="60"/>
  <c r="O198" i="60" s="1"/>
  <c r="M40" i="60"/>
  <c r="M198" i="60" s="1"/>
  <c r="K40" i="60"/>
  <c r="K198" i="60" s="1"/>
  <c r="J40" i="60"/>
  <c r="J198" i="60" s="1"/>
  <c r="I40" i="60"/>
  <c r="I198" i="60" s="1"/>
  <c r="G40" i="60"/>
  <c r="G198" i="60" s="1"/>
  <c r="E40" i="60"/>
  <c r="E198" i="60" s="1"/>
  <c r="AH39" i="60"/>
  <c r="AF39" i="60"/>
  <c r="Z39" i="60"/>
  <c r="X39" i="60"/>
  <c r="J39" i="60"/>
  <c r="E39" i="60"/>
  <c r="AH37" i="60"/>
  <c r="AH193" i="60" s="1"/>
  <c r="AF37" i="60"/>
  <c r="AC37" i="60"/>
  <c r="AC193" i="60" s="1"/>
  <c r="AB37" i="60"/>
  <c r="Z37" i="60"/>
  <c r="Z193" i="60" s="1"/>
  <c r="X37" i="60"/>
  <c r="O37" i="60"/>
  <c r="J37" i="60"/>
  <c r="E37" i="60"/>
  <c r="AH36" i="60"/>
  <c r="AG36" i="60"/>
  <c r="AF36" i="60"/>
  <c r="AF192" i="60" s="1"/>
  <c r="AF191" i="60" s="1"/>
  <c r="AD36" i="60"/>
  <c r="AD191" i="60" s="1"/>
  <c r="AC36" i="60"/>
  <c r="AB36" i="60"/>
  <c r="AB192" i="60" s="1"/>
  <c r="Z36" i="60"/>
  <c r="Y36" i="60"/>
  <c r="Y191" i="60" s="1"/>
  <c r="X36" i="60"/>
  <c r="X192" i="60" s="1"/>
  <c r="O36" i="60"/>
  <c r="M36" i="60"/>
  <c r="M192" i="60" s="1"/>
  <c r="K36" i="60"/>
  <c r="K192" i="60" s="1"/>
  <c r="J36" i="60"/>
  <c r="J192" i="60" s="1"/>
  <c r="I36" i="60"/>
  <c r="I192" i="60" s="1"/>
  <c r="G36" i="60"/>
  <c r="G192" i="60" s="1"/>
  <c r="E36" i="60"/>
  <c r="AH35" i="60"/>
  <c r="AH189" i="60" s="1"/>
  <c r="AG35" i="60"/>
  <c r="AG189" i="60" s="1"/>
  <c r="AF35" i="60"/>
  <c r="AF190" i="60" s="1"/>
  <c r="AD35" i="60"/>
  <c r="AC35" i="60"/>
  <c r="AC189" i="60" s="1"/>
  <c r="AB35" i="60"/>
  <c r="AB190" i="60" s="1"/>
  <c r="AB189" i="60" s="1"/>
  <c r="Z35" i="60"/>
  <c r="Z189" i="60" s="1"/>
  <c r="Y35" i="60"/>
  <c r="X35" i="60"/>
  <c r="O35" i="60"/>
  <c r="M35" i="60"/>
  <c r="M190" i="60" s="1"/>
  <c r="M189" i="60" s="1"/>
  <c r="K35" i="60"/>
  <c r="K190" i="60" s="1"/>
  <c r="J35" i="60"/>
  <c r="J190" i="60" s="1"/>
  <c r="I35" i="60"/>
  <c r="I190" i="60" s="1"/>
  <c r="I189" i="60" s="1"/>
  <c r="G35" i="60"/>
  <c r="E35" i="60"/>
  <c r="AH34" i="60"/>
  <c r="AH187" i="60" s="1"/>
  <c r="AG34" i="60"/>
  <c r="AF34" i="60"/>
  <c r="AF188" i="60" s="1"/>
  <c r="AD34" i="60"/>
  <c r="AD187" i="60" s="1"/>
  <c r="AC34" i="60"/>
  <c r="AC187" i="60" s="1"/>
  <c r="AB34" i="60"/>
  <c r="AB188" i="60" s="1"/>
  <c r="AB187" i="60" s="1"/>
  <c r="Z34" i="60"/>
  <c r="Y34" i="60"/>
  <c r="Y187" i="60" s="1"/>
  <c r="X34" i="60"/>
  <c r="X188" i="60" s="1"/>
  <c r="X187" i="60" s="1"/>
  <c r="O34" i="60"/>
  <c r="M34" i="60"/>
  <c r="M188" i="60" s="1"/>
  <c r="M187" i="60" s="1"/>
  <c r="K34" i="60"/>
  <c r="K188" i="60" s="1"/>
  <c r="J34" i="60"/>
  <c r="J188" i="60" s="1"/>
  <c r="J252" i="60" s="1"/>
  <c r="I34" i="60"/>
  <c r="G34" i="60"/>
  <c r="G188" i="60" s="1"/>
  <c r="G252" i="60" s="1"/>
  <c r="E34" i="60"/>
  <c r="E188" i="60" s="1"/>
  <c r="AY33" i="60"/>
  <c r="AX33" i="60"/>
  <c r="AW33" i="60"/>
  <c r="AW186" i="60"/>
  <c r="AU33" i="60"/>
  <c r="AU186" i="60" s="1"/>
  <c r="AT33" i="60"/>
  <c r="AS33" i="60"/>
  <c r="AS186" i="60" s="1"/>
  <c r="AQ33" i="60"/>
  <c r="AP33" i="60"/>
  <c r="AP186" i="60"/>
  <c r="AM33" i="60"/>
  <c r="AJ33" i="60"/>
  <c r="AI33" i="60"/>
  <c r="AF33" i="60"/>
  <c r="AE33" i="60"/>
  <c r="AD33" i="60"/>
  <c r="AB33" i="60"/>
  <c r="AA33" i="60"/>
  <c r="Z33" i="60"/>
  <c r="X33" i="60"/>
  <c r="W33" i="60"/>
  <c r="W186" i="60" s="1"/>
  <c r="T33" i="60"/>
  <c r="Q33" i="60"/>
  <c r="P33" i="60"/>
  <c r="M33" i="60"/>
  <c r="L33" i="60"/>
  <c r="J33" i="60"/>
  <c r="I33" i="60"/>
  <c r="H33" i="60"/>
  <c r="E33" i="60"/>
  <c r="AQ32" i="60"/>
  <c r="AJ32" i="60"/>
  <c r="AF32" i="60"/>
  <c r="AB32" i="60"/>
  <c r="X32" i="60"/>
  <c r="Q32" i="60"/>
  <c r="M32" i="60"/>
  <c r="I32" i="60"/>
  <c r="E32" i="60"/>
  <c r="AH27" i="60"/>
  <c r="AH180" i="60" s="1"/>
  <c r="AG27" i="60"/>
  <c r="AI27" i="60" s="1"/>
  <c r="AF27" i="60"/>
  <c r="AF180" i="60" s="1"/>
  <c r="AD27" i="60"/>
  <c r="AD180" i="60" s="1"/>
  <c r="AC27" i="60"/>
  <c r="AC180" i="60" s="1"/>
  <c r="AB27" i="60"/>
  <c r="AB180" i="60" s="1"/>
  <c r="Z27" i="60"/>
  <c r="Z180" i="60" s="1"/>
  <c r="Y27" i="60"/>
  <c r="X27" i="60"/>
  <c r="X180" i="60" s="1"/>
  <c r="O27" i="60"/>
  <c r="M27" i="60"/>
  <c r="M180" i="60" s="1"/>
  <c r="K27" i="60"/>
  <c r="K180" i="60" s="1"/>
  <c r="J27" i="60"/>
  <c r="I27" i="60"/>
  <c r="I180" i="60" s="1"/>
  <c r="G27" i="60"/>
  <c r="G180" i="60" s="1"/>
  <c r="E27" i="60"/>
  <c r="E180" i="60" s="1"/>
  <c r="AH25" i="60"/>
  <c r="AG25" i="60"/>
  <c r="AF25" i="60"/>
  <c r="AF178" i="60"/>
  <c r="AD25" i="60"/>
  <c r="AE25" i="60" s="1"/>
  <c r="AC25" i="60"/>
  <c r="AB25" i="60"/>
  <c r="AB178" i="60" s="1"/>
  <c r="Z25" i="60"/>
  <c r="Z178" i="60"/>
  <c r="Y25" i="60"/>
  <c r="X25" i="60"/>
  <c r="O25" i="60"/>
  <c r="M25" i="60"/>
  <c r="M178" i="60"/>
  <c r="K25" i="60"/>
  <c r="K178" i="60" s="1"/>
  <c r="J25" i="60"/>
  <c r="I25" i="60"/>
  <c r="I178" i="60"/>
  <c r="G25" i="60"/>
  <c r="E25" i="60"/>
  <c r="E178" i="60" s="1"/>
  <c r="AH23" i="60"/>
  <c r="AH175" i="60" s="1"/>
  <c r="AG23" i="60"/>
  <c r="AF23" i="60"/>
  <c r="AF175" i="60" s="1"/>
  <c r="AD23" i="60"/>
  <c r="AC23" i="60"/>
  <c r="AC175" i="60" s="1"/>
  <c r="AB23" i="60"/>
  <c r="AB175" i="60" s="1"/>
  <c r="Z23" i="60"/>
  <c r="Z175" i="60" s="1"/>
  <c r="Y23" i="60"/>
  <c r="Y175" i="60" s="1"/>
  <c r="X23" i="60"/>
  <c r="X175" i="60" s="1"/>
  <c r="P23" i="60"/>
  <c r="M23" i="60"/>
  <c r="M175" i="60" s="1"/>
  <c r="K23" i="60"/>
  <c r="K175" i="60" s="1"/>
  <c r="J23" i="60"/>
  <c r="I23" i="60"/>
  <c r="I175" i="60" s="1"/>
  <c r="G23" i="60"/>
  <c r="E23" i="60"/>
  <c r="E175" i="60" s="1"/>
  <c r="P22" i="60"/>
  <c r="AH21" i="60"/>
  <c r="AF21" i="60"/>
  <c r="AF173" i="60" s="1"/>
  <c r="AC21" i="60"/>
  <c r="AB21" i="60"/>
  <c r="Z21" i="60"/>
  <c r="X21" i="60"/>
  <c r="I21" i="60"/>
  <c r="E21" i="60"/>
  <c r="E173" i="60" s="1"/>
  <c r="AH19" i="60"/>
  <c r="AI19" i="60" s="1"/>
  <c r="AG19" i="60"/>
  <c r="AG172" i="60" s="1"/>
  <c r="AF19" i="60"/>
  <c r="AF171" i="60" s="1"/>
  <c r="AD19" i="60"/>
  <c r="AD172" i="60" s="1"/>
  <c r="AC19" i="60"/>
  <c r="AC172" i="60" s="1"/>
  <c r="AB19" i="60"/>
  <c r="AB171" i="60"/>
  <c r="Z19" i="60"/>
  <c r="Y19" i="60"/>
  <c r="X19" i="60"/>
  <c r="X171" i="60"/>
  <c r="M19" i="60"/>
  <c r="M171" i="60" s="1"/>
  <c r="K19" i="60"/>
  <c r="K172" i="60" s="1"/>
  <c r="J19" i="60"/>
  <c r="I19" i="60"/>
  <c r="I171" i="60" s="1"/>
  <c r="G19" i="60"/>
  <c r="G172" i="60" s="1"/>
  <c r="H19" i="60"/>
  <c r="H172" i="60"/>
  <c r="E19" i="60"/>
  <c r="E171" i="60" s="1"/>
  <c r="AH18" i="60"/>
  <c r="AH170" i="60"/>
  <c r="AG18" i="60"/>
  <c r="AF18" i="60"/>
  <c r="AF169" i="60" s="1"/>
  <c r="AD18" i="60"/>
  <c r="AD170" i="60" s="1"/>
  <c r="AC18" i="60"/>
  <c r="AC170" i="60" s="1"/>
  <c r="AB18" i="60"/>
  <c r="AB169" i="60"/>
  <c r="Z18" i="60"/>
  <c r="Z170" i="60" s="1"/>
  <c r="Y18" i="60"/>
  <c r="Y170" i="60"/>
  <c r="X18" i="60"/>
  <c r="O18" i="60"/>
  <c r="O21" i="60" s="1"/>
  <c r="P21" i="60" s="1"/>
  <c r="M18" i="60"/>
  <c r="K18" i="60"/>
  <c r="J18" i="60"/>
  <c r="I18" i="60"/>
  <c r="I169" i="60" s="1"/>
  <c r="G18" i="60"/>
  <c r="E18" i="60"/>
  <c r="E169" i="60" s="1"/>
  <c r="Y17" i="60"/>
  <c r="K17" i="60"/>
  <c r="K167" i="60" s="1"/>
  <c r="E17" i="60"/>
  <c r="E167" i="60" s="1"/>
  <c r="AH15" i="60"/>
  <c r="AG15" i="60"/>
  <c r="AF15" i="60"/>
  <c r="AD15" i="60"/>
  <c r="AC15" i="60"/>
  <c r="AB15" i="60"/>
  <c r="Z15" i="60"/>
  <c r="Y15" i="60"/>
  <c r="AA15" i="60" s="1"/>
  <c r="X15" i="60"/>
  <c r="O15" i="60"/>
  <c r="M15" i="60"/>
  <c r="K15" i="60"/>
  <c r="J15" i="60"/>
  <c r="I15" i="60"/>
  <c r="G15" i="60"/>
  <c r="E15" i="60"/>
  <c r="AF14" i="60"/>
  <c r="AF165" i="60" s="1"/>
  <c r="AB14" i="60"/>
  <c r="AB165" i="60" s="1"/>
  <c r="X14" i="60"/>
  <c r="M14" i="60"/>
  <c r="M165" i="60" s="1"/>
  <c r="K14" i="60"/>
  <c r="K165" i="60" s="1"/>
  <c r="J14" i="60"/>
  <c r="I14" i="60"/>
  <c r="I165" i="60" s="1"/>
  <c r="E14" i="60"/>
  <c r="AH13" i="60"/>
  <c r="AH163" i="60" s="1"/>
  <c r="AG13" i="60"/>
  <c r="AF13" i="60"/>
  <c r="AF163" i="60" s="1"/>
  <c r="AD13" i="60"/>
  <c r="AD163" i="60" s="1"/>
  <c r="AC13" i="60"/>
  <c r="AC163" i="60" s="1"/>
  <c r="AB13" i="60"/>
  <c r="AB163" i="60" s="1"/>
  <c r="Z13" i="60"/>
  <c r="Z163" i="60" s="1"/>
  <c r="Y13" i="60"/>
  <c r="Y163" i="60" s="1"/>
  <c r="X13" i="60"/>
  <c r="X163" i="60" s="1"/>
  <c r="O13" i="60"/>
  <c r="O163" i="60" s="1"/>
  <c r="M13" i="60"/>
  <c r="M163" i="60" s="1"/>
  <c r="K13" i="60"/>
  <c r="J13" i="60"/>
  <c r="I13" i="60"/>
  <c r="I163" i="60" s="1"/>
  <c r="G13" i="60"/>
  <c r="G163" i="60" s="1"/>
  <c r="E13" i="60"/>
  <c r="E163" i="60" s="1"/>
  <c r="AH12" i="60"/>
  <c r="AG12" i="60"/>
  <c r="AF12" i="60"/>
  <c r="AD12" i="60"/>
  <c r="AC12" i="60"/>
  <c r="AB12" i="60"/>
  <c r="Z12" i="60"/>
  <c r="Y12" i="60"/>
  <c r="Y161" i="60" s="1"/>
  <c r="X12" i="60"/>
  <c r="O12" i="60"/>
  <c r="M12" i="60"/>
  <c r="K12" i="60"/>
  <c r="J12" i="60"/>
  <c r="I12" i="60"/>
  <c r="G12" i="60"/>
  <c r="E12" i="60"/>
  <c r="AH10" i="60"/>
  <c r="AH160" i="60" s="1"/>
  <c r="AG10" i="60"/>
  <c r="AF10" i="60"/>
  <c r="AF160" i="60" s="1"/>
  <c r="AD10" i="60"/>
  <c r="AD160" i="60" s="1"/>
  <c r="AC10" i="60"/>
  <c r="AC160" i="60" s="1"/>
  <c r="AB10" i="60"/>
  <c r="AB160" i="60" s="1"/>
  <c r="Z10" i="60"/>
  <c r="Z160" i="60" s="1"/>
  <c r="Y10" i="60"/>
  <c r="Y160" i="60" s="1"/>
  <c r="X10" i="60"/>
  <c r="X160" i="60" s="1"/>
  <c r="O10" i="60"/>
  <c r="O160" i="60" s="1"/>
  <c r="M10" i="60"/>
  <c r="M160" i="60" s="1"/>
  <c r="K10" i="60"/>
  <c r="K160" i="60" s="1"/>
  <c r="J10" i="60"/>
  <c r="I10" i="60"/>
  <c r="I160" i="60" s="1"/>
  <c r="G10" i="60"/>
  <c r="G160" i="60" s="1"/>
  <c r="E10" i="60"/>
  <c r="E160" i="60" s="1"/>
  <c r="AF9" i="60"/>
  <c r="AF158" i="60" s="1"/>
  <c r="M9" i="60"/>
  <c r="M158" i="60" s="1"/>
  <c r="I9" i="60"/>
  <c r="I158" i="60" s="1"/>
  <c r="E9" i="60"/>
  <c r="E158" i="60" s="1"/>
  <c r="AH8" i="60"/>
  <c r="AI7" i="60" s="1"/>
  <c r="AG8" i="60"/>
  <c r="AF8" i="60"/>
  <c r="AD8" i="60"/>
  <c r="AC8" i="60"/>
  <c r="AB8" i="60"/>
  <c r="Z8" i="60"/>
  <c r="Y8" i="60"/>
  <c r="X8" i="60"/>
  <c r="O8" i="60"/>
  <c r="M8" i="60"/>
  <c r="K8" i="60"/>
  <c r="J8" i="60"/>
  <c r="I8" i="60"/>
  <c r="G8" i="60"/>
  <c r="E8" i="60"/>
  <c r="AH6" i="60"/>
  <c r="AH154" i="60" s="1"/>
  <c r="AG6" i="60"/>
  <c r="AG154" i="60" s="1"/>
  <c r="AF6" i="60"/>
  <c r="AD6" i="60"/>
  <c r="AD154" i="60" s="1"/>
  <c r="AC6" i="60"/>
  <c r="AB6" i="60"/>
  <c r="AB154" i="60" s="1"/>
  <c r="Z6" i="60"/>
  <c r="Y6" i="60"/>
  <c r="Y154" i="60" s="1"/>
  <c r="X6" i="60"/>
  <c r="X154" i="60" s="1"/>
  <c r="O6" i="60"/>
  <c r="O154" i="60" s="1"/>
  <c r="M6" i="60"/>
  <c r="M154" i="60" s="1"/>
  <c r="K6" i="60"/>
  <c r="J6" i="60"/>
  <c r="I6" i="60"/>
  <c r="I154" i="60" s="1"/>
  <c r="G6" i="60"/>
  <c r="E6" i="60"/>
  <c r="E154" i="60" s="1"/>
  <c r="AH5" i="60"/>
  <c r="AG5" i="60"/>
  <c r="AG152" i="60" s="1"/>
  <c r="AF5" i="60"/>
  <c r="AD5" i="60"/>
  <c r="AC5" i="60"/>
  <c r="AC152" i="60" s="1"/>
  <c r="AB5" i="60"/>
  <c r="AB152" i="60" s="1"/>
  <c r="Z5" i="60"/>
  <c r="Z152" i="60" s="1"/>
  <c r="Y5" i="60"/>
  <c r="X5" i="60"/>
  <c r="X152" i="60" s="1"/>
  <c r="O5" i="60"/>
  <c r="M5" i="60"/>
  <c r="M152" i="60" s="1"/>
  <c r="K5" i="60"/>
  <c r="J5" i="60"/>
  <c r="I5" i="60"/>
  <c r="I152" i="60" s="1"/>
  <c r="G5" i="60"/>
  <c r="G152" i="60" s="1"/>
  <c r="E5" i="60"/>
  <c r="E152" i="60" s="1"/>
  <c r="AX4" i="60"/>
  <c r="AN4" i="60"/>
  <c r="AJ4" i="60"/>
  <c r="U4" i="60"/>
  <c r="Q4" i="60"/>
  <c r="BA2" i="60"/>
  <c r="AS107" i="60"/>
  <c r="AD239" i="60"/>
  <c r="AE92" i="60"/>
  <c r="AD21" i="60"/>
  <c r="M39" i="60"/>
  <c r="M37" i="60"/>
  <c r="G21" i="60"/>
  <c r="AD37" i="60"/>
  <c r="AD193" i="60" s="1"/>
  <c r="U143" i="60"/>
  <c r="Y21" i="60"/>
  <c r="AC55" i="60"/>
  <c r="AC178" i="60"/>
  <c r="AE26" i="60"/>
  <c r="I51" i="60"/>
  <c r="AJ119" i="60"/>
  <c r="AI119" i="60"/>
  <c r="AJ127" i="60"/>
  <c r="AQ127" i="60" s="1"/>
  <c r="L135" i="60"/>
  <c r="AA135" i="60"/>
  <c r="AS139" i="60"/>
  <c r="AP141" i="60"/>
  <c r="AF102" i="60"/>
  <c r="AT115" i="60"/>
  <c r="AV115" i="60" s="1"/>
  <c r="Q137" i="60"/>
  <c r="Q146" i="60" s="1"/>
  <c r="Q147" i="60" s="1"/>
  <c r="T135" i="60"/>
  <c r="H137" i="60"/>
  <c r="AQ100" i="60"/>
  <c r="AX100" i="60" s="1"/>
  <c r="AT68" i="60"/>
  <c r="AU68" i="60" s="1"/>
  <c r="AT95" i="60"/>
  <c r="W94" i="60"/>
  <c r="P137" i="60"/>
  <c r="P136" i="60"/>
  <c r="AJ19" i="60"/>
  <c r="AC146" i="60"/>
  <c r="G46" i="60"/>
  <c r="H135" i="60"/>
  <c r="L172" i="60"/>
  <c r="AE27" i="60"/>
  <c r="AD233" i="60"/>
  <c r="AG39" i="60"/>
  <c r="X46" i="60"/>
  <c r="AH46" i="60"/>
  <c r="AI46" i="60" s="1"/>
  <c r="O55" i="60"/>
  <c r="P54" i="60" s="1"/>
  <c r="O241" i="60"/>
  <c r="AI135" i="60"/>
  <c r="AA18" i="60"/>
  <c r="AH225" i="60"/>
  <c r="AT108" i="60"/>
  <c r="AU108" i="60" s="1"/>
  <c r="G39" i="60"/>
  <c r="H38" i="60" s="1"/>
  <c r="M146" i="60"/>
  <c r="AT176" i="60"/>
  <c r="AY176" i="60" s="1"/>
  <c r="AS69" i="60"/>
  <c r="AI77" i="60"/>
  <c r="AJ93" i="60"/>
  <c r="AQ93" i="60" s="1"/>
  <c r="AI127" i="60"/>
  <c r="H136" i="60"/>
  <c r="S137" i="60"/>
  <c r="AJ168" i="60"/>
  <c r="AQ168" i="60" s="1"/>
  <c r="AX168" i="60" s="1"/>
  <c r="AI80" i="60"/>
  <c r="W99" i="60"/>
  <c r="AB146" i="60"/>
  <c r="AL127" i="60"/>
  <c r="AS127" i="60" s="1"/>
  <c r="AL130" i="60"/>
  <c r="U138" i="60"/>
  <c r="AS224" i="60"/>
  <c r="AT226" i="60"/>
  <c r="AY226" i="60" s="1"/>
  <c r="AL119" i="60"/>
  <c r="AA137" i="60"/>
  <c r="AA146" i="60" s="1"/>
  <c r="AS68" i="60"/>
  <c r="AE19" i="60"/>
  <c r="AS106" i="60"/>
  <c r="O170" i="60"/>
  <c r="O174" i="60" s="1"/>
  <c r="P18" i="60"/>
  <c r="G178" i="60"/>
  <c r="H25" i="60"/>
  <c r="AI26" i="60"/>
  <c r="L53" i="60"/>
  <c r="AG178" i="60"/>
  <c r="K170" i="60"/>
  <c r="H27" i="60"/>
  <c r="AL202" i="60"/>
  <c r="AH172" i="60"/>
  <c r="AG175" i="60"/>
  <c r="Q178" i="60"/>
  <c r="O178" i="60"/>
  <c r="E146" i="60"/>
  <c r="K233" i="60"/>
  <c r="Y233" i="60"/>
  <c r="AG233" i="60"/>
  <c r="G239" i="60"/>
  <c r="AT109" i="60"/>
  <c r="AU109" i="60" s="1"/>
  <c r="L137" i="60"/>
  <c r="L136" i="60"/>
  <c r="AQ170" i="60"/>
  <c r="J17" i="60"/>
  <c r="S18" i="60"/>
  <c r="AM23" i="60"/>
  <c r="AM175" i="60" s="1"/>
  <c r="AO175" i="60" s="1"/>
  <c r="I37" i="60"/>
  <c r="AB39" i="60"/>
  <c r="AJ39" i="60" s="1"/>
  <c r="S52" i="60"/>
  <c r="AL53" i="60"/>
  <c r="AL219" i="60" s="1"/>
  <c r="P58" i="60"/>
  <c r="G233" i="60"/>
  <c r="AQ79" i="60"/>
  <c r="AH84" i="60"/>
  <c r="G102" i="60"/>
  <c r="AG102" i="60"/>
  <c r="Z146" i="60"/>
  <c r="AF146" i="60"/>
  <c r="W138" i="60"/>
  <c r="Q174" i="60"/>
  <c r="AL52" i="60"/>
  <c r="P61" i="60"/>
  <c r="AT69" i="60"/>
  <c r="AU69" i="60" s="1"/>
  <c r="AD241" i="60"/>
  <c r="O239" i="60"/>
  <c r="AP98" i="60"/>
  <c r="AP97" i="60"/>
  <c r="AS108" i="60"/>
  <c r="AM119" i="60"/>
  <c r="AO119" i="60" s="1"/>
  <c r="I173" i="60"/>
  <c r="AD17" i="60"/>
  <c r="AM18" i="60"/>
  <c r="K37" i="60"/>
  <c r="Y37" i="60"/>
  <c r="Y193" i="60" s="1"/>
  <c r="AD39" i="60"/>
  <c r="AD195" i="60" s="1"/>
  <c r="L52" i="60"/>
  <c r="P52" i="60"/>
  <c r="AM52" i="60"/>
  <c r="AA59" i="60"/>
  <c r="AE59" i="60"/>
  <c r="AI59" i="60"/>
  <c r="AE61" i="60"/>
  <c r="AI61" i="60"/>
  <c r="O233" i="60"/>
  <c r="AS76" i="60"/>
  <c r="AT79" i="60"/>
  <c r="AP87" i="60"/>
  <c r="K239" i="60"/>
  <c r="L92" i="60"/>
  <c r="Y239" i="60"/>
  <c r="AA92" i="60"/>
  <c r="AG239" i="60"/>
  <c r="AI92" i="60"/>
  <c r="AC102" i="60"/>
  <c r="AT107" i="60"/>
  <c r="AU107" i="60" s="1"/>
  <c r="AH146" i="60"/>
  <c r="AI118" i="60"/>
  <c r="W143" i="60"/>
  <c r="AM93" i="60"/>
  <c r="U94" i="60"/>
  <c r="U99" i="60"/>
  <c r="AI130" i="60"/>
  <c r="AH128" i="60"/>
  <c r="AL86" i="60"/>
  <c r="AS86" i="60" s="1"/>
  <c r="Z102" i="60"/>
  <c r="AD102" i="60"/>
  <c r="AS110" i="60"/>
  <c r="AM130" i="60"/>
  <c r="AM135" i="60"/>
  <c r="T137" i="60"/>
  <c r="Q222" i="60"/>
  <c r="H222" i="60"/>
  <c r="T222" i="60"/>
  <c r="AY242" i="60"/>
  <c r="AW242" i="60"/>
  <c r="AQ210" i="60"/>
  <c r="AP226" i="60"/>
  <c r="AP225" i="60"/>
  <c r="L222" i="60"/>
  <c r="L221" i="60"/>
  <c r="AY234" i="60"/>
  <c r="U225" i="60"/>
  <c r="O146" i="60"/>
  <c r="O39" i="60"/>
  <c r="I146" i="60"/>
  <c r="I39" i="60"/>
  <c r="AX71" i="60"/>
  <c r="AT71" i="60"/>
  <c r="U92" i="60"/>
  <c r="W92" i="60"/>
  <c r="AT112" i="60"/>
  <c r="AU112" i="60" s="1"/>
  <c r="Y39" i="60"/>
  <c r="Y195" i="60" s="1"/>
  <c r="Y146" i="60"/>
  <c r="O172" i="60"/>
  <c r="AE171" i="60"/>
  <c r="AT110" i="60"/>
  <c r="AU110" i="60" s="1"/>
  <c r="AS71" i="60"/>
  <c r="K146" i="60"/>
  <c r="K39" i="60"/>
  <c r="AA102" i="60"/>
  <c r="T19" i="60"/>
  <c r="AS112" i="60"/>
  <c r="AX112" i="60"/>
  <c r="B167" i="60"/>
  <c r="B161" i="60"/>
  <c r="B173" i="60"/>
  <c r="B175" i="60"/>
  <c r="B177" i="60"/>
  <c r="B179" i="60" s="1"/>
  <c r="B207" i="60"/>
  <c r="B215" i="60"/>
  <c r="B221" i="60"/>
  <c r="B223" i="60"/>
  <c r="B225" i="60" s="1"/>
  <c r="B227" i="60" s="1"/>
  <c r="K251" i="60" l="1"/>
  <c r="L39" i="60"/>
  <c r="AD245" i="60"/>
  <c r="AT116" i="60"/>
  <c r="AV116" i="60" s="1"/>
  <c r="AO116" i="60"/>
  <c r="AT117" i="60"/>
  <c r="AV117" i="60" s="1"/>
  <c r="AO117" i="60"/>
  <c r="L14" i="60"/>
  <c r="AA34" i="60"/>
  <c r="AE38" i="60"/>
  <c r="AE48" i="60"/>
  <c r="AP79" i="60"/>
  <c r="AD251" i="60"/>
  <c r="AP125" i="60"/>
  <c r="AT135" i="60"/>
  <c r="P34" i="60"/>
  <c r="O187" i="60"/>
  <c r="AS90" i="60"/>
  <c r="AW90" i="60" s="1"/>
  <c r="BB90" i="60" s="1"/>
  <c r="AQ81" i="60"/>
  <c r="AE39" i="60"/>
  <c r="Y251" i="60"/>
  <c r="AB173" i="60"/>
  <c r="AJ77" i="60"/>
  <c r="AQ87" i="60"/>
  <c r="T35" i="60"/>
  <c r="V35" i="60" s="1"/>
  <c r="J152" i="60"/>
  <c r="S152" i="60" s="1"/>
  <c r="H36" i="60"/>
  <c r="J187" i="60"/>
  <c r="S188" i="60"/>
  <c r="AS188" i="60" s="1"/>
  <c r="J194" i="60"/>
  <c r="J189" i="60"/>
  <c r="S190" i="60"/>
  <c r="AS190" i="60" s="1"/>
  <c r="J191" i="60"/>
  <c r="S192" i="60"/>
  <c r="AS192" i="60" s="1"/>
  <c r="J154" i="60"/>
  <c r="S6" i="60"/>
  <c r="S10" i="60"/>
  <c r="J160" i="60"/>
  <c r="S160" i="60" s="1"/>
  <c r="G251" i="60"/>
  <c r="J208" i="60"/>
  <c r="J207" i="60" s="1"/>
  <c r="Q39" i="60"/>
  <c r="AQ39" i="60" s="1"/>
  <c r="AX39" i="60" s="1"/>
  <c r="J165" i="60"/>
  <c r="S14" i="60"/>
  <c r="P40" i="60"/>
  <c r="AU111" i="60"/>
  <c r="AW111" i="60"/>
  <c r="L23" i="60"/>
  <c r="S225" i="60"/>
  <c r="S217" i="60"/>
  <c r="J51" i="60"/>
  <c r="J247" i="60" s="1"/>
  <c r="L60" i="60"/>
  <c r="L37" i="60"/>
  <c r="AW69" i="60"/>
  <c r="AS52" i="60"/>
  <c r="AS132" i="60"/>
  <c r="AS134" i="60"/>
  <c r="G217" i="60"/>
  <c r="H52" i="60"/>
  <c r="L18" i="60"/>
  <c r="K21" i="60"/>
  <c r="T21" i="60" s="1"/>
  <c r="AH17" i="60"/>
  <c r="AI85" i="60"/>
  <c r="AH241" i="60"/>
  <c r="AM86" i="60"/>
  <c r="AT86" i="60" s="1"/>
  <c r="AH102" i="60"/>
  <c r="AI86" i="60"/>
  <c r="AN87" i="60"/>
  <c r="AT87" i="60"/>
  <c r="AQ174" i="60"/>
  <c r="AX174" i="60" s="1"/>
  <c r="P170" i="60"/>
  <c r="AP119" i="60"/>
  <c r="AT119" i="60"/>
  <c r="T34" i="60"/>
  <c r="V34" i="60" s="1"/>
  <c r="AP95" i="60"/>
  <c r="O225" i="60"/>
  <c r="P59" i="60"/>
  <c r="AD225" i="60"/>
  <c r="AE58" i="60"/>
  <c r="AM59" i="60"/>
  <c r="AM225" i="60" s="1"/>
  <c r="E228" i="60"/>
  <c r="Q61" i="60"/>
  <c r="O228" i="60"/>
  <c r="P60" i="60"/>
  <c r="AN75" i="60"/>
  <c r="AT75" i="60"/>
  <c r="AP132" i="60"/>
  <c r="AP129" i="60"/>
  <c r="L48" i="60"/>
  <c r="H178" i="60"/>
  <c r="O51" i="60"/>
  <c r="O63" i="60" s="1"/>
  <c r="H18" i="60"/>
  <c r="G170" i="60"/>
  <c r="G174" i="60" s="1"/>
  <c r="W90" i="60"/>
  <c r="AT90" i="60"/>
  <c r="AY90" i="60" s="1"/>
  <c r="H177" i="60"/>
  <c r="AA47" i="60"/>
  <c r="T52" i="60"/>
  <c r="W52" i="60" s="1"/>
  <c r="AM27" i="60"/>
  <c r="T18" i="60"/>
  <c r="AT18" i="60" s="1"/>
  <c r="AC221" i="60"/>
  <c r="AM91" i="60"/>
  <c r="L15" i="60"/>
  <c r="AI15" i="60"/>
  <c r="H24" i="60"/>
  <c r="AI52" i="60"/>
  <c r="H91" i="60"/>
  <c r="AL91" i="60"/>
  <c r="AS91" i="60" s="1"/>
  <c r="AE91" i="60"/>
  <c r="AS226" i="60"/>
  <c r="AW225" i="60" s="1"/>
  <c r="Q177" i="60"/>
  <c r="Q23" i="60"/>
  <c r="Q175" i="60" s="1"/>
  <c r="AG180" i="60"/>
  <c r="L19" i="60"/>
  <c r="H170" i="60"/>
  <c r="H57" i="60"/>
  <c r="W87" i="60"/>
  <c r="U88" i="60"/>
  <c r="AQ90" i="60"/>
  <c r="AP90" i="60"/>
  <c r="T172" i="60"/>
  <c r="U172" i="60" s="1"/>
  <c r="L55" i="60"/>
  <c r="J21" i="60"/>
  <c r="S21" i="60" s="1"/>
  <c r="AM61" i="60"/>
  <c r="AN90" i="60"/>
  <c r="L34" i="60"/>
  <c r="AI22" i="60"/>
  <c r="L35" i="60"/>
  <c r="T25" i="60"/>
  <c r="P53" i="60"/>
  <c r="AE34" i="60"/>
  <c r="AQ142" i="60"/>
  <c r="AX142" i="60" s="1"/>
  <c r="S23" i="60"/>
  <c r="S175" i="60" s="1"/>
  <c r="Q25" i="60"/>
  <c r="T91" i="60"/>
  <c r="W91" i="60" s="1"/>
  <c r="P12" i="60"/>
  <c r="H49" i="60"/>
  <c r="H214" i="60" s="1"/>
  <c r="L49" i="60"/>
  <c r="L214" i="60" s="1"/>
  <c r="AE52" i="60"/>
  <c r="H55" i="60"/>
  <c r="AS87" i="60"/>
  <c r="P91" i="60"/>
  <c r="AW95" i="60"/>
  <c r="BB95" i="60" s="1"/>
  <c r="AG160" i="60"/>
  <c r="AL160" i="60" s="1"/>
  <c r="AI10" i="60"/>
  <c r="AA54" i="60"/>
  <c r="AA55" i="60"/>
  <c r="AP52" i="60"/>
  <c r="AM217" i="60"/>
  <c r="AI6" i="60"/>
  <c r="U25" i="60"/>
  <c r="H39" i="60"/>
  <c r="K154" i="60"/>
  <c r="L6" i="60"/>
  <c r="G175" i="60"/>
  <c r="H22" i="60"/>
  <c r="T23" i="60"/>
  <c r="T175" i="60" s="1"/>
  <c r="AH209" i="60"/>
  <c r="AI47" i="60"/>
  <c r="P56" i="60"/>
  <c r="Z223" i="60"/>
  <c r="AA57" i="60"/>
  <c r="AA56" i="60"/>
  <c r="AX244" i="60"/>
  <c r="I63" i="60"/>
  <c r="AP130" i="60"/>
  <c r="P38" i="60"/>
  <c r="AM47" i="60"/>
  <c r="AM209" i="60" s="1"/>
  <c r="K174" i="60"/>
  <c r="T174" i="60" s="1"/>
  <c r="U174" i="60" s="1"/>
  <c r="L170" i="60"/>
  <c r="AQ244" i="60"/>
  <c r="AE18" i="60"/>
  <c r="AA23" i="60"/>
  <c r="AA175" i="60" s="1"/>
  <c r="X169" i="60"/>
  <c r="AJ18" i="60"/>
  <c r="AJ169" i="60" s="1"/>
  <c r="P24" i="60"/>
  <c r="P25" i="60"/>
  <c r="S25" i="60"/>
  <c r="AI25" i="60"/>
  <c r="AI24" i="60"/>
  <c r="AG191" i="60"/>
  <c r="AI36" i="60"/>
  <c r="AL36" i="60"/>
  <c r="AL191" i="60" s="1"/>
  <c r="AB211" i="60"/>
  <c r="AJ48" i="60"/>
  <c r="AJ211" i="60" s="1"/>
  <c r="AD214" i="60"/>
  <c r="AD216" i="60" s="1"/>
  <c r="AE215" i="60" s="1"/>
  <c r="AE49" i="60"/>
  <c r="AE214" i="60" s="1"/>
  <c r="AE216" i="60" s="1"/>
  <c r="AS98" i="60"/>
  <c r="AW98" i="60" s="1"/>
  <c r="BB98" i="60" s="1"/>
  <c r="S102" i="60"/>
  <c r="S103" i="60" s="1"/>
  <c r="AI102" i="60"/>
  <c r="AQ115" i="60"/>
  <c r="AU115" i="60" s="1"/>
  <c r="AN115" i="60"/>
  <c r="AE135" i="60"/>
  <c r="AL135" i="60"/>
  <c r="AP135" i="60" s="1"/>
  <c r="AP220" i="60"/>
  <c r="AP219" i="60"/>
  <c r="P222" i="60"/>
  <c r="P221" i="60"/>
  <c r="U24" i="60"/>
  <c r="AC154" i="60"/>
  <c r="AE154" i="60" s="1"/>
  <c r="AE6" i="60"/>
  <c r="K163" i="60"/>
  <c r="L13" i="60"/>
  <c r="AD174" i="60"/>
  <c r="AD173" i="60" s="1"/>
  <c r="AM21" i="60"/>
  <c r="AA21" i="60"/>
  <c r="AC219" i="60"/>
  <c r="AE53" i="60"/>
  <c r="G221" i="60"/>
  <c r="H54" i="60"/>
  <c r="AN225" i="60"/>
  <c r="AN226" i="60"/>
  <c r="AQ226" i="60"/>
  <c r="P39" i="60"/>
  <c r="T170" i="60"/>
  <c r="AT93" i="60"/>
  <c r="AU93" i="60" s="1"/>
  <c r="AN93" i="60"/>
  <c r="AA53" i="60"/>
  <c r="AI49" i="60"/>
  <c r="AI214" i="60" s="1"/>
  <c r="AI216" i="60" s="1"/>
  <c r="AA22" i="60"/>
  <c r="AI172" i="60"/>
  <c r="AH174" i="60"/>
  <c r="AH173" i="60" s="1"/>
  <c r="P48" i="60"/>
  <c r="M169" i="60"/>
  <c r="Q18" i="60"/>
  <c r="Q169" i="60" s="1"/>
  <c r="AF225" i="60"/>
  <c r="AJ59" i="60"/>
  <c r="AJ225" i="60" s="1"/>
  <c r="H60" i="60"/>
  <c r="K228" i="60"/>
  <c r="T61" i="60"/>
  <c r="AT61" i="60" s="1"/>
  <c r="AY61" i="60" s="1"/>
  <c r="AC228" i="60"/>
  <c r="AE227" i="60" s="1"/>
  <c r="AE60" i="60"/>
  <c r="AI60" i="60"/>
  <c r="AH228" i="60"/>
  <c r="AM228" i="60" s="1"/>
  <c r="AM80" i="60"/>
  <c r="AN80" i="60" s="1"/>
  <c r="AT81" i="60"/>
  <c r="AT80" i="60" s="1"/>
  <c r="AP81" i="60"/>
  <c r="AP126" i="60"/>
  <c r="AG51" i="60"/>
  <c r="AG215" i="60" s="1"/>
  <c r="AG128" i="60"/>
  <c r="AI128" i="60" s="1"/>
  <c r="AG146" i="60"/>
  <c r="AI145" i="60" s="1"/>
  <c r="AI129" i="60"/>
  <c r="AP131" i="60"/>
  <c r="AP134" i="60"/>
  <c r="AN135" i="60"/>
  <c r="AA136" i="60"/>
  <c r="AL137" i="60"/>
  <c r="AL146" i="60" s="1"/>
  <c r="AL147" i="60" s="1"/>
  <c r="AI136" i="60"/>
  <c r="AI137" i="60"/>
  <c r="AI146" i="60"/>
  <c r="U141" i="60"/>
  <c r="W142" i="60"/>
  <c r="AT144" i="60"/>
  <c r="AY144" i="60" s="1"/>
  <c r="AN143" i="60"/>
  <c r="AI167" i="60"/>
  <c r="AM168" i="60"/>
  <c r="AI168" i="60"/>
  <c r="AW209" i="60"/>
  <c r="AW68" i="60"/>
  <c r="G173" i="60"/>
  <c r="AL18" i="60"/>
  <c r="AG170" i="60"/>
  <c r="AI18" i="60"/>
  <c r="AI171" i="60"/>
  <c r="L180" i="60"/>
  <c r="L27" i="60"/>
  <c r="H34" i="60"/>
  <c r="P37" i="60"/>
  <c r="AC217" i="60"/>
  <c r="AH217" i="60"/>
  <c r="AG225" i="60"/>
  <c r="AI58" i="60"/>
  <c r="AG241" i="60"/>
  <c r="AG17" i="60"/>
  <c r="AG167" i="60" s="1"/>
  <c r="AA91" i="60"/>
  <c r="AG21" i="60"/>
  <c r="AI20" i="60" s="1"/>
  <c r="AL93" i="60"/>
  <c r="AS93" i="60" s="1"/>
  <c r="AW92" i="60" s="1"/>
  <c r="AW141" i="60"/>
  <c r="AW110" i="60"/>
  <c r="AL217" i="60"/>
  <c r="W18" i="60"/>
  <c r="AM170" i="60"/>
  <c r="AE172" i="60"/>
  <c r="AD175" i="60"/>
  <c r="AE23" i="60"/>
  <c r="AE175" i="60" s="1"/>
  <c r="AP88" i="60"/>
  <c r="AS88" i="60"/>
  <c r="S222" i="60"/>
  <c r="W221" i="60" s="1"/>
  <c r="W225" i="60"/>
  <c r="U226" i="60"/>
  <c r="S19" i="60"/>
  <c r="W19" i="60" s="1"/>
  <c r="M156" i="60"/>
  <c r="M155" i="60" s="1"/>
  <c r="P15" i="60"/>
  <c r="P20" i="60"/>
  <c r="AA45" i="60"/>
  <c r="AF215" i="60"/>
  <c r="E215" i="60"/>
  <c r="AE51" i="60"/>
  <c r="AA52" i="60"/>
  <c r="AN82" i="60"/>
  <c r="L91" i="60"/>
  <c r="AH221" i="60"/>
  <c r="T8" i="60"/>
  <c r="V8" i="60" s="1"/>
  <c r="AL8" i="60"/>
  <c r="S15" i="60"/>
  <c r="S165" i="60" s="1"/>
  <c r="AJ15" i="60"/>
  <c r="AL15" i="60"/>
  <c r="X173" i="60"/>
  <c r="AE180" i="60"/>
  <c r="AB208" i="60"/>
  <c r="AB207" i="60" s="1"/>
  <c r="AG208" i="60"/>
  <c r="AG207" i="60" s="1"/>
  <c r="P42" i="60"/>
  <c r="S204" i="60"/>
  <c r="T204" i="60"/>
  <c r="V204" i="60" s="1"/>
  <c r="S53" i="60"/>
  <c r="AS53" i="60" s="1"/>
  <c r="S55" i="60"/>
  <c r="AS55" i="60" s="1"/>
  <c r="Q91" i="60"/>
  <c r="AM121" i="60"/>
  <c r="AQ131" i="60"/>
  <c r="AP139" i="60"/>
  <c r="AN210" i="60"/>
  <c r="AN212" i="60"/>
  <c r="AS218" i="60"/>
  <c r="AN220" i="60"/>
  <c r="T178" i="60"/>
  <c r="AI228" i="60"/>
  <c r="AI227" i="60"/>
  <c r="T169" i="60"/>
  <c r="AT124" i="60"/>
  <c r="AW125" i="60"/>
  <c r="AW70" i="60"/>
  <c r="AU70" i="60"/>
  <c r="AS137" i="60"/>
  <c r="S146" i="60"/>
  <c r="S147" i="60" s="1"/>
  <c r="E225" i="60"/>
  <c r="Q59" i="60"/>
  <c r="AD167" i="60"/>
  <c r="AD14" i="60"/>
  <c r="AD165" i="60" s="1"/>
  <c r="AP118" i="60"/>
  <c r="AS119" i="60"/>
  <c r="H5" i="60"/>
  <c r="K152" i="60"/>
  <c r="L5" i="60"/>
  <c r="AI5" i="60"/>
  <c r="AH152" i="60"/>
  <c r="AI152" i="60" s="1"/>
  <c r="AA6" i="60"/>
  <c r="Z154" i="60"/>
  <c r="AF154" i="60"/>
  <c r="AJ154" i="60" s="1"/>
  <c r="AJ6" i="60"/>
  <c r="X165" i="60"/>
  <c r="AJ14" i="60"/>
  <c r="AJ165" i="60" s="1"/>
  <c r="AC174" i="60"/>
  <c r="AC173" i="60" s="1"/>
  <c r="AL170" i="60"/>
  <c r="AE170" i="60"/>
  <c r="AE169" i="60"/>
  <c r="AG174" i="60"/>
  <c r="AI169" i="60"/>
  <c r="AI170" i="60"/>
  <c r="Y172" i="60"/>
  <c r="AL19" i="60"/>
  <c r="L24" i="60"/>
  <c r="L25" i="60"/>
  <c r="AA24" i="60"/>
  <c r="AA25" i="60"/>
  <c r="Y178" i="60"/>
  <c r="AL25" i="60"/>
  <c r="AS25" i="60" s="1"/>
  <c r="AN168" i="60"/>
  <c r="H50" i="60"/>
  <c r="H51" i="60"/>
  <c r="AN91" i="60"/>
  <c r="AI180" i="60"/>
  <c r="AI179" i="60"/>
  <c r="AH211" i="60"/>
  <c r="AI48" i="60"/>
  <c r="Z214" i="60"/>
  <c r="Z216" i="60" s="1"/>
  <c r="AA49" i="60"/>
  <c r="AA214" i="60" s="1"/>
  <c r="AA216" i="60" s="1"/>
  <c r="AM49" i="60"/>
  <c r="AO49" i="60" s="1"/>
  <c r="S57" i="60"/>
  <c r="S223" i="60" s="1"/>
  <c r="L56" i="60"/>
  <c r="L57" i="60"/>
  <c r="AG223" i="60"/>
  <c r="AI57" i="60"/>
  <c r="AI56" i="60"/>
  <c r="P172" i="60"/>
  <c r="P19" i="60"/>
  <c r="AG195" i="60"/>
  <c r="AG245" i="60"/>
  <c r="AL39" i="60"/>
  <c r="AL195" i="60" s="1"/>
  <c r="AY98" i="60"/>
  <c r="AW97" i="60"/>
  <c r="T59" i="60"/>
  <c r="H59" i="60"/>
  <c r="H58" i="60"/>
  <c r="G225" i="60"/>
  <c r="Y225" i="60"/>
  <c r="AA58" i="60"/>
  <c r="AL59" i="60"/>
  <c r="AT88" i="60"/>
  <c r="W88" i="60"/>
  <c r="AQ88" i="60"/>
  <c r="AN88" i="60"/>
  <c r="AQ113" i="60"/>
  <c r="AU113" i="60" s="1"/>
  <c r="AN113" i="60"/>
  <c r="AQ117" i="60"/>
  <c r="AU117" i="60" s="1"/>
  <c r="AN117" i="60"/>
  <c r="AL46" i="60"/>
  <c r="AE46" i="60"/>
  <c r="P135" i="60"/>
  <c r="S135" i="60"/>
  <c r="X55" i="60"/>
  <c r="AJ55" i="60" s="1"/>
  <c r="AJ137" i="60"/>
  <c r="AQ137" i="60" s="1"/>
  <c r="AX137" i="60" s="1"/>
  <c r="AD146" i="60"/>
  <c r="AE145" i="60" s="1"/>
  <c r="AE137" i="60"/>
  <c r="AE146" i="60" s="1"/>
  <c r="AM137" i="60"/>
  <c r="AT137" i="60" s="1"/>
  <c r="AD55" i="60"/>
  <c r="AE136" i="60"/>
  <c r="AY142" i="60"/>
  <c r="AU142" i="60"/>
  <c r="AW142" i="60"/>
  <c r="BB142" i="60" s="1"/>
  <c r="AP144" i="60"/>
  <c r="AP143" i="60"/>
  <c r="AT220" i="60"/>
  <c r="W220" i="60"/>
  <c r="H221" i="60"/>
  <c r="AA222" i="60"/>
  <c r="AL222" i="60"/>
  <c r="AP221" i="60" s="1"/>
  <c r="Y221" i="60"/>
  <c r="AA221" i="60"/>
  <c r="AG221" i="60"/>
  <c r="AI222" i="60"/>
  <c r="AW226" i="60"/>
  <c r="BB226" i="60" s="1"/>
  <c r="AA19" i="60"/>
  <c r="AM19" i="60"/>
  <c r="Q34" i="60"/>
  <c r="I188" i="60"/>
  <c r="I187" i="60" s="1"/>
  <c r="Z187" i="60"/>
  <c r="AM34" i="60"/>
  <c r="L190" i="60"/>
  <c r="K189" i="60"/>
  <c r="X190" i="60"/>
  <c r="AJ190" i="60" s="1"/>
  <c r="AJ35" i="60"/>
  <c r="I194" i="60"/>
  <c r="I191" i="60"/>
  <c r="AA36" i="60"/>
  <c r="Z191" i="60"/>
  <c r="H37" i="60"/>
  <c r="Q198" i="60"/>
  <c r="E208" i="60"/>
  <c r="O208" i="60"/>
  <c r="P198" i="60"/>
  <c r="AD200" i="60"/>
  <c r="AD208" i="60" s="1"/>
  <c r="AE41" i="60"/>
  <c r="AE200" i="60" s="1"/>
  <c r="S47" i="60"/>
  <c r="S209" i="60" s="1"/>
  <c r="K209" i="60"/>
  <c r="K51" i="60"/>
  <c r="K63" i="60" s="1"/>
  <c r="L47" i="60"/>
  <c r="T47" i="60"/>
  <c r="W47" i="60" s="1"/>
  <c r="X209" i="60"/>
  <c r="X51" i="60"/>
  <c r="X215" i="60" s="1"/>
  <c r="AE47" i="60"/>
  <c r="AC209" i="60"/>
  <c r="Y211" i="60"/>
  <c r="Y51" i="60"/>
  <c r="AL48" i="60"/>
  <c r="AL211" i="60" s="1"/>
  <c r="U97" i="60"/>
  <c r="W98" i="60"/>
  <c r="U98" i="60"/>
  <c r="AN98" i="60"/>
  <c r="AQ98" i="60"/>
  <c r="AN97" i="60"/>
  <c r="AP99" i="60"/>
  <c r="AP100" i="60"/>
  <c r="AY240" i="60"/>
  <c r="AW240" i="60"/>
  <c r="W136" i="60"/>
  <c r="AI101" i="60"/>
  <c r="AQ80" i="60"/>
  <c r="L40" i="60"/>
  <c r="L198" i="60" s="1"/>
  <c r="AM53" i="60"/>
  <c r="AN47" i="60"/>
  <c r="AL47" i="60"/>
  <c r="AJ47" i="60"/>
  <c r="AJ209" i="60" s="1"/>
  <c r="AI35" i="60"/>
  <c r="Z172" i="60"/>
  <c r="AL128" i="60"/>
  <c r="W97" i="60"/>
  <c r="O221" i="60"/>
  <c r="P55" i="60"/>
  <c r="T55" i="60"/>
  <c r="AY95" i="60"/>
  <c r="BA95" i="60" s="1"/>
  <c r="AW94" i="60"/>
  <c r="AW107" i="60"/>
  <c r="AH178" i="60"/>
  <c r="AM25" i="60"/>
  <c r="P26" i="60"/>
  <c r="E187" i="60"/>
  <c r="S34" i="60"/>
  <c r="O251" i="60"/>
  <c r="AG187" i="60"/>
  <c r="AL34" i="60"/>
  <c r="AL187" i="60" s="1"/>
  <c r="AI34" i="60"/>
  <c r="AG251" i="60"/>
  <c r="H35" i="60"/>
  <c r="G190" i="60"/>
  <c r="G194" i="60" s="1"/>
  <c r="AA35" i="60"/>
  <c r="Y189" i="60"/>
  <c r="AD189" i="60"/>
  <c r="AE35" i="60"/>
  <c r="AM35" i="60"/>
  <c r="E192" i="60"/>
  <c r="Q36" i="60"/>
  <c r="L36" i="60"/>
  <c r="O194" i="60"/>
  <c r="O191" i="60"/>
  <c r="P192" i="60"/>
  <c r="AB191" i="60"/>
  <c r="AB194" i="60"/>
  <c r="S37" i="60"/>
  <c r="Z195" i="60"/>
  <c r="Z245" i="60"/>
  <c r="AM39" i="60"/>
  <c r="S198" i="60"/>
  <c r="AF200" i="60"/>
  <c r="AF208" i="60" s="1"/>
  <c r="AJ41" i="60"/>
  <c r="W202" i="60"/>
  <c r="L42" i="60"/>
  <c r="AJ42" i="60"/>
  <c r="AJ201" i="60" s="1"/>
  <c r="Q206" i="60"/>
  <c r="P206" i="60"/>
  <c r="AY238" i="60"/>
  <c r="AW238" i="60"/>
  <c r="AU210" i="60"/>
  <c r="AW210" i="60"/>
  <c r="AI53" i="60"/>
  <c r="Z251" i="60"/>
  <c r="T40" i="60"/>
  <c r="AJ40" i="60"/>
  <c r="Q37" i="60"/>
  <c r="P36" i="60"/>
  <c r="T48" i="60"/>
  <c r="E156" i="60"/>
  <c r="Q152" i="60"/>
  <c r="P5" i="60"/>
  <c r="O152" i="60"/>
  <c r="P152" i="60" s="1"/>
  <c r="G154" i="60"/>
  <c r="H6" i="60"/>
  <c r="T6" i="60"/>
  <c r="L8" i="60"/>
  <c r="P7" i="60"/>
  <c r="P8" i="60"/>
  <c r="AI8" i="60"/>
  <c r="H160" i="60"/>
  <c r="T160" i="60"/>
  <c r="V160" i="60" s="1"/>
  <c r="E165" i="60"/>
  <c r="Q14" i="60"/>
  <c r="Q165" i="60" s="1"/>
  <c r="Y167" i="60"/>
  <c r="Y14" i="60"/>
  <c r="Y165" i="60" s="1"/>
  <c r="S170" i="60"/>
  <c r="AA170" i="60"/>
  <c r="AA169" i="60"/>
  <c r="X178" i="60"/>
  <c r="AJ178" i="60" s="1"/>
  <c r="AJ25" i="60"/>
  <c r="AQ25" i="60" s="1"/>
  <c r="AX25" i="60" s="1"/>
  <c r="AI54" i="60"/>
  <c r="AL55" i="60"/>
  <c r="L58" i="60"/>
  <c r="L59" i="60"/>
  <c r="AQ91" i="60"/>
  <c r="AP127" i="60"/>
  <c r="AN127" i="60"/>
  <c r="AN141" i="60"/>
  <c r="AP142" i="60"/>
  <c r="AU212" i="60"/>
  <c r="AP212" i="60"/>
  <c r="AP218" i="60"/>
  <c r="AP217" i="60"/>
  <c r="AS220" i="60"/>
  <c r="AW219" i="60" s="1"/>
  <c r="S219" i="60"/>
  <c r="E221" i="60"/>
  <c r="AN221" i="60"/>
  <c r="AE221" i="60"/>
  <c r="AD221" i="60"/>
  <c r="AE222" i="60"/>
  <c r="AY236" i="60"/>
  <c r="AW236" i="60"/>
  <c r="AT244" i="60"/>
  <c r="AW244" i="60" s="1"/>
  <c r="AW108" i="60"/>
  <c r="AT52" i="60"/>
  <c r="H45" i="60"/>
  <c r="AN119" i="60"/>
  <c r="AI23" i="60"/>
  <c r="AI175" i="60" s="1"/>
  <c r="Z217" i="60"/>
  <c r="AJ53" i="60"/>
  <c r="AF219" i="60"/>
  <c r="H61" i="60"/>
  <c r="G228" i="60"/>
  <c r="Q228" i="60"/>
  <c r="Q227" i="60" s="1"/>
  <c r="AL61" i="60"/>
  <c r="AP61" i="60" s="1"/>
  <c r="Y228" i="60"/>
  <c r="AL228" i="60" s="1"/>
  <c r="AC245" i="60"/>
  <c r="AC195" i="60"/>
  <c r="AI124" i="60"/>
  <c r="AN131" i="60"/>
  <c r="U142" i="60"/>
  <c r="W141" i="60"/>
  <c r="AJ171" i="60"/>
  <c r="AI221" i="60"/>
  <c r="AD178" i="60"/>
  <c r="AE24" i="60"/>
  <c r="H180" i="60"/>
  <c r="H179" i="60"/>
  <c r="AL27" i="60"/>
  <c r="Y180" i="60"/>
  <c r="AA179" i="60" s="1"/>
  <c r="T46" i="60"/>
  <c r="G216" i="60"/>
  <c r="G247" i="60" s="1"/>
  <c r="AL49" i="60"/>
  <c r="Y214" i="60"/>
  <c r="Y216" i="60" s="1"/>
  <c r="AE50" i="60"/>
  <c r="AA228" i="60"/>
  <c r="AW109" i="60"/>
  <c r="AN166" i="60"/>
  <c r="H152" i="60"/>
  <c r="AA5" i="60"/>
  <c r="Y152" i="60"/>
  <c r="AL152" i="60" s="1"/>
  <c r="AE5" i="60"/>
  <c r="AD152" i="60"/>
  <c r="Q154" i="60"/>
  <c r="P154" i="60"/>
  <c r="AB156" i="60"/>
  <c r="AB155" i="60" s="1"/>
  <c r="AG156" i="60"/>
  <c r="AG155" i="60" s="1"/>
  <c r="H7" i="60"/>
  <c r="Q8" i="60"/>
  <c r="AE7" i="60"/>
  <c r="Q158" i="60"/>
  <c r="Q160" i="60"/>
  <c r="P160" i="60"/>
  <c r="AG14" i="60"/>
  <c r="AG165" i="60" s="1"/>
  <c r="T15" i="60"/>
  <c r="V15" i="60" s="1"/>
  <c r="AE15" i="60"/>
  <c r="P27" i="60"/>
  <c r="O180" i="60"/>
  <c r="L188" i="60"/>
  <c r="K187" i="60"/>
  <c r="K191" i="60"/>
  <c r="L192" i="60"/>
  <c r="K194" i="60"/>
  <c r="X191" i="60"/>
  <c r="AJ192" i="60"/>
  <c r="AE36" i="60"/>
  <c r="AC191" i="60"/>
  <c r="AH251" i="60"/>
  <c r="AH191" i="60"/>
  <c r="G208" i="60"/>
  <c r="M208" i="60"/>
  <c r="Y208" i="60"/>
  <c r="Y207" i="60" s="1"/>
  <c r="Q200" i="60"/>
  <c r="S200" i="60"/>
  <c r="T42" i="60"/>
  <c r="Q42" i="60"/>
  <c r="Q201" i="60" s="1"/>
  <c r="AA42" i="60"/>
  <c r="AI42" i="60"/>
  <c r="Q204" i="60"/>
  <c r="S206" i="60"/>
  <c r="T206" i="60"/>
  <c r="V206" i="60" s="1"/>
  <c r="X206" i="60"/>
  <c r="AJ206" i="60" s="1"/>
  <c r="Q46" i="60"/>
  <c r="P46" i="60"/>
  <c r="H47" i="60"/>
  <c r="G209" i="60"/>
  <c r="P49" i="60"/>
  <c r="P214" i="60" s="1"/>
  <c r="O214" i="60"/>
  <c r="O216" i="60" s="1"/>
  <c r="H53" i="60"/>
  <c r="G219" i="60"/>
  <c r="S61" i="60"/>
  <c r="P227" i="60"/>
  <c r="P228" i="60"/>
  <c r="AN78" i="60"/>
  <c r="AN79" i="60"/>
  <c r="AN81" i="60"/>
  <c r="AP113" i="60"/>
  <c r="AP114" i="60"/>
  <c r="AN123" i="60"/>
  <c r="AL124" i="60"/>
  <c r="AP124" i="60" s="1"/>
  <c r="AT132" i="60"/>
  <c r="AW132" i="60" s="1"/>
  <c r="AN132" i="60"/>
  <c r="W134" i="60"/>
  <c r="AQ134" i="60"/>
  <c r="AN138" i="60"/>
  <c r="AP176" i="60"/>
  <c r="AL209" i="60"/>
  <c r="AT218" i="60"/>
  <c r="AN218" i="60"/>
  <c r="K252" i="60"/>
  <c r="I156" i="60"/>
  <c r="I155" i="60" s="1"/>
  <c r="X156" i="60"/>
  <c r="X155" i="60" s="1"/>
  <c r="AI154" i="60"/>
  <c r="AA7" i="60"/>
  <c r="AJ8" i="60"/>
  <c r="Q15" i="60"/>
  <c r="S180" i="60"/>
  <c r="AE179" i="60"/>
  <c r="G187" i="60"/>
  <c r="H188" i="60"/>
  <c r="Q35" i="60"/>
  <c r="AQ35" i="60" s="1"/>
  <c r="E190" i="60"/>
  <c r="O189" i="60"/>
  <c r="P190" i="60"/>
  <c r="T192" i="60"/>
  <c r="V192" i="60" s="1"/>
  <c r="G191" i="60"/>
  <c r="H192" i="60"/>
  <c r="M194" i="60"/>
  <c r="M191" i="60"/>
  <c r="AI38" i="60"/>
  <c r="AH195" i="60"/>
  <c r="I208" i="60"/>
  <c r="Z208" i="60"/>
  <c r="T200" i="60"/>
  <c r="V200" i="60" s="1"/>
  <c r="X200" i="60"/>
  <c r="AC200" i="60"/>
  <c r="AL200" i="60" s="1"/>
  <c r="AH200" i="60"/>
  <c r="AI200" i="60" s="1"/>
  <c r="AE42" i="60"/>
  <c r="S46" i="60"/>
  <c r="W45" i="60" s="1"/>
  <c r="S49" i="60"/>
  <c r="T49" i="60"/>
  <c r="V49" i="60" s="1"/>
  <c r="K214" i="60"/>
  <c r="K216" i="60" s="1"/>
  <c r="AC215" i="60"/>
  <c r="T57" i="60"/>
  <c r="T223" i="60" s="1"/>
  <c r="G223" i="60"/>
  <c r="L227" i="60"/>
  <c r="AS121" i="60"/>
  <c r="AM124" i="60"/>
  <c r="K208" i="60"/>
  <c r="T198" i="60"/>
  <c r="V198" i="60" s="1"/>
  <c r="AQ164" i="60"/>
  <c r="AU164" i="60" s="1"/>
  <c r="AN176" i="60"/>
  <c r="AQ166" i="60"/>
  <c r="AU166" i="60" s="1"/>
  <c r="AN167" i="60"/>
  <c r="AW117" i="60"/>
  <c r="AE40" i="60"/>
  <c r="AE198" i="60" s="1"/>
  <c r="AN118" i="60"/>
  <c r="AL44" i="60"/>
  <c r="S44" i="60"/>
  <c r="S40" i="60"/>
  <c r="AL42" i="60"/>
  <c r="AL201" i="60" s="1"/>
  <c r="P41" i="60"/>
  <c r="AJ46" i="60"/>
  <c r="AL206" i="60"/>
  <c r="AM206" i="60"/>
  <c r="AO206" i="60" s="1"/>
  <c r="U45" i="60"/>
  <c r="S41" i="60"/>
  <c r="L145" i="60"/>
  <c r="AQ119" i="60"/>
  <c r="AX119" i="60" s="1"/>
  <c r="AM44" i="60"/>
  <c r="AO44" i="60" s="1"/>
  <c r="AA41" i="60"/>
  <c r="AA200" i="60" s="1"/>
  <c r="H40" i="60"/>
  <c r="H198" i="60" s="1"/>
  <c r="AL40" i="60"/>
  <c r="AM42" i="60"/>
  <c r="AI44" i="60"/>
  <c r="AJ204" i="60"/>
  <c r="H44" i="60"/>
  <c r="H206" i="60" s="1"/>
  <c r="AM40" i="60"/>
  <c r="AO40" i="60" s="1"/>
  <c r="AL198" i="60"/>
  <c r="AM41" i="60"/>
  <c r="AO41" i="60" s="1"/>
  <c r="AL41" i="60"/>
  <c r="H41" i="60"/>
  <c r="H200" i="60" s="1"/>
  <c r="AN116" i="60"/>
  <c r="AA44" i="60"/>
  <c r="AA206" i="60" s="1"/>
  <c r="AI40" i="60"/>
  <c r="H46" i="60"/>
  <c r="AP116" i="60"/>
  <c r="AM46" i="60"/>
  <c r="AO46" i="60" s="1"/>
  <c r="Q43" i="60"/>
  <c r="Q44" i="60"/>
  <c r="AH29" i="60"/>
  <c r="AS116" i="60"/>
  <c r="AE44" i="60"/>
  <c r="AE206" i="60" s="1"/>
  <c r="P43" i="60"/>
  <c r="AP117" i="60"/>
  <c r="AJ160" i="60"/>
  <c r="AL12" i="60"/>
  <c r="H43" i="60"/>
  <c r="H204" i="60" s="1"/>
  <c r="Q180" i="60"/>
  <c r="AN100" i="60"/>
  <c r="AJ5" i="60"/>
  <c r="AF152" i="60"/>
  <c r="AJ37" i="60"/>
  <c r="AF194" i="60"/>
  <c r="AF196" i="60" s="1"/>
  <c r="AF189" i="60"/>
  <c r="AF187" i="60"/>
  <c r="AJ188" i="60"/>
  <c r="AJ34" i="60"/>
  <c r="AJ61" i="60"/>
  <c r="AN60" i="60" s="1"/>
  <c r="AJ121" i="60"/>
  <c r="AN126" i="60"/>
  <c r="AJ130" i="60"/>
  <c r="AJ128" i="60" s="1"/>
  <c r="AB63" i="60"/>
  <c r="AB215" i="60"/>
  <c r="AJ124" i="60"/>
  <c r="AN122" i="60"/>
  <c r="Q48" i="60"/>
  <c r="Q211" i="60" s="1"/>
  <c r="I216" i="60"/>
  <c r="I215" i="60" s="1"/>
  <c r="Q214" i="60"/>
  <c r="AW112" i="60"/>
  <c r="BB112" i="60" s="1"/>
  <c r="T39" i="60"/>
  <c r="V39" i="60" s="1"/>
  <c r="AA39" i="60"/>
  <c r="AH245" i="60"/>
  <c r="AH63" i="60"/>
  <c r="AA37" i="60"/>
  <c r="AJ36" i="60"/>
  <c r="AL35" i="60"/>
  <c r="AL189" i="60" s="1"/>
  <c r="J251" i="60"/>
  <c r="S35" i="60"/>
  <c r="AC251" i="60"/>
  <c r="AI37" i="60"/>
  <c r="P35" i="60"/>
  <c r="T36" i="60"/>
  <c r="V36" i="60" s="1"/>
  <c r="AE37" i="60"/>
  <c r="L38" i="60"/>
  <c r="AA38" i="60"/>
  <c r="Y245" i="60"/>
  <c r="AY112" i="60"/>
  <c r="AL37" i="60"/>
  <c r="AL193" i="60" s="1"/>
  <c r="S39" i="60"/>
  <c r="AI39" i="60"/>
  <c r="S36" i="60"/>
  <c r="AM36" i="60"/>
  <c r="AW71" i="60"/>
  <c r="BB71" i="60" s="1"/>
  <c r="H102" i="60"/>
  <c r="AG29" i="60"/>
  <c r="AM6" i="60"/>
  <c r="L7" i="60"/>
  <c r="AE8" i="60"/>
  <c r="H8" i="60"/>
  <c r="AU71" i="60"/>
  <c r="AA8" i="60"/>
  <c r="Q6" i="60"/>
  <c r="AM8" i="60"/>
  <c r="AY71" i="60"/>
  <c r="AL6" i="60"/>
  <c r="Q5" i="60"/>
  <c r="P6" i="60"/>
  <c r="AQ218" i="60"/>
  <c r="AQ222" i="60"/>
  <c r="AX222" i="60" s="1"/>
  <c r="AN222" i="60"/>
  <c r="AQ220" i="60"/>
  <c r="AU220" i="60" s="1"/>
  <c r="AJ219" i="60"/>
  <c r="U221" i="60"/>
  <c r="AJ52" i="60"/>
  <c r="AJ217" i="60" s="1"/>
  <c r="AN134" i="60"/>
  <c r="AN53" i="60"/>
  <c r="AQ132" i="60"/>
  <c r="X221" i="60"/>
  <c r="X146" i="60"/>
  <c r="U222" i="60"/>
  <c r="AT222" i="60"/>
  <c r="AU222" i="60" s="1"/>
  <c r="W218" i="60"/>
  <c r="U220" i="60"/>
  <c r="U218" i="60"/>
  <c r="U134" i="60"/>
  <c r="W132" i="60"/>
  <c r="AT134" i="60"/>
  <c r="T219" i="60"/>
  <c r="U136" i="60"/>
  <c r="Q53" i="60"/>
  <c r="U53" i="60" s="1"/>
  <c r="Q55" i="60"/>
  <c r="Q52" i="60"/>
  <c r="U132" i="60"/>
  <c r="U137" i="60"/>
  <c r="U146" i="60" s="1"/>
  <c r="U147" i="60" s="1"/>
  <c r="U131" i="60"/>
  <c r="W137" i="60"/>
  <c r="T146" i="60"/>
  <c r="V146" i="60" s="1"/>
  <c r="AT131" i="60"/>
  <c r="U135" i="60"/>
  <c r="AQ135" i="60"/>
  <c r="AU135" i="60" s="1"/>
  <c r="AX90" i="60"/>
  <c r="U90" i="60"/>
  <c r="Q19" i="60"/>
  <c r="U19" i="60" s="1"/>
  <c r="AX144" i="60"/>
  <c r="AU144" i="60"/>
  <c r="AJ228" i="60"/>
  <c r="AJ227" i="60" s="1"/>
  <c r="AN144" i="60"/>
  <c r="AA145" i="60"/>
  <c r="AA61" i="60"/>
  <c r="L61" i="60"/>
  <c r="AS144" i="60"/>
  <c r="P146" i="60"/>
  <c r="AM180" i="60"/>
  <c r="AJ180" i="60"/>
  <c r="AJ27" i="60"/>
  <c r="T27" i="60"/>
  <c r="H26" i="60"/>
  <c r="AA27" i="60"/>
  <c r="Q27" i="60"/>
  <c r="S27" i="60"/>
  <c r="AA26" i="60"/>
  <c r="L26" i="60"/>
  <c r="AT100" i="60"/>
  <c r="AN99" i="60"/>
  <c r="AP210" i="60"/>
  <c r="AS212" i="60"/>
  <c r="AP167" i="60"/>
  <c r="AT168" i="60"/>
  <c r="AP168" i="60"/>
  <c r="AW123" i="60"/>
  <c r="AS124" i="60"/>
  <c r="AW124" i="60" s="1"/>
  <c r="AW120" i="60"/>
  <c r="AU125" i="60"/>
  <c r="L146" i="60"/>
  <c r="S48" i="60"/>
  <c r="AQ123" i="60"/>
  <c r="AU123" i="60" s="1"/>
  <c r="M51" i="60"/>
  <c r="M63" i="60" s="1"/>
  <c r="E63" i="60"/>
  <c r="AM128" i="60"/>
  <c r="AS130" i="60"/>
  <c r="AT127" i="60"/>
  <c r="AP122" i="60"/>
  <c r="AQ120" i="60"/>
  <c r="AQ121" i="60" s="1"/>
  <c r="AN125" i="60"/>
  <c r="Q49" i="60"/>
  <c r="H48" i="60"/>
  <c r="P47" i="60"/>
  <c r="AN120" i="60"/>
  <c r="AL121" i="60"/>
  <c r="AP121" i="60" s="1"/>
  <c r="AT122" i="60"/>
  <c r="P145" i="60"/>
  <c r="AC63" i="60"/>
  <c r="Q47" i="60"/>
  <c r="Q209" i="60" s="1"/>
  <c r="Z51" i="60"/>
  <c r="AJ49" i="60"/>
  <c r="AM48" i="60"/>
  <c r="AA48" i="60"/>
  <c r="AT126" i="60"/>
  <c r="AM15" i="60"/>
  <c r="AT82" i="60"/>
  <c r="H15" i="60"/>
  <c r="AP82" i="60"/>
  <c r="AU79" i="60"/>
  <c r="H13" i="60"/>
  <c r="AT202" i="60"/>
  <c r="AP202" i="60"/>
  <c r="AN202" i="60"/>
  <c r="AM198" i="60"/>
  <c r="AO198" i="60" s="1"/>
  <c r="L43" i="60"/>
  <c r="L204" i="60" s="1"/>
  <c r="S43" i="60"/>
  <c r="AA43" i="60"/>
  <c r="AA204" i="60" s="1"/>
  <c r="AL43" i="60"/>
  <c r="AI204" i="60"/>
  <c r="AI43" i="60"/>
  <c r="L44" i="60"/>
  <c r="L206" i="60" s="1"/>
  <c r="T44" i="60"/>
  <c r="V44" i="60" s="1"/>
  <c r="AJ44" i="60"/>
  <c r="T43" i="60"/>
  <c r="V43" i="60" s="1"/>
  <c r="AJ198" i="60"/>
  <c r="AE45" i="60"/>
  <c r="AW115" i="60"/>
  <c r="L45" i="60"/>
  <c r="L46" i="60"/>
  <c r="AA46" i="60"/>
  <c r="AI45" i="60"/>
  <c r="AW113" i="60"/>
  <c r="AN114" i="60"/>
  <c r="AT114" i="60"/>
  <c r="AV114" i="60" s="1"/>
  <c r="AP115" i="60"/>
  <c r="L41" i="60"/>
  <c r="L200" i="60" s="1"/>
  <c r="T41" i="60"/>
  <c r="V41" i="60" s="1"/>
  <c r="H42" i="60"/>
  <c r="S42" i="60"/>
  <c r="S201" i="60" s="1"/>
  <c r="AE43" i="60"/>
  <c r="AE204" i="60" s="1"/>
  <c r="AM43" i="60"/>
  <c r="AO43" i="60" s="1"/>
  <c r="AA40" i="60"/>
  <c r="AA198" i="60" s="1"/>
  <c r="Q40" i="60"/>
  <c r="Q41" i="60"/>
  <c r="AJ43" i="60"/>
  <c r="P44" i="60"/>
  <c r="AI206" i="60"/>
  <c r="P45" i="60"/>
  <c r="AF63" i="60"/>
  <c r="AN74" i="60"/>
  <c r="AL10" i="60"/>
  <c r="AJ12" i="60"/>
  <c r="P11" i="60"/>
  <c r="AJ10" i="60"/>
  <c r="AE10" i="60"/>
  <c r="L11" i="60"/>
  <c r="AA12" i="60"/>
  <c r="AE16" i="60"/>
  <c r="AE17" i="60"/>
  <c r="Q13" i="60"/>
  <c r="Q163" i="60" s="1"/>
  <c r="AM160" i="60"/>
  <c r="AO160" i="60" s="1"/>
  <c r="AQ76" i="60"/>
  <c r="AQ77" i="60" s="1"/>
  <c r="AJ83" i="60"/>
  <c r="K102" i="60"/>
  <c r="AJ86" i="60"/>
  <c r="Q9" i="60"/>
  <c r="X102" i="60"/>
  <c r="AP74" i="60"/>
  <c r="P13" i="60"/>
  <c r="T13" i="60"/>
  <c r="T163" i="60" s="1"/>
  <c r="AG163" i="60"/>
  <c r="Y241" i="60"/>
  <c r="L17" i="60"/>
  <c r="L16" i="60"/>
  <c r="Z241" i="60"/>
  <c r="G17" i="60"/>
  <c r="Z17" i="60"/>
  <c r="AP75" i="60"/>
  <c r="T102" i="60"/>
  <c r="AU75" i="60"/>
  <c r="E29" i="60"/>
  <c r="T12" i="60"/>
  <c r="H12" i="60"/>
  <c r="AE12" i="60"/>
  <c r="AM12" i="60"/>
  <c r="AO12" i="60" s="1"/>
  <c r="AL13" i="60"/>
  <c r="M17" i="60"/>
  <c r="M167" i="60" s="1"/>
  <c r="AL17" i="60"/>
  <c r="AL167" i="60" s="1"/>
  <c r="AC14" i="60"/>
  <c r="AC165" i="60" s="1"/>
  <c r="AN73" i="60"/>
  <c r="AT73" i="60"/>
  <c r="AV73" i="60" s="1"/>
  <c r="AQ83" i="60"/>
  <c r="Q10" i="60"/>
  <c r="P10" i="60"/>
  <c r="AF29" i="60"/>
  <c r="AN76" i="60"/>
  <c r="AM77" i="60"/>
  <c r="AT76" i="60"/>
  <c r="AL77" i="60"/>
  <c r="AS78" i="60"/>
  <c r="AS79" i="60"/>
  <c r="AS80" i="60" s="1"/>
  <c r="AL80" i="60"/>
  <c r="AG84" i="60"/>
  <c r="AI84" i="60" s="1"/>
  <c r="AI83" i="60"/>
  <c r="I17" i="60"/>
  <c r="I167" i="60" s="1"/>
  <c r="I102" i="60"/>
  <c r="AL14" i="60"/>
  <c r="H11" i="60"/>
  <c r="AM83" i="60"/>
  <c r="AB17" i="60"/>
  <c r="AB167" i="60" s="1"/>
  <c r="T10" i="60"/>
  <c r="V10" i="60" s="1"/>
  <c r="AP76" i="60"/>
  <c r="AE13" i="60"/>
  <c r="L10" i="60"/>
  <c r="AE11" i="60"/>
  <c r="AP73" i="60"/>
  <c r="AL83" i="60"/>
  <c r="AS75" i="60"/>
  <c r="Q12" i="60"/>
  <c r="AA11" i="60"/>
  <c r="Y29" i="60"/>
  <c r="AI11" i="60"/>
  <c r="AA13" i="60"/>
  <c r="AM13" i="60"/>
  <c r="AI17" i="60"/>
  <c r="AH14" i="60"/>
  <c r="AC241" i="60"/>
  <c r="AE102" i="60"/>
  <c r="AP85" i="60"/>
  <c r="AH167" i="60"/>
  <c r="AP78" i="60"/>
  <c r="AI13" i="60"/>
  <c r="AM10" i="60"/>
  <c r="AO10" i="60" s="1"/>
  <c r="L12" i="60"/>
  <c r="AI12" i="60"/>
  <c r="E102" i="60"/>
  <c r="H10" i="60"/>
  <c r="AA10" i="60"/>
  <c r="AJ13" i="60"/>
  <c r="AJ163" i="60" s="1"/>
  <c r="O17" i="60"/>
  <c r="O167" i="60" s="1"/>
  <c r="O102" i="60"/>
  <c r="P102" i="60" s="1"/>
  <c r="AC29" i="60"/>
  <c r="M29" i="60"/>
  <c r="AW223" i="60"/>
  <c r="AU223" i="60"/>
  <c r="AW224" i="60"/>
  <c r="BB224" i="60" s="1"/>
  <c r="AU224" i="60"/>
  <c r="AY224" i="60"/>
  <c r="AN224" i="60"/>
  <c r="AP223" i="60"/>
  <c r="AN223" i="60"/>
  <c r="AP224" i="60"/>
  <c r="AY93" i="60"/>
  <c r="AX93" i="60"/>
  <c r="AE101" i="60"/>
  <c r="H21" i="60"/>
  <c r="AA20" i="60"/>
  <c r="AN92" i="60"/>
  <c r="AA101" i="60"/>
  <c r="M173" i="60"/>
  <c r="AE21" i="60"/>
  <c r="Q21" i="60"/>
  <c r="Q173" i="60" s="1"/>
  <c r="AZ95" i="60"/>
  <c r="U22" i="60"/>
  <c r="AP94" i="60"/>
  <c r="AN94" i="60"/>
  <c r="AU94" i="60"/>
  <c r="AU95" i="60"/>
  <c r="AJ23" i="60"/>
  <c r="L22" i="60"/>
  <c r="H23" i="60"/>
  <c r="AL23" i="60"/>
  <c r="AE22" i="60"/>
  <c r="AJ175" i="60"/>
  <c r="AN175" i="60"/>
  <c r="AQ176" i="60"/>
  <c r="AU175" i="60" s="1"/>
  <c r="AS176" i="60"/>
  <c r="H145" i="60"/>
  <c r="H146" i="60"/>
  <c r="Q57" i="60"/>
  <c r="Q223" i="60" s="1"/>
  <c r="AL57" i="60"/>
  <c r="AL223" i="60" s="1"/>
  <c r="AJ57" i="60"/>
  <c r="AJ223" i="60" s="1"/>
  <c r="AP138" i="60"/>
  <c r="AN139" i="60"/>
  <c r="H56" i="60"/>
  <c r="AM57" i="60"/>
  <c r="G63" i="60"/>
  <c r="AD63" i="60"/>
  <c r="AE57" i="60"/>
  <c r="P57" i="60"/>
  <c r="AE56" i="60"/>
  <c r="AT139" i="60"/>
  <c r="X29" i="60"/>
  <c r="AU92" i="60"/>
  <c r="H101" i="60"/>
  <c r="AE20" i="60"/>
  <c r="H20" i="60"/>
  <c r="AJ21" i="60"/>
  <c r="AD29" i="60"/>
  <c r="P174" i="60"/>
  <c r="O173" i="60"/>
  <c r="AC247" i="60"/>
  <c r="AT49" i="60"/>
  <c r="AV49" i="60" s="1"/>
  <c r="AI215" i="60"/>
  <c r="AH247" i="60"/>
  <c r="AH215" i="60"/>
  <c r="AJ214" i="60"/>
  <c r="AJ158" i="60"/>
  <c r="AJ9" i="60"/>
  <c r="AW74" i="60" l="1"/>
  <c r="AY75" i="60"/>
  <c r="AZ75" i="60" s="1"/>
  <c r="AV75" i="60"/>
  <c r="AU116" i="60"/>
  <c r="AY119" i="60"/>
  <c r="AV119" i="60"/>
  <c r="AI160" i="60"/>
  <c r="AW116" i="60"/>
  <c r="AC156" i="60"/>
  <c r="AC155" i="60" s="1"/>
  <c r="AG246" i="60"/>
  <c r="AL154" i="60"/>
  <c r="AG230" i="60"/>
  <c r="AJ203" i="60"/>
  <c r="S191" i="60"/>
  <c r="AM201" i="60"/>
  <c r="AO201" i="60" s="1"/>
  <c r="AO42" i="60"/>
  <c r="AM211" i="60"/>
  <c r="AO211" i="60" s="1"/>
  <c r="AO48" i="60"/>
  <c r="AN38" i="60"/>
  <c r="AO39" i="60"/>
  <c r="AM189" i="60"/>
  <c r="AO189" i="60" s="1"/>
  <c r="AO35" i="60"/>
  <c r="AM187" i="60"/>
  <c r="AO187" i="60" s="1"/>
  <c r="AO34" i="60"/>
  <c r="AM191" i="60"/>
  <c r="AO191" i="60" s="1"/>
  <c r="AO36" i="60"/>
  <c r="AA50" i="60"/>
  <c r="U34" i="60"/>
  <c r="AP49" i="60"/>
  <c r="J156" i="60"/>
  <c r="J182" i="60" s="1"/>
  <c r="T211" i="60"/>
  <c r="V211" i="60" s="1"/>
  <c r="V48" i="60"/>
  <c r="U6" i="60"/>
  <c r="V6" i="60"/>
  <c r="AS48" i="60"/>
  <c r="AS211" i="60" s="1"/>
  <c r="AT34" i="60"/>
  <c r="AV34" i="60" s="1"/>
  <c r="AN34" i="60"/>
  <c r="AP46" i="60"/>
  <c r="AN41" i="60"/>
  <c r="AQ46" i="60"/>
  <c r="AX46" i="60" s="1"/>
  <c r="T201" i="60"/>
  <c r="V201" i="60" s="1"/>
  <c r="V42" i="60"/>
  <c r="AB162" i="60"/>
  <c r="AB161" i="60" s="1"/>
  <c r="AL159" i="60"/>
  <c r="AT40" i="60"/>
  <c r="AV40" i="60" s="1"/>
  <c r="V40" i="60"/>
  <c r="AP86" i="60"/>
  <c r="AP102" i="60" s="1"/>
  <c r="AM102" i="60"/>
  <c r="AA51" i="60"/>
  <c r="AJ200" i="60"/>
  <c r="AJ199" i="60" s="1"/>
  <c r="L152" i="60"/>
  <c r="W15" i="60"/>
  <c r="U200" i="60"/>
  <c r="L160" i="60"/>
  <c r="S154" i="60"/>
  <c r="AS154" i="60" s="1"/>
  <c r="S199" i="60"/>
  <c r="U204" i="60"/>
  <c r="L154" i="60"/>
  <c r="J193" i="60"/>
  <c r="J196" i="60"/>
  <c r="S194" i="60"/>
  <c r="AS194" i="60" s="1"/>
  <c r="U35" i="60"/>
  <c r="AQ42" i="60"/>
  <c r="U46" i="60"/>
  <c r="Q188" i="60"/>
  <c r="AQ188" i="60" s="1"/>
  <c r="J215" i="60"/>
  <c r="AS41" i="60"/>
  <c r="S189" i="60"/>
  <c r="U91" i="60"/>
  <c r="S51" i="60"/>
  <c r="S63" i="60" s="1"/>
  <c r="T199" i="60"/>
  <c r="V199" i="60" s="1"/>
  <c r="U61" i="60"/>
  <c r="U60" i="60"/>
  <c r="AU74" i="60"/>
  <c r="AT102" i="60"/>
  <c r="AT23" i="60"/>
  <c r="AY23" i="60" s="1"/>
  <c r="AY175" i="60" s="1"/>
  <c r="U23" i="60"/>
  <c r="AW79" i="60"/>
  <c r="AU81" i="60"/>
  <c r="AS19" i="60"/>
  <c r="AW87" i="60"/>
  <c r="AS206" i="60"/>
  <c r="AW220" i="60"/>
  <c r="L50" i="60"/>
  <c r="J63" i="60"/>
  <c r="L62" i="60" s="1"/>
  <c r="W54" i="60"/>
  <c r="AS217" i="60"/>
  <c r="L208" i="60"/>
  <c r="L207" i="60" s="1"/>
  <c r="W146" i="60"/>
  <c r="W147" i="60" s="1"/>
  <c r="AW52" i="60"/>
  <c r="J29" i="60"/>
  <c r="AZ119" i="60"/>
  <c r="AW119" i="60"/>
  <c r="BB119" i="60" s="1"/>
  <c r="T205" i="60"/>
  <c r="V205" i="60" s="1"/>
  <c r="W204" i="60"/>
  <c r="U206" i="60"/>
  <c r="W6" i="60"/>
  <c r="W8" i="60"/>
  <c r="AS13" i="60"/>
  <c r="W222" i="60"/>
  <c r="S221" i="60"/>
  <c r="AW134" i="60"/>
  <c r="AS47" i="60"/>
  <c r="AS209" i="60" s="1"/>
  <c r="W25" i="60"/>
  <c r="W20" i="60"/>
  <c r="P62" i="60"/>
  <c r="AT170" i="60"/>
  <c r="L21" i="60"/>
  <c r="W21" i="60"/>
  <c r="AM146" i="60"/>
  <c r="AN86" i="60"/>
  <c r="AM205" i="60"/>
  <c r="AO205" i="60" s="1"/>
  <c r="S178" i="60"/>
  <c r="AS178" i="60" s="1"/>
  <c r="AS177" i="60" s="1"/>
  <c r="AS222" i="60"/>
  <c r="AS221" i="60" s="1"/>
  <c r="U170" i="60"/>
  <c r="AP80" i="60"/>
  <c r="AG63" i="60"/>
  <c r="AI62" i="60" s="1"/>
  <c r="S203" i="60"/>
  <c r="AQ130" i="60"/>
  <c r="AQ146" i="60" s="1"/>
  <c r="AQ147" i="60" s="1"/>
  <c r="AP47" i="60"/>
  <c r="AN26" i="60"/>
  <c r="T217" i="60"/>
  <c r="AQ6" i="60"/>
  <c r="K29" i="60"/>
  <c r="H208" i="60"/>
  <c r="H207" i="60" s="1"/>
  <c r="W40" i="60"/>
  <c r="L179" i="60"/>
  <c r="AU88" i="60"/>
  <c r="AP58" i="60"/>
  <c r="AW218" i="60"/>
  <c r="AS102" i="60"/>
  <c r="AS103" i="60" s="1"/>
  <c r="AT21" i="60"/>
  <c r="AY21" i="60" s="1"/>
  <c r="W24" i="60"/>
  <c r="AU90" i="60"/>
  <c r="AT217" i="60"/>
  <c r="AN52" i="60"/>
  <c r="AP45" i="60"/>
  <c r="AQ15" i="60"/>
  <c r="AU80" i="60"/>
  <c r="L20" i="60"/>
  <c r="AT91" i="60"/>
  <c r="AW91" i="60" s="1"/>
  <c r="AP91" i="60"/>
  <c r="AG247" i="60"/>
  <c r="P50" i="60"/>
  <c r="W23" i="60"/>
  <c r="T171" i="60"/>
  <c r="AI16" i="60"/>
  <c r="AW80" i="60"/>
  <c r="U49" i="60"/>
  <c r="P51" i="60"/>
  <c r="W55" i="60"/>
  <c r="U55" i="60"/>
  <c r="S205" i="60"/>
  <c r="AL151" i="60"/>
  <c r="AS49" i="60"/>
  <c r="AW49" i="60" s="1"/>
  <c r="AP27" i="60"/>
  <c r="AQ37" i="60"/>
  <c r="AC208" i="60"/>
  <c r="AC230" i="60" s="1"/>
  <c r="AU141" i="60"/>
  <c r="W22" i="60"/>
  <c r="U8" i="60"/>
  <c r="AU87" i="60"/>
  <c r="AP227" i="60"/>
  <c r="AM227" i="60"/>
  <c r="AD230" i="60"/>
  <c r="AD229" i="60" s="1"/>
  <c r="AD246" i="60"/>
  <c r="AE228" i="60"/>
  <c r="AL214" i="60"/>
  <c r="AL213" i="60" s="1"/>
  <c r="AD247" i="60"/>
  <c r="AP93" i="60"/>
  <c r="W56" i="60"/>
  <c r="AL102" i="60"/>
  <c r="AL103" i="60" s="1"/>
  <c r="W101" i="60"/>
  <c r="AL208" i="60"/>
  <c r="AL207" i="60" s="1"/>
  <c r="AU118" i="60"/>
  <c r="AS46" i="60"/>
  <c r="AU143" i="60"/>
  <c r="W145" i="60"/>
  <c r="W53" i="60"/>
  <c r="AN136" i="60"/>
  <c r="W7" i="60"/>
  <c r="AN121" i="60"/>
  <c r="W206" i="60"/>
  <c r="AA152" i="60"/>
  <c r="AU218" i="60"/>
  <c r="Q199" i="60"/>
  <c r="AD215" i="60"/>
  <c r="Q151" i="60"/>
  <c r="AG162" i="60"/>
  <c r="AG161" i="60" s="1"/>
  <c r="AW88" i="60"/>
  <c r="AI174" i="60"/>
  <c r="AE174" i="60"/>
  <c r="AN58" i="60"/>
  <c r="AN18" i="60"/>
  <c r="AS8" i="60"/>
  <c r="AM169" i="60"/>
  <c r="AN170" i="60"/>
  <c r="AI21" i="60"/>
  <c r="AP92" i="60"/>
  <c r="AX226" i="60"/>
  <c r="AU226" i="60"/>
  <c r="AU225" i="60"/>
  <c r="P63" i="60"/>
  <c r="AW93" i="60"/>
  <c r="BB93" i="60" s="1"/>
  <c r="Y246" i="60"/>
  <c r="W46" i="60"/>
  <c r="AT48" i="60"/>
  <c r="AV48" i="60" s="1"/>
  <c r="AN61" i="60"/>
  <c r="AF230" i="60"/>
  <c r="AF229" i="60" s="1"/>
  <c r="AL197" i="60"/>
  <c r="U42" i="60"/>
  <c r="AN124" i="60"/>
  <c r="S228" i="60"/>
  <c r="AS228" i="60" s="1"/>
  <c r="Q157" i="60"/>
  <c r="AS219" i="60"/>
  <c r="AQ158" i="60"/>
  <c r="AQ214" i="60"/>
  <c r="AQ216" i="60" s="1"/>
  <c r="AM51" i="60"/>
  <c r="T51" i="60"/>
  <c r="V51" i="60" s="1"/>
  <c r="AP48" i="60"/>
  <c r="AN48" i="60"/>
  <c r="AL21" i="60"/>
  <c r="AS21" i="60" s="1"/>
  <c r="AW20" i="60" s="1"/>
  <c r="AJ102" i="60"/>
  <c r="AJ103" i="60" s="1"/>
  <c r="AN85" i="60"/>
  <c r="T203" i="60"/>
  <c r="V203" i="60" s="1"/>
  <c r="AA63" i="60"/>
  <c r="AS27" i="60"/>
  <c r="U27" i="60"/>
  <c r="AZ144" i="60"/>
  <c r="AW222" i="60"/>
  <c r="BB222" i="60" s="1"/>
  <c r="U7" i="60"/>
  <c r="AQ61" i="60"/>
  <c r="AX61" i="60" s="1"/>
  <c r="AZ61" i="60" s="1"/>
  <c r="AI28" i="60"/>
  <c r="AP41" i="60"/>
  <c r="AL205" i="60"/>
  <c r="W200" i="60"/>
  <c r="W49" i="60"/>
  <c r="S159" i="60"/>
  <c r="AH156" i="60"/>
  <c r="AH155" i="60" s="1"/>
  <c r="AM152" i="60"/>
  <c r="AQ8" i="60"/>
  <c r="AA227" i="60"/>
  <c r="Q205" i="60"/>
  <c r="S197" i="60"/>
  <c r="Y247" i="60"/>
  <c r="Q197" i="60"/>
  <c r="AN59" i="60"/>
  <c r="P173" i="60"/>
  <c r="AS15" i="60"/>
  <c r="AP18" i="60"/>
  <c r="AS18" i="60"/>
  <c r="AW18" i="60" s="1"/>
  <c r="AI51" i="60"/>
  <c r="AI50" i="60"/>
  <c r="U18" i="60"/>
  <c r="AQ18" i="60"/>
  <c r="AW81" i="60"/>
  <c r="P177" i="60"/>
  <c r="P178" i="60"/>
  <c r="L174" i="60"/>
  <c r="K173" i="60"/>
  <c r="L173" i="60"/>
  <c r="AS200" i="60"/>
  <c r="AS199" i="60" s="1"/>
  <c r="AL199" i="60"/>
  <c r="G29" i="60"/>
  <c r="H28" i="60" s="1"/>
  <c r="G167" i="60"/>
  <c r="AI155" i="60"/>
  <c r="O215" i="60"/>
  <c r="P216" i="60"/>
  <c r="P215" i="60"/>
  <c r="M162" i="60"/>
  <c r="M207" i="60"/>
  <c r="K196" i="60"/>
  <c r="K230" i="60" s="1"/>
  <c r="K193" i="60"/>
  <c r="L194" i="60"/>
  <c r="AH208" i="60"/>
  <c r="H190" i="60"/>
  <c r="G189" i="60"/>
  <c r="T190" i="60"/>
  <c r="V190" i="60" s="1"/>
  <c r="S187" i="60"/>
  <c r="AS34" i="60"/>
  <c r="AS187" i="60" s="1"/>
  <c r="W34" i="60"/>
  <c r="AN25" i="60"/>
  <c r="AT25" i="60"/>
  <c r="AP25" i="60"/>
  <c r="AN24" i="60"/>
  <c r="AP24" i="60"/>
  <c r="AL51" i="60"/>
  <c r="AL63" i="60" s="1"/>
  <c r="W57" i="60"/>
  <c r="L228" i="60"/>
  <c r="I162" i="60"/>
  <c r="I207" i="60"/>
  <c r="S179" i="60"/>
  <c r="K156" i="60"/>
  <c r="AS61" i="60"/>
  <c r="G207" i="60"/>
  <c r="G162" i="60"/>
  <c r="P179" i="60"/>
  <c r="P180" i="60"/>
  <c r="T214" i="60"/>
  <c r="G156" i="60"/>
  <c r="G155" i="60" s="1"/>
  <c r="H154" i="60"/>
  <c r="T154" i="60"/>
  <c r="V154" i="60" s="1"/>
  <c r="AA180" i="60"/>
  <c r="AI177" i="60"/>
  <c r="AI178" i="60"/>
  <c r="AP53" i="60"/>
  <c r="AM219" i="60"/>
  <c r="AE54" i="60"/>
  <c r="AE55" i="60"/>
  <c r="AE63" i="60" s="1"/>
  <c r="AM55" i="60"/>
  <c r="AN55" i="60" s="1"/>
  <c r="T225" i="60"/>
  <c r="U58" i="60"/>
  <c r="W58" i="60"/>
  <c r="U59" i="60"/>
  <c r="W59" i="60"/>
  <c r="AT59" i="60"/>
  <c r="AG173" i="60"/>
  <c r="AI173" i="60"/>
  <c r="L177" i="60"/>
  <c r="Y63" i="60"/>
  <c r="AM214" i="60"/>
  <c r="L51" i="60"/>
  <c r="Z63" i="60"/>
  <c r="AS57" i="60"/>
  <c r="AS223" i="60" s="1"/>
  <c r="AS10" i="60"/>
  <c r="AA208" i="60"/>
  <c r="AA230" i="60" s="1"/>
  <c r="AJ197" i="60"/>
  <c r="AS43" i="60"/>
  <c r="AQ14" i="60"/>
  <c r="AQ165" i="60" s="1"/>
  <c r="U15" i="60"/>
  <c r="U48" i="60"/>
  <c r="W48" i="60"/>
  <c r="S211" i="60"/>
  <c r="AL227" i="60"/>
  <c r="AT53" i="60"/>
  <c r="AT219" i="60" s="1"/>
  <c r="AW217" i="60"/>
  <c r="AQ55" i="60"/>
  <c r="AX55" i="60" s="1"/>
  <c r="AN137" i="60"/>
  <c r="AP34" i="60"/>
  <c r="AN102" i="60"/>
  <c r="AP42" i="60"/>
  <c r="AP44" i="60"/>
  <c r="AW118" i="60"/>
  <c r="K215" i="60"/>
  <c r="L216" i="60"/>
  <c r="L215" i="60"/>
  <c r="Q190" i="60"/>
  <c r="Q189" i="60" s="1"/>
  <c r="E189" i="60"/>
  <c r="AJ153" i="60"/>
  <c r="AD207" i="60"/>
  <c r="AD162" i="60"/>
  <c r="AJ191" i="60"/>
  <c r="AN192" i="60"/>
  <c r="AD156" i="60"/>
  <c r="AE152" i="60"/>
  <c r="G215" i="60"/>
  <c r="T216" i="60"/>
  <c r="V216" i="60" s="1"/>
  <c r="H216" i="60"/>
  <c r="T180" i="60"/>
  <c r="AT180" i="60" s="1"/>
  <c r="AE177" i="60"/>
  <c r="AE178" i="60"/>
  <c r="AM178" i="60"/>
  <c r="AT178" i="60" s="1"/>
  <c r="H228" i="60"/>
  <c r="H227" i="60"/>
  <c r="T228" i="60"/>
  <c r="AT228" i="60" s="1"/>
  <c r="AJ177" i="60"/>
  <c r="AQ178" i="60"/>
  <c r="AS170" i="60"/>
  <c r="AW169" i="60" s="1"/>
  <c r="S169" i="60"/>
  <c r="W170" i="60"/>
  <c r="Y156" i="60"/>
  <c r="X208" i="60"/>
  <c r="AB196" i="60"/>
  <c r="AB195" i="60" s="1"/>
  <c r="AB193" i="60"/>
  <c r="O196" i="60"/>
  <c r="O230" i="60" s="1"/>
  <c r="O193" i="60"/>
  <c r="P194" i="60"/>
  <c r="E194" i="60"/>
  <c r="Q192" i="60"/>
  <c r="U192" i="60" s="1"/>
  <c r="E191" i="60"/>
  <c r="AX98" i="60"/>
  <c r="BA98" i="60" s="1"/>
  <c r="AU98" i="60"/>
  <c r="AT47" i="60"/>
  <c r="T209" i="60"/>
  <c r="AM200" i="60"/>
  <c r="AO200" i="60" s="1"/>
  <c r="I193" i="60"/>
  <c r="I196" i="60"/>
  <c r="I195" i="60" s="1"/>
  <c r="AP222" i="60"/>
  <c r="AL221" i="60"/>
  <c r="AP137" i="60"/>
  <c r="AP146" i="60" s="1"/>
  <c r="AP147" i="60" s="1"/>
  <c r="AP136" i="60"/>
  <c r="AE173" i="60"/>
  <c r="AL172" i="60"/>
  <c r="AL171" i="60" s="1"/>
  <c r="Y174" i="60"/>
  <c r="Y173" i="60" s="1"/>
  <c r="Q225" i="60"/>
  <c r="AQ59" i="60"/>
  <c r="AP228" i="60"/>
  <c r="S214" i="60"/>
  <c r="S213" i="60" s="1"/>
  <c r="G193" i="60"/>
  <c r="G196" i="60"/>
  <c r="H194" i="60"/>
  <c r="T194" i="60"/>
  <c r="V194" i="60" s="1"/>
  <c r="O207" i="60"/>
  <c r="O162" i="60"/>
  <c r="P208" i="60"/>
  <c r="P207" i="60"/>
  <c r="X194" i="60"/>
  <c r="AJ194" i="60" s="1"/>
  <c r="X189" i="60"/>
  <c r="AZ98" i="60"/>
  <c r="AA215" i="60"/>
  <c r="Z215" i="60"/>
  <c r="AL169" i="60"/>
  <c r="AP169" i="60"/>
  <c r="AP170" i="60"/>
  <c r="L178" i="60"/>
  <c r="AM216" i="60"/>
  <c r="AO216" i="60" s="1"/>
  <c r="Z247" i="60"/>
  <c r="X63" i="60"/>
  <c r="AT46" i="60"/>
  <c r="Q153" i="60"/>
  <c r="AQ154" i="60"/>
  <c r="AL153" i="60"/>
  <c r="Q156" i="60"/>
  <c r="Q155" i="60" s="1"/>
  <c r="E155" i="60"/>
  <c r="AM195" i="60"/>
  <c r="AO195" i="60" s="1"/>
  <c r="AP38" i="60"/>
  <c r="AP19" i="60"/>
  <c r="AT19" i="60"/>
  <c r="AN19" i="60"/>
  <c r="U57" i="60"/>
  <c r="Z29" i="60"/>
  <c r="AA28" i="60" s="1"/>
  <c r="Z167" i="60"/>
  <c r="AJ84" i="60"/>
  <c r="Z230" i="60"/>
  <c r="Z229" i="60" s="1"/>
  <c r="AP206" i="60"/>
  <c r="AJ51" i="60"/>
  <c r="AQ48" i="60"/>
  <c r="AQ211" i="60" s="1"/>
  <c r="W60" i="60"/>
  <c r="AP60" i="60"/>
  <c r="T221" i="60"/>
  <c r="AU132" i="60"/>
  <c r="AQ5" i="60"/>
  <c r="AS5" i="60"/>
  <c r="AP39" i="60"/>
  <c r="AI63" i="60"/>
  <c r="AN39" i="60"/>
  <c r="AN45" i="60"/>
  <c r="AS44" i="60"/>
  <c r="AE208" i="60"/>
  <c r="AE230" i="60" s="1"/>
  <c r="Z207" i="60"/>
  <c r="Z162" i="60"/>
  <c r="Z246" i="60"/>
  <c r="M196" i="60"/>
  <c r="M193" i="60"/>
  <c r="W192" i="60"/>
  <c r="T191" i="60"/>
  <c r="V191" i="60" s="1"/>
  <c r="AT192" i="60"/>
  <c r="AV192" i="60" s="1"/>
  <c r="S153" i="60"/>
  <c r="Q203" i="60"/>
  <c r="Q159" i="60"/>
  <c r="O156" i="60"/>
  <c r="T152" i="60"/>
  <c r="V152" i="60" s="1"/>
  <c r="Y215" i="60"/>
  <c r="AY244" i="60"/>
  <c r="W160" i="60"/>
  <c r="U160" i="60"/>
  <c r="T159" i="60"/>
  <c r="V159" i="60" s="1"/>
  <c r="H173" i="60"/>
  <c r="H174" i="60"/>
  <c r="S174" i="60"/>
  <c r="W173" i="60" s="1"/>
  <c r="AF162" i="60"/>
  <c r="AF161" i="60" s="1"/>
  <c r="AF207" i="60"/>
  <c r="S208" i="60"/>
  <c r="S207" i="60" s="1"/>
  <c r="T188" i="60"/>
  <c r="V188" i="60" s="1"/>
  <c r="P188" i="60"/>
  <c r="O252" i="60"/>
  <c r="AA171" i="60"/>
  <c r="AM172" i="60"/>
  <c r="AA172" i="60"/>
  <c r="AA174" i="60" s="1"/>
  <c r="Z174" i="60"/>
  <c r="W61" i="60"/>
  <c r="S172" i="60"/>
  <c r="Q208" i="60"/>
  <c r="Q207" i="60" s="1"/>
  <c r="E207" i="60"/>
  <c r="E162" i="60"/>
  <c r="AN35" i="60"/>
  <c r="AZ142" i="60"/>
  <c r="BA142" i="60"/>
  <c r="AS135" i="60"/>
  <c r="AW135" i="60" s="1"/>
  <c r="W135" i="60"/>
  <c r="AS59" i="60"/>
  <c r="AS225" i="60" s="1"/>
  <c r="AL225" i="60"/>
  <c r="AP59" i="60"/>
  <c r="AU97" i="60"/>
  <c r="AP26" i="60"/>
  <c r="AA178" i="60"/>
  <c r="AA177" i="60"/>
  <c r="AL178" i="60"/>
  <c r="AL177" i="60" s="1"/>
  <c r="AM154" i="60"/>
  <c r="AO154" i="60" s="1"/>
  <c r="AA154" i="60"/>
  <c r="Z156" i="60"/>
  <c r="S151" i="60"/>
  <c r="AT35" i="60"/>
  <c r="AT169" i="60"/>
  <c r="AU170" i="60"/>
  <c r="U178" i="60"/>
  <c r="T177" i="60"/>
  <c r="U177" i="60"/>
  <c r="T208" i="60"/>
  <c r="V208" i="60" s="1"/>
  <c r="K207" i="60"/>
  <c r="K162" i="60"/>
  <c r="K161" i="60" s="1"/>
  <c r="K246" i="60"/>
  <c r="AT198" i="60"/>
  <c r="U198" i="60"/>
  <c r="T197" i="60"/>
  <c r="V197" i="60" s="1"/>
  <c r="W198" i="60"/>
  <c r="AU176" i="60"/>
  <c r="Q179" i="60"/>
  <c r="AN206" i="60"/>
  <c r="AJ159" i="60"/>
  <c r="AT200" i="60"/>
  <c r="AV200" i="60" s="1"/>
  <c r="AN42" i="60"/>
  <c r="AN46" i="60"/>
  <c r="AP40" i="60"/>
  <c r="AN40" i="60"/>
  <c r="AS40" i="60"/>
  <c r="AT42" i="60"/>
  <c r="J246" i="60"/>
  <c r="AI198" i="60"/>
  <c r="AU119" i="60"/>
  <c r="BA119" i="60"/>
  <c r="AQ204" i="60"/>
  <c r="L101" i="60"/>
  <c r="AQ206" i="60"/>
  <c r="U26" i="60"/>
  <c r="AJ152" i="60"/>
  <c r="AF156" i="60"/>
  <c r="AQ34" i="60"/>
  <c r="AJ189" i="60"/>
  <c r="AN190" i="60"/>
  <c r="AF193" i="60"/>
  <c r="AJ187" i="60"/>
  <c r="AN188" i="60"/>
  <c r="AF195" i="60"/>
  <c r="AN228" i="60"/>
  <c r="AN227" i="60"/>
  <c r="AQ228" i="60"/>
  <c r="AQ227" i="60" s="1"/>
  <c r="AN130" i="60"/>
  <c r="AJ146" i="60"/>
  <c r="AJ147" i="60" s="1"/>
  <c r="AN129" i="60"/>
  <c r="M215" i="60"/>
  <c r="Q51" i="60"/>
  <c r="Q63" i="60" s="1"/>
  <c r="Q213" i="60"/>
  <c r="Q216" i="60"/>
  <c r="AS36" i="60"/>
  <c r="AS191" i="60" s="1"/>
  <c r="AQ36" i="60"/>
  <c r="W36" i="60"/>
  <c r="AT36" i="60"/>
  <c r="AV36" i="60" s="1"/>
  <c r="U36" i="60"/>
  <c r="T37" i="60"/>
  <c r="V37" i="60" s="1"/>
  <c r="U38" i="60"/>
  <c r="W39" i="60"/>
  <c r="AT39" i="60"/>
  <c r="AV39" i="60" s="1"/>
  <c r="U39" i="60"/>
  <c r="W38" i="60"/>
  <c r="AS39" i="60"/>
  <c r="AZ112" i="60"/>
  <c r="BA112" i="60"/>
  <c r="AS35" i="60"/>
  <c r="W35" i="60"/>
  <c r="T147" i="60"/>
  <c r="AP36" i="60"/>
  <c r="AN36" i="60"/>
  <c r="AM37" i="60"/>
  <c r="AP35" i="60"/>
  <c r="AS37" i="60"/>
  <c r="AS6" i="60"/>
  <c r="AN6" i="60"/>
  <c r="AP6" i="60"/>
  <c r="AT6" i="60"/>
  <c r="AV6" i="60" s="1"/>
  <c r="AS152" i="60"/>
  <c r="AZ71" i="60"/>
  <c r="BA71" i="60"/>
  <c r="AP5" i="60"/>
  <c r="AT5" i="60"/>
  <c r="AV5" i="60" s="1"/>
  <c r="AP7" i="60"/>
  <c r="AN7" i="60"/>
  <c r="AN8" i="60"/>
  <c r="AP8" i="60"/>
  <c r="AT8" i="60"/>
  <c r="AV8" i="60" s="1"/>
  <c r="AJ221" i="60"/>
  <c r="AY222" i="60"/>
  <c r="AU221" i="60"/>
  <c r="AU134" i="60"/>
  <c r="U145" i="60"/>
  <c r="U54" i="60"/>
  <c r="Q221" i="60"/>
  <c r="AQ53" i="60"/>
  <c r="AQ219" i="60" s="1"/>
  <c r="Q219" i="60"/>
  <c r="AQ52" i="60"/>
  <c r="U52" i="60"/>
  <c r="Q217" i="60"/>
  <c r="AQ221" i="60"/>
  <c r="AW136" i="60"/>
  <c r="AU136" i="60"/>
  <c r="AW137" i="60"/>
  <c r="BB137" i="60" s="1"/>
  <c r="AU137" i="60"/>
  <c r="AY137" i="60"/>
  <c r="AU131" i="60"/>
  <c r="AW131" i="60"/>
  <c r="AW53" i="60"/>
  <c r="Q171" i="60"/>
  <c r="AQ19" i="60"/>
  <c r="BA90" i="60"/>
  <c r="AZ90" i="60"/>
  <c r="BA144" i="60"/>
  <c r="AW144" i="60"/>
  <c r="BB144" i="60" s="1"/>
  <c r="AW143" i="60"/>
  <c r="AL180" i="60"/>
  <c r="AP179" i="60" s="1"/>
  <c r="AN179" i="60"/>
  <c r="AN180" i="60"/>
  <c r="AP180" i="60"/>
  <c r="AM179" i="60"/>
  <c r="AW100" i="60"/>
  <c r="BB100" i="60" s="1"/>
  <c r="AU100" i="60"/>
  <c r="AW99" i="60"/>
  <c r="AY100" i="60"/>
  <c r="AU99" i="60"/>
  <c r="AT27" i="60"/>
  <c r="W27" i="60"/>
  <c r="W26" i="60"/>
  <c r="AJ179" i="60"/>
  <c r="AQ27" i="60"/>
  <c r="AX27" i="60" s="1"/>
  <c r="AN27" i="60"/>
  <c r="AW211" i="60"/>
  <c r="AW212" i="60"/>
  <c r="AW167" i="60"/>
  <c r="AU168" i="60"/>
  <c r="AW168" i="60"/>
  <c r="BB168" i="60" s="1"/>
  <c r="AU167" i="60"/>
  <c r="AY168" i="60"/>
  <c r="AU126" i="60"/>
  <c r="AW126" i="60"/>
  <c r="AU127" i="60"/>
  <c r="AW127" i="60"/>
  <c r="AQ124" i="60"/>
  <c r="AU124" i="60" s="1"/>
  <c r="AQ49" i="60"/>
  <c r="AU49" i="60" s="1"/>
  <c r="AE62" i="60"/>
  <c r="U47" i="60"/>
  <c r="AQ47" i="60"/>
  <c r="AU122" i="60"/>
  <c r="AT121" i="60"/>
  <c r="AT130" i="60"/>
  <c r="AW122" i="60"/>
  <c r="AP128" i="60"/>
  <c r="AN128" i="60"/>
  <c r="AQ128" i="60"/>
  <c r="AS128" i="60"/>
  <c r="AS146" i="60"/>
  <c r="AS147" i="60" s="1"/>
  <c r="AU120" i="60"/>
  <c r="AN49" i="60"/>
  <c r="K247" i="60"/>
  <c r="AN15" i="60"/>
  <c r="AP15" i="60"/>
  <c r="AW82" i="60"/>
  <c r="AU82" i="60"/>
  <c r="AT15" i="60"/>
  <c r="AV15" i="60" s="1"/>
  <c r="AQ13" i="60"/>
  <c r="AQ163" i="60" s="1"/>
  <c r="O246" i="60"/>
  <c r="W44" i="60"/>
  <c r="U44" i="60"/>
  <c r="AT44" i="60"/>
  <c r="AV44" i="60" s="1"/>
  <c r="AQ41" i="60"/>
  <c r="AM204" i="60"/>
  <c r="AO204" i="60" s="1"/>
  <c r="AW114" i="60"/>
  <c r="AU114" i="60"/>
  <c r="W43" i="60"/>
  <c r="U43" i="60"/>
  <c r="AT43" i="60"/>
  <c r="AV43" i="60" s="1"/>
  <c r="AN44" i="60"/>
  <c r="AQ44" i="60"/>
  <c r="AJ205" i="60"/>
  <c r="AS198" i="60"/>
  <c r="AQ43" i="60"/>
  <c r="AP43" i="60"/>
  <c r="AN43" i="60"/>
  <c r="AL204" i="60"/>
  <c r="AL203" i="60" s="1"/>
  <c r="U41" i="60"/>
  <c r="AT41" i="60"/>
  <c r="AV41" i="60" s="1"/>
  <c r="W41" i="60"/>
  <c r="G246" i="60"/>
  <c r="AQ40" i="60"/>
  <c r="U40" i="60"/>
  <c r="AT206" i="60"/>
  <c r="AV206" i="60" s="1"/>
  <c r="AS42" i="60"/>
  <c r="W42" i="60"/>
  <c r="AM197" i="60"/>
  <c r="AO197" i="60" s="1"/>
  <c r="AN198" i="60"/>
  <c r="AP198" i="60"/>
  <c r="AU201" i="60"/>
  <c r="AU202" i="60"/>
  <c r="AQ10" i="60"/>
  <c r="AW75" i="60"/>
  <c r="BB75" i="60" s="1"/>
  <c r="W13" i="60"/>
  <c r="H17" i="60"/>
  <c r="H16" i="60"/>
  <c r="G14" i="60"/>
  <c r="G165" i="60" s="1"/>
  <c r="U13" i="60"/>
  <c r="AA17" i="60"/>
  <c r="AA29" i="60" s="1"/>
  <c r="AA16" i="60"/>
  <c r="Z14" i="60"/>
  <c r="Z165" i="60" s="1"/>
  <c r="AM17" i="60"/>
  <c r="AM167" i="60" s="1"/>
  <c r="L102" i="60"/>
  <c r="AS83" i="60"/>
  <c r="AS84" i="60" s="1"/>
  <c r="S167" i="60"/>
  <c r="AN83" i="60"/>
  <c r="AP83" i="60"/>
  <c r="AL84" i="60"/>
  <c r="AN11" i="60"/>
  <c r="AP11" i="60"/>
  <c r="AN12" i="60"/>
  <c r="AP12" i="60"/>
  <c r="AN160" i="60"/>
  <c r="AP160" i="60"/>
  <c r="AM159" i="60"/>
  <c r="AO159" i="60" s="1"/>
  <c r="AI29" i="60"/>
  <c r="AN77" i="60"/>
  <c r="AP77" i="60"/>
  <c r="AS12" i="60"/>
  <c r="AN10" i="60"/>
  <c r="AP10" i="60"/>
  <c r="AT77" i="60"/>
  <c r="AU76" i="60"/>
  <c r="AQ160" i="60"/>
  <c r="AT83" i="60"/>
  <c r="AT84" i="60" s="1"/>
  <c r="AN13" i="60"/>
  <c r="AM163" i="60"/>
  <c r="AP13" i="60"/>
  <c r="Q17" i="60"/>
  <c r="Q167" i="60" s="1"/>
  <c r="AU73" i="60"/>
  <c r="AW73" i="60"/>
  <c r="BA75" i="60"/>
  <c r="AE29" i="60"/>
  <c r="AS160" i="60"/>
  <c r="AT10" i="60"/>
  <c r="AV10" i="60" s="1"/>
  <c r="U10" i="60"/>
  <c r="W10" i="60"/>
  <c r="AS77" i="60"/>
  <c r="AW78" i="60"/>
  <c r="AW76" i="60"/>
  <c r="AQ86" i="60"/>
  <c r="AU86" i="60" s="1"/>
  <c r="Q102" i="60"/>
  <c r="U101" i="60" s="1"/>
  <c r="AM84" i="60"/>
  <c r="T103" i="60"/>
  <c r="I29" i="60"/>
  <c r="W102" i="60"/>
  <c r="W103" i="60" s="1"/>
  <c r="P101" i="60"/>
  <c r="P16" i="60"/>
  <c r="O14" i="60"/>
  <c r="O165" i="60" s="1"/>
  <c r="P17" i="60"/>
  <c r="T17" i="60"/>
  <c r="T167" i="60" s="1"/>
  <c r="O29" i="60"/>
  <c r="AT13" i="60"/>
  <c r="AI14" i="60"/>
  <c r="AH165" i="60"/>
  <c r="AQ12" i="60"/>
  <c r="AB29" i="60"/>
  <c r="AE14" i="60"/>
  <c r="W12" i="60"/>
  <c r="W11" i="60"/>
  <c r="AT12" i="60"/>
  <c r="AV12" i="60" s="1"/>
  <c r="U11" i="60"/>
  <c r="U12" i="60"/>
  <c r="AJ17" i="60"/>
  <c r="AJ29" i="60" s="1"/>
  <c r="AW85" i="60"/>
  <c r="AY86" i="60"/>
  <c r="AW86" i="60"/>
  <c r="BB86" i="60" s="1"/>
  <c r="BA224" i="60"/>
  <c r="AZ224" i="60"/>
  <c r="BA93" i="60"/>
  <c r="AZ93" i="60"/>
  <c r="U20" i="60"/>
  <c r="AQ21" i="60"/>
  <c r="AU21" i="60" s="1"/>
  <c r="U21" i="60"/>
  <c r="AL175" i="60"/>
  <c r="AP22" i="60"/>
  <c r="AP23" i="60"/>
  <c r="AP175" i="60" s="1"/>
  <c r="AT175" i="60"/>
  <c r="AN22" i="60"/>
  <c r="AQ23" i="60"/>
  <c r="AQ175" i="60" s="1"/>
  <c r="AS23" i="60"/>
  <c r="AN23" i="60"/>
  <c r="AX176" i="60"/>
  <c r="AW176" i="60"/>
  <c r="BB176" i="60" s="1"/>
  <c r="H62" i="60"/>
  <c r="H63" i="60"/>
  <c r="AN56" i="60"/>
  <c r="AP57" i="60"/>
  <c r="AM223" i="60"/>
  <c r="AP56" i="60"/>
  <c r="AN57" i="60"/>
  <c r="AT57" i="60"/>
  <c r="AU139" i="60"/>
  <c r="AY139" i="60"/>
  <c r="AW138" i="60"/>
  <c r="AU138" i="60"/>
  <c r="AW139" i="60"/>
  <c r="AQ57" i="60"/>
  <c r="U56" i="60"/>
  <c r="AE28" i="60"/>
  <c r="AN21" i="60"/>
  <c r="AJ173" i="60"/>
  <c r="AN20" i="60"/>
  <c r="T173" i="60"/>
  <c r="U173" i="60"/>
  <c r="O247" i="60"/>
  <c r="AJ213" i="60"/>
  <c r="AJ216" i="60"/>
  <c r="T63" i="60"/>
  <c r="V63" i="60" s="1"/>
  <c r="AL216" i="60"/>
  <c r="Y230" i="60"/>
  <c r="AQ9" i="60"/>
  <c r="AJ157" i="60"/>
  <c r="AU40" i="60" l="1"/>
  <c r="AM199" i="60"/>
  <c r="AO199" i="60" s="1"/>
  <c r="AY46" i="60"/>
  <c r="BA46" i="60" s="1"/>
  <c r="AV46" i="60"/>
  <c r="AW40" i="60"/>
  <c r="AT201" i="60"/>
  <c r="AV201" i="60" s="1"/>
  <c r="AV42" i="60"/>
  <c r="AU35" i="60"/>
  <c r="AV35" i="60"/>
  <c r="AT103" i="60"/>
  <c r="AV102" i="60"/>
  <c r="AT197" i="60"/>
  <c r="AV197" i="60" s="1"/>
  <c r="AV198" i="60"/>
  <c r="AQ200" i="60"/>
  <c r="AC162" i="60"/>
  <c r="AC161" i="60" s="1"/>
  <c r="AP152" i="60"/>
  <c r="AO152" i="60"/>
  <c r="AM103" i="60"/>
  <c r="AO102" i="60"/>
  <c r="AM193" i="60"/>
  <c r="AO193" i="60" s="1"/>
  <c r="AO37" i="60"/>
  <c r="L162" i="60"/>
  <c r="U214" i="60"/>
  <c r="V214" i="60"/>
  <c r="S156" i="60"/>
  <c r="S155" i="60" s="1"/>
  <c r="AP51" i="60"/>
  <c r="AO51" i="60"/>
  <c r="AP145" i="60"/>
  <c r="AO146" i="60"/>
  <c r="AN214" i="60"/>
  <c r="AO214" i="60"/>
  <c r="AM215" i="60"/>
  <c r="AO215" i="60" s="1"/>
  <c r="J155" i="60"/>
  <c r="AB230" i="60"/>
  <c r="AB229" i="60" s="1"/>
  <c r="Q187" i="60"/>
  <c r="AA62" i="60"/>
  <c r="L63" i="60"/>
  <c r="AQ205" i="60"/>
  <c r="AP101" i="60"/>
  <c r="AS51" i="60"/>
  <c r="AP214" i="60"/>
  <c r="AU34" i="60"/>
  <c r="AN146" i="60"/>
  <c r="AN147" i="60" s="1"/>
  <c r="AP50" i="60"/>
  <c r="AG229" i="60"/>
  <c r="AS193" i="60"/>
  <c r="W51" i="60"/>
  <c r="AU48" i="60"/>
  <c r="L29" i="60"/>
  <c r="S193" i="60"/>
  <c r="J230" i="60"/>
  <c r="J229" i="60" s="1"/>
  <c r="J195" i="60"/>
  <c r="S196" i="60"/>
  <c r="J245" i="60"/>
  <c r="AT211" i="60"/>
  <c r="AV211" i="60" s="1"/>
  <c r="AQ190" i="60"/>
  <c r="AQ189" i="60" s="1"/>
  <c r="AW19" i="60"/>
  <c r="J181" i="60"/>
  <c r="AW42" i="60"/>
  <c r="AU42" i="60"/>
  <c r="AM147" i="60"/>
  <c r="AS151" i="60"/>
  <c r="AS205" i="60"/>
  <c r="AW22" i="60"/>
  <c r="L28" i="60"/>
  <c r="AW101" i="60"/>
  <c r="AS159" i="60"/>
  <c r="AW221" i="60"/>
  <c r="AS197" i="60"/>
  <c r="S227" i="60"/>
  <c r="U50" i="60"/>
  <c r="AW48" i="60"/>
  <c r="AT51" i="60"/>
  <c r="AU46" i="60"/>
  <c r="H29" i="60"/>
  <c r="AW170" i="60"/>
  <c r="S177" i="60"/>
  <c r="H162" i="60"/>
  <c r="AC229" i="60"/>
  <c r="AE229" i="60"/>
  <c r="AW21" i="60"/>
  <c r="BB21" i="60" s="1"/>
  <c r="AU91" i="60"/>
  <c r="AP21" i="60"/>
  <c r="AX130" i="60"/>
  <c r="AX146" i="60" s="1"/>
  <c r="AU61" i="60"/>
  <c r="W178" i="60"/>
  <c r="W177" i="60"/>
  <c r="AU60" i="60"/>
  <c r="AC246" i="60"/>
  <c r="AN54" i="60"/>
  <c r="BA61" i="60"/>
  <c r="AN50" i="60"/>
  <c r="AC207" i="60"/>
  <c r="AQ153" i="60"/>
  <c r="AM151" i="60"/>
  <c r="AO151" i="60" s="1"/>
  <c r="AM63" i="60"/>
  <c r="AI156" i="60"/>
  <c r="AZ226" i="60"/>
  <c r="BA226" i="60"/>
  <c r="W50" i="60"/>
  <c r="AM213" i="60"/>
  <c r="AO213" i="60" s="1"/>
  <c r="AP20" i="60"/>
  <c r="AN101" i="60"/>
  <c r="AW34" i="60"/>
  <c r="AF182" i="60"/>
  <c r="AF181" i="60" s="1"/>
  <c r="AU18" i="60"/>
  <c r="AQ169" i="60"/>
  <c r="I230" i="60"/>
  <c r="I229" i="60" s="1"/>
  <c r="AL29" i="60"/>
  <c r="U51" i="60"/>
  <c r="AL174" i="60"/>
  <c r="AL173" i="60" s="1"/>
  <c r="AW178" i="60"/>
  <c r="BB178" i="60" s="1"/>
  <c r="AU178" i="60"/>
  <c r="AT177" i="60"/>
  <c r="AW177" i="60"/>
  <c r="AY178" i="60"/>
  <c r="AU177" i="60"/>
  <c r="M195" i="60"/>
  <c r="M230" i="60"/>
  <c r="M229" i="60" s="1"/>
  <c r="AE162" i="60"/>
  <c r="AE207" i="60"/>
  <c r="AW47" i="60"/>
  <c r="AT209" i="60"/>
  <c r="Q191" i="60"/>
  <c r="AQ192" i="60"/>
  <c r="AQ191" i="60" s="1"/>
  <c r="O195" i="60"/>
  <c r="P195" i="60"/>
  <c r="P196" i="60"/>
  <c r="O245" i="60"/>
  <c r="AS169" i="60"/>
  <c r="W227" i="60"/>
  <c r="T227" i="60"/>
  <c r="W228" i="60"/>
  <c r="U227" i="60"/>
  <c r="U228" i="60"/>
  <c r="W180" i="60"/>
  <c r="T179" i="60"/>
  <c r="W179" i="60"/>
  <c r="U179" i="60"/>
  <c r="AA162" i="60"/>
  <c r="AA207" i="60"/>
  <c r="AY59" i="60"/>
  <c r="AU58" i="60"/>
  <c r="AW58" i="60"/>
  <c r="AU59" i="60"/>
  <c r="AT225" i="60"/>
  <c r="AW59" i="60"/>
  <c r="BB59" i="60" s="1"/>
  <c r="T153" i="60"/>
  <c r="V153" i="60" s="1"/>
  <c r="U154" i="60"/>
  <c r="W154" i="60"/>
  <c r="AW60" i="60"/>
  <c r="AW61" i="60"/>
  <c r="BB61" i="60" s="1"/>
  <c r="I161" i="60"/>
  <c r="I182" i="60"/>
  <c r="I181" i="60" s="1"/>
  <c r="U180" i="60"/>
  <c r="AM153" i="60"/>
  <c r="AO153" i="60" s="1"/>
  <c r="AN154" i="60"/>
  <c r="AP154" i="60"/>
  <c r="AW192" i="60"/>
  <c r="AW191" i="60"/>
  <c r="W194" i="60"/>
  <c r="T193" i="60"/>
  <c r="V193" i="60" s="1"/>
  <c r="AT194" i="60"/>
  <c r="AV194" i="60" s="1"/>
  <c r="X207" i="60"/>
  <c r="X162" i="60"/>
  <c r="X182" i="60" s="1"/>
  <c r="X181" i="60" s="1"/>
  <c r="T215" i="60"/>
  <c r="V215" i="60" s="1"/>
  <c r="T189" i="60"/>
  <c r="V189" i="60" s="1"/>
  <c r="U190" i="60"/>
  <c r="W190" i="60"/>
  <c r="AT190" i="60"/>
  <c r="AV190" i="60" s="1"/>
  <c r="L195" i="60"/>
  <c r="L196" i="60"/>
  <c r="K195" i="60"/>
  <c r="K245" i="60"/>
  <c r="AW23" i="60"/>
  <c r="BB23" i="60" s="1"/>
  <c r="BB175" i="60" s="1"/>
  <c r="AW46" i="60"/>
  <c r="BB46" i="60" s="1"/>
  <c r="AJ63" i="60"/>
  <c r="AS63" i="60"/>
  <c r="K229" i="60"/>
  <c r="AJ208" i="60"/>
  <c r="AJ207" i="60" s="1"/>
  <c r="AA156" i="60"/>
  <c r="Z155" i="60"/>
  <c r="AM156" i="60"/>
  <c r="AO156" i="60" s="1"/>
  <c r="AA155" i="60"/>
  <c r="Z182" i="60"/>
  <c r="Z181" i="60" s="1"/>
  <c r="T187" i="60"/>
  <c r="V187" i="60" s="1"/>
  <c r="W188" i="60"/>
  <c r="U188" i="60"/>
  <c r="AT188" i="60"/>
  <c r="P161" i="60"/>
  <c r="O161" i="60"/>
  <c r="P162" i="60"/>
  <c r="T196" i="60"/>
  <c r="V196" i="60" s="1"/>
  <c r="H196" i="60"/>
  <c r="G195" i="60"/>
  <c r="H195" i="60"/>
  <c r="G230" i="60"/>
  <c r="G229" i="60" s="1"/>
  <c r="G245" i="60"/>
  <c r="E193" i="60"/>
  <c r="E196" i="60"/>
  <c r="Q194" i="60"/>
  <c r="Q193" i="60" s="1"/>
  <c r="Y155" i="60"/>
  <c r="AL156" i="60"/>
  <c r="AL155" i="60" s="1"/>
  <c r="AX178" i="60"/>
  <c r="AQ177" i="60"/>
  <c r="AN178" i="60"/>
  <c r="AP178" i="60"/>
  <c r="AP177" i="60"/>
  <c r="AM177" i="60"/>
  <c r="AN177" i="60"/>
  <c r="AD161" i="60"/>
  <c r="AE161" i="60"/>
  <c r="L156" i="60"/>
  <c r="K155" i="60"/>
  <c r="L155" i="60"/>
  <c r="M161" i="60"/>
  <c r="M182" i="60"/>
  <c r="M181" i="60" s="1"/>
  <c r="S171" i="60"/>
  <c r="AS172" i="60"/>
  <c r="AS171" i="60" s="1"/>
  <c r="W172" i="60"/>
  <c r="AN172" i="60"/>
  <c r="AN174" i="60" s="1"/>
  <c r="AP172" i="60"/>
  <c r="AP174" i="60" s="1"/>
  <c r="AM174" i="60"/>
  <c r="AO174" i="60" s="1"/>
  <c r="AP171" i="60"/>
  <c r="AM171" i="60"/>
  <c r="AT172" i="60"/>
  <c r="S162" i="60"/>
  <c r="S161" i="60" s="1"/>
  <c r="O155" i="60"/>
  <c r="P155" i="60"/>
  <c r="P156" i="60"/>
  <c r="W214" i="60"/>
  <c r="T213" i="60"/>
  <c r="V213" i="60" s="1"/>
  <c r="AN51" i="60"/>
  <c r="AQ159" i="60"/>
  <c r="AQ203" i="60"/>
  <c r="AT154" i="60"/>
  <c r="AU45" i="60"/>
  <c r="Z173" i="60"/>
  <c r="AA173" i="60"/>
  <c r="AT214" i="60"/>
  <c r="AN215" i="60"/>
  <c r="AS214" i="60"/>
  <c r="AS213" i="60" s="1"/>
  <c r="AS175" i="60"/>
  <c r="AS17" i="60"/>
  <c r="AS167" i="60" s="1"/>
  <c r="AW45" i="60"/>
  <c r="Y182" i="60"/>
  <c r="Y181" i="60" s="1"/>
  <c r="AZ46" i="60"/>
  <c r="Q162" i="60"/>
  <c r="Q161" i="60" s="1"/>
  <c r="E161" i="60"/>
  <c r="S173" i="60"/>
  <c r="W174" i="60"/>
  <c r="W152" i="60"/>
  <c r="T151" i="60"/>
  <c r="V151" i="60" s="1"/>
  <c r="U152" i="60"/>
  <c r="AA161" i="60"/>
  <c r="Z161" i="60"/>
  <c r="X196" i="60"/>
  <c r="X193" i="60"/>
  <c r="S216" i="60"/>
  <c r="S215" i="60" s="1"/>
  <c r="AX59" i="60"/>
  <c r="AQ225" i="60"/>
  <c r="AN200" i="60"/>
  <c r="AP200" i="60"/>
  <c r="H215" i="60"/>
  <c r="AD155" i="60"/>
  <c r="AE156" i="60"/>
  <c r="AE155" i="60"/>
  <c r="AM221" i="60"/>
  <c r="AP54" i="60"/>
  <c r="AP55" i="60"/>
  <c r="AP63" i="60" s="1"/>
  <c r="AT55" i="60"/>
  <c r="T156" i="60"/>
  <c r="H155" i="60"/>
  <c r="H156" i="60"/>
  <c r="G161" i="60"/>
  <c r="H161" i="60"/>
  <c r="AW24" i="60"/>
  <c r="AU24" i="60"/>
  <c r="AW25" i="60"/>
  <c r="BB25" i="60" s="1"/>
  <c r="AU25" i="60"/>
  <c r="AY25" i="60"/>
  <c r="AH207" i="60"/>
  <c r="AH162" i="60"/>
  <c r="AH161" i="60" s="1"/>
  <c r="AS227" i="60"/>
  <c r="W208" i="60"/>
  <c r="T207" i="60"/>
  <c r="V207" i="60" s="1"/>
  <c r="W207" i="60"/>
  <c r="U207" i="60"/>
  <c r="U208" i="60"/>
  <c r="T162" i="60"/>
  <c r="V162" i="60" s="1"/>
  <c r="L161" i="60"/>
  <c r="AQ199" i="60"/>
  <c r="AH230" i="60"/>
  <c r="AI208" i="60"/>
  <c r="AI230" i="60" s="1"/>
  <c r="AH246" i="60"/>
  <c r="AI207" i="60"/>
  <c r="AB182" i="60"/>
  <c r="AB181" i="60" s="1"/>
  <c r="AL162" i="60"/>
  <c r="AL161" i="60" s="1"/>
  <c r="AC182" i="60"/>
  <c r="AW200" i="60"/>
  <c r="AU200" i="60"/>
  <c r="AW199" i="60"/>
  <c r="AM208" i="60"/>
  <c r="AO208" i="60" s="1"/>
  <c r="AG182" i="60"/>
  <c r="AG181" i="60" s="1"/>
  <c r="K182" i="60"/>
  <c r="G182" i="60"/>
  <c r="G181" i="60" s="1"/>
  <c r="E182" i="60"/>
  <c r="E181" i="60" s="1"/>
  <c r="AD182" i="60"/>
  <c r="AD181" i="60" s="1"/>
  <c r="O182" i="60"/>
  <c r="P181" i="60" s="1"/>
  <c r="AU102" i="60"/>
  <c r="AU27" i="60"/>
  <c r="AF155" i="60"/>
  <c r="AJ156" i="60"/>
  <c r="AJ151" i="60"/>
  <c r="AN152" i="60"/>
  <c r="AQ152" i="60"/>
  <c r="AQ151" i="60" s="1"/>
  <c r="AJ193" i="60"/>
  <c r="AN194" i="60"/>
  <c r="AQ187" i="60"/>
  <c r="AX228" i="60"/>
  <c r="AN145" i="60"/>
  <c r="U216" i="60"/>
  <c r="U215" i="60"/>
  <c r="AQ51" i="60"/>
  <c r="AX51" i="60" s="1"/>
  <c r="Q215" i="60"/>
  <c r="AT37" i="60"/>
  <c r="AV37" i="60" s="1"/>
  <c r="W37" i="60"/>
  <c r="U37" i="60"/>
  <c r="AS189" i="60"/>
  <c r="AW35" i="60"/>
  <c r="AU36" i="60"/>
  <c r="AW36" i="60"/>
  <c r="AT191" i="60"/>
  <c r="AV191" i="60" s="1"/>
  <c r="AW39" i="60"/>
  <c r="BB39" i="60" s="1"/>
  <c r="AW38" i="60"/>
  <c r="AU39" i="60"/>
  <c r="AU38" i="60"/>
  <c r="AY39" i="60"/>
  <c r="AP37" i="60"/>
  <c r="AN37" i="60"/>
  <c r="AW6" i="60"/>
  <c r="AU6" i="60"/>
  <c r="AT152" i="60"/>
  <c r="AV152" i="60" s="1"/>
  <c r="AW5" i="60"/>
  <c r="AU5" i="60"/>
  <c r="AU8" i="60"/>
  <c r="AW8" i="60"/>
  <c r="BB8" i="60" s="1"/>
  <c r="AU7" i="60"/>
  <c r="AW7" i="60"/>
  <c r="AS153" i="60"/>
  <c r="BA222" i="60"/>
  <c r="AZ222" i="60"/>
  <c r="AU53" i="60"/>
  <c r="AQ217" i="60"/>
  <c r="AU52" i="60"/>
  <c r="AZ137" i="60"/>
  <c r="BA137" i="60"/>
  <c r="AU20" i="60"/>
  <c r="AQ171" i="60"/>
  <c r="AU19" i="60"/>
  <c r="AU228" i="60"/>
  <c r="AW228" i="60"/>
  <c r="BB228" i="60" s="1"/>
  <c r="AW227" i="60"/>
  <c r="AT227" i="60"/>
  <c r="AY228" i="60"/>
  <c r="AU227" i="60"/>
  <c r="AY27" i="60"/>
  <c r="AZ27" i="60" s="1"/>
  <c r="AW26" i="60"/>
  <c r="AW27" i="60"/>
  <c r="BB27" i="60" s="1"/>
  <c r="AU26" i="60"/>
  <c r="AZ100" i="60"/>
  <c r="BA100" i="60"/>
  <c r="AY180" i="60"/>
  <c r="AT179" i="60"/>
  <c r="AL179" i="60"/>
  <c r="AS180" i="60"/>
  <c r="AW179" i="60" s="1"/>
  <c r="AQ180" i="60"/>
  <c r="BA27" i="60"/>
  <c r="AZ168" i="60"/>
  <c r="BA168" i="60"/>
  <c r="AW129" i="60"/>
  <c r="AU129" i="60"/>
  <c r="AY130" i="60"/>
  <c r="AT128" i="60"/>
  <c r="AW130" i="60"/>
  <c r="BB130" i="60" s="1"/>
  <c r="AU130" i="60"/>
  <c r="AU146" i="60" s="1"/>
  <c r="AU147" i="60" s="1"/>
  <c r="AQ213" i="60"/>
  <c r="AU121" i="60"/>
  <c r="AW121" i="60"/>
  <c r="AT146" i="60"/>
  <c r="AQ209" i="60"/>
  <c r="AU47" i="60"/>
  <c r="S29" i="60"/>
  <c r="AU15" i="60"/>
  <c r="AW15" i="60"/>
  <c r="AW205" i="60"/>
  <c r="AW206" i="60"/>
  <c r="AU206" i="60"/>
  <c r="AT205" i="60"/>
  <c r="AV205" i="60" s="1"/>
  <c r="AQ198" i="60"/>
  <c r="AT204" i="60"/>
  <c r="AV204" i="60" s="1"/>
  <c r="AS202" i="60"/>
  <c r="AW197" i="60"/>
  <c r="AS204" i="60"/>
  <c r="AS203" i="60" s="1"/>
  <c r="AW43" i="60"/>
  <c r="AU43" i="60"/>
  <c r="AN204" i="60"/>
  <c r="AM203" i="60"/>
  <c r="AO203" i="60" s="1"/>
  <c r="AP204" i="60"/>
  <c r="AW44" i="60"/>
  <c r="AU44" i="60"/>
  <c r="AT199" i="60"/>
  <c r="AV199" i="60" s="1"/>
  <c r="AU41" i="60"/>
  <c r="AW41" i="60"/>
  <c r="AW198" i="60"/>
  <c r="AA14" i="60"/>
  <c r="AM14" i="60"/>
  <c r="AM29" i="60"/>
  <c r="AO29" i="60" s="1"/>
  <c r="AS14" i="60"/>
  <c r="H14" i="60"/>
  <c r="AP16" i="60"/>
  <c r="AP17" i="60"/>
  <c r="AQ84" i="60"/>
  <c r="AU84" i="60" s="1"/>
  <c r="AX86" i="60"/>
  <c r="AX102" i="60" s="1"/>
  <c r="AQ102" i="60"/>
  <c r="AW13" i="60"/>
  <c r="AT163" i="60"/>
  <c r="AU13" i="60"/>
  <c r="P14" i="60"/>
  <c r="T14" i="60"/>
  <c r="AQ17" i="60"/>
  <c r="AY102" i="60"/>
  <c r="AW84" i="60"/>
  <c r="AW12" i="60"/>
  <c r="BB12" i="60" s="1"/>
  <c r="AW11" i="60"/>
  <c r="AY12" i="60"/>
  <c r="AU12" i="60"/>
  <c r="AU11" i="60"/>
  <c r="AX12" i="60"/>
  <c r="P28" i="60"/>
  <c r="P29" i="60"/>
  <c r="AY10" i="60"/>
  <c r="AU10" i="60"/>
  <c r="AW10" i="60"/>
  <c r="AW77" i="60"/>
  <c r="AU77" i="60"/>
  <c r="AJ167" i="60"/>
  <c r="AN16" i="60"/>
  <c r="AN17" i="60"/>
  <c r="AN29" i="60" s="1"/>
  <c r="AP84" i="60"/>
  <c r="AN84" i="60"/>
  <c r="Q29" i="60"/>
  <c r="AU85" i="60"/>
  <c r="AT17" i="60"/>
  <c r="W17" i="60"/>
  <c r="U16" i="60"/>
  <c r="W16" i="60"/>
  <c r="U17" i="60"/>
  <c r="T29" i="60"/>
  <c r="V29" i="60" s="1"/>
  <c r="AW102" i="60"/>
  <c r="BB102" i="60" s="1"/>
  <c r="Q103" i="60"/>
  <c r="U102" i="60"/>
  <c r="U103" i="60" s="1"/>
  <c r="AU83" i="60"/>
  <c r="AW83" i="60"/>
  <c r="AT160" i="60"/>
  <c r="AV160" i="60" s="1"/>
  <c r="AQ173" i="60"/>
  <c r="AX21" i="60"/>
  <c r="AZ21" i="60" s="1"/>
  <c r="AP29" i="60"/>
  <c r="AX23" i="60"/>
  <c r="AU22" i="60"/>
  <c r="AU23" i="60"/>
  <c r="AZ176" i="60"/>
  <c r="BA176" i="60"/>
  <c r="AX57" i="60"/>
  <c r="AQ223" i="60"/>
  <c r="BB139" i="60"/>
  <c r="AW57" i="60"/>
  <c r="BB57" i="60" s="1"/>
  <c r="AT223" i="60"/>
  <c r="AY57" i="60"/>
  <c r="AU56" i="60"/>
  <c r="AW56" i="60"/>
  <c r="AU57" i="60"/>
  <c r="AZ139" i="60"/>
  <c r="BA139" i="60"/>
  <c r="AQ157" i="60"/>
  <c r="W63" i="60"/>
  <c r="W62" i="60"/>
  <c r="U63" i="60"/>
  <c r="U62" i="60"/>
  <c r="AJ215" i="60"/>
  <c r="P230" i="60"/>
  <c r="O229" i="60"/>
  <c r="P229" i="60"/>
  <c r="AL230" i="60"/>
  <c r="AL229" i="60" s="1"/>
  <c r="AL215" i="60"/>
  <c r="AP216" i="60"/>
  <c r="AP215" i="60"/>
  <c r="Y229" i="60"/>
  <c r="AA229" i="60"/>
  <c r="AN216" i="60"/>
  <c r="AX216" i="60"/>
  <c r="AT147" i="60" l="1"/>
  <c r="AV146" i="60"/>
  <c r="L229" i="60"/>
  <c r="AU188" i="60"/>
  <c r="AV188" i="60"/>
  <c r="AU213" i="60"/>
  <c r="AV214" i="60"/>
  <c r="AW153" i="60"/>
  <c r="AV154" i="60"/>
  <c r="L230" i="60"/>
  <c r="AW50" i="60"/>
  <c r="AV51" i="60"/>
  <c r="AT156" i="60"/>
  <c r="AV156" i="60" s="1"/>
  <c r="V156" i="60"/>
  <c r="AP62" i="60"/>
  <c r="AO63" i="60"/>
  <c r="AN63" i="60"/>
  <c r="T165" i="60"/>
  <c r="V165" i="60" s="1"/>
  <c r="V14" i="60"/>
  <c r="AS156" i="60"/>
  <c r="AS155" i="60" s="1"/>
  <c r="AA182" i="60"/>
  <c r="AY51" i="60"/>
  <c r="BA51" i="60" s="1"/>
  <c r="AU190" i="60"/>
  <c r="Q182" i="60"/>
  <c r="Q183" i="60" s="1"/>
  <c r="AS196" i="60"/>
  <c r="AS195" i="60" s="1"/>
  <c r="S195" i="60"/>
  <c r="AT213" i="60"/>
  <c r="AV213" i="60" s="1"/>
  <c r="AT63" i="60"/>
  <c r="AW214" i="60"/>
  <c r="AS29" i="60"/>
  <c r="AW51" i="60"/>
  <c r="BB51" i="60" s="1"/>
  <c r="AT153" i="60"/>
  <c r="AV153" i="60" s="1"/>
  <c r="P182" i="60"/>
  <c r="AN62" i="60"/>
  <c r="AQ208" i="60"/>
  <c r="AQ207" i="60" s="1"/>
  <c r="AU154" i="60"/>
  <c r="AQ194" i="60"/>
  <c r="AU194" i="60" s="1"/>
  <c r="AW175" i="60"/>
  <c r="AE182" i="60"/>
  <c r="T182" i="60"/>
  <c r="AH182" i="60"/>
  <c r="AH181" i="60" s="1"/>
  <c r="W216" i="60"/>
  <c r="BA21" i="60"/>
  <c r="W195" i="60"/>
  <c r="T195" i="60"/>
  <c r="V195" i="60" s="1"/>
  <c r="W196" i="60"/>
  <c r="AT196" i="60"/>
  <c r="AV196" i="60" s="1"/>
  <c r="AW194" i="60"/>
  <c r="AW193" i="60"/>
  <c r="AU214" i="60"/>
  <c r="AW154" i="60"/>
  <c r="AZ51" i="60"/>
  <c r="W155" i="60"/>
  <c r="U156" i="60"/>
  <c r="W156" i="60"/>
  <c r="U155" i="60"/>
  <c r="T155" i="60"/>
  <c r="V155" i="60" s="1"/>
  <c r="X195" i="60"/>
  <c r="X230" i="60"/>
  <c r="X229" i="60" s="1"/>
  <c r="AJ196" i="60"/>
  <c r="AA181" i="60"/>
  <c r="AW187" i="60"/>
  <c r="AW188" i="60"/>
  <c r="AT187" i="60"/>
  <c r="AV187" i="60" s="1"/>
  <c r="AP156" i="60"/>
  <c r="AM155" i="60"/>
  <c r="AO155" i="60" s="1"/>
  <c r="AP155" i="60"/>
  <c r="W215" i="60"/>
  <c r="AU192" i="60"/>
  <c r="AZ59" i="60"/>
  <c r="BA59" i="60"/>
  <c r="BA178" i="60"/>
  <c r="AZ178" i="60"/>
  <c r="AP173" i="60"/>
  <c r="AM173" i="60"/>
  <c r="AO173" i="60" s="1"/>
  <c r="AN173" i="60"/>
  <c r="AW190" i="60"/>
  <c r="AT189" i="60"/>
  <c r="AV189" i="60" s="1"/>
  <c r="AW189" i="60"/>
  <c r="T230" i="60"/>
  <c r="AZ25" i="60"/>
  <c r="BA25" i="60"/>
  <c r="AT174" i="60"/>
  <c r="AU172" i="60"/>
  <c r="AU174" i="60" s="1"/>
  <c r="AT171" i="60"/>
  <c r="AW172" i="60"/>
  <c r="AW174" i="60" s="1"/>
  <c r="BB174" i="60" s="1"/>
  <c r="AW171" i="60"/>
  <c r="Q196" i="60"/>
  <c r="E195" i="60"/>
  <c r="E230" i="60"/>
  <c r="E229" i="60" s="1"/>
  <c r="AT216" i="60"/>
  <c r="AW146" i="60"/>
  <c r="AW147" i="60" s="1"/>
  <c r="S182" i="60"/>
  <c r="S181" i="60" s="1"/>
  <c r="AY55" i="60"/>
  <c r="AU54" i="60"/>
  <c r="AW55" i="60"/>
  <c r="BB55" i="60" s="1"/>
  <c r="AT221" i="60"/>
  <c r="AZ221" i="60" s="1"/>
  <c r="AW54" i="60"/>
  <c r="AU55" i="60"/>
  <c r="AS216" i="60"/>
  <c r="AS215" i="60" s="1"/>
  <c r="X161" i="60"/>
  <c r="AJ162" i="60"/>
  <c r="AJ161" i="60" s="1"/>
  <c r="U194" i="60"/>
  <c r="AS174" i="60"/>
  <c r="AS173" i="60" s="1"/>
  <c r="AU145" i="60"/>
  <c r="T161" i="60"/>
  <c r="V161" i="60" s="1"/>
  <c r="W162" i="60"/>
  <c r="W182" i="60" s="1"/>
  <c r="U162" i="60"/>
  <c r="W161" i="60"/>
  <c r="U161" i="60"/>
  <c r="AL182" i="60"/>
  <c r="AL181" i="60" s="1"/>
  <c r="O181" i="60"/>
  <c r="AS162" i="60"/>
  <c r="AS161" i="60" s="1"/>
  <c r="AN208" i="60"/>
  <c r="AM207" i="60"/>
  <c r="AO207" i="60" s="1"/>
  <c r="AN207" i="60"/>
  <c r="AP208" i="60"/>
  <c r="AP230" i="60" s="1"/>
  <c r="AM230" i="60"/>
  <c r="AP207" i="60"/>
  <c r="H182" i="60"/>
  <c r="L182" i="60"/>
  <c r="AE181" i="60"/>
  <c r="AC181" i="60"/>
  <c r="AH229" i="60"/>
  <c r="AI229" i="60"/>
  <c r="L181" i="60"/>
  <c r="K181" i="60"/>
  <c r="AI161" i="60"/>
  <c r="AI162" i="60"/>
  <c r="AI182" i="60" s="1"/>
  <c r="AT208" i="60"/>
  <c r="AM162" i="60"/>
  <c r="AO162" i="60" s="1"/>
  <c r="H181" i="60"/>
  <c r="AJ155" i="60"/>
  <c r="AQ156" i="60"/>
  <c r="AQ155" i="60" s="1"/>
  <c r="AN155" i="60"/>
  <c r="AN156" i="60"/>
  <c r="AQ193" i="60"/>
  <c r="AQ215" i="60"/>
  <c r="AU50" i="60"/>
  <c r="AU51" i="60"/>
  <c r="AQ63" i="60"/>
  <c r="AX63" i="60" s="1"/>
  <c r="BA39" i="60"/>
  <c r="AZ39" i="60"/>
  <c r="AU37" i="60"/>
  <c r="AT193" i="60"/>
  <c r="AV193" i="60" s="1"/>
  <c r="AW37" i="60"/>
  <c r="AZ8" i="60"/>
  <c r="BA8" i="60"/>
  <c r="AW152" i="60"/>
  <c r="AT151" i="60"/>
  <c r="AV151" i="60" s="1"/>
  <c r="AW151" i="60"/>
  <c r="AU152" i="60"/>
  <c r="AY156" i="60"/>
  <c r="AT155" i="60"/>
  <c r="AV155" i="60" s="1"/>
  <c r="AW145" i="60"/>
  <c r="AZ228" i="60"/>
  <c r="BA228" i="60"/>
  <c r="AP28" i="60"/>
  <c r="AS179" i="60"/>
  <c r="AW180" i="60"/>
  <c r="AQ179" i="60"/>
  <c r="AU180" i="60"/>
  <c r="AX180" i="60"/>
  <c r="AU179" i="60"/>
  <c r="BA130" i="60"/>
  <c r="AZ130" i="60"/>
  <c r="AY146" i="60"/>
  <c r="BA146" i="60" s="1"/>
  <c r="AU128" i="60"/>
  <c r="AW128" i="60"/>
  <c r="AW203" i="60"/>
  <c r="AW204" i="60"/>
  <c r="AT203" i="60"/>
  <c r="AV203" i="60" s="1"/>
  <c r="AU204" i="60"/>
  <c r="H229" i="60"/>
  <c r="H230" i="60"/>
  <c r="AS201" i="60"/>
  <c r="AW201" i="60"/>
  <c r="AW202" i="60"/>
  <c r="AQ197" i="60"/>
  <c r="AU198" i="60"/>
  <c r="AS208" i="60"/>
  <c r="S230" i="60"/>
  <c r="S229" i="60" s="1"/>
  <c r="AN28" i="60"/>
  <c r="BA86" i="60"/>
  <c r="AP14" i="60"/>
  <c r="AM165" i="60"/>
  <c r="AN14" i="60"/>
  <c r="AZ86" i="60"/>
  <c r="U14" i="60"/>
  <c r="AT14" i="60"/>
  <c r="AV14" i="60" s="1"/>
  <c r="W14" i="60"/>
  <c r="AW159" i="60"/>
  <c r="AU160" i="60"/>
  <c r="AT159" i="60"/>
  <c r="AV159" i="60" s="1"/>
  <c r="U29" i="60"/>
  <c r="W29" i="60"/>
  <c r="W28" i="60"/>
  <c r="AW16" i="60"/>
  <c r="AU16" i="60"/>
  <c r="AY17" i="60"/>
  <c r="AU17" i="60"/>
  <c r="AU29" i="60" s="1"/>
  <c r="AW17" i="60"/>
  <c r="BB17" i="60" s="1"/>
  <c r="AT167" i="60"/>
  <c r="AT29" i="60"/>
  <c r="AV29" i="60" s="1"/>
  <c r="AZ102" i="60"/>
  <c r="BA102" i="60"/>
  <c r="AQ103" i="60"/>
  <c r="AU101" i="60"/>
  <c r="U28" i="60"/>
  <c r="BA12" i="60"/>
  <c r="AZ12" i="60"/>
  <c r="AY29" i="60"/>
  <c r="AQ167" i="60"/>
  <c r="AX17" i="60"/>
  <c r="AQ29" i="60"/>
  <c r="BA23" i="60"/>
  <c r="BA175" i="60" s="1"/>
  <c r="AZ23" i="60"/>
  <c r="AZ175" i="60" s="1"/>
  <c r="AX29" i="60"/>
  <c r="BA57" i="60"/>
  <c r="AZ57" i="60"/>
  <c r="AU215" i="60" l="1"/>
  <c r="AV216" i="60"/>
  <c r="AY208" i="60"/>
  <c r="AV208" i="60"/>
  <c r="AY63" i="60"/>
  <c r="AV63" i="60"/>
  <c r="T229" i="60"/>
  <c r="V229" i="60" s="1"/>
  <c r="V230" i="60"/>
  <c r="U181" i="60"/>
  <c r="V182" i="60"/>
  <c r="AW156" i="60"/>
  <c r="BB156" i="60" s="1"/>
  <c r="AM229" i="60"/>
  <c r="AO229" i="60" s="1"/>
  <c r="AO230" i="60"/>
  <c r="AW155" i="60"/>
  <c r="AI181" i="60"/>
  <c r="T181" i="60"/>
  <c r="V181" i="60" s="1"/>
  <c r="Q181" i="60"/>
  <c r="AW62" i="60"/>
  <c r="AW63" i="60"/>
  <c r="BB63" i="60" s="1"/>
  <c r="AS182" i="60"/>
  <c r="AS181" i="60" s="1"/>
  <c r="BB146" i="60"/>
  <c r="AX208" i="60"/>
  <c r="AW216" i="60"/>
  <c r="BB216" i="60" s="1"/>
  <c r="AU63" i="60"/>
  <c r="AQ162" i="60"/>
  <c r="AQ182" i="60" s="1"/>
  <c r="W230" i="60"/>
  <c r="Q195" i="60"/>
  <c r="Q230" i="60"/>
  <c r="U229" i="60" s="1"/>
  <c r="AQ196" i="60"/>
  <c r="AW215" i="60"/>
  <c r="AU216" i="60"/>
  <c r="AT215" i="60"/>
  <c r="AY216" i="60"/>
  <c r="BA216" i="60" s="1"/>
  <c r="AN195" i="60"/>
  <c r="AJ195" i="60"/>
  <c r="AN196" i="60"/>
  <c r="AN230" i="60" s="1"/>
  <c r="AJ230" i="60"/>
  <c r="AN229" i="60" s="1"/>
  <c r="AW196" i="60"/>
  <c r="BB196" i="60" s="1"/>
  <c r="AY196" i="60"/>
  <c r="AW195" i="60"/>
  <c r="AT195" i="60"/>
  <c r="AV195" i="60" s="1"/>
  <c r="U196" i="60"/>
  <c r="U230" i="60" s="1"/>
  <c r="U182" i="60"/>
  <c r="W181" i="60"/>
  <c r="AJ182" i="60"/>
  <c r="AJ181" i="60" s="1"/>
  <c r="AZ55" i="60"/>
  <c r="BA55" i="60"/>
  <c r="AY174" i="60"/>
  <c r="AW173" i="60"/>
  <c r="AU173" i="60"/>
  <c r="AT173" i="60"/>
  <c r="U195" i="60"/>
  <c r="AT207" i="60"/>
  <c r="AX156" i="60"/>
  <c r="AZ156" i="60" s="1"/>
  <c r="AU155" i="60"/>
  <c r="AU207" i="60"/>
  <c r="AU208" i="60"/>
  <c r="AT230" i="60"/>
  <c r="AW207" i="60"/>
  <c r="BA63" i="60"/>
  <c r="AN162" i="60"/>
  <c r="AN182" i="60" s="1"/>
  <c r="AN161" i="60"/>
  <c r="AP162" i="60"/>
  <c r="AP182" i="60" s="1"/>
  <c r="AP161" i="60"/>
  <c r="AM161" i="60"/>
  <c r="AO161" i="60" s="1"/>
  <c r="AP229" i="60"/>
  <c r="AM182" i="60"/>
  <c r="AO182" i="60" s="1"/>
  <c r="AT162" i="60"/>
  <c r="AV162" i="60" s="1"/>
  <c r="AU156" i="60"/>
  <c r="AZ63" i="60"/>
  <c r="AU62" i="60"/>
  <c r="BB180" i="60"/>
  <c r="AZ180" i="60"/>
  <c r="BA180" i="60"/>
  <c r="AZ146" i="60"/>
  <c r="AS207" i="60"/>
  <c r="AS230" i="60"/>
  <c r="AS229" i="60" s="1"/>
  <c r="AW208" i="60"/>
  <c r="BB208" i="60" s="1"/>
  <c r="W229" i="60"/>
  <c r="AU14" i="60"/>
  <c r="AW14" i="60"/>
  <c r="AT165" i="60"/>
  <c r="AV165" i="60" s="1"/>
  <c r="AU28" i="60"/>
  <c r="AW29" i="60"/>
  <c r="BB29" i="60" s="1"/>
  <c r="BA17" i="60"/>
  <c r="AZ17" i="60"/>
  <c r="AW28" i="60"/>
  <c r="AZ29" i="60"/>
  <c r="BA29" i="60"/>
  <c r="AT229" i="60" l="1"/>
  <c r="AV229" i="60" s="1"/>
  <c r="AV230" i="60"/>
  <c r="AZ207" i="60"/>
  <c r="AV207" i="60"/>
  <c r="AZ208" i="60"/>
  <c r="AZ215" i="60"/>
  <c r="AV215" i="60"/>
  <c r="BA208" i="60"/>
  <c r="AZ216" i="60"/>
  <c r="AN181" i="60"/>
  <c r="AY230" i="60"/>
  <c r="AQ161" i="60"/>
  <c r="AJ183" i="60"/>
  <c r="AW230" i="60"/>
  <c r="BB230" i="60" s="1"/>
  <c r="AX162" i="60"/>
  <c r="AX182" i="60" s="1"/>
  <c r="BA156" i="60"/>
  <c r="AJ245" i="60"/>
  <c r="AJ229" i="60"/>
  <c r="AQ230" i="60"/>
  <c r="AU229" i="60" s="1"/>
  <c r="AX196" i="60"/>
  <c r="AU195" i="60"/>
  <c r="AQ195" i="60"/>
  <c r="AZ195" i="60" s="1"/>
  <c r="AU196" i="60"/>
  <c r="AU230" i="60" s="1"/>
  <c r="BA174" i="60"/>
  <c r="AZ174" i="60"/>
  <c r="Q245" i="60"/>
  <c r="Q229" i="60"/>
  <c r="AM181" i="60"/>
  <c r="AO181" i="60" s="1"/>
  <c r="AP181" i="60"/>
  <c r="AW162" i="60"/>
  <c r="AU161" i="60"/>
  <c r="AW161" i="60"/>
  <c r="AY162" i="60"/>
  <c r="AU162" i="60"/>
  <c r="AU182" i="60" s="1"/>
  <c r="AT161" i="60"/>
  <c r="AV161" i="60" s="1"/>
  <c r="AT182" i="60"/>
  <c r="AQ181" i="60"/>
  <c r="AW229" i="60"/>
  <c r="AU181" i="60" l="1"/>
  <c r="AV182" i="60"/>
  <c r="AZ196" i="60"/>
  <c r="AX230" i="60"/>
  <c r="AQ245" i="60"/>
  <c r="AQ229" i="60"/>
  <c r="AZ229" i="60" s="1"/>
  <c r="BA196" i="60"/>
  <c r="AZ162" i="60"/>
  <c r="BA162" i="60"/>
  <c r="AY182" i="60"/>
  <c r="AW181" i="60"/>
  <c r="AT181" i="60"/>
  <c r="AV181" i="60" s="1"/>
  <c r="BB162" i="60"/>
  <c r="AW182" i="60"/>
  <c r="BB182" i="60" s="1"/>
  <c r="AC9" i="60"/>
  <c r="AC158" i="60" s="1"/>
  <c r="Z9" i="60"/>
  <c r="Z158" i="60" s="1"/>
  <c r="AM72" i="60"/>
  <c r="AI72" i="60"/>
  <c r="AH9" i="60"/>
  <c r="AH158" i="60" s="1"/>
  <c r="O9" i="60"/>
  <c r="O158" i="60" s="1"/>
  <c r="AG9" i="60"/>
  <c r="AG158" i="60" s="1"/>
  <c r="J9" i="60"/>
  <c r="AD9" i="60"/>
  <c r="AD158" i="60" s="1"/>
  <c r="K9" i="60"/>
  <c r="K158" i="60" s="1"/>
  <c r="Y9" i="60"/>
  <c r="Y158" i="60" s="1"/>
  <c r="AL72" i="60"/>
  <c r="AS72" i="60" s="1"/>
  <c r="G9" i="60"/>
  <c r="G158" i="60" s="1"/>
  <c r="AN72" i="60" l="1"/>
  <c r="AO72" i="60"/>
  <c r="S9" i="60"/>
  <c r="J158" i="60"/>
  <c r="BA230" i="60"/>
  <c r="AZ230" i="60"/>
  <c r="T158" i="60"/>
  <c r="V158" i="60" s="1"/>
  <c r="H158" i="60"/>
  <c r="L158" i="60"/>
  <c r="S158" i="60"/>
  <c r="P158" i="60"/>
  <c r="BA182" i="60"/>
  <c r="AZ182" i="60"/>
  <c r="P9" i="60"/>
  <c r="AL9" i="60"/>
  <c r="AM9" i="60"/>
  <c r="AO9" i="60" s="1"/>
  <c r="L9" i="60"/>
  <c r="AE9" i="60"/>
  <c r="AS9" i="60"/>
  <c r="AI9" i="60"/>
  <c r="AA9" i="60"/>
  <c r="AI158" i="60"/>
  <c r="AP72" i="60"/>
  <c r="AT72" i="60"/>
  <c r="AV72" i="60" s="1"/>
  <c r="AL158" i="60"/>
  <c r="AL157" i="60" s="1"/>
  <c r="AM158" i="60"/>
  <c r="AO158" i="60" s="1"/>
  <c r="H9" i="60"/>
  <c r="T9" i="60"/>
  <c r="V9" i="60" s="1"/>
  <c r="AP9" i="60" l="1"/>
  <c r="AN9" i="60"/>
  <c r="S157" i="60"/>
  <c r="T157" i="60"/>
  <c r="V157" i="60" s="1"/>
  <c r="W158" i="60"/>
  <c r="U158" i="60"/>
  <c r="AP158" i="60"/>
  <c r="AM157" i="60"/>
  <c r="AO157" i="60" s="1"/>
  <c r="AN158" i="60"/>
  <c r="AT158" i="60"/>
  <c r="AV158" i="60" s="1"/>
  <c r="U9" i="60"/>
  <c r="AT9" i="60"/>
  <c r="AV9" i="60" s="1"/>
  <c r="W9" i="60"/>
  <c r="AS158" i="60"/>
  <c r="AS157" i="60" s="1"/>
  <c r="AU72" i="60"/>
  <c r="AW72" i="60"/>
  <c r="AW158" i="60" l="1"/>
  <c r="AU158" i="60"/>
  <c r="AT157" i="60"/>
  <c r="AV157" i="60" s="1"/>
  <c r="AW157" i="60"/>
  <c r="AU9" i="60"/>
  <c r="AW9" i="60"/>
</calcChain>
</file>

<file path=xl/sharedStrings.xml><?xml version="1.0" encoding="utf-8"?>
<sst xmlns="http://schemas.openxmlformats.org/spreadsheetml/2006/main" count="546" uniqueCount="134">
  <si>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</si>
  <si>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</si>
  <si>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</si>
  <si>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</si>
  <si>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</si>
  <si>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</si>
  <si>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</si>
  <si>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</si>
  <si>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</si>
  <si>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</si>
  <si>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</si>
  <si>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</si>
  <si>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</si>
  <si>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</si>
  <si>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</si>
  <si>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</si>
  <si>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</si>
  <si>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</si>
  <si>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</si>
  <si>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</si>
  <si>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</si>
  <si>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12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</si>
  <si>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</si>
  <si>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</si>
  <si>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</si>
  <si>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</si>
  <si>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</si>
  <si>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</si>
  <si>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12" type="noConversion"/>
  </si>
  <si>
    <t>今回計画</t>
    <rPh sb="0" eb="2">
      <t>ジッセキ</t>
    </rPh>
    <phoneticPr fontId="2"/>
  </si>
  <si>
    <t>KD品</t>
  </si>
  <si>
    <t>KD品</t>
    <phoneticPr fontId="12" type="noConversion"/>
  </si>
  <si>
    <t>中国R分</t>
  </si>
  <si>
    <t>中国R分</t>
    <phoneticPr fontId="12" type="noConversion"/>
  </si>
  <si>
    <t>YSR分</t>
    <phoneticPr fontId="12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</si>
  <si>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</si>
  <si>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</si>
  <si>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</si>
  <si>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12" type="noConversion"/>
  </si>
  <si>
    <t>YSR</t>
    <phoneticPr fontId="12" type="noConversion"/>
  </si>
  <si>
    <t>前回見通</t>
    <phoneticPr fontId="12" type="noConversion"/>
  </si>
  <si>
    <t>計画差異</t>
    <phoneticPr fontId="2"/>
  </si>
  <si>
    <t>予算差異</t>
    <phoneticPr fontId="2"/>
  </si>
  <si>
    <t>MV台数</t>
    <phoneticPr fontId="15" type="noConversion"/>
  </si>
  <si>
    <t>V</t>
    <phoneticPr fontId="16" type="noConversion"/>
  </si>
  <si>
    <t>前回見通</t>
  </si>
  <si>
    <t>予算差異</t>
    <phoneticPr fontId="15" type="noConversion"/>
  </si>
  <si>
    <t>計画差異</t>
    <phoneticPr fontId="15" type="noConversion"/>
  </si>
  <si>
    <t>合計</t>
    <phoneticPr fontId="19" type="noConversion"/>
  </si>
  <si>
    <t>台数(合計）</t>
    <phoneticPr fontId="15" type="noConversion"/>
  </si>
  <si>
    <t>中国R台数</t>
    <phoneticPr fontId="19" type="noConversion"/>
  </si>
  <si>
    <t>YSR台数</t>
    <phoneticPr fontId="19" type="noConversion"/>
  </si>
  <si>
    <t>YSR分</t>
    <phoneticPr fontId="19" type="noConversion"/>
  </si>
  <si>
    <t>システム</t>
    <phoneticPr fontId="15" type="noConversion"/>
  </si>
  <si>
    <t>システム</t>
    <phoneticPr fontId="22" type="noConversion"/>
  </si>
  <si>
    <t>システム</t>
    <phoneticPr fontId="12" type="noConversion"/>
  </si>
  <si>
    <t xml:space="preserve">
遂行状況</t>
    <phoneticPr fontId="16" type="noConversion"/>
  </si>
  <si>
    <t>汎用品</t>
    <phoneticPr fontId="27" type="noConversion"/>
  </si>
  <si>
    <t>JP品</t>
    <phoneticPr fontId="27" type="noConversion"/>
  </si>
  <si>
    <t>ダイキン</t>
    <phoneticPr fontId="27" type="noConversion"/>
  </si>
  <si>
    <t>今回見通</t>
    <phoneticPr fontId="27" type="noConversion"/>
  </si>
  <si>
    <t>%=粗利率</t>
    <phoneticPr fontId="27" type="noConversion"/>
  </si>
  <si>
    <t>前回見通</t>
    <phoneticPr fontId="2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</si>
  <si>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</si>
  <si>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</si>
  <si>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27" type="noConversion"/>
  </si>
  <si>
    <t>うちΣ-7+ΣM</t>
    <phoneticPr fontId="27" type="noConversion"/>
  </si>
  <si>
    <t>うちΣ-7+Σ-M</t>
    <phoneticPr fontId="27" type="noConversion"/>
  </si>
  <si>
    <t>うちΣ-Ⅴ</t>
    <phoneticPr fontId="27" type="noConversion"/>
  </si>
  <si>
    <t>うちΣ-7+ΣM</t>
    <phoneticPr fontId="27" type="noConversion"/>
  </si>
  <si>
    <t>医療</t>
    <phoneticPr fontId="2"/>
  </si>
  <si>
    <t>医療</t>
    <phoneticPr fontId="27" type="noConversion"/>
  </si>
  <si>
    <t>台数</t>
    <phoneticPr fontId="27" type="noConversion"/>
  </si>
  <si>
    <t>MV</t>
    <phoneticPr fontId="27" type="noConversion"/>
  </si>
  <si>
    <r>
      <t>P</t>
    </r>
    <r>
      <rPr>
        <sz val="10"/>
        <rFont val="ＭＳ Ｐゴシック"/>
        <family val="2"/>
      </rPr>
      <t>A他</t>
    </r>
    <phoneticPr fontId="27" type="noConversion"/>
  </si>
  <si>
    <t>ＭＶ</t>
    <phoneticPr fontId="27" type="noConversion"/>
  </si>
  <si>
    <t>ＰＡ他</t>
    <phoneticPr fontId="27" type="noConversion"/>
  </si>
  <si>
    <t>ＰＡ</t>
    <phoneticPr fontId="27" type="noConversion"/>
  </si>
  <si>
    <t>月予算差</t>
    <phoneticPr fontId="27" type="noConversion"/>
  </si>
  <si>
    <t>月計画差</t>
    <phoneticPr fontId="27" type="noConversion"/>
  </si>
  <si>
    <t>売上原価</t>
    <rPh sb="0" eb="2">
      <t>うりあげ</t>
    </rPh>
    <rPh sb="2" eb="4">
      <t>げんか</t>
    </rPh>
    <phoneticPr fontId="27" type="noConversion"/>
  </si>
  <si>
    <t>V</t>
    <phoneticPr fontId="27" type="noConversion"/>
  </si>
  <si>
    <t>M</t>
    <phoneticPr fontId="27" type="noConversion"/>
  </si>
  <si>
    <t>R</t>
    <phoneticPr fontId="27" type="noConversion"/>
  </si>
  <si>
    <t>S</t>
    <phoneticPr fontId="27" type="noConversion"/>
  </si>
  <si>
    <t>その他（AS・医療）</t>
    <rPh sb="2" eb="3">
      <t>た</t>
    </rPh>
    <rPh sb="7" eb="9">
      <t>いりょう</t>
    </rPh>
    <phoneticPr fontId="27" type="noConversion"/>
  </si>
  <si>
    <t>YSR単価</t>
    <rPh sb="3" eb="5">
      <t>たんか</t>
    </rPh>
    <phoneticPr fontId="27" type="noConversion"/>
  </si>
  <si>
    <t>中国R単価</t>
    <rPh sb="3" eb="5">
      <t>たんか</t>
    </rPh>
    <phoneticPr fontId="27" type="noConversion"/>
  </si>
  <si>
    <t>単価</t>
    <rPh sb="0" eb="2">
      <t>たんか</t>
    </rPh>
    <phoneticPr fontId="27" type="noConversion"/>
  </si>
  <si>
    <t>R</t>
  </si>
  <si>
    <t>16/上(16/3-16/8)累計</t>
    <phoneticPr fontId="15" type="noConversion"/>
  </si>
  <si>
    <t>前回見通</t>
    <phoneticPr fontId="12" type="noConversion"/>
  </si>
  <si>
    <t>計画差異</t>
    <phoneticPr fontId="12" type="noConversion"/>
  </si>
  <si>
    <t>今回見通</t>
    <phoneticPr fontId="12" type="noConversion"/>
  </si>
  <si>
    <t>予算差異</t>
    <phoneticPr fontId="12" type="noConversion"/>
  </si>
  <si>
    <t>予算差異</t>
    <phoneticPr fontId="12" type="noConversion"/>
  </si>
  <si>
    <t>予算差異</t>
    <phoneticPr fontId="12" type="noConversion"/>
  </si>
  <si>
    <t>計画差異</t>
    <phoneticPr fontId="2"/>
  </si>
  <si>
    <t>確認</t>
    <phoneticPr fontId="12" type="noConversion"/>
  </si>
  <si>
    <t>CS</t>
    <phoneticPr fontId="2"/>
  </si>
  <si>
    <t>見通し平均</t>
    <phoneticPr fontId="27" type="noConversion"/>
  </si>
  <si>
    <t>FA</t>
    <phoneticPr fontId="2"/>
  </si>
  <si>
    <t>FA</t>
    <phoneticPr fontId="27" type="noConversion"/>
  </si>
  <si>
    <t>前回見通</t>
    <phoneticPr fontId="12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</si>
  <si>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</si>
  <si>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</si>
  <si>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</si>
  <si>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12" type="noConversion"/>
  </si>
  <si>
    <t xml:space="preserve"> </t>
  </si>
  <si>
    <t>計画差異</t>
    <phoneticPr fontId="12" type="noConversion"/>
  </si>
  <si>
    <t>16/9-16/11累計</t>
    <phoneticPr fontId="12" type="noConversion"/>
  </si>
  <si>
    <t>前回計画</t>
    <phoneticPr fontId="2"/>
  </si>
  <si>
    <t>台数</t>
    <phoneticPr fontId="2"/>
  </si>
  <si>
    <t>M</t>
    <phoneticPr fontId="12" type="noConversion"/>
  </si>
  <si>
    <t>17/3</t>
    <phoneticPr fontId="12" type="noConversion"/>
  </si>
  <si>
    <t>17/4</t>
    <phoneticPr fontId="12" type="noConversion"/>
  </si>
  <si>
    <t>17/5</t>
    <phoneticPr fontId="12" type="noConversion"/>
  </si>
  <si>
    <t>17/6</t>
    <phoneticPr fontId="12" type="noConversion"/>
  </si>
  <si>
    <t>17/7</t>
    <phoneticPr fontId="12" type="noConversion"/>
  </si>
  <si>
    <t>17/8</t>
    <phoneticPr fontId="12" type="noConversion"/>
  </si>
  <si>
    <t>17/6-17/8累計</t>
    <phoneticPr fontId="12" type="noConversion"/>
  </si>
  <si>
    <t>CS</t>
    <phoneticPr fontId="12" type="noConversion"/>
  </si>
  <si>
    <t>17/上(17/3-17/8)累計</t>
    <phoneticPr fontId="15" type="noConversion"/>
  </si>
  <si>
    <t>17/3-17/5累計</t>
    <phoneticPr fontId="12" type="noConversion"/>
  </si>
  <si>
    <t>今回計画</t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</si>
  <si>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</si>
  <si>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</si>
  <si>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</si>
  <si>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</si>
  <si>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</si>
  <si>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今回見通</t>
    <rPh sb="0" eb="2">
      <t>ジッセキ</t>
    </rPh>
    <phoneticPr fontId="2"/>
  </si>
  <si>
    <t>17/3月度前回計画との差異要因・市場動向</t>
    <phoneticPr fontId="16" type="noConversion"/>
  </si>
  <si>
    <t>SF</t>
    <phoneticPr fontId="12" type="noConversion"/>
  </si>
  <si>
    <t>17/上
今回見通と前回見通
差異要因・市場動向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</si>
</sst>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\ e/m/d\ h:mm:ss"/>
  </numFmts>
  <fonts count="5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sz val="18"/>
      <name val="ＭＳ Ｐゴシック"/>
      <family val="2"/>
      <charset val="128"/>
    </font>
    <font>
      <b/>
      <sz val="14"/>
      <name val="ＭＳ Ｐゴシック"/>
      <family val="2"/>
      <charset val="128"/>
    </font>
    <font>
      <b/>
      <sz val="10"/>
      <name val="ＭＳ Ｐゴシック"/>
      <family val="2"/>
      <charset val="128"/>
    </font>
    <font>
      <b/>
      <sz val="18"/>
      <color indexed="9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b/>
      <sz val="10"/>
      <color indexed="8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ＭＳ Ｐゴシック"/>
      <family val="2"/>
    </font>
    <font>
      <sz val="10"/>
      <name val="ＭＳ Ｐゴシック"/>
      <family val="2"/>
    </font>
    <font>
      <sz val="9"/>
      <name val="宋体"/>
      <family val="3"/>
      <charset val="134"/>
    </font>
    <font>
      <b/>
      <sz val="10"/>
      <name val="ＭＳ Ｐゴシック"/>
      <family val="2"/>
    </font>
    <font>
      <sz val="14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Ｐゴシック"/>
      <family val="2"/>
    </font>
    <font>
      <b/>
      <sz val="10"/>
      <name val="ＭＳ Ｐゴシック"/>
      <family val="2"/>
    </font>
    <font>
      <sz val="10"/>
      <name val="ＭＳ Ｐゴシック"/>
      <family val="2"/>
    </font>
    <font>
      <sz val="10"/>
      <name val="ＭＳ Ｐゴシック"/>
      <family val="2"/>
    </font>
    <font>
      <sz val="10"/>
      <name val="ＭＳ Ｐゴシック"/>
      <family val="2"/>
    </font>
    <font>
      <sz val="10"/>
      <name val="ＭＳ Ｐゴシック"/>
      <family val="2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MS PGothic"/>
      <family val="2"/>
    </font>
    <font>
      <sz val="10"/>
      <name val="宋体"/>
      <family val="3"/>
      <charset val="134"/>
    </font>
    <font>
      <sz val="11"/>
      <name val="MS PGothic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b/>
      <sz val="10"/>
      <color theme="1"/>
      <name val="ＭＳ Ｐゴシック"/>
      <family val="2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3221">
    <xf numFmtId="0" fontId="0" fillId="0" borderId="0"/>
    <xf numFmtId="0" fontId="8" fillId="0" borderId="0"/>
    <xf numFmtId="49" fontId="9" fillId="0" borderId="0">
      <alignment vertical="center"/>
    </xf>
    <xf numFmtId="49" fontId="14" fillId="0" borderId="0">
      <alignment vertical="center"/>
    </xf>
    <xf numFmtId="49" fontId="24" fillId="0" borderId="0">
      <alignment vertical="center"/>
    </xf>
    <xf numFmtId="49" fontId="9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26" fillId="0" borderId="0">
      <alignment vertical="center"/>
    </xf>
    <xf numFmtId="49" fontId="9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24" fillId="0" borderId="0">
      <alignment vertical="center"/>
    </xf>
    <xf numFmtId="49" fontId="9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26" fillId="0" borderId="0">
      <alignment vertical="center"/>
    </xf>
    <xf numFmtId="49" fontId="9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5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39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2" fillId="0" borderId="0">
      <alignment vertical="center"/>
    </xf>
    <xf numFmtId="49" fontId="9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9" fontId="47" fillId="0" borderId="0">
      <alignment vertical="center"/>
    </xf>
    <xf numFmtId="4" fontId="10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" fillId="0" borderId="0"/>
    <xf numFmtId="0" fontId="13" fillId="0" borderId="0"/>
    <xf numFmtId="0" fontId="23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25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23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25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0" fillId="0" borderId="0"/>
    <xf numFmtId="0" fontId="1" fillId="0" borderId="0"/>
    <xf numFmtId="0" fontId="46" fillId="0" borderId="0"/>
    <xf numFmtId="0" fontId="46" fillId="0" borderId="0"/>
    <xf numFmtId="0" fontId="13" fillId="0" borderId="0"/>
    <xf numFmtId="0" fontId="23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25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23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25" fillId="0" borderId="0"/>
    <xf numFmtId="0" fontId="1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34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38" fillId="0" borderId="0"/>
    <xf numFmtId="0" fontId="1" fillId="0" borderId="0"/>
    <xf numFmtId="0" fontId="46" fillId="0" borderId="0"/>
    <xf numFmtId="0" fontId="46" fillId="0" borderId="0"/>
    <xf numFmtId="0" fontId="4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2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2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49" fontId="9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131">
    <xf numFmtId="0" fontId="0" fillId="0" borderId="0" xfId="0"/>
    <xf numFmtId="38" fontId="3" fillId="3" borderId="0" xfId="1638" applyFont="1" applyFill="1" applyAlignment="1">
      <alignment vertical="center"/>
    </xf>
    <xf numFmtId="38" fontId="3" fillId="3" borderId="0" xfId="1638" applyFont="1" applyFill="1" applyAlignment="1">
      <alignment horizontal="right" vertical="center"/>
    </xf>
    <xf numFmtId="38" fontId="6" fillId="3" borderId="3" xfId="1638" applyFont="1" applyFill="1" applyBorder="1" applyAlignment="1">
      <alignment horizontal="center" vertical="center" shrinkToFit="1"/>
    </xf>
    <xf numFmtId="38" fontId="3" fillId="3" borderId="4" xfId="1638" applyFont="1" applyFill="1" applyBorder="1" applyAlignment="1">
      <alignment horizontal="center" vertical="center" shrinkToFit="1"/>
    </xf>
    <xf numFmtId="9" fontId="3" fillId="3" borderId="6" xfId="377" applyFont="1" applyFill="1" applyBorder="1" applyAlignment="1">
      <alignment horizontal="left" vertical="center" shrinkToFit="1"/>
    </xf>
    <xf numFmtId="38" fontId="6" fillId="3" borderId="9" xfId="1638" applyFont="1" applyFill="1" applyBorder="1" applyAlignment="1">
      <alignment horizontal="center" vertical="center" shrinkToFit="1"/>
    </xf>
    <xf numFmtId="38" fontId="3" fillId="3" borderId="0" xfId="1638" applyFont="1" applyFill="1" applyBorder="1" applyAlignment="1">
      <alignment vertical="center"/>
    </xf>
    <xf numFmtId="38" fontId="3" fillId="3" borderId="5" xfId="1638" applyFont="1" applyFill="1" applyBorder="1" applyAlignment="1">
      <alignment vertical="center" shrinkToFit="1"/>
    </xf>
    <xf numFmtId="38" fontId="6" fillId="3" borderId="12" xfId="1638" applyFont="1" applyFill="1" applyBorder="1" applyAlignment="1" applyProtection="1">
      <alignment vertical="center" shrinkToFit="1"/>
      <protection locked="0"/>
    </xf>
    <xf numFmtId="38" fontId="6" fillId="3" borderId="9" xfId="1638" applyFont="1" applyFill="1" applyBorder="1" applyAlignment="1" applyProtection="1">
      <alignment vertical="center" shrinkToFit="1"/>
      <protection locked="0"/>
    </xf>
    <xf numFmtId="38" fontId="6" fillId="3" borderId="15" xfId="1638" applyFont="1" applyFill="1" applyBorder="1" applyAlignment="1">
      <alignment vertical="center" shrinkToFit="1"/>
    </xf>
    <xf numFmtId="38" fontId="3" fillId="3" borderId="0" xfId="1638" applyFont="1" applyFill="1" applyAlignment="1">
      <alignment vertical="center" shrinkToFit="1"/>
    </xf>
    <xf numFmtId="38" fontId="6" fillId="3" borderId="9" xfId="1638" applyFont="1" applyFill="1" applyBorder="1" applyAlignment="1">
      <alignment horizontal="left" vertical="center" shrinkToFit="1"/>
    </xf>
    <xf numFmtId="38" fontId="6" fillId="3" borderId="18" xfId="1638" applyFont="1" applyFill="1" applyBorder="1" applyAlignment="1">
      <alignment vertical="center" shrinkToFit="1"/>
    </xf>
    <xf numFmtId="38" fontId="6" fillId="3" borderId="19" xfId="1638" applyFont="1" applyFill="1" applyBorder="1" applyAlignment="1">
      <alignment vertical="center" shrinkToFit="1"/>
    </xf>
    <xf numFmtId="38" fontId="3" fillId="3" borderId="0" xfId="1638" applyFont="1" applyFill="1" applyBorder="1" applyAlignment="1">
      <alignment vertical="center" shrinkToFit="1"/>
    </xf>
    <xf numFmtId="38" fontId="6" fillId="3" borderId="0" xfId="1638" applyFont="1" applyFill="1" applyBorder="1" applyAlignment="1">
      <alignment vertical="center" shrinkToFit="1"/>
    </xf>
    <xf numFmtId="38" fontId="3" fillId="3" borderId="21" xfId="1638" applyFont="1" applyFill="1" applyBorder="1" applyAlignment="1">
      <alignment horizontal="center" vertical="center" shrinkToFit="1"/>
    </xf>
    <xf numFmtId="38" fontId="3" fillId="3" borderId="21" xfId="1638" applyFont="1" applyFill="1" applyBorder="1" applyAlignment="1">
      <alignment vertical="center" shrinkToFit="1"/>
    </xf>
    <xf numFmtId="38" fontId="3" fillId="3" borderId="22" xfId="1638" applyFont="1" applyFill="1" applyBorder="1" applyAlignment="1">
      <alignment vertical="center" shrinkToFit="1"/>
    </xf>
    <xf numFmtId="38" fontId="3" fillId="3" borderId="18" xfId="1638" applyFont="1" applyFill="1" applyBorder="1" applyAlignment="1">
      <alignment horizontal="center" vertical="center" shrinkToFit="1"/>
    </xf>
    <xf numFmtId="38" fontId="3" fillId="3" borderId="23" xfId="1638" applyFont="1" applyFill="1" applyBorder="1" applyAlignment="1">
      <alignment horizontal="center" vertical="center" shrinkToFit="1"/>
    </xf>
    <xf numFmtId="38" fontId="3" fillId="6" borderId="0" xfId="1638" applyFont="1" applyFill="1" applyBorder="1" applyAlignment="1">
      <alignment horizontal="left" vertical="center"/>
    </xf>
    <xf numFmtId="38" fontId="3" fillId="6" borderId="0" xfId="1638" applyFont="1" applyFill="1" applyAlignment="1">
      <alignment vertical="center"/>
    </xf>
    <xf numFmtId="38" fontId="3" fillId="3" borderId="0" xfId="1638" applyFont="1" applyFill="1" applyAlignment="1" applyProtection="1">
      <alignment vertical="center"/>
    </xf>
    <xf numFmtId="38" fontId="4" fillId="3" borderId="0" xfId="1638" applyFont="1" applyFill="1" applyAlignment="1" applyProtection="1">
      <alignment vertical="center"/>
    </xf>
    <xf numFmtId="38" fontId="6" fillId="3" borderId="17" xfId="1638" applyFont="1" applyFill="1" applyBorder="1" applyAlignment="1" applyProtection="1">
      <alignment horizontal="center" vertical="center"/>
    </xf>
    <xf numFmtId="38" fontId="6" fillId="3" borderId="24" xfId="1638" applyFont="1" applyFill="1" applyBorder="1" applyAlignment="1" applyProtection="1">
      <alignment horizontal="center" vertical="center"/>
    </xf>
    <xf numFmtId="38" fontId="3" fillId="3" borderId="18" xfId="1638" applyFont="1" applyFill="1" applyBorder="1" applyAlignment="1" applyProtection="1">
      <alignment horizontal="center" vertical="center"/>
    </xf>
    <xf numFmtId="38" fontId="3" fillId="3" borderId="10" xfId="1638" applyFont="1" applyFill="1" applyBorder="1" applyAlignment="1" applyProtection="1">
      <alignment horizontal="center" vertical="center"/>
    </xf>
    <xf numFmtId="38" fontId="3" fillId="3" borderId="25" xfId="1638" applyFont="1" applyFill="1" applyBorder="1" applyAlignment="1" applyProtection="1">
      <alignment horizontal="center" vertical="center"/>
    </xf>
    <xf numFmtId="38" fontId="3" fillId="3" borderId="0" xfId="1638" applyFont="1" applyFill="1" applyBorder="1" applyAlignment="1" applyProtection="1">
      <alignment vertical="center"/>
    </xf>
    <xf numFmtId="38" fontId="3" fillId="3" borderId="25" xfId="1638" applyFont="1" applyFill="1" applyBorder="1" applyAlignment="1" applyProtection="1">
      <alignment vertical="center"/>
    </xf>
    <xf numFmtId="38" fontId="3" fillId="3" borderId="10" xfId="1638" applyFont="1" applyFill="1" applyBorder="1" applyAlignment="1" applyProtection="1">
      <alignment vertical="center"/>
    </xf>
    <xf numFmtId="38" fontId="3" fillId="4" borderId="0" xfId="1638" applyFont="1" applyFill="1" applyAlignment="1" applyProtection="1">
      <alignment vertical="center"/>
    </xf>
    <xf numFmtId="38" fontId="6" fillId="3" borderId="26" xfId="1638" applyFont="1" applyFill="1" applyBorder="1" applyAlignment="1" applyProtection="1">
      <alignment horizontal="center" vertical="center"/>
    </xf>
    <xf numFmtId="38" fontId="3" fillId="3" borderId="27" xfId="1638" applyFont="1" applyFill="1" applyBorder="1" applyAlignment="1" applyProtection="1">
      <alignment horizontal="center" vertical="center"/>
    </xf>
    <xf numFmtId="38" fontId="3" fillId="3" borderId="25" xfId="1638" applyFont="1" applyFill="1" applyBorder="1" applyAlignment="1" applyProtection="1">
      <alignment horizontal="left" vertical="center"/>
    </xf>
    <xf numFmtId="38" fontId="3" fillId="3" borderId="17" xfId="1638" applyFont="1" applyFill="1" applyBorder="1" applyAlignment="1" applyProtection="1">
      <alignment horizontal="left" vertical="center"/>
    </xf>
    <xf numFmtId="38" fontId="3" fillId="3" borderId="9" xfId="1638" applyFont="1" applyFill="1" applyBorder="1" applyAlignment="1" applyProtection="1">
      <alignment vertical="center"/>
    </xf>
    <xf numFmtId="38" fontId="6" fillId="3" borderId="18" xfId="1638" applyFont="1" applyFill="1" applyBorder="1" applyAlignment="1" applyProtection="1">
      <alignment vertical="center"/>
    </xf>
    <xf numFmtId="38" fontId="3" fillId="3" borderId="27" xfId="1638" applyFont="1" applyFill="1" applyBorder="1" applyAlignment="1" applyProtection="1">
      <alignment vertical="center"/>
    </xf>
    <xf numFmtId="38" fontId="3" fillId="3" borderId="17" xfId="1638" applyFont="1" applyFill="1" applyBorder="1" applyAlignment="1" applyProtection="1">
      <alignment vertical="center"/>
    </xf>
    <xf numFmtId="38" fontId="3" fillId="3" borderId="28" xfId="1638" applyFont="1" applyFill="1" applyBorder="1" applyAlignment="1" applyProtection="1">
      <alignment vertical="center"/>
    </xf>
    <xf numFmtId="38" fontId="6" fillId="3" borderId="0" xfId="1638" applyFont="1" applyFill="1" applyBorder="1" applyAlignment="1" applyProtection="1">
      <alignment vertical="center"/>
    </xf>
    <xf numFmtId="38" fontId="3" fillId="3" borderId="26" xfId="1638" applyFont="1" applyFill="1" applyBorder="1" applyAlignment="1" applyProtection="1">
      <alignment horizontal="left" vertical="center"/>
    </xf>
    <xf numFmtId="38" fontId="3" fillId="6" borderId="2" xfId="1638" applyFont="1" applyFill="1" applyBorder="1" applyAlignment="1">
      <alignment horizontal="center" vertical="center" shrinkToFit="1"/>
    </xf>
    <xf numFmtId="38" fontId="3" fillId="6" borderId="4" xfId="1638" applyFont="1" applyFill="1" applyBorder="1" applyAlignment="1">
      <alignment horizontal="center" vertical="center" shrinkToFit="1"/>
    </xf>
    <xf numFmtId="9" fontId="3" fillId="6" borderId="6" xfId="377" applyFont="1" applyFill="1" applyBorder="1" applyAlignment="1">
      <alignment horizontal="left" vertical="center" shrinkToFit="1"/>
    </xf>
    <xf numFmtId="38" fontId="6" fillId="6" borderId="9" xfId="1638" applyFont="1" applyFill="1" applyBorder="1" applyAlignment="1">
      <alignment horizontal="left" vertical="center" shrinkToFit="1"/>
    </xf>
    <xf numFmtId="38" fontId="6" fillId="6" borderId="9" xfId="1638" applyFont="1" applyFill="1" applyBorder="1" applyAlignment="1" applyProtection="1">
      <alignment vertical="center" shrinkToFit="1"/>
      <protection locked="0"/>
    </xf>
    <xf numFmtId="38" fontId="6" fillId="6" borderId="15" xfId="1638" applyFont="1" applyFill="1" applyBorder="1" applyAlignment="1">
      <alignment vertical="center" shrinkToFit="1"/>
    </xf>
    <xf numFmtId="38" fontId="6" fillId="6" borderId="16" xfId="1638" applyFont="1" applyFill="1" applyBorder="1" applyAlignment="1">
      <alignment vertical="center" shrinkToFit="1"/>
    </xf>
    <xf numFmtId="38" fontId="3" fillId="6" borderId="9" xfId="1638" applyFont="1" applyFill="1" applyBorder="1" applyAlignment="1" applyProtection="1">
      <alignment horizontal="left" vertical="center"/>
    </xf>
    <xf numFmtId="38" fontId="3" fillId="6" borderId="28" xfId="1638" applyFont="1" applyFill="1" applyBorder="1" applyAlignment="1" applyProtection="1">
      <alignment horizontal="left" vertical="center"/>
    </xf>
    <xf numFmtId="38" fontId="3" fillId="3" borderId="4" xfId="1638" applyFont="1" applyFill="1" applyBorder="1" applyAlignment="1">
      <alignment vertical="center" shrinkToFit="1"/>
    </xf>
    <xf numFmtId="38" fontId="3" fillId="6" borderId="0" xfId="1638" applyFont="1" applyFill="1" applyBorder="1" applyAlignment="1">
      <alignment vertical="center" shrinkToFit="1"/>
    </xf>
    <xf numFmtId="38" fontId="3" fillId="6" borderId="25" xfId="1638" applyFont="1" applyFill="1" applyBorder="1" applyAlignment="1" applyProtection="1">
      <alignment horizontal="left" vertical="center"/>
    </xf>
    <xf numFmtId="38" fontId="3" fillId="6" borderId="17" xfId="1638" applyFont="1" applyFill="1" applyBorder="1" applyAlignment="1">
      <alignment horizontal="left" vertical="center" shrinkToFit="1"/>
    </xf>
    <xf numFmtId="38" fontId="3" fillId="6" borderId="17" xfId="1638" applyFont="1" applyFill="1" applyBorder="1" applyAlignment="1">
      <alignment vertical="center" shrinkToFit="1"/>
    </xf>
    <xf numFmtId="38" fontId="3" fillId="6" borderId="5" xfId="1638" applyFont="1" applyFill="1" applyBorder="1" applyAlignment="1">
      <alignment vertical="center" shrinkToFit="1"/>
    </xf>
    <xf numFmtId="38" fontId="3" fillId="6" borderId="25" xfId="1638" applyFont="1" applyFill="1" applyBorder="1" applyAlignment="1" applyProtection="1">
      <alignment vertical="center"/>
    </xf>
    <xf numFmtId="176" fontId="3" fillId="6" borderId="7" xfId="377" applyNumberFormat="1" applyFont="1" applyFill="1" applyBorder="1" applyAlignment="1">
      <alignment horizontal="left" vertical="center" shrinkToFit="1"/>
    </xf>
    <xf numFmtId="9" fontId="3" fillId="3" borderId="31" xfId="377" applyFont="1" applyFill="1" applyBorder="1" applyAlignment="1">
      <alignment horizontal="left" vertical="center" shrinkToFit="1"/>
    </xf>
    <xf numFmtId="38" fontId="3" fillId="6" borderId="31" xfId="1638" applyFont="1" applyFill="1" applyBorder="1" applyAlignment="1">
      <alignment vertical="center" shrinkToFit="1"/>
    </xf>
    <xf numFmtId="38" fontId="3" fillId="6" borderId="6" xfId="1638" applyFont="1" applyFill="1" applyBorder="1" applyAlignment="1">
      <alignment vertical="center" shrinkToFit="1"/>
    </xf>
    <xf numFmtId="38" fontId="3" fillId="6" borderId="32" xfId="1638" applyFont="1" applyFill="1" applyBorder="1" applyAlignment="1">
      <alignment vertical="center" shrinkToFit="1"/>
    </xf>
    <xf numFmtId="38" fontId="3" fillId="6" borderId="25" xfId="1638" applyFont="1" applyFill="1" applyBorder="1" applyAlignment="1">
      <alignment vertical="center" shrinkToFit="1"/>
    </xf>
    <xf numFmtId="176" fontId="3" fillId="6" borderId="0" xfId="377" applyNumberFormat="1" applyFont="1" applyFill="1" applyBorder="1" applyAlignment="1">
      <alignment horizontal="left" vertical="center"/>
    </xf>
    <xf numFmtId="176" fontId="6" fillId="6" borderId="25" xfId="377" applyNumberFormat="1" applyFont="1" applyFill="1" applyBorder="1" applyAlignment="1">
      <alignment horizontal="left" vertical="center" shrinkToFit="1"/>
    </xf>
    <xf numFmtId="176" fontId="3" fillId="6" borderId="32" xfId="377" applyNumberFormat="1" applyFont="1" applyFill="1" applyBorder="1" applyAlignment="1">
      <alignment horizontal="left" vertical="center" shrinkToFit="1"/>
    </xf>
    <xf numFmtId="38" fontId="3" fillId="5" borderId="0" xfId="1638" applyFont="1" applyFill="1" applyAlignment="1">
      <alignment vertical="center"/>
    </xf>
    <xf numFmtId="38" fontId="6" fillId="5" borderId="0" xfId="1638" applyFont="1" applyFill="1" applyAlignment="1">
      <alignment horizontal="center" vertical="center"/>
    </xf>
    <xf numFmtId="38" fontId="3" fillId="5" borderId="0" xfId="1638" applyFont="1" applyFill="1" applyAlignment="1">
      <alignment horizontal="center" vertical="center"/>
    </xf>
    <xf numFmtId="38" fontId="3" fillId="5" borderId="0" xfId="1638" applyFont="1" applyFill="1" applyBorder="1" applyAlignment="1">
      <alignment vertical="center"/>
    </xf>
    <xf numFmtId="38" fontId="3" fillId="5" borderId="0" xfId="1638" applyFont="1" applyFill="1" applyAlignment="1">
      <alignment horizontal="left" vertical="center"/>
    </xf>
    <xf numFmtId="38" fontId="6" fillId="5" borderId="9" xfId="1638" applyFont="1" applyFill="1" applyBorder="1" applyAlignment="1" applyProtection="1">
      <alignment horizontal="left" vertical="center" shrinkToFit="1"/>
      <protection locked="0"/>
    </xf>
    <xf numFmtId="38" fontId="3" fillId="5" borderId="0" xfId="1638" applyFont="1" applyFill="1" applyAlignment="1" applyProtection="1">
      <alignment vertical="center"/>
    </xf>
    <xf numFmtId="38" fontId="6" fillId="6" borderId="25" xfId="1638" applyFont="1" applyFill="1" applyBorder="1" applyAlignment="1" applyProtection="1">
      <alignment vertical="center"/>
    </xf>
    <xf numFmtId="38" fontId="6" fillId="6" borderId="9" xfId="1638" applyFont="1" applyFill="1" applyBorder="1" applyAlignment="1" applyProtection="1">
      <alignment vertical="center"/>
    </xf>
    <xf numFmtId="9" fontId="3" fillId="6" borderId="31" xfId="377" applyFont="1" applyFill="1" applyBorder="1" applyAlignment="1">
      <alignment horizontal="left" vertical="center" shrinkToFit="1"/>
    </xf>
    <xf numFmtId="38" fontId="3" fillId="6" borderId="6" xfId="1638" applyFont="1" applyFill="1" applyBorder="1" applyAlignment="1" applyProtection="1">
      <alignment vertical="center"/>
    </xf>
    <xf numFmtId="38" fontId="3" fillId="6" borderId="31" xfId="1638" applyFont="1" applyFill="1" applyBorder="1" applyAlignment="1" applyProtection="1">
      <alignment vertical="center"/>
    </xf>
    <xf numFmtId="38" fontId="3" fillId="6" borderId="5" xfId="1638" applyFont="1" applyFill="1" applyBorder="1" applyAlignment="1" applyProtection="1">
      <alignment vertical="center"/>
    </xf>
    <xf numFmtId="38" fontId="3" fillId="6" borderId="0" xfId="1638" applyFont="1" applyFill="1" applyBorder="1" applyAlignment="1">
      <alignment vertical="center"/>
    </xf>
    <xf numFmtId="38" fontId="6" fillId="6" borderId="18" xfId="1638" applyFont="1" applyFill="1" applyBorder="1" applyAlignment="1">
      <alignment vertical="center" shrinkToFit="1"/>
    </xf>
    <xf numFmtId="38" fontId="6" fillId="6" borderId="12" xfId="1638" applyFont="1" applyFill="1" applyBorder="1" applyAlignment="1" applyProtection="1">
      <alignment vertical="center" shrinkToFit="1"/>
      <protection locked="0"/>
    </xf>
    <xf numFmtId="38" fontId="6" fillId="6" borderId="5" xfId="1638" applyFont="1" applyFill="1" applyBorder="1" applyAlignment="1">
      <alignment vertical="center" shrinkToFit="1"/>
    </xf>
    <xf numFmtId="9" fontId="6" fillId="6" borderId="6" xfId="377" applyFont="1" applyFill="1" applyBorder="1" applyAlignment="1">
      <alignment horizontal="left" vertical="center" shrinkToFit="1"/>
    </xf>
    <xf numFmtId="38" fontId="6" fillId="6" borderId="7" xfId="1638" applyFont="1" applyFill="1" applyBorder="1" applyAlignment="1">
      <alignment horizontal="left" vertical="center" shrinkToFit="1"/>
    </xf>
    <xf numFmtId="38" fontId="3" fillId="6" borderId="9" xfId="1638" applyFont="1" applyFill="1" applyBorder="1" applyAlignment="1" applyProtection="1">
      <alignment vertical="center"/>
    </xf>
    <xf numFmtId="38" fontId="6" fillId="6" borderId="18" xfId="1638" applyFont="1" applyFill="1" applyBorder="1" applyAlignment="1" applyProtection="1">
      <alignment vertical="center"/>
    </xf>
    <xf numFmtId="38" fontId="3" fillId="6" borderId="21" xfId="1638" applyFont="1" applyFill="1" applyBorder="1" applyAlignment="1">
      <alignment vertical="center" shrinkToFit="1"/>
    </xf>
    <xf numFmtId="38" fontId="3" fillId="6" borderId="33" xfId="1638" applyFont="1" applyFill="1" applyBorder="1" applyAlignment="1">
      <alignment horizontal="left" vertical="center" shrinkToFit="1"/>
    </xf>
    <xf numFmtId="38" fontId="3" fillId="3" borderId="34" xfId="1638" applyFont="1" applyFill="1" applyBorder="1" applyAlignment="1" applyProtection="1">
      <alignment vertical="center" shrinkToFit="1"/>
      <protection locked="0"/>
    </xf>
    <xf numFmtId="38" fontId="3" fillId="3" borderId="21" xfId="1638" applyFont="1" applyFill="1" applyBorder="1" applyAlignment="1" applyProtection="1">
      <alignment vertical="center" shrinkToFit="1"/>
      <protection locked="0"/>
    </xf>
    <xf numFmtId="38" fontId="3" fillId="3" borderId="34" xfId="1638" applyFont="1" applyFill="1" applyBorder="1" applyAlignment="1">
      <alignment horizontal="center" vertical="center" shrinkToFit="1"/>
    </xf>
    <xf numFmtId="38" fontId="3" fillId="6" borderId="34" xfId="1638" applyFont="1" applyFill="1" applyBorder="1" applyAlignment="1" applyProtection="1">
      <alignment vertical="center" shrinkToFit="1"/>
      <protection locked="0"/>
    </xf>
    <xf numFmtId="38" fontId="3" fillId="6" borderId="33" xfId="1638" applyFont="1" applyFill="1" applyBorder="1" applyAlignment="1" applyProtection="1">
      <alignment horizontal="left" vertical="center" shrinkToFit="1"/>
      <protection locked="0"/>
    </xf>
    <xf numFmtId="38" fontId="3" fillId="6" borderId="21" xfId="1638" applyFont="1" applyFill="1" applyBorder="1" applyAlignment="1" applyProtection="1">
      <alignment vertical="center" shrinkToFit="1"/>
      <protection locked="0"/>
    </xf>
    <xf numFmtId="38" fontId="3" fillId="6" borderId="23" xfId="1638" applyFont="1" applyFill="1" applyBorder="1" applyAlignment="1" applyProtection="1">
      <alignment vertical="center" shrinkToFit="1"/>
      <protection locked="0"/>
    </xf>
    <xf numFmtId="38" fontId="3" fillId="6" borderId="22" xfId="1638" applyFont="1" applyFill="1" applyBorder="1" applyAlignment="1">
      <alignment vertical="center" shrinkToFit="1"/>
    </xf>
    <xf numFmtId="176" fontId="3" fillId="6" borderId="24" xfId="377" applyNumberFormat="1" applyFont="1" applyFill="1" applyBorder="1" applyAlignment="1">
      <alignment horizontal="left" vertical="center" shrinkToFit="1"/>
    </xf>
    <xf numFmtId="176" fontId="3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3" fillId="6" borderId="0" xfId="377" applyNumberFormat="1" applyFont="1" applyFill="1" applyBorder="1" applyAlignment="1" applyProtection="1">
      <alignment horizontal="left" vertical="center" shrinkToFit="1"/>
      <protection locked="0"/>
    </xf>
    <xf numFmtId="38" fontId="3" fillId="6" borderId="35" xfId="1638" applyFont="1" applyFill="1" applyBorder="1" applyAlignment="1">
      <alignment vertical="center" shrinkToFit="1"/>
    </xf>
    <xf numFmtId="38" fontId="3" fillId="6" borderId="21" xfId="1638" applyFont="1" applyFill="1" applyBorder="1" applyAlignment="1">
      <alignment horizontal="left" vertical="center" shrinkToFit="1"/>
    </xf>
    <xf numFmtId="38" fontId="3" fillId="5" borderId="21" xfId="1638" applyFont="1" applyFill="1" applyBorder="1" applyAlignment="1" applyProtection="1">
      <alignment horizontal="left" vertical="center" shrinkToFit="1"/>
      <protection locked="0"/>
    </xf>
    <xf numFmtId="38" fontId="3" fillId="3" borderId="36" xfId="1638" applyFont="1" applyFill="1" applyBorder="1" applyAlignment="1">
      <alignment horizontal="center" vertical="center" shrinkToFit="1"/>
    </xf>
    <xf numFmtId="38" fontId="3" fillId="6" borderId="21" xfId="1638" applyFont="1" applyFill="1" applyBorder="1" applyAlignment="1" applyProtection="1">
      <alignment horizontal="left" vertical="center" shrinkToFit="1"/>
      <protection locked="0"/>
    </xf>
    <xf numFmtId="38" fontId="3" fillId="6" borderId="24" xfId="1638" applyFont="1" applyFill="1" applyBorder="1" applyAlignment="1">
      <alignment vertical="center" shrinkToFit="1"/>
    </xf>
    <xf numFmtId="38" fontId="3" fillId="6" borderId="10" xfId="1638" applyFont="1" applyFill="1" applyBorder="1" applyAlignment="1">
      <alignment vertical="center" shrinkToFit="1"/>
    </xf>
    <xf numFmtId="38" fontId="3" fillId="6" borderId="24" xfId="1638" applyFont="1" applyFill="1" applyBorder="1" applyAlignment="1">
      <alignment horizontal="left" vertical="center" shrinkToFit="1"/>
    </xf>
    <xf numFmtId="38" fontId="3" fillId="3" borderId="20" xfId="1638" applyFont="1" applyFill="1" applyBorder="1" applyAlignment="1">
      <alignment vertical="center" shrinkToFit="1"/>
    </xf>
    <xf numFmtId="38" fontId="3" fillId="6" borderId="16" xfId="1638" applyFont="1" applyFill="1" applyBorder="1" applyAlignment="1">
      <alignment vertical="center" shrinkToFit="1"/>
    </xf>
    <xf numFmtId="38" fontId="3" fillId="3" borderId="18" xfId="1638" applyFont="1" applyFill="1" applyBorder="1" applyAlignment="1">
      <alignment vertical="center" shrinkToFit="1"/>
    </xf>
    <xf numFmtId="38" fontId="7" fillId="7" borderId="0" xfId="1638" applyFont="1" applyFill="1" applyAlignment="1" applyProtection="1">
      <alignment vertical="center"/>
    </xf>
    <xf numFmtId="38" fontId="6" fillId="6" borderId="0" xfId="1638" applyFont="1" applyFill="1" applyAlignment="1">
      <alignment horizontal="center" vertical="center"/>
    </xf>
    <xf numFmtId="9" fontId="3" fillId="6" borderId="17" xfId="377" applyFont="1" applyFill="1" applyBorder="1" applyAlignment="1">
      <alignment horizontal="left" vertical="center" shrinkToFit="1"/>
    </xf>
    <xf numFmtId="38" fontId="6" fillId="3" borderId="17" xfId="1638" applyFont="1" applyFill="1" applyBorder="1" applyAlignment="1" applyProtection="1">
      <alignment vertical="center"/>
    </xf>
    <xf numFmtId="38" fontId="5" fillId="6" borderId="0" xfId="1638" applyFont="1" applyFill="1" applyAlignment="1">
      <alignment vertical="center"/>
    </xf>
    <xf numFmtId="38" fontId="18" fillId="3" borderId="25" xfId="1638" applyFont="1" applyFill="1" applyBorder="1" applyAlignment="1" applyProtection="1">
      <alignment horizontal="center" vertical="center"/>
    </xf>
    <xf numFmtId="38" fontId="18" fillId="3" borderId="7" xfId="1638" applyFont="1" applyFill="1" applyBorder="1" applyAlignment="1" applyProtection="1">
      <alignment horizontal="center" vertical="center"/>
    </xf>
    <xf numFmtId="38" fontId="17" fillId="3" borderId="3" xfId="1638" applyFont="1" applyFill="1" applyBorder="1" applyAlignment="1">
      <alignment vertical="center" shrinkToFit="1"/>
    </xf>
    <xf numFmtId="38" fontId="17" fillId="6" borderId="0" xfId="1638" applyFont="1" applyFill="1" applyBorder="1" applyAlignment="1">
      <alignment horizontal="center" vertical="center" shrinkToFit="1"/>
    </xf>
    <xf numFmtId="38" fontId="17" fillId="5" borderId="0" xfId="1638" applyFont="1" applyFill="1" applyAlignment="1">
      <alignment horizontal="center" vertical="center"/>
    </xf>
    <xf numFmtId="38" fontId="17" fillId="3" borderId="9" xfId="1638" applyFont="1" applyFill="1" applyBorder="1" applyAlignment="1" applyProtection="1">
      <alignment horizontal="center" vertical="center"/>
    </xf>
    <xf numFmtId="38" fontId="18" fillId="3" borderId="25" xfId="1638" applyFont="1" applyFill="1" applyBorder="1" applyAlignment="1" applyProtection="1">
      <alignment vertical="center"/>
    </xf>
    <xf numFmtId="38" fontId="17" fillId="3" borderId="4" xfId="1638" applyFont="1" applyFill="1" applyBorder="1" applyAlignment="1">
      <alignment vertical="center" shrinkToFit="1"/>
    </xf>
    <xf numFmtId="38" fontId="17" fillId="3" borderId="12" xfId="1638" applyFont="1" applyFill="1" applyBorder="1" applyAlignment="1" applyProtection="1">
      <alignment vertical="center" shrinkToFit="1"/>
      <protection locked="0"/>
    </xf>
    <xf numFmtId="38" fontId="17" fillId="6" borderId="0" xfId="1638" applyFont="1" applyFill="1" applyBorder="1" applyAlignment="1">
      <alignment vertical="center"/>
    </xf>
    <xf numFmtId="38" fontId="17" fillId="5" borderId="0" xfId="1638" applyFont="1" applyFill="1" applyBorder="1" applyAlignment="1">
      <alignment vertical="center"/>
    </xf>
    <xf numFmtId="38" fontId="17" fillId="3" borderId="9" xfId="1638" applyFont="1" applyFill="1" applyBorder="1" applyAlignment="1" applyProtection="1">
      <alignment vertical="center" shrinkToFit="1"/>
      <protection locked="0"/>
    </xf>
    <xf numFmtId="38" fontId="17" fillId="3" borderId="5" xfId="1638" applyFont="1" applyFill="1" applyBorder="1" applyAlignment="1">
      <alignment vertical="center" shrinkToFit="1"/>
    </xf>
    <xf numFmtId="38" fontId="17" fillId="5" borderId="0" xfId="1638" applyFont="1" applyFill="1" applyAlignment="1">
      <alignment vertical="center"/>
    </xf>
    <xf numFmtId="38" fontId="17" fillId="6" borderId="9" xfId="1638" applyFont="1" applyFill="1" applyBorder="1" applyAlignment="1">
      <alignment vertical="center" shrinkToFit="1"/>
    </xf>
    <xf numFmtId="38" fontId="17" fillId="6" borderId="23" xfId="1638" applyFont="1" applyFill="1" applyBorder="1" applyAlignment="1" applyProtection="1">
      <alignment vertical="center" shrinkToFit="1"/>
      <protection locked="0"/>
    </xf>
    <xf numFmtId="38" fontId="17" fillId="3" borderId="3" xfId="1638" applyFont="1" applyFill="1" applyBorder="1" applyAlignment="1" applyProtection="1">
      <alignment vertical="center" shrinkToFit="1"/>
      <protection locked="0"/>
    </xf>
    <xf numFmtId="38" fontId="17" fillId="6" borderId="0" xfId="1638" applyFont="1" applyFill="1" applyBorder="1" applyAlignment="1">
      <alignment vertical="center" shrinkToFit="1"/>
    </xf>
    <xf numFmtId="38" fontId="17" fillId="6" borderId="34" xfId="1638" applyFont="1" applyFill="1" applyBorder="1" applyAlignment="1" applyProtection="1">
      <alignment vertical="center" shrinkToFit="1"/>
      <protection locked="0"/>
    </xf>
    <xf numFmtId="38" fontId="18" fillId="6" borderId="25" xfId="1638" applyFont="1" applyFill="1" applyBorder="1" applyAlignment="1" applyProtection="1">
      <alignment vertical="center"/>
    </xf>
    <xf numFmtId="38" fontId="17" fillId="6" borderId="20" xfId="1638" applyFont="1" applyFill="1" applyBorder="1" applyAlignment="1">
      <alignment vertical="center" shrinkToFit="1"/>
    </xf>
    <xf numFmtId="38" fontId="17" fillId="6" borderId="9" xfId="1638" applyFont="1" applyFill="1" applyBorder="1" applyAlignment="1" applyProtection="1">
      <alignment vertical="center"/>
    </xf>
    <xf numFmtId="176" fontId="18" fillId="6" borderId="25" xfId="377" applyNumberFormat="1" applyFont="1" applyFill="1" applyBorder="1" applyAlignment="1" applyProtection="1">
      <alignment horizontal="left" vertical="center"/>
    </xf>
    <xf numFmtId="176" fontId="18" fillId="6" borderId="7" xfId="377" applyNumberFormat="1" applyFont="1" applyFill="1" applyBorder="1" applyAlignment="1" applyProtection="1">
      <alignment horizontal="left" vertical="center"/>
    </xf>
    <xf numFmtId="176" fontId="17" fillId="6" borderId="7" xfId="377" applyNumberFormat="1" applyFont="1" applyFill="1" applyBorder="1" applyAlignment="1">
      <alignment horizontal="left" vertical="center" shrinkToFit="1"/>
    </xf>
    <xf numFmtId="38" fontId="17" fillId="6" borderId="25" xfId="1638" applyFont="1" applyFill="1" applyBorder="1" applyAlignment="1" applyProtection="1">
      <alignment vertical="center"/>
    </xf>
    <xf numFmtId="38" fontId="17" fillId="6" borderId="32" xfId="1638" applyFont="1" applyFill="1" applyBorder="1" applyAlignment="1">
      <alignment vertical="center" shrinkToFit="1"/>
    </xf>
    <xf numFmtId="38" fontId="17" fillId="6" borderId="18" xfId="1638" applyFont="1" applyFill="1" applyBorder="1" applyAlignment="1">
      <alignment vertical="center" shrinkToFit="1"/>
    </xf>
    <xf numFmtId="176" fontId="17" fillId="6" borderId="9" xfId="377" applyNumberFormat="1" applyFont="1" applyFill="1" applyBorder="1" applyAlignment="1" applyProtection="1">
      <alignment horizontal="left" vertical="center"/>
    </xf>
    <xf numFmtId="176" fontId="17" fillId="6" borderId="9" xfId="377" applyNumberFormat="1" applyFont="1" applyFill="1" applyBorder="1" applyAlignment="1">
      <alignment horizontal="left" vertical="center" shrinkToFit="1"/>
    </xf>
    <xf numFmtId="176" fontId="17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17" fillId="6" borderId="0" xfId="377" applyNumberFormat="1" applyFont="1" applyFill="1" applyBorder="1" applyAlignment="1">
      <alignment horizontal="left" vertical="center"/>
    </xf>
    <xf numFmtId="176" fontId="17" fillId="5" borderId="0" xfId="377" applyNumberFormat="1" applyFont="1" applyFill="1" applyBorder="1" applyAlignment="1">
      <alignment horizontal="left" vertical="center"/>
    </xf>
    <xf numFmtId="176" fontId="17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18" fillId="5" borderId="0" xfId="1638" applyFont="1" applyFill="1" applyAlignment="1">
      <alignment vertical="center"/>
    </xf>
    <xf numFmtId="38" fontId="17" fillId="6" borderId="12" xfId="1638" applyFont="1" applyFill="1" applyBorder="1" applyAlignment="1" applyProtection="1">
      <alignment vertical="center" shrinkToFit="1"/>
      <protection locked="0"/>
    </xf>
    <xf numFmtId="176" fontId="3" fillId="6" borderId="17" xfId="377" applyNumberFormat="1" applyFont="1" applyFill="1" applyBorder="1" applyAlignment="1">
      <alignment horizontal="left" vertical="center" shrinkToFit="1"/>
    </xf>
    <xf numFmtId="38" fontId="3" fillId="6" borderId="18" xfId="1638" applyFont="1" applyFill="1" applyBorder="1" applyAlignment="1">
      <alignment vertical="center" shrinkToFit="1"/>
    </xf>
    <xf numFmtId="38" fontId="3" fillId="3" borderId="3" xfId="1638" applyFont="1" applyFill="1" applyBorder="1" applyAlignment="1">
      <alignment vertical="center" shrinkToFit="1"/>
    </xf>
    <xf numFmtId="38" fontId="3" fillId="6" borderId="7" xfId="1638" applyFont="1" applyFill="1" applyBorder="1" applyAlignment="1">
      <alignment horizontal="left" vertical="center" shrinkToFit="1"/>
    </xf>
    <xf numFmtId="38" fontId="3" fillId="6" borderId="12" xfId="1638" applyFont="1" applyFill="1" applyBorder="1" applyAlignment="1">
      <alignment vertical="center" shrinkToFit="1"/>
    </xf>
    <xf numFmtId="38" fontId="3" fillId="3" borderId="26" xfId="1638" applyFont="1" applyFill="1" applyBorder="1" applyAlignment="1" applyProtection="1">
      <alignment horizontal="center" vertical="center"/>
    </xf>
    <xf numFmtId="38" fontId="18" fillId="3" borderId="4" xfId="1638" applyFont="1" applyFill="1" applyBorder="1" applyAlignment="1" applyProtection="1">
      <alignment vertical="center"/>
    </xf>
    <xf numFmtId="38" fontId="17" fillId="3" borderId="28" xfId="1638" applyFont="1" applyFill="1" applyBorder="1" applyAlignment="1" applyProtection="1">
      <alignment vertical="center"/>
    </xf>
    <xf numFmtId="38" fontId="17" fillId="3" borderId="4" xfId="1638" applyFont="1" applyFill="1" applyBorder="1" applyAlignment="1" applyProtection="1">
      <alignment vertical="center"/>
    </xf>
    <xf numFmtId="38" fontId="17" fillId="3" borderId="5" xfId="1638" applyFont="1" applyFill="1" applyBorder="1" applyAlignment="1" applyProtection="1">
      <alignment vertical="center"/>
    </xf>
    <xf numFmtId="38" fontId="18" fillId="3" borderId="5" xfId="1638" applyFont="1" applyFill="1" applyBorder="1" applyAlignment="1" applyProtection="1">
      <alignment vertical="center"/>
    </xf>
    <xf numFmtId="38" fontId="18" fillId="6" borderId="5" xfId="1638" applyFont="1" applyFill="1" applyBorder="1" applyAlignment="1" applyProtection="1">
      <alignment vertical="center"/>
    </xf>
    <xf numFmtId="38" fontId="17" fillId="6" borderId="31" xfId="1638" applyFont="1" applyFill="1" applyBorder="1" applyAlignment="1" applyProtection="1">
      <alignment vertical="center"/>
    </xf>
    <xf numFmtId="176" fontId="18" fillId="6" borderId="6" xfId="377" applyNumberFormat="1" applyFont="1" applyFill="1" applyBorder="1" applyAlignment="1" applyProtection="1">
      <alignment horizontal="left" vertical="center"/>
    </xf>
    <xf numFmtId="38" fontId="17" fillId="6" borderId="5" xfId="1638" applyFont="1" applyFill="1" applyBorder="1" applyAlignment="1" applyProtection="1">
      <alignment vertical="center"/>
    </xf>
    <xf numFmtId="176" fontId="18" fillId="6" borderId="31" xfId="377" applyNumberFormat="1" applyFont="1" applyFill="1" applyBorder="1" applyAlignment="1" applyProtection="1">
      <alignment horizontal="left" vertical="center"/>
    </xf>
    <xf numFmtId="38" fontId="17" fillId="6" borderId="0" xfId="1638" applyFont="1" applyFill="1" applyAlignment="1">
      <alignment vertical="center"/>
    </xf>
    <xf numFmtId="38" fontId="3" fillId="6" borderId="0" xfId="1638" applyFont="1" applyFill="1" applyAlignment="1">
      <alignment horizontal="left" vertical="center"/>
    </xf>
    <xf numFmtId="38" fontId="6" fillId="6" borderId="9" xfId="1638" applyFont="1" applyFill="1" applyBorder="1" applyAlignment="1" applyProtection="1">
      <alignment horizontal="left" vertical="center"/>
    </xf>
    <xf numFmtId="38" fontId="6" fillId="6" borderId="25" xfId="1638" applyFont="1" applyFill="1" applyBorder="1" applyAlignment="1" applyProtection="1">
      <alignment horizontal="left" vertical="center"/>
    </xf>
    <xf numFmtId="38" fontId="6" fillId="6" borderId="28" xfId="1638" applyFont="1" applyFill="1" applyBorder="1" applyAlignment="1" applyProtection="1">
      <alignment horizontal="left" vertical="center"/>
    </xf>
    <xf numFmtId="176" fontId="6" fillId="6" borderId="24" xfId="377" applyNumberFormat="1" applyFont="1" applyFill="1" applyBorder="1" applyAlignment="1">
      <alignment horizontal="left" vertical="center" shrinkToFit="1"/>
    </xf>
    <xf numFmtId="38" fontId="6" fillId="5" borderId="0" xfId="1638" applyFont="1" applyFill="1" applyAlignment="1">
      <alignment horizontal="left" vertical="center"/>
    </xf>
    <xf numFmtId="38" fontId="6" fillId="6" borderId="27" xfId="1638" applyFont="1" applyFill="1" applyBorder="1" applyAlignment="1" applyProtection="1">
      <alignment vertical="center"/>
    </xf>
    <xf numFmtId="38" fontId="6" fillId="6" borderId="10" xfId="1638" applyFont="1" applyFill="1" applyBorder="1" applyAlignment="1" applyProtection="1">
      <alignment vertical="center" shrinkToFit="1"/>
      <protection locked="0"/>
    </xf>
    <xf numFmtId="38" fontId="6" fillId="6" borderId="0" xfId="1638" applyFont="1" applyFill="1" applyBorder="1" applyAlignment="1">
      <alignment vertical="center"/>
    </xf>
    <xf numFmtId="38" fontId="6" fillId="6" borderId="0" xfId="1638" applyFont="1" applyFill="1" applyAlignment="1">
      <alignment horizontal="left" vertical="center"/>
    </xf>
    <xf numFmtId="38" fontId="6" fillId="5" borderId="0" xfId="1638" applyFont="1" applyFill="1" applyAlignment="1">
      <alignment vertical="center"/>
    </xf>
    <xf numFmtId="38" fontId="3" fillId="3" borderId="12" xfId="1638" applyFont="1" applyFill="1" applyBorder="1" applyAlignment="1" applyProtection="1">
      <alignment vertical="center" shrinkToFit="1"/>
      <protection locked="0"/>
    </xf>
    <xf numFmtId="38" fontId="6" fillId="3" borderId="10" xfId="1638" applyFont="1" applyFill="1" applyBorder="1" applyAlignment="1" applyProtection="1">
      <alignment vertical="center"/>
    </xf>
    <xf numFmtId="38" fontId="6" fillId="5" borderId="0" xfId="1638" applyFont="1" applyFill="1" applyBorder="1" applyAlignment="1">
      <alignment vertical="center"/>
    </xf>
    <xf numFmtId="38" fontId="6" fillId="3" borderId="28" xfId="1638" applyFont="1" applyFill="1" applyBorder="1" applyAlignment="1" applyProtection="1">
      <alignment vertical="center"/>
    </xf>
    <xf numFmtId="9" fontId="3" fillId="6" borderId="17" xfId="377" applyNumberFormat="1" applyFont="1" applyFill="1" applyBorder="1" applyAlignment="1">
      <alignment horizontal="left" vertical="center" shrinkToFit="1"/>
    </xf>
    <xf numFmtId="38" fontId="3" fillId="6" borderId="6" xfId="1638" applyFont="1" applyFill="1" applyBorder="1" applyAlignment="1">
      <alignment horizontal="left" vertical="center" shrinkToFit="1"/>
    </xf>
    <xf numFmtId="38" fontId="3" fillId="3" borderId="7" xfId="1638" applyFont="1" applyFill="1" applyBorder="1" applyAlignment="1" applyProtection="1">
      <alignment horizontal="left" vertical="center" shrinkToFit="1"/>
      <protection locked="0"/>
    </xf>
    <xf numFmtId="38" fontId="3" fillId="6" borderId="7" xfId="1638" applyFont="1" applyFill="1" applyBorder="1" applyAlignment="1" applyProtection="1">
      <alignment horizontal="left" vertical="center" shrinkToFit="1"/>
      <protection locked="0"/>
    </xf>
    <xf numFmtId="38" fontId="3" fillId="6" borderId="25" xfId="1638" applyFont="1" applyFill="1" applyBorder="1" applyAlignment="1">
      <alignment horizontal="left" vertical="center" shrinkToFit="1"/>
    </xf>
    <xf numFmtId="38" fontId="18" fillId="6" borderId="25" xfId="1638" applyFont="1" applyFill="1" applyBorder="1" applyAlignment="1" applyProtection="1">
      <alignment horizontal="left" vertical="center"/>
    </xf>
    <xf numFmtId="38" fontId="17" fillId="6" borderId="7" xfId="1638" applyFont="1" applyFill="1" applyBorder="1" applyAlignment="1" applyProtection="1">
      <alignment horizontal="left" vertical="center" shrinkToFit="1"/>
      <protection locked="0"/>
    </xf>
    <xf numFmtId="38" fontId="17" fillId="6" borderId="0" xfId="1638" applyFont="1" applyFill="1" applyBorder="1" applyAlignment="1">
      <alignment horizontal="left" vertical="center"/>
    </xf>
    <xf numFmtId="38" fontId="18" fillId="3" borderId="9" xfId="1638" applyFont="1" applyFill="1" applyBorder="1" applyAlignment="1" applyProtection="1">
      <alignment horizontal="left" vertical="center" shrinkToFit="1"/>
      <protection locked="0"/>
    </xf>
    <xf numFmtId="38" fontId="18" fillId="5" borderId="0" xfId="1638" applyFont="1" applyFill="1" applyAlignment="1">
      <alignment horizontal="left" vertical="center"/>
    </xf>
    <xf numFmtId="38" fontId="3" fillId="3" borderId="4" xfId="1638" applyFont="1" applyFill="1" applyBorder="1" applyAlignment="1" applyProtection="1">
      <alignment horizontal="left" vertical="center"/>
    </xf>
    <xf numFmtId="38" fontId="3" fillId="6" borderId="31" xfId="1638" applyFont="1" applyFill="1" applyBorder="1" applyAlignment="1">
      <alignment horizontal="left" vertical="center" shrinkToFit="1"/>
    </xf>
    <xf numFmtId="38" fontId="3" fillId="3" borderId="34" xfId="1638" applyFont="1" applyFill="1" applyBorder="1" applyAlignment="1" applyProtection="1">
      <alignment horizontal="right" vertical="center" shrinkToFit="1"/>
      <protection locked="0"/>
    </xf>
    <xf numFmtId="176" fontId="3" fillId="6" borderId="0" xfId="377" applyNumberFormat="1" applyFont="1" applyFill="1" applyBorder="1" applyAlignment="1">
      <alignment horizontal="left" vertical="center" shrinkToFit="1"/>
    </xf>
    <xf numFmtId="38" fontId="20" fillId="3" borderId="12" xfId="1638" applyFont="1" applyFill="1" applyBorder="1" applyAlignment="1" applyProtection="1">
      <alignment vertical="center" shrinkToFit="1"/>
      <protection locked="0"/>
    </xf>
    <xf numFmtId="38" fontId="21" fillId="3" borderId="0" xfId="1638" applyFont="1" applyFill="1" applyAlignment="1">
      <alignment vertical="center"/>
    </xf>
    <xf numFmtId="9" fontId="3" fillId="6" borderId="25" xfId="377" applyFont="1" applyFill="1" applyBorder="1" applyAlignment="1">
      <alignment horizontal="left" vertical="center" shrinkToFit="1"/>
    </xf>
    <xf numFmtId="38" fontId="3" fillId="6" borderId="20" xfId="1638" applyFont="1" applyFill="1" applyBorder="1" applyAlignment="1">
      <alignment vertical="center" shrinkToFit="1"/>
    </xf>
    <xf numFmtId="9" fontId="3" fillId="5" borderId="17" xfId="377" applyNumberFormat="1" applyFont="1" applyFill="1" applyBorder="1" applyAlignment="1">
      <alignment horizontal="left" vertical="center" shrinkToFit="1"/>
    </xf>
    <xf numFmtId="9" fontId="3" fillId="6" borderId="6" xfId="377" applyNumberFormat="1" applyFont="1" applyFill="1" applyBorder="1" applyAlignment="1">
      <alignment horizontal="left" vertical="center" shrinkToFit="1"/>
    </xf>
    <xf numFmtId="38" fontId="6" fillId="6" borderId="35" xfId="1638" applyFont="1" applyFill="1" applyBorder="1" applyAlignment="1">
      <alignment vertical="center" shrinkToFit="1"/>
    </xf>
    <xf numFmtId="38" fontId="3" fillId="6" borderId="12" xfId="1638" applyFont="1" applyFill="1" applyBorder="1" applyAlignment="1" applyProtection="1">
      <alignment vertical="center" shrinkToFit="1"/>
      <protection locked="0"/>
    </xf>
    <xf numFmtId="38" fontId="6" fillId="6" borderId="32" xfId="1638" applyFont="1" applyFill="1" applyBorder="1" applyAlignment="1">
      <alignment horizontal="center" vertical="center"/>
    </xf>
    <xf numFmtId="38" fontId="3" fillId="6" borderId="32" xfId="1638" applyFont="1" applyFill="1" applyBorder="1" applyAlignment="1">
      <alignment vertical="center"/>
    </xf>
    <xf numFmtId="38" fontId="17" fillId="6" borderId="32" xfId="1638" applyFont="1" applyFill="1" applyBorder="1" applyAlignment="1">
      <alignment horizontal="center" vertical="center" shrinkToFit="1"/>
    </xf>
    <xf numFmtId="38" fontId="3" fillId="6" borderId="32" xfId="1638" applyFont="1" applyFill="1" applyBorder="1" applyAlignment="1">
      <alignment horizontal="left" vertical="center"/>
    </xf>
    <xf numFmtId="176" fontId="3" fillId="6" borderId="32" xfId="377" applyNumberFormat="1" applyFont="1" applyFill="1" applyBorder="1" applyAlignment="1">
      <alignment horizontal="left" vertical="center"/>
    </xf>
    <xf numFmtId="38" fontId="3" fillId="6" borderId="20" xfId="1638" applyFont="1" applyFill="1" applyBorder="1" applyAlignment="1">
      <alignment horizontal="center" vertical="center" shrinkToFit="1"/>
    </xf>
    <xf numFmtId="176" fontId="6" fillId="6" borderId="7" xfId="377" applyNumberFormat="1" applyFont="1" applyFill="1" applyBorder="1" applyAlignment="1">
      <alignment horizontal="left" vertical="center" shrinkToFit="1"/>
    </xf>
    <xf numFmtId="38" fontId="17" fillId="6" borderId="3" xfId="1638" applyFont="1" applyFill="1" applyBorder="1" applyAlignment="1">
      <alignment vertical="center" shrinkToFit="1"/>
    </xf>
    <xf numFmtId="0" fontId="5" fillId="6" borderId="0" xfId="0" applyFont="1" applyFill="1"/>
    <xf numFmtId="0" fontId="0" fillId="6" borderId="0" xfId="0" applyFill="1"/>
    <xf numFmtId="0" fontId="6" fillId="6" borderId="46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38" fontId="3" fillId="6" borderId="9" xfId="1638" applyFont="1" applyFill="1" applyBorder="1" applyAlignment="1" applyProtection="1">
      <alignment vertical="center" shrinkToFit="1"/>
      <protection locked="0"/>
    </xf>
    <xf numFmtId="38" fontId="3" fillId="3" borderId="25" xfId="1638" applyFont="1" applyFill="1" applyBorder="1" applyAlignment="1" applyProtection="1">
      <alignment horizontal="right" vertical="center"/>
    </xf>
    <xf numFmtId="38" fontId="3" fillId="6" borderId="32" xfId="1638" applyFont="1" applyFill="1" applyBorder="1" applyAlignment="1">
      <alignment horizontal="right" vertical="center"/>
    </xf>
    <xf numFmtId="38" fontId="3" fillId="6" borderId="0" xfId="1638" applyFont="1" applyFill="1" applyBorder="1" applyAlignment="1">
      <alignment horizontal="right" vertical="center"/>
    </xf>
    <xf numFmtId="38" fontId="3" fillId="5" borderId="0" xfId="1638" applyFont="1" applyFill="1" applyAlignment="1">
      <alignment horizontal="right" vertical="center"/>
    </xf>
    <xf numFmtId="38" fontId="3" fillId="6" borderId="34" xfId="1638" applyFont="1" applyFill="1" applyBorder="1" applyAlignment="1" applyProtection="1">
      <alignment horizontal="right" vertical="center" shrinkToFit="1"/>
      <protection locked="0"/>
    </xf>
    <xf numFmtId="38" fontId="20" fillId="3" borderId="27" xfId="1638" applyFont="1" applyFill="1" applyBorder="1" applyAlignment="1" applyProtection="1">
      <alignment vertical="center"/>
    </xf>
    <xf numFmtId="38" fontId="20" fillId="3" borderId="25" xfId="1638" applyFont="1" applyFill="1" applyBorder="1" applyAlignment="1" applyProtection="1">
      <alignment vertical="center"/>
    </xf>
    <xf numFmtId="38" fontId="20" fillId="3" borderId="18" xfId="1638" applyFont="1" applyFill="1" applyBorder="1" applyAlignment="1" applyProtection="1">
      <alignment vertical="center"/>
    </xf>
    <xf numFmtId="38" fontId="20" fillId="6" borderId="27" xfId="1638" applyFont="1" applyFill="1" applyBorder="1" applyAlignment="1" applyProtection="1">
      <alignment vertical="center"/>
    </xf>
    <xf numFmtId="38" fontId="28" fillId="3" borderId="5" xfId="1638" applyFont="1" applyFill="1" applyBorder="1" applyAlignment="1" applyProtection="1">
      <alignment vertical="center"/>
    </xf>
    <xf numFmtId="38" fontId="3" fillId="3" borderId="0" xfId="1638" applyFont="1" applyFill="1" applyBorder="1" applyAlignment="1" applyProtection="1">
      <alignment horizontal="center" vertical="center"/>
    </xf>
    <xf numFmtId="38" fontId="3" fillId="6" borderId="32" xfId="1638" applyFont="1" applyFill="1" applyBorder="1" applyAlignment="1">
      <alignment horizontal="center" vertical="center" shrinkToFit="1"/>
    </xf>
    <xf numFmtId="38" fontId="3" fillId="6" borderId="0" xfId="1638" applyFont="1" applyFill="1" applyBorder="1" applyAlignment="1">
      <alignment horizontal="center" vertical="center" shrinkToFit="1"/>
    </xf>
    <xf numFmtId="38" fontId="3" fillId="3" borderId="21" xfId="1638" applyFont="1" applyFill="1" applyBorder="1" applyAlignment="1" applyProtection="1">
      <alignment horizontal="right" vertical="center" shrinkToFit="1"/>
      <protection locked="0"/>
    </xf>
    <xf numFmtId="38" fontId="18" fillId="6" borderId="9" xfId="1638" applyFont="1" applyFill="1" applyBorder="1" applyAlignment="1" applyProtection="1">
      <alignment vertical="center"/>
    </xf>
    <xf numFmtId="38" fontId="3" fillId="3" borderId="7" xfId="1638" applyFont="1" applyFill="1" applyBorder="1" applyAlignment="1" applyProtection="1">
      <alignment horizontal="center" vertical="center"/>
    </xf>
    <xf numFmtId="38" fontId="18" fillId="6" borderId="4" xfId="1638" applyFont="1" applyFill="1" applyBorder="1" applyAlignment="1" applyProtection="1">
      <alignment horizontal="left" vertical="center"/>
    </xf>
    <xf numFmtId="38" fontId="20" fillId="3" borderId="10" xfId="1638" applyFont="1" applyFill="1" applyBorder="1" applyAlignment="1" applyProtection="1">
      <alignment vertical="center"/>
    </xf>
    <xf numFmtId="38" fontId="17" fillId="3" borderId="25" xfId="1638" applyFont="1" applyFill="1" applyBorder="1" applyAlignment="1" applyProtection="1">
      <alignment horizontal="center" vertical="center"/>
    </xf>
    <xf numFmtId="38" fontId="18" fillId="3" borderId="0" xfId="1638" applyFont="1" applyFill="1" applyBorder="1" applyAlignment="1" applyProtection="1">
      <alignment vertical="center"/>
    </xf>
    <xf numFmtId="38" fontId="3" fillId="3" borderId="0" xfId="1638" applyFont="1" applyFill="1" applyBorder="1" applyAlignment="1" applyProtection="1">
      <alignment horizontal="left" vertical="center"/>
    </xf>
    <xf numFmtId="38" fontId="6" fillId="6" borderId="10" xfId="1638" applyFont="1" applyFill="1" applyBorder="1" applyAlignment="1" applyProtection="1">
      <alignment vertical="center"/>
    </xf>
    <xf numFmtId="38" fontId="3" fillId="6" borderId="0" xfId="1638" applyFont="1" applyFill="1" applyBorder="1" applyAlignment="1" applyProtection="1">
      <alignment horizontal="left" vertical="center"/>
    </xf>
    <xf numFmtId="176" fontId="18" fillId="6" borderId="17" xfId="377" applyNumberFormat="1" applyFont="1" applyFill="1" applyBorder="1" applyAlignment="1" applyProtection="1">
      <alignment horizontal="left" vertical="center"/>
    </xf>
    <xf numFmtId="176" fontId="17" fillId="6" borderId="25" xfId="377" applyNumberFormat="1" applyFont="1" applyFill="1" applyBorder="1" applyAlignment="1" applyProtection="1">
      <alignment horizontal="left" vertical="center"/>
    </xf>
    <xf numFmtId="38" fontId="6" fillId="6" borderId="0" xfId="1638" applyFont="1" applyFill="1" applyBorder="1" applyAlignment="1" applyProtection="1">
      <alignment horizontal="left" vertical="center"/>
    </xf>
    <xf numFmtId="38" fontId="6" fillId="6" borderId="0" xfId="1638" applyFont="1" applyFill="1" applyBorder="1" applyAlignment="1" applyProtection="1">
      <alignment vertical="center"/>
    </xf>
    <xf numFmtId="38" fontId="3" fillId="3" borderId="24" xfId="1638" applyFont="1" applyFill="1" applyBorder="1" applyAlignment="1" applyProtection="1">
      <alignment horizontal="left" vertical="center"/>
    </xf>
    <xf numFmtId="38" fontId="17" fillId="6" borderId="5" xfId="1638" applyFont="1" applyFill="1" applyBorder="1" applyAlignment="1" applyProtection="1">
      <alignment horizontal="left" vertical="center"/>
    </xf>
    <xf numFmtId="38" fontId="18" fillId="3" borderId="21" xfId="1638" applyFont="1" applyFill="1" applyBorder="1" applyAlignment="1" applyProtection="1">
      <alignment vertical="center"/>
    </xf>
    <xf numFmtId="38" fontId="17" fillId="6" borderId="21" xfId="1638" applyFont="1" applyFill="1" applyBorder="1" applyAlignment="1" applyProtection="1">
      <alignment vertical="center"/>
    </xf>
    <xf numFmtId="38" fontId="3" fillId="6" borderId="21" xfId="1638" applyFont="1" applyFill="1" applyBorder="1" applyAlignment="1" applyProtection="1">
      <alignment horizontal="left" vertical="center"/>
    </xf>
    <xf numFmtId="38" fontId="18" fillId="6" borderId="21" xfId="1638" applyFont="1" applyFill="1" applyBorder="1" applyAlignment="1" applyProtection="1">
      <alignment vertical="center"/>
    </xf>
    <xf numFmtId="38" fontId="3" fillId="3" borderId="21" xfId="1638" applyFont="1" applyFill="1" applyBorder="1" applyAlignment="1" applyProtection="1">
      <alignment horizontal="right" vertical="center"/>
    </xf>
    <xf numFmtId="38" fontId="18" fillId="6" borderId="21" xfId="1638" applyFont="1" applyFill="1" applyBorder="1" applyAlignment="1" applyProtection="1">
      <alignment horizontal="left" vertical="center"/>
    </xf>
    <xf numFmtId="176" fontId="18" fillId="6" borderId="9" xfId="377" applyNumberFormat="1" applyFont="1" applyFill="1" applyBorder="1" applyAlignment="1" applyProtection="1">
      <alignment horizontal="left" vertical="center"/>
    </xf>
    <xf numFmtId="38" fontId="3" fillId="6" borderId="21" xfId="1638" applyFont="1" applyFill="1" applyBorder="1" applyAlignment="1" applyProtection="1">
      <alignment vertical="center"/>
    </xf>
    <xf numFmtId="38" fontId="20" fillId="3" borderId="21" xfId="1638" applyFont="1" applyFill="1" applyBorder="1" applyAlignment="1" applyProtection="1">
      <alignment vertical="center"/>
    </xf>
    <xf numFmtId="38" fontId="3" fillId="6" borderId="3" xfId="1638" applyFont="1" applyFill="1" applyBorder="1" applyAlignment="1">
      <alignment vertical="center" shrinkToFit="1"/>
    </xf>
    <xf numFmtId="38" fontId="3" fillId="3" borderId="6" xfId="1638" applyFont="1" applyFill="1" applyBorder="1" applyAlignment="1">
      <alignment horizontal="right" vertical="center" shrinkToFit="1"/>
    </xf>
    <xf numFmtId="38" fontId="3" fillId="6" borderId="4" xfId="1638" applyFont="1" applyFill="1" applyBorder="1" applyAlignment="1">
      <alignment vertical="center" shrinkToFit="1"/>
    </xf>
    <xf numFmtId="38" fontId="3" fillId="3" borderId="23" xfId="1638" applyFont="1" applyFill="1" applyBorder="1" applyAlignment="1" applyProtection="1">
      <alignment horizontal="right" vertical="center" shrinkToFit="1"/>
      <protection locked="0"/>
    </xf>
    <xf numFmtId="38" fontId="30" fillId="3" borderId="25" xfId="1638" applyFont="1" applyFill="1" applyBorder="1" applyAlignment="1" applyProtection="1">
      <alignment horizontal="center" vertical="center"/>
    </xf>
    <xf numFmtId="38" fontId="30" fillId="3" borderId="7" xfId="1638" applyFont="1" applyFill="1" applyBorder="1" applyAlignment="1" applyProtection="1">
      <alignment horizontal="center" vertical="center"/>
    </xf>
    <xf numFmtId="38" fontId="30" fillId="3" borderId="25" xfId="1638" applyFont="1" applyFill="1" applyBorder="1" applyAlignment="1" applyProtection="1">
      <alignment horizontal="right" vertical="center"/>
    </xf>
    <xf numFmtId="38" fontId="30" fillId="3" borderId="7" xfId="1638" applyFont="1" applyFill="1" applyBorder="1" applyAlignment="1" applyProtection="1">
      <alignment horizontal="right" vertical="center"/>
    </xf>
    <xf numFmtId="38" fontId="17" fillId="3" borderId="34" xfId="1638" applyFont="1" applyFill="1" applyBorder="1" applyAlignment="1">
      <alignment horizontal="right" vertical="center" shrinkToFit="1"/>
    </xf>
    <xf numFmtId="38" fontId="17" fillId="3" borderId="3" xfId="1638" applyFont="1" applyFill="1" applyBorder="1" applyAlignment="1">
      <alignment horizontal="right" vertical="center" shrinkToFit="1"/>
    </xf>
    <xf numFmtId="38" fontId="17" fillId="3" borderId="18" xfId="1638" applyFont="1" applyFill="1" applyBorder="1" applyAlignment="1">
      <alignment horizontal="right" vertical="center" shrinkToFit="1"/>
    </xf>
    <xf numFmtId="38" fontId="17" fillId="6" borderId="32" xfId="1638" applyFont="1" applyFill="1" applyBorder="1" applyAlignment="1">
      <alignment horizontal="right" vertical="center" shrinkToFit="1"/>
    </xf>
    <xf numFmtId="38" fontId="17" fillId="6" borderId="0" xfId="1638" applyFont="1" applyFill="1" applyBorder="1" applyAlignment="1">
      <alignment horizontal="right" vertical="center" shrinkToFit="1"/>
    </xf>
    <xf numFmtId="38" fontId="17" fillId="5" borderId="0" xfId="1638" applyFont="1" applyFill="1" applyAlignment="1">
      <alignment horizontal="right" vertical="center"/>
    </xf>
    <xf numFmtId="9" fontId="3" fillId="0" borderId="6" xfId="377" applyFont="1" applyFill="1" applyBorder="1" applyAlignment="1">
      <alignment horizontal="left" vertical="center" shrinkToFit="1"/>
    </xf>
    <xf numFmtId="38" fontId="3" fillId="0" borderId="34" xfId="1638" applyFont="1" applyFill="1" applyBorder="1" applyAlignment="1" applyProtection="1">
      <alignment vertical="center" shrinkToFit="1"/>
      <protection locked="0"/>
    </xf>
    <xf numFmtId="38" fontId="3" fillId="0" borderId="18" xfId="1638" applyFont="1" applyFill="1" applyBorder="1" applyAlignment="1">
      <alignment vertical="center" shrinkToFit="1"/>
    </xf>
    <xf numFmtId="38" fontId="3" fillId="0" borderId="5" xfId="1638" applyFont="1" applyFill="1" applyBorder="1" applyAlignment="1">
      <alignment vertical="center" shrinkToFit="1"/>
    </xf>
    <xf numFmtId="38" fontId="3" fillId="0" borderId="34" xfId="1638" applyFont="1" applyFill="1" applyBorder="1" applyAlignment="1" applyProtection="1">
      <alignment horizontal="right" vertical="center" shrinkToFit="1"/>
      <protection locked="0"/>
    </xf>
    <xf numFmtId="38" fontId="3" fillId="0" borderId="12" xfId="1638" applyFont="1" applyFill="1" applyBorder="1" applyAlignment="1" applyProtection="1">
      <alignment horizontal="right" vertical="center" shrinkToFit="1"/>
      <protection locked="0"/>
    </xf>
    <xf numFmtId="38" fontId="3" fillId="0" borderId="12" xfId="1638" applyFont="1" applyFill="1" applyBorder="1" applyAlignment="1">
      <alignment horizontal="right" vertical="center" shrinkToFit="1"/>
    </xf>
    <xf numFmtId="38" fontId="3" fillId="0" borderId="32" xfId="1638" applyFont="1" applyFill="1" applyBorder="1" applyAlignment="1">
      <alignment horizontal="right" vertical="center"/>
    </xf>
    <xf numFmtId="38" fontId="17" fillId="0" borderId="12" xfId="1638" applyFont="1" applyFill="1" applyBorder="1" applyAlignment="1" applyProtection="1">
      <alignment vertical="center" shrinkToFit="1"/>
      <protection locked="0"/>
    </xf>
    <xf numFmtId="38" fontId="31" fillId="3" borderId="12" xfId="1638" applyFont="1" applyFill="1" applyBorder="1" applyAlignment="1" applyProtection="1">
      <alignment vertical="center" shrinkToFit="1"/>
      <protection locked="0"/>
    </xf>
    <xf numFmtId="38" fontId="17" fillId="6" borderId="0" xfId="1638" applyFont="1" applyFill="1" applyBorder="1" applyAlignment="1" applyProtection="1">
      <alignment vertical="center"/>
    </xf>
    <xf numFmtId="38" fontId="17" fillId="6" borderId="28" xfId="1638" applyFont="1" applyFill="1" applyBorder="1" applyAlignment="1" applyProtection="1">
      <alignment vertical="center"/>
    </xf>
    <xf numFmtId="38" fontId="3" fillId="3" borderId="34" xfId="1638" applyFont="1" applyFill="1" applyBorder="1" applyAlignment="1">
      <alignment horizontal="right" vertical="center" shrinkToFit="1"/>
    </xf>
    <xf numFmtId="38" fontId="3" fillId="0" borderId="4" xfId="1638" applyFont="1" applyFill="1" applyBorder="1" applyAlignment="1">
      <alignment horizontal="right" vertical="center" shrinkToFit="1"/>
    </xf>
    <xf numFmtId="38" fontId="3" fillId="3" borderId="12" xfId="1638" applyFont="1" applyFill="1" applyBorder="1" applyAlignment="1" applyProtection="1">
      <alignment horizontal="right" vertical="center" shrinkToFit="1"/>
      <protection locked="0"/>
    </xf>
    <xf numFmtId="38" fontId="3" fillId="6" borderId="12" xfId="1638" applyFont="1" applyFill="1" applyBorder="1" applyAlignment="1" applyProtection="1">
      <alignment horizontal="right" vertical="center" shrinkToFit="1"/>
      <protection locked="0"/>
    </xf>
    <xf numFmtId="38" fontId="3" fillId="7" borderId="0" xfId="1638" applyFont="1" applyFill="1" applyAlignment="1" applyProtection="1">
      <alignment vertical="center"/>
    </xf>
    <xf numFmtId="38" fontId="3" fillId="6" borderId="9" xfId="1640" applyFont="1" applyFill="1" applyBorder="1" applyAlignment="1">
      <alignment horizontal="left" vertical="center" shrinkToFit="1"/>
    </xf>
    <xf numFmtId="38" fontId="3" fillId="6" borderId="25" xfId="1640" applyFont="1" applyFill="1" applyBorder="1" applyAlignment="1">
      <alignment horizontal="left" vertical="center" shrinkToFit="1"/>
    </xf>
    <xf numFmtId="38" fontId="5" fillId="6" borderId="0" xfId="1638" applyFont="1" applyFill="1" applyAlignment="1">
      <alignment horizontal="right" vertical="center"/>
    </xf>
    <xf numFmtId="38" fontId="20" fillId="6" borderId="4" xfId="1638" applyFont="1" applyFill="1" applyBorder="1" applyAlignment="1" applyProtection="1">
      <alignment vertical="center"/>
    </xf>
    <xf numFmtId="38" fontId="6" fillId="3" borderId="33" xfId="1638" applyFont="1" applyFill="1" applyBorder="1" applyAlignment="1" applyProtection="1">
      <alignment vertical="center"/>
    </xf>
    <xf numFmtId="38" fontId="6" fillId="3" borderId="21" xfId="1638" applyFont="1" applyFill="1" applyBorder="1" applyAlignment="1" applyProtection="1">
      <alignment vertical="center"/>
    </xf>
    <xf numFmtId="38" fontId="6" fillId="6" borderId="4" xfId="1638" applyFont="1" applyFill="1" applyBorder="1" applyAlignment="1" applyProtection="1">
      <alignment vertical="center"/>
    </xf>
    <xf numFmtId="38" fontId="32" fillId="6" borderId="31" xfId="1638" applyFont="1" applyFill="1" applyBorder="1" applyAlignment="1" applyProtection="1">
      <alignment vertical="center"/>
    </xf>
    <xf numFmtId="38" fontId="32" fillId="3" borderId="26" xfId="1638" applyFont="1" applyFill="1" applyBorder="1" applyAlignment="1" applyProtection="1">
      <alignment horizontal="left" vertical="center"/>
    </xf>
    <xf numFmtId="38" fontId="6" fillId="3" borderId="9" xfId="1638" applyFont="1" applyFill="1" applyBorder="1" applyAlignment="1" applyProtection="1">
      <alignment horizontal="left" vertical="center" shrinkToFit="1"/>
      <protection locked="0"/>
    </xf>
    <xf numFmtId="38" fontId="6" fillId="3" borderId="7" xfId="1638" applyFont="1" applyFill="1" applyBorder="1" applyAlignment="1" applyProtection="1">
      <alignment horizontal="left" vertical="center" shrinkToFit="1"/>
      <protection locked="0"/>
    </xf>
    <xf numFmtId="38" fontId="32" fillId="3" borderId="12" xfId="1638" applyFont="1" applyFill="1" applyBorder="1" applyAlignment="1" applyProtection="1">
      <alignment vertical="center" shrinkToFit="1"/>
      <protection locked="0"/>
    </xf>
    <xf numFmtId="176" fontId="3" fillId="6" borderId="21" xfId="377" applyNumberFormat="1" applyFont="1" applyFill="1" applyBorder="1" applyAlignment="1">
      <alignment horizontal="left" vertical="center" shrinkToFit="1"/>
    </xf>
    <xf numFmtId="38" fontId="29" fillId="3" borderId="25" xfId="1638" applyFont="1" applyFill="1" applyBorder="1" applyAlignment="1" applyProtection="1">
      <alignment vertical="center"/>
    </xf>
    <xf numFmtId="38" fontId="29" fillId="3" borderId="0" xfId="1638" applyFont="1" applyFill="1" applyBorder="1" applyAlignment="1" applyProtection="1">
      <alignment vertical="center"/>
    </xf>
    <xf numFmtId="38" fontId="32" fillId="6" borderId="3" xfId="1638" applyFont="1" applyFill="1" applyBorder="1" applyAlignment="1" applyProtection="1">
      <alignment vertical="center" shrinkToFit="1"/>
      <protection locked="0"/>
    </xf>
    <xf numFmtId="38" fontId="32" fillId="6" borderId="4" xfId="1638" applyFont="1" applyFill="1" applyBorder="1" applyAlignment="1">
      <alignment vertical="center" shrinkToFit="1"/>
    </xf>
    <xf numFmtId="38" fontId="32" fillId="3" borderId="23" xfId="1638" applyFont="1" applyFill="1" applyBorder="1" applyAlignment="1" applyProtection="1">
      <alignment vertical="center" shrinkToFit="1"/>
      <protection locked="0"/>
    </xf>
    <xf numFmtId="38" fontId="32" fillId="6" borderId="20" xfId="1638" applyFont="1" applyFill="1" applyBorder="1" applyAlignment="1">
      <alignment vertical="center" shrinkToFit="1"/>
    </xf>
    <xf numFmtId="38" fontId="18" fillId="3" borderId="20" xfId="1638" applyFont="1" applyFill="1" applyBorder="1" applyAlignment="1" applyProtection="1">
      <alignment vertical="center"/>
    </xf>
    <xf numFmtId="38" fontId="18" fillId="3" borderId="37" xfId="1638" applyFont="1" applyFill="1" applyBorder="1" applyAlignment="1" applyProtection="1">
      <alignment vertical="center"/>
    </xf>
    <xf numFmtId="176" fontId="17" fillId="6" borderId="21" xfId="377" applyNumberFormat="1" applyFont="1" applyFill="1" applyBorder="1" applyAlignment="1">
      <alignment horizontal="left" vertical="center" shrinkToFit="1"/>
    </xf>
    <xf numFmtId="38" fontId="3" fillId="6" borderId="0" xfId="1638" applyFont="1" applyFill="1" applyBorder="1" applyAlignment="1" applyProtection="1">
      <alignment horizontal="right" vertical="center" shrinkToFit="1"/>
      <protection locked="0"/>
    </xf>
    <xf numFmtId="38" fontId="3" fillId="6" borderId="10" xfId="1638" applyFont="1" applyFill="1" applyBorder="1" applyAlignment="1" applyProtection="1">
      <alignment horizontal="right" vertical="center" shrinkToFit="1"/>
      <protection locked="0"/>
    </xf>
    <xf numFmtId="176" fontId="6" fillId="6" borderId="0" xfId="1638" applyNumberFormat="1" applyFont="1" applyFill="1" applyBorder="1" applyAlignment="1">
      <alignment vertical="center"/>
    </xf>
    <xf numFmtId="38" fontId="17" fillId="6" borderId="3" xfId="1638" applyFont="1" applyFill="1" applyBorder="1" applyAlignment="1" applyProtection="1">
      <alignment vertical="center" shrinkToFit="1"/>
      <protection locked="0"/>
    </xf>
    <xf numFmtId="38" fontId="33" fillId="3" borderId="9" xfId="1638" applyFont="1" applyFill="1" applyBorder="1" applyAlignment="1" applyProtection="1">
      <alignment horizontal="left" vertical="center" shrinkToFit="1"/>
      <protection locked="0"/>
    </xf>
    <xf numFmtId="38" fontId="33" fillId="3" borderId="12" xfId="1638" applyFont="1" applyFill="1" applyBorder="1" applyAlignment="1" applyProtection="1">
      <alignment vertical="center" shrinkToFit="1"/>
      <protection locked="0"/>
    </xf>
    <xf numFmtId="38" fontId="33" fillId="3" borderId="7" xfId="1638" applyFont="1" applyFill="1" applyBorder="1" applyAlignment="1" applyProtection="1">
      <alignment horizontal="left" vertical="center" shrinkToFit="1"/>
      <protection locked="0"/>
    </xf>
    <xf numFmtId="38" fontId="33" fillId="6" borderId="7" xfId="1638" applyFont="1" applyFill="1" applyBorder="1" applyAlignment="1" applyProtection="1">
      <alignment horizontal="left" vertical="center" shrinkToFit="1"/>
      <protection locked="0"/>
    </xf>
    <xf numFmtId="38" fontId="33" fillId="6" borderId="25" xfId="1638" applyFont="1" applyFill="1" applyBorder="1" applyAlignment="1" applyProtection="1">
      <alignment vertical="center"/>
    </xf>
    <xf numFmtId="38" fontId="33" fillId="3" borderId="0" xfId="1638" applyFont="1" applyFill="1" applyBorder="1" applyAlignment="1" applyProtection="1">
      <alignment vertical="center"/>
    </xf>
    <xf numFmtId="38" fontId="17" fillId="6" borderId="32" xfId="1638" applyFont="1" applyFill="1" applyBorder="1" applyAlignment="1">
      <alignment vertical="center"/>
    </xf>
    <xf numFmtId="38" fontId="17" fillId="11" borderId="6" xfId="1638" applyFont="1" applyFill="1" applyBorder="1" applyAlignment="1" applyProtection="1">
      <alignment horizontal="left" vertical="center"/>
    </xf>
    <xf numFmtId="38" fontId="17" fillId="11" borderId="31" xfId="1638" applyFont="1" applyFill="1" applyBorder="1" applyAlignment="1" applyProtection="1">
      <alignment horizontal="left" vertical="center"/>
    </xf>
    <xf numFmtId="38" fontId="3" fillId="11" borderId="6" xfId="1638" applyFont="1" applyFill="1" applyBorder="1" applyAlignment="1" applyProtection="1">
      <alignment horizontal="left" vertical="center"/>
    </xf>
    <xf numFmtId="176" fontId="3" fillId="6" borderId="9" xfId="377" applyNumberFormat="1" applyFont="1" applyFill="1" applyBorder="1" applyAlignment="1">
      <alignment horizontal="left" vertical="center" shrinkToFit="1"/>
    </xf>
    <xf numFmtId="176" fontId="3" fillId="5" borderId="0" xfId="377" applyNumberFormat="1" applyFont="1" applyFill="1" applyAlignment="1">
      <alignment vertical="center"/>
    </xf>
    <xf numFmtId="38" fontId="6" fillId="3" borderId="34" xfId="1638" applyFont="1" applyFill="1" applyBorder="1" applyAlignment="1" applyProtection="1">
      <alignment horizontal="right" vertical="center" shrinkToFit="1"/>
      <protection locked="0"/>
    </xf>
    <xf numFmtId="38" fontId="17" fillId="6" borderId="6" xfId="1638" applyFont="1" applyFill="1" applyBorder="1" applyAlignment="1" applyProtection="1">
      <alignment vertical="center"/>
    </xf>
    <xf numFmtId="38" fontId="17" fillId="6" borderId="4" xfId="1638" applyFont="1" applyFill="1" applyBorder="1" applyAlignment="1" applyProtection="1">
      <alignment vertical="center"/>
    </xf>
    <xf numFmtId="0" fontId="0" fillId="6" borderId="0" xfId="0" applyFill="1" applyAlignment="1">
      <alignment wrapText="1"/>
    </xf>
    <xf numFmtId="0" fontId="6" fillId="6" borderId="53" xfId="0" applyFont="1" applyFill="1" applyBorder="1" applyAlignment="1">
      <alignment horizontal="center" vertical="center" wrapText="1"/>
    </xf>
    <xf numFmtId="176" fontId="6" fillId="6" borderId="0" xfId="1638" applyNumberFormat="1" applyFont="1" applyFill="1" applyAlignment="1">
      <alignment horizontal="left" vertical="center"/>
    </xf>
    <xf numFmtId="38" fontId="44" fillId="5" borderId="0" xfId="1638" applyFont="1" applyFill="1" applyAlignment="1">
      <alignment vertical="center"/>
    </xf>
    <xf numFmtId="38" fontId="20" fillId="6" borderId="12" xfId="1638" applyFont="1" applyFill="1" applyBorder="1" applyAlignment="1" applyProtection="1">
      <alignment vertical="center" shrinkToFit="1"/>
      <protection locked="0"/>
    </xf>
    <xf numFmtId="38" fontId="3" fillId="5" borderId="25" xfId="1638" applyFont="1" applyFill="1" applyBorder="1" applyAlignment="1">
      <alignment vertical="center"/>
    </xf>
    <xf numFmtId="38" fontId="3" fillId="5" borderId="25" xfId="1638" applyFont="1" applyFill="1" applyBorder="1" applyAlignment="1">
      <alignment horizontal="center" vertical="center"/>
    </xf>
    <xf numFmtId="38" fontId="6" fillId="6" borderId="0" xfId="1638" applyFont="1" applyFill="1" applyBorder="1" applyAlignment="1">
      <alignment horizontal="left" vertical="center"/>
    </xf>
    <xf numFmtId="38" fontId="6" fillId="6" borderId="32" xfId="1638" applyFont="1" applyFill="1" applyBorder="1" applyAlignment="1">
      <alignment horizontal="left" vertical="center"/>
    </xf>
    <xf numFmtId="38" fontId="6" fillId="6" borderId="32" xfId="1638" applyFont="1" applyFill="1" applyBorder="1" applyAlignment="1">
      <alignment vertical="center"/>
    </xf>
    <xf numFmtId="38" fontId="6" fillId="6" borderId="0" xfId="1638" applyFont="1" applyFill="1" applyAlignment="1">
      <alignment vertical="center"/>
    </xf>
    <xf numFmtId="38" fontId="6" fillId="6" borderId="22" xfId="1638" applyFont="1" applyFill="1" applyBorder="1" applyAlignment="1">
      <alignment vertical="center" shrinkToFit="1"/>
    </xf>
    <xf numFmtId="176" fontId="6" fillId="5" borderId="0" xfId="377" applyNumberFormat="1" applyFont="1" applyFill="1" applyAlignment="1">
      <alignment vertical="center"/>
    </xf>
    <xf numFmtId="176" fontId="6" fillId="6" borderId="21" xfId="377" applyNumberFormat="1" applyFont="1" applyFill="1" applyBorder="1" applyAlignment="1" applyProtection="1">
      <alignment horizontal="left" vertical="center" shrinkToFit="1"/>
      <protection locked="0"/>
    </xf>
    <xf numFmtId="0" fontId="0" fillId="6" borderId="9" xfId="0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3" fillId="6" borderId="0" xfId="0" applyFont="1" applyFill="1" applyAlignment="1">
      <alignment wrapText="1"/>
    </xf>
    <xf numFmtId="0" fontId="45" fillId="6" borderId="7" xfId="0" applyFont="1" applyFill="1" applyBorder="1" applyAlignment="1">
      <alignment vertical="center"/>
    </xf>
    <xf numFmtId="0" fontId="43" fillId="6" borderId="9" xfId="0" applyFont="1" applyFill="1" applyBorder="1" applyAlignment="1">
      <alignment vertical="center"/>
    </xf>
    <xf numFmtId="0" fontId="43" fillId="6" borderId="12" xfId="0" applyFont="1" applyFill="1" applyBorder="1" applyAlignment="1">
      <alignment vertical="center"/>
    </xf>
    <xf numFmtId="0" fontId="45" fillId="6" borderId="9" xfId="0" applyFont="1" applyFill="1" applyBorder="1" applyAlignment="1">
      <alignment vertical="center"/>
    </xf>
    <xf numFmtId="38" fontId="6" fillId="12" borderId="0" xfId="1638" applyFont="1" applyFill="1" applyBorder="1" applyAlignment="1" applyProtection="1">
      <alignment vertical="center"/>
    </xf>
    <xf numFmtId="38" fontId="3" fillId="12" borderId="0" xfId="1638" applyFont="1" applyFill="1" applyBorder="1" applyAlignment="1" applyProtection="1">
      <alignment vertical="center"/>
    </xf>
    <xf numFmtId="38" fontId="3" fillId="12" borderId="0" xfId="1638" applyFont="1" applyFill="1" applyBorder="1" applyAlignment="1" applyProtection="1">
      <alignment horizontal="right" vertical="center"/>
    </xf>
    <xf numFmtId="38" fontId="3" fillId="12" borderId="0" xfId="1638" applyFont="1" applyFill="1" applyBorder="1" applyAlignment="1">
      <alignment vertical="center" shrinkToFit="1"/>
    </xf>
    <xf numFmtId="38" fontId="6" fillId="12" borderId="0" xfId="1638" applyFont="1" applyFill="1" applyBorder="1" applyAlignment="1">
      <alignment vertical="center" shrinkToFit="1"/>
    </xf>
    <xf numFmtId="38" fontId="3" fillId="12" borderId="0" xfId="1638" applyFont="1" applyFill="1" applyBorder="1" applyAlignment="1">
      <alignment vertical="center"/>
    </xf>
    <xf numFmtId="38" fontId="3" fillId="12" borderId="0" xfId="1638" applyFont="1" applyFill="1" applyAlignment="1">
      <alignment vertical="center"/>
    </xf>
    <xf numFmtId="38" fontId="3" fillId="12" borderId="0" xfId="1638" applyFont="1" applyFill="1" applyAlignment="1" applyProtection="1">
      <alignment vertical="center"/>
    </xf>
    <xf numFmtId="38" fontId="3" fillId="12" borderId="0" xfId="1638" applyFont="1" applyFill="1" applyAlignment="1" applyProtection="1">
      <alignment horizontal="right" vertical="center"/>
    </xf>
    <xf numFmtId="38" fontId="3" fillId="12" borderId="0" xfId="1638" applyFont="1" applyFill="1" applyAlignment="1">
      <alignment horizontal="right" vertical="center"/>
    </xf>
    <xf numFmtId="0" fontId="3" fillId="6" borderId="9" xfId="0" applyFont="1" applyFill="1" applyBorder="1" applyAlignment="1">
      <alignment wrapText="1"/>
    </xf>
    <xf numFmtId="38" fontId="3" fillId="6" borderId="25" xfId="1638" applyFont="1" applyFill="1" applyBorder="1" applyAlignment="1" applyProtection="1">
      <alignment horizontal="left" vertical="center"/>
    </xf>
    <xf numFmtId="38" fontId="3" fillId="6" borderId="0" xfId="1638" applyFont="1" applyFill="1" applyBorder="1" applyAlignment="1" applyProtection="1">
      <alignment horizontal="left" vertical="center"/>
    </xf>
    <xf numFmtId="38" fontId="3" fillId="6" borderId="28" xfId="1638" applyFont="1" applyFill="1" applyBorder="1" applyAlignment="1" applyProtection="1">
      <alignment horizontal="left" vertical="center"/>
    </xf>
    <xf numFmtId="38" fontId="17" fillId="6" borderId="0" xfId="1638" applyFont="1" applyFill="1" applyBorder="1" applyAlignment="1" applyProtection="1">
      <alignment horizontal="left" vertical="center" shrinkToFit="1"/>
      <protection locked="0"/>
    </xf>
    <xf numFmtId="38" fontId="17" fillId="3" borderId="9" xfId="1638" applyFont="1" applyFill="1" applyBorder="1" applyAlignment="1" applyProtection="1">
      <alignment horizontal="left" vertical="center" shrinkToFit="1"/>
      <protection locked="0"/>
    </xf>
    <xf numFmtId="38" fontId="17" fillId="3" borderId="31" xfId="1638" applyFont="1" applyFill="1" applyBorder="1" applyAlignment="1" applyProtection="1">
      <alignment horizontal="left" vertical="center" shrinkToFit="1"/>
      <protection locked="0"/>
    </xf>
    <xf numFmtId="38" fontId="6" fillId="8" borderId="41" xfId="1640" applyFont="1" applyFill="1" applyBorder="1" applyAlignment="1">
      <alignment vertical="center" shrinkToFit="1"/>
    </xf>
    <xf numFmtId="38" fontId="6" fillId="10" borderId="41" xfId="1640" applyFont="1" applyFill="1" applyBorder="1" applyAlignment="1">
      <alignment vertical="center" shrinkToFit="1"/>
    </xf>
    <xf numFmtId="38" fontId="6" fillId="6" borderId="48" xfId="1640" applyFont="1" applyFill="1" applyBorder="1" applyAlignment="1">
      <alignment vertical="center" shrinkToFit="1"/>
    </xf>
    <xf numFmtId="38" fontId="6" fillId="6" borderId="18" xfId="1640" applyFont="1" applyFill="1" applyBorder="1" applyAlignment="1">
      <alignment vertical="center" shrinkToFit="1"/>
    </xf>
    <xf numFmtId="0" fontId="6" fillId="6" borderId="56" xfId="0" applyFont="1" applyFill="1" applyBorder="1" applyAlignment="1">
      <alignment horizontal="center" vertical="center" wrapText="1"/>
    </xf>
    <xf numFmtId="176" fontId="6" fillId="8" borderId="40" xfId="396" applyNumberFormat="1" applyFont="1" applyFill="1" applyBorder="1" applyAlignment="1">
      <alignment horizontal="left" vertical="center" shrinkToFit="1"/>
    </xf>
    <xf numFmtId="38" fontId="3" fillId="8" borderId="44" xfId="1640" applyFont="1" applyFill="1" applyBorder="1" applyAlignment="1">
      <alignment horizontal="left" vertical="center" shrinkToFit="1"/>
    </xf>
    <xf numFmtId="38" fontId="3" fillId="3" borderId="0" xfId="1640" applyFont="1" applyFill="1" applyAlignment="1">
      <alignment vertical="center"/>
    </xf>
    <xf numFmtId="38" fontId="3" fillId="6" borderId="0" xfId="1640" applyFont="1" applyFill="1" applyAlignment="1">
      <alignment vertical="center"/>
    </xf>
    <xf numFmtId="38" fontId="5" fillId="6" borderId="0" xfId="1640" applyFont="1" applyFill="1" applyAlignment="1">
      <alignment vertical="center"/>
    </xf>
    <xf numFmtId="38" fontId="5" fillId="3" borderId="0" xfId="1640" applyFont="1" applyFill="1" applyAlignment="1">
      <alignment vertical="center"/>
    </xf>
    <xf numFmtId="38" fontId="3" fillId="3" borderId="0" xfId="1640" applyFont="1" applyFill="1" applyBorder="1" applyAlignment="1">
      <alignment vertical="center"/>
    </xf>
    <xf numFmtId="38" fontId="21" fillId="6" borderId="0" xfId="1640" applyFont="1" applyFill="1" applyAlignment="1">
      <alignment horizontal="right" vertical="center"/>
    </xf>
    <xf numFmtId="38" fontId="3" fillId="3" borderId="2" xfId="1640" applyFont="1" applyFill="1" applyBorder="1" applyAlignment="1">
      <alignment horizontal="center" vertical="center" shrinkToFit="1"/>
    </xf>
    <xf numFmtId="38" fontId="3" fillId="3" borderId="3" xfId="1640" applyFont="1" applyFill="1" applyBorder="1" applyAlignment="1">
      <alignment horizontal="center" vertical="center" shrinkToFit="1"/>
    </xf>
    <xf numFmtId="38" fontId="6" fillId="6" borderId="3" xfId="1640" applyFont="1" applyFill="1" applyBorder="1" applyAlignment="1">
      <alignment horizontal="center" vertical="center" shrinkToFit="1"/>
    </xf>
    <xf numFmtId="38" fontId="3" fillId="3" borderId="4" xfId="1640" applyFont="1" applyFill="1" applyBorder="1" applyAlignment="1">
      <alignment horizontal="center" vertical="center" shrinkToFit="1"/>
    </xf>
    <xf numFmtId="38" fontId="3" fillId="3" borderId="11" xfId="1640" applyFont="1" applyFill="1" applyBorder="1" applyAlignment="1">
      <alignment horizontal="center" vertical="center" shrinkToFit="1"/>
    </xf>
    <xf numFmtId="38" fontId="3" fillId="3" borderId="10" xfId="1640" applyFont="1" applyFill="1" applyBorder="1" applyAlignment="1">
      <alignment horizontal="center" vertical="center" shrinkToFit="1"/>
    </xf>
    <xf numFmtId="38" fontId="6" fillId="3" borderId="3" xfId="1640" applyFont="1" applyFill="1" applyBorder="1" applyAlignment="1">
      <alignment horizontal="center" vertical="center" shrinkToFit="1"/>
    </xf>
    <xf numFmtId="38" fontId="3" fillId="3" borderId="13" xfId="1640" applyFont="1" applyFill="1" applyBorder="1" applyAlignment="1">
      <alignment vertical="center" shrinkToFit="1"/>
    </xf>
    <xf numFmtId="38" fontId="3" fillId="6" borderId="17" xfId="1640" applyFont="1" applyFill="1" applyBorder="1" applyAlignment="1">
      <alignment vertical="center" shrinkToFit="1"/>
    </xf>
    <xf numFmtId="38" fontId="17" fillId="6" borderId="3" xfId="1640" applyFont="1" applyFill="1" applyBorder="1" applyAlignment="1">
      <alignment vertical="center" shrinkToFit="1"/>
    </xf>
    <xf numFmtId="38" fontId="3" fillId="3" borderId="5" xfId="1640" applyFont="1" applyFill="1" applyBorder="1" applyAlignment="1">
      <alignment vertical="center" shrinkToFit="1"/>
    </xf>
    <xf numFmtId="38" fontId="3" fillId="3" borderId="11" xfId="1640" applyFont="1" applyFill="1" applyBorder="1" applyAlignment="1">
      <alignment horizontal="right" vertical="center" shrinkToFit="1"/>
    </xf>
    <xf numFmtId="38" fontId="3" fillId="3" borderId="10" xfId="1640" applyFont="1" applyFill="1" applyBorder="1" applyAlignment="1">
      <alignment horizontal="right" vertical="center" shrinkToFit="1"/>
    </xf>
    <xf numFmtId="38" fontId="17" fillId="3" borderId="12" xfId="1640" applyFont="1" applyFill="1" applyBorder="1" applyAlignment="1">
      <alignment horizontal="right" vertical="center" shrinkToFit="1"/>
    </xf>
    <xf numFmtId="38" fontId="3" fillId="3" borderId="12" xfId="1640" applyFont="1" applyFill="1" applyBorder="1" applyAlignment="1">
      <alignment horizontal="right" vertical="center" shrinkToFit="1"/>
    </xf>
    <xf numFmtId="38" fontId="3" fillId="3" borderId="6" xfId="1640" applyFont="1" applyFill="1" applyBorder="1" applyAlignment="1">
      <alignment horizontal="center" vertical="center" shrinkToFit="1"/>
    </xf>
    <xf numFmtId="38" fontId="3" fillId="6" borderId="2" xfId="1640" applyFont="1" applyFill="1" applyBorder="1" applyAlignment="1">
      <alignment horizontal="right" vertical="center" shrinkToFit="1"/>
    </xf>
    <xf numFmtId="38" fontId="3" fillId="6" borderId="3" xfId="1640" applyFont="1" applyFill="1" applyBorder="1" applyAlignment="1">
      <alignment vertical="center" shrinkToFit="1"/>
    </xf>
    <xf numFmtId="38" fontId="17" fillId="6" borderId="8" xfId="1640" applyFont="1" applyFill="1" applyBorder="1" applyAlignment="1">
      <alignment vertical="center" shrinkToFit="1"/>
    </xf>
    <xf numFmtId="38" fontId="3" fillId="6" borderId="2" xfId="1640" applyFont="1" applyFill="1" applyBorder="1" applyAlignment="1">
      <alignment vertical="center" shrinkToFit="1"/>
    </xf>
    <xf numFmtId="38" fontId="3" fillId="3" borderId="8" xfId="1640" applyFont="1" applyFill="1" applyBorder="1" applyAlignment="1">
      <alignment horizontal="center" vertical="center" shrinkToFit="1"/>
    </xf>
    <xf numFmtId="38" fontId="3" fillId="6" borderId="25" xfId="1640" applyFont="1" applyFill="1" applyBorder="1" applyAlignment="1">
      <alignment horizontal="center" vertical="center" shrinkToFit="1"/>
    </xf>
    <xf numFmtId="9" fontId="3" fillId="3" borderId="31" xfId="379" applyFont="1" applyFill="1" applyBorder="1" applyAlignment="1">
      <alignment horizontal="left" vertical="center" shrinkToFit="1"/>
    </xf>
    <xf numFmtId="38" fontId="6" fillId="3" borderId="7" xfId="1640" applyFont="1" applyFill="1" applyBorder="1" applyAlignment="1">
      <alignment horizontal="center" vertical="center" shrinkToFit="1"/>
    </xf>
    <xf numFmtId="9" fontId="3" fillId="3" borderId="6" xfId="379" applyFont="1" applyFill="1" applyBorder="1" applyAlignment="1">
      <alignment horizontal="left" vertical="center" shrinkToFit="1"/>
    </xf>
    <xf numFmtId="38" fontId="3" fillId="3" borderId="12" xfId="1640" applyFont="1" applyFill="1" applyBorder="1" applyAlignment="1">
      <alignment vertical="center" shrinkToFit="1"/>
    </xf>
    <xf numFmtId="38" fontId="17" fillId="6" borderId="11" xfId="1640" applyFont="1" applyFill="1" applyBorder="1" applyAlignment="1" applyProtection="1">
      <alignment vertical="center" shrinkToFit="1"/>
      <protection locked="0"/>
    </xf>
    <xf numFmtId="38" fontId="17" fillId="6" borderId="10" xfId="1640" applyFont="1" applyFill="1" applyBorder="1" applyAlignment="1" applyProtection="1">
      <alignment vertical="center" shrinkToFit="1"/>
      <protection locked="0"/>
    </xf>
    <xf numFmtId="38" fontId="6" fillId="3" borderId="12" xfId="1640" applyFont="1" applyFill="1" applyBorder="1" applyAlignment="1" applyProtection="1">
      <alignment vertical="center" shrinkToFit="1"/>
      <protection locked="0"/>
    </xf>
    <xf numFmtId="38" fontId="3" fillId="3" borderId="10" xfId="1640" applyFont="1" applyFill="1" applyBorder="1" applyAlignment="1">
      <alignment vertical="center" shrinkToFit="1"/>
    </xf>
    <xf numFmtId="38" fontId="3" fillId="3" borderId="11" xfId="1640" applyFont="1" applyFill="1" applyBorder="1" applyAlignment="1" applyProtection="1">
      <alignment vertical="center" shrinkToFit="1"/>
      <protection locked="0"/>
    </xf>
    <xf numFmtId="38" fontId="17" fillId="3" borderId="12" xfId="1640" applyFont="1" applyFill="1" applyBorder="1" applyAlignment="1">
      <alignment vertical="center" shrinkToFit="1"/>
    </xf>
    <xf numFmtId="38" fontId="17" fillId="6" borderId="18" xfId="1640" applyFont="1" applyFill="1" applyBorder="1" applyAlignment="1">
      <alignment vertical="center" shrinkToFit="1"/>
    </xf>
    <xf numFmtId="38" fontId="17" fillId="6" borderId="5" xfId="1640" applyFont="1" applyFill="1" applyBorder="1" applyAlignment="1">
      <alignment vertical="center" shrinkToFit="1"/>
    </xf>
    <xf numFmtId="38" fontId="17" fillId="3" borderId="12" xfId="1640" applyFont="1" applyFill="1" applyBorder="1" applyAlignment="1" applyProtection="1">
      <alignment vertical="center" shrinkToFit="1"/>
      <protection locked="0"/>
    </xf>
    <xf numFmtId="38" fontId="3" fillId="6" borderId="12" xfId="1640" applyFont="1" applyFill="1" applyBorder="1" applyAlignment="1">
      <alignment vertical="center" shrinkToFit="1"/>
    </xf>
    <xf numFmtId="38" fontId="3" fillId="6" borderId="5" xfId="1640" applyFont="1" applyFill="1" applyBorder="1" applyAlignment="1">
      <alignment vertical="center" shrinkToFit="1"/>
    </xf>
    <xf numFmtId="38" fontId="3" fillId="6" borderId="10" xfId="1640" applyFont="1" applyFill="1" applyBorder="1" applyAlignment="1">
      <alignment vertical="center" shrinkToFit="1"/>
    </xf>
    <xf numFmtId="38" fontId="17" fillId="3" borderId="2" xfId="1640" applyFont="1" applyFill="1" applyBorder="1" applyAlignment="1">
      <alignment vertical="center" shrinkToFit="1"/>
    </xf>
    <xf numFmtId="38" fontId="17" fillId="3" borderId="3" xfId="1640" applyFont="1" applyFill="1" applyBorder="1" applyAlignment="1">
      <alignment vertical="center" shrinkToFit="1"/>
    </xf>
    <xf numFmtId="38" fontId="17" fillId="6" borderId="20" xfId="1640" applyFont="1" applyFill="1" applyBorder="1" applyAlignment="1">
      <alignment vertical="center" shrinkToFit="1"/>
    </xf>
    <xf numFmtId="38" fontId="17" fillId="6" borderId="4" xfId="1640" applyFont="1" applyFill="1" applyBorder="1" applyAlignment="1">
      <alignment vertical="center" shrinkToFit="1"/>
    </xf>
    <xf numFmtId="38" fontId="17" fillId="6" borderId="2" xfId="1640" applyFont="1" applyFill="1" applyBorder="1" applyAlignment="1" applyProtection="1">
      <alignment vertical="center" shrinkToFit="1"/>
      <protection locked="0"/>
    </xf>
    <xf numFmtId="38" fontId="17" fillId="6" borderId="36" xfId="1640" applyFont="1" applyFill="1" applyBorder="1" applyAlignment="1" applyProtection="1">
      <alignment vertical="center" shrinkToFit="1"/>
      <protection locked="0"/>
    </xf>
    <xf numFmtId="38" fontId="17" fillId="6" borderId="3" xfId="1640" applyFont="1" applyFill="1" applyBorder="1" applyAlignment="1" applyProtection="1">
      <alignment vertical="center" shrinkToFit="1"/>
      <protection locked="0"/>
    </xf>
    <xf numFmtId="38" fontId="3" fillId="6" borderId="4" xfId="1640" applyFont="1" applyFill="1" applyBorder="1" applyAlignment="1">
      <alignment vertical="center" shrinkToFit="1"/>
    </xf>
    <xf numFmtId="38" fontId="3" fillId="6" borderId="36" xfId="1640" applyFont="1" applyFill="1" applyBorder="1" applyAlignment="1">
      <alignment vertical="center" shrinkToFit="1"/>
    </xf>
    <xf numFmtId="38" fontId="3" fillId="3" borderId="2" xfId="1640" applyFont="1" applyFill="1" applyBorder="1" applyAlignment="1" applyProtection="1">
      <alignment vertical="center" shrinkToFit="1"/>
      <protection locked="0"/>
    </xf>
    <xf numFmtId="38" fontId="6" fillId="3" borderId="9" xfId="1640" applyFont="1" applyFill="1" applyBorder="1" applyAlignment="1">
      <alignment horizontal="center" vertical="center" shrinkToFit="1"/>
    </xf>
    <xf numFmtId="38" fontId="3" fillId="3" borderId="8" xfId="1640" applyFont="1" applyFill="1" applyBorder="1" applyAlignment="1" applyProtection="1">
      <alignment vertical="center" shrinkToFit="1"/>
      <protection locked="0"/>
    </xf>
    <xf numFmtId="38" fontId="17" fillId="3" borderId="5" xfId="1640" applyFont="1" applyFill="1" applyBorder="1" applyAlignment="1">
      <alignment vertical="center" shrinkToFit="1"/>
    </xf>
    <xf numFmtId="38" fontId="3" fillId="3" borderId="12" xfId="1640" applyFont="1" applyFill="1" applyBorder="1" applyAlignment="1" applyProtection="1">
      <alignment vertical="center" shrinkToFit="1"/>
      <protection locked="0"/>
    </xf>
    <xf numFmtId="38" fontId="3" fillId="6" borderId="11" xfId="1640" applyFont="1" applyFill="1" applyBorder="1" applyAlignment="1" applyProtection="1">
      <alignment vertical="center" shrinkToFit="1"/>
      <protection locked="0"/>
    </xf>
    <xf numFmtId="38" fontId="3" fillId="3" borderId="7" xfId="1640" applyFont="1" applyFill="1" applyBorder="1" applyAlignment="1">
      <alignment vertical="center" shrinkToFit="1"/>
    </xf>
    <xf numFmtId="38" fontId="6" fillId="6" borderId="17" xfId="1640" applyFont="1" applyFill="1" applyBorder="1" applyAlignment="1">
      <alignment vertical="center" shrinkToFit="1"/>
    </xf>
    <xf numFmtId="38" fontId="17" fillId="3" borderId="13" xfId="1640" applyFont="1" applyFill="1" applyBorder="1" applyAlignment="1" applyProtection="1">
      <alignment vertical="center" shrinkToFit="1"/>
      <protection locked="0"/>
    </xf>
    <xf numFmtId="38" fontId="17" fillId="6" borderId="24" xfId="1640" applyFont="1" applyFill="1" applyBorder="1" applyAlignment="1" applyProtection="1">
      <alignment vertical="center" shrinkToFit="1"/>
      <protection locked="0"/>
    </xf>
    <xf numFmtId="38" fontId="3" fillId="6" borderId="8" xfId="1640" applyFont="1" applyFill="1" applyBorder="1" applyAlignment="1" applyProtection="1">
      <alignment vertical="center" shrinkToFit="1"/>
      <protection locked="0"/>
    </xf>
    <xf numFmtId="38" fontId="17" fillId="6" borderId="11" xfId="1640" applyFont="1" applyFill="1" applyBorder="1" applyAlignment="1">
      <alignment vertical="center" shrinkToFit="1"/>
    </xf>
    <xf numFmtId="38" fontId="17" fillId="6" borderId="2" xfId="1640" applyFont="1" applyFill="1" applyBorder="1" applyAlignment="1">
      <alignment vertical="center" shrinkToFit="1"/>
    </xf>
    <xf numFmtId="38" fontId="17" fillId="3" borderId="4" xfId="1640" applyFont="1" applyFill="1" applyBorder="1" applyAlignment="1">
      <alignment vertical="center" shrinkToFit="1"/>
    </xf>
    <xf numFmtId="38" fontId="17" fillId="3" borderId="3" xfId="1640" applyFont="1" applyFill="1" applyBorder="1" applyAlignment="1" applyProtection="1">
      <alignment vertical="center" shrinkToFit="1"/>
      <protection locked="0"/>
    </xf>
    <xf numFmtId="38" fontId="3" fillId="3" borderId="4" xfId="1640" applyFont="1" applyFill="1" applyBorder="1" applyAlignment="1">
      <alignment vertical="center" shrinkToFit="1"/>
    </xf>
    <xf numFmtId="38" fontId="6" fillId="3" borderId="9" xfId="1640" applyFont="1" applyFill="1" applyBorder="1" applyAlignment="1" applyProtection="1">
      <alignment vertical="center" shrinkToFit="1"/>
      <protection locked="0"/>
    </xf>
    <xf numFmtId="38" fontId="6" fillId="3" borderId="7" xfId="1640" applyFont="1" applyFill="1" applyBorder="1" applyAlignment="1" applyProtection="1">
      <alignment vertical="center" shrinkToFit="1"/>
      <protection locked="0"/>
    </xf>
    <xf numFmtId="38" fontId="3" fillId="6" borderId="15" xfId="1640" applyFont="1" applyFill="1" applyBorder="1" applyAlignment="1">
      <alignment vertical="center" shrinkToFit="1"/>
    </xf>
    <xf numFmtId="38" fontId="6" fillId="6" borderId="19" xfId="1640" applyFont="1" applyFill="1" applyBorder="1" applyAlignment="1">
      <alignment vertical="center" shrinkToFit="1"/>
    </xf>
    <xf numFmtId="38" fontId="6" fillId="6" borderId="15" xfId="1640" applyFont="1" applyFill="1" applyBorder="1" applyAlignment="1">
      <alignment vertical="center" shrinkToFit="1"/>
    </xf>
    <xf numFmtId="38" fontId="3" fillId="6" borderId="16" xfId="1640" applyFont="1" applyFill="1" applyBorder="1" applyAlignment="1">
      <alignment vertical="center" shrinkToFit="1"/>
    </xf>
    <xf numFmtId="38" fontId="3" fillId="6" borderId="35" xfId="1640" applyFont="1" applyFill="1" applyBorder="1" applyAlignment="1">
      <alignment vertical="center" shrinkToFit="1"/>
    </xf>
    <xf numFmtId="38" fontId="3" fillId="3" borderId="14" xfId="1640" applyFont="1" applyFill="1" applyBorder="1" applyAlignment="1">
      <alignment vertical="center" shrinkToFit="1"/>
    </xf>
    <xf numFmtId="38" fontId="3" fillId="6" borderId="2" xfId="1640" applyFont="1" applyFill="1" applyBorder="1" applyAlignment="1">
      <alignment horizontal="center" vertical="center" shrinkToFit="1"/>
    </xf>
    <xf numFmtId="38" fontId="3" fillId="3" borderId="18" xfId="1640" applyFont="1" applyFill="1" applyBorder="1" applyAlignment="1">
      <alignment horizontal="center" vertical="center" shrinkToFit="1"/>
    </xf>
    <xf numFmtId="38" fontId="6" fillId="6" borderId="20" xfId="1640" applyFont="1" applyFill="1" applyBorder="1" applyAlignment="1">
      <alignment horizontal="center" vertical="center" shrinkToFit="1"/>
    </xf>
    <xf numFmtId="38" fontId="3" fillId="6" borderId="4" xfId="1640" applyFont="1" applyFill="1" applyBorder="1" applyAlignment="1">
      <alignment horizontal="center" vertical="center" shrinkToFit="1"/>
    </xf>
    <xf numFmtId="38" fontId="3" fillId="5" borderId="17" xfId="1640" applyFont="1" applyFill="1" applyBorder="1" applyAlignment="1">
      <alignment horizontal="right" vertical="center" shrinkToFit="1"/>
    </xf>
    <xf numFmtId="38" fontId="17" fillId="6" borderId="17" xfId="1640" applyFont="1" applyFill="1" applyBorder="1" applyAlignment="1">
      <alignment horizontal="right" vertical="center" shrinkToFit="1"/>
    </xf>
    <xf numFmtId="38" fontId="17" fillId="3" borderId="4" xfId="1640" applyFont="1" applyFill="1" applyBorder="1" applyAlignment="1">
      <alignment horizontal="right" vertical="center" shrinkToFit="1"/>
    </xf>
    <xf numFmtId="38" fontId="3" fillId="6" borderId="3" xfId="1640" applyFont="1" applyFill="1" applyBorder="1" applyAlignment="1">
      <alignment horizontal="right" vertical="center" shrinkToFit="1"/>
    </xf>
    <xf numFmtId="38" fontId="3" fillId="6" borderId="36" xfId="1640" applyFont="1" applyFill="1" applyBorder="1" applyAlignment="1">
      <alignment horizontal="right" vertical="center" shrinkToFit="1"/>
    </xf>
    <xf numFmtId="38" fontId="3" fillId="6" borderId="4" xfId="1640" applyFont="1" applyFill="1" applyBorder="1" applyAlignment="1">
      <alignment horizontal="right" vertical="center" shrinkToFit="1"/>
    </xf>
    <xf numFmtId="38" fontId="3" fillId="3" borderId="2" xfId="1640" applyFont="1" applyFill="1" applyBorder="1" applyAlignment="1">
      <alignment vertical="center" shrinkToFit="1"/>
    </xf>
    <xf numFmtId="38" fontId="17" fillId="3" borderId="8" xfId="1640" applyFont="1" applyFill="1" applyBorder="1" applyAlignment="1">
      <alignment vertical="center" shrinkToFit="1"/>
    </xf>
    <xf numFmtId="38" fontId="17" fillId="6" borderId="0" xfId="1640" applyFont="1" applyFill="1" applyBorder="1" applyAlignment="1">
      <alignment vertical="center" shrinkToFit="1"/>
    </xf>
    <xf numFmtId="38" fontId="17" fillId="6" borderId="9" xfId="1640" applyFont="1" applyFill="1" applyBorder="1" applyAlignment="1">
      <alignment vertical="center" shrinkToFit="1"/>
    </xf>
    <xf numFmtId="38" fontId="3" fillId="6" borderId="9" xfId="1640" applyFont="1" applyFill="1" applyBorder="1" applyAlignment="1">
      <alignment vertical="center" shrinkToFit="1"/>
    </xf>
    <xf numFmtId="38" fontId="3" fillId="6" borderId="31" xfId="1640" applyFont="1" applyFill="1" applyBorder="1" applyAlignment="1">
      <alignment vertical="center" shrinkToFit="1"/>
    </xf>
    <xf numFmtId="38" fontId="3" fillId="6" borderId="0" xfId="1640" applyFont="1" applyFill="1" applyBorder="1" applyAlignment="1">
      <alignment vertical="center" shrinkToFit="1"/>
    </xf>
    <xf numFmtId="38" fontId="3" fillId="5" borderId="20" xfId="1640" applyFont="1" applyFill="1" applyBorder="1" applyAlignment="1">
      <alignment horizontal="right" vertical="center" shrinkToFit="1"/>
    </xf>
    <xf numFmtId="38" fontId="17" fillId="6" borderId="3" xfId="1640" applyFont="1" applyFill="1" applyBorder="1" applyAlignment="1">
      <alignment horizontal="right" vertical="center" shrinkToFit="1"/>
    </xf>
    <xf numFmtId="38" fontId="17" fillId="3" borderId="5" xfId="1640" applyFont="1" applyFill="1" applyBorder="1" applyAlignment="1">
      <alignment horizontal="right" vertical="center" shrinkToFit="1"/>
    </xf>
    <xf numFmtId="38" fontId="17" fillId="3" borderId="36" xfId="1640" applyFont="1" applyFill="1" applyBorder="1" applyAlignment="1">
      <alignment vertical="center" shrinkToFit="1"/>
    </xf>
    <xf numFmtId="38" fontId="17" fillId="6" borderId="10" xfId="1640" applyFont="1" applyFill="1" applyBorder="1" applyAlignment="1">
      <alignment vertical="center" shrinkToFit="1"/>
    </xf>
    <xf numFmtId="38" fontId="17" fillId="6" borderId="12" xfId="1640" applyFont="1" applyFill="1" applyBorder="1" applyAlignment="1">
      <alignment vertical="center" shrinkToFit="1"/>
    </xf>
    <xf numFmtId="38" fontId="3" fillId="3" borderId="25" xfId="1640" applyFont="1" applyFill="1" applyBorder="1" applyAlignment="1">
      <alignment horizontal="center" vertical="center" shrinkToFit="1"/>
    </xf>
    <xf numFmtId="38" fontId="3" fillId="6" borderId="0" xfId="1640" applyFont="1" applyFill="1" applyBorder="1" applyAlignment="1">
      <alignment horizontal="center" vertical="center" shrinkToFit="1"/>
    </xf>
    <xf numFmtId="38" fontId="6" fillId="6" borderId="9" xfId="1640" applyFont="1" applyFill="1" applyBorder="1" applyAlignment="1">
      <alignment horizontal="center" vertical="center" shrinkToFit="1"/>
    </xf>
    <xf numFmtId="38" fontId="6" fillId="6" borderId="11" xfId="1640" applyFont="1" applyFill="1" applyBorder="1" applyAlignment="1">
      <alignment vertical="center" shrinkToFit="1"/>
    </xf>
    <xf numFmtId="38" fontId="6" fillId="6" borderId="11" xfId="1640" applyFont="1" applyFill="1" applyBorder="1" applyAlignment="1" applyProtection="1">
      <alignment vertical="center" shrinkToFit="1"/>
      <protection locked="0"/>
    </xf>
    <xf numFmtId="38" fontId="17" fillId="6" borderId="29" xfId="1640" applyFont="1" applyFill="1" applyBorder="1" applyAlignment="1">
      <alignment vertical="center" shrinkToFit="1"/>
    </xf>
    <xf numFmtId="38" fontId="17" fillId="3" borderId="11" xfId="1640" applyFont="1" applyFill="1" applyBorder="1" applyAlignment="1" applyProtection="1">
      <alignment vertical="center" shrinkToFit="1"/>
      <protection locked="0"/>
    </xf>
    <xf numFmtId="38" fontId="17" fillId="3" borderId="24" xfId="1640" applyFont="1" applyFill="1" applyBorder="1" applyAlignment="1">
      <alignment vertical="center" shrinkToFit="1"/>
    </xf>
    <xf numFmtId="38" fontId="17" fillId="3" borderId="2" xfId="1640" applyFont="1" applyFill="1" applyBorder="1" applyAlignment="1" applyProtection="1">
      <alignment vertical="center" shrinkToFit="1"/>
      <protection locked="0"/>
    </xf>
    <xf numFmtId="38" fontId="17" fillId="6" borderId="30" xfId="1640" applyFont="1" applyFill="1" applyBorder="1" applyAlignment="1">
      <alignment vertical="center" shrinkToFit="1"/>
    </xf>
    <xf numFmtId="38" fontId="17" fillId="3" borderId="7" xfId="1640" applyFont="1" applyFill="1" applyBorder="1" applyAlignment="1">
      <alignment vertical="center" shrinkToFit="1"/>
    </xf>
    <xf numFmtId="38" fontId="17" fillId="6" borderId="7" xfId="1640" applyFont="1" applyFill="1" applyBorder="1" applyAlignment="1">
      <alignment vertical="center" shrinkToFit="1"/>
    </xf>
    <xf numFmtId="38" fontId="17" fillId="6" borderId="6" xfId="1640" applyFont="1" applyFill="1" applyBorder="1" applyAlignment="1">
      <alignment vertical="center" shrinkToFit="1"/>
    </xf>
    <xf numFmtId="38" fontId="17" fillId="3" borderId="20" xfId="1640" applyFont="1" applyFill="1" applyBorder="1" applyAlignment="1">
      <alignment vertical="center" shrinkToFit="1"/>
    </xf>
    <xf numFmtId="38" fontId="17" fillId="3" borderId="9" xfId="1640" applyFont="1" applyFill="1" applyBorder="1" applyAlignment="1" applyProtection="1">
      <alignment vertical="center" shrinkToFit="1"/>
      <protection locked="0"/>
    </xf>
    <xf numFmtId="9" fontId="17" fillId="3" borderId="6" xfId="379" applyFont="1" applyFill="1" applyBorder="1" applyAlignment="1">
      <alignment horizontal="left" vertical="center" shrinkToFit="1"/>
    </xf>
    <xf numFmtId="38" fontId="17" fillId="3" borderId="24" xfId="1640" applyFont="1" applyFill="1" applyBorder="1" applyAlignment="1" applyProtection="1">
      <alignment vertical="center" shrinkToFit="1"/>
      <protection locked="0"/>
    </xf>
    <xf numFmtId="38" fontId="17" fillId="3" borderId="7" xfId="1640" applyFont="1" applyFill="1" applyBorder="1" applyAlignment="1">
      <alignment horizontal="center" vertical="center" shrinkToFit="1"/>
    </xf>
    <xf numFmtId="38" fontId="6" fillId="6" borderId="12" xfId="1640" applyFont="1" applyFill="1" applyBorder="1" applyAlignment="1">
      <alignment vertical="center" shrinkToFit="1"/>
    </xf>
    <xf numFmtId="38" fontId="3" fillId="3" borderId="3" xfId="1640" applyFont="1" applyFill="1" applyBorder="1" applyAlignment="1">
      <alignment vertical="center" shrinkToFit="1"/>
    </xf>
    <xf numFmtId="38" fontId="3" fillId="0" borderId="11" xfId="1640" applyFont="1" applyFill="1" applyBorder="1" applyAlignment="1" applyProtection="1">
      <alignment vertical="center" shrinkToFit="1"/>
      <protection locked="0"/>
    </xf>
    <xf numFmtId="38" fontId="6" fillId="6" borderId="7" xfId="1640" applyFont="1" applyFill="1" applyBorder="1" applyAlignment="1">
      <alignment vertical="center" shrinkToFit="1"/>
    </xf>
    <xf numFmtId="38" fontId="3" fillId="3" borderId="13" xfId="1640" applyFont="1" applyFill="1" applyBorder="1" applyAlignment="1" applyProtection="1">
      <alignment vertical="center" shrinkToFit="1"/>
      <protection locked="0"/>
    </xf>
    <xf numFmtId="38" fontId="3" fillId="6" borderId="24" xfId="1640" applyFont="1" applyFill="1" applyBorder="1" applyAlignment="1" applyProtection="1">
      <alignment vertical="center" shrinkToFit="1"/>
      <protection locked="0"/>
    </xf>
    <xf numFmtId="38" fontId="6" fillId="3" borderId="14" xfId="1640" applyFont="1" applyFill="1" applyBorder="1" applyAlignment="1">
      <alignment vertical="center" shrinkToFit="1"/>
    </xf>
    <xf numFmtId="38" fontId="6" fillId="6" borderId="35" xfId="1640" applyFont="1" applyFill="1" applyBorder="1" applyAlignment="1">
      <alignment vertical="center" shrinkToFit="1"/>
    </xf>
    <xf numFmtId="9" fontId="3" fillId="3" borderId="0" xfId="379" applyFont="1" applyFill="1" applyAlignment="1">
      <alignment vertical="center"/>
    </xf>
    <xf numFmtId="9" fontId="3" fillId="6" borderId="0" xfId="379" applyFont="1" applyFill="1" applyAlignment="1">
      <alignment vertical="center"/>
    </xf>
    <xf numFmtId="9" fontId="3" fillId="3" borderId="0" xfId="379" applyFont="1" applyFill="1" applyBorder="1" applyAlignment="1">
      <alignment vertical="center"/>
    </xf>
    <xf numFmtId="38" fontId="3" fillId="3" borderId="0" xfId="1640" applyFont="1" applyFill="1" applyAlignment="1">
      <alignment vertical="center" shrinkToFit="1"/>
    </xf>
    <xf numFmtId="38" fontId="3" fillId="6" borderId="0" xfId="1640" applyFont="1" applyFill="1" applyAlignment="1">
      <alignment vertical="center" shrinkToFit="1"/>
    </xf>
    <xf numFmtId="38" fontId="3" fillId="3" borderId="0" xfId="1640" applyFont="1" applyFill="1" applyBorder="1" applyAlignment="1">
      <alignment vertical="center" shrinkToFit="1"/>
    </xf>
    <xf numFmtId="38" fontId="6" fillId="8" borderId="45" xfId="1640" applyFont="1" applyFill="1" applyBorder="1" applyAlignment="1">
      <alignment horizontal="center" vertical="center" shrinkToFit="1"/>
    </xf>
    <xf numFmtId="38" fontId="3" fillId="3" borderId="37" xfId="1640" applyFont="1" applyFill="1" applyBorder="1" applyAlignment="1">
      <alignment horizontal="center" vertical="center" shrinkToFit="1"/>
    </xf>
    <xf numFmtId="38" fontId="3" fillId="3" borderId="5" xfId="1640" applyFont="1" applyFill="1" applyBorder="1" applyAlignment="1">
      <alignment horizontal="center" vertical="center" shrinkToFit="1"/>
    </xf>
    <xf numFmtId="38" fontId="17" fillId="8" borderId="44" xfId="1640" applyFont="1" applyFill="1" applyBorder="1" applyAlignment="1">
      <alignment horizontal="right" vertical="center" shrinkToFit="1"/>
    </xf>
    <xf numFmtId="38" fontId="17" fillId="3" borderId="26" xfId="1640" applyFont="1" applyFill="1" applyBorder="1" applyAlignment="1">
      <alignment horizontal="right" vertical="center" shrinkToFit="1"/>
    </xf>
    <xf numFmtId="38" fontId="17" fillId="3" borderId="11" xfId="1640" applyFont="1" applyFill="1" applyBorder="1" applyAlignment="1">
      <alignment horizontal="right" vertical="center" shrinkToFit="1"/>
    </xf>
    <xf numFmtId="38" fontId="17" fillId="3" borderId="10" xfId="1640" applyFont="1" applyFill="1" applyBorder="1" applyAlignment="1">
      <alignment horizontal="right" vertical="center" shrinkToFit="1"/>
    </xf>
    <xf numFmtId="38" fontId="3" fillId="6" borderId="6" xfId="1640" applyFont="1" applyFill="1" applyBorder="1" applyAlignment="1">
      <alignment horizontal="right" vertical="center" shrinkToFit="1"/>
    </xf>
    <xf numFmtId="38" fontId="17" fillId="3" borderId="3" xfId="1640" applyFont="1" applyFill="1" applyBorder="1" applyAlignment="1">
      <alignment horizontal="right" vertical="center" shrinkToFit="1"/>
    </xf>
    <xf numFmtId="38" fontId="17" fillId="8" borderId="40" xfId="1640" applyFont="1" applyFill="1" applyBorder="1" applyAlignment="1">
      <alignment vertical="center" shrinkToFit="1"/>
    </xf>
    <xf numFmtId="38" fontId="17" fillId="6" borderId="36" xfId="1640" applyFont="1" applyFill="1" applyBorder="1" applyAlignment="1">
      <alignment horizontal="right" vertical="center" shrinkToFit="1"/>
    </xf>
    <xf numFmtId="38" fontId="6" fillId="6" borderId="17" xfId="1640" applyFont="1" applyFill="1" applyBorder="1" applyAlignment="1">
      <alignment horizontal="left" vertical="center" shrinkToFit="1"/>
    </xf>
    <xf numFmtId="38" fontId="6" fillId="8" borderId="40" xfId="1640" applyFont="1" applyFill="1" applyBorder="1" applyAlignment="1">
      <alignment horizontal="left" vertical="center" shrinkToFit="1"/>
    </xf>
    <xf numFmtId="9" fontId="6" fillId="6" borderId="26" xfId="379" applyFont="1" applyFill="1" applyBorder="1" applyAlignment="1">
      <alignment horizontal="left" vertical="center" shrinkToFit="1"/>
    </xf>
    <xf numFmtId="38" fontId="3" fillId="6" borderId="8" xfId="1640" applyFont="1" applyFill="1" applyBorder="1" applyAlignment="1">
      <alignment horizontal="left" vertical="center" shrinkToFit="1"/>
    </xf>
    <xf numFmtId="38" fontId="3" fillId="6" borderId="0" xfId="1640" applyFont="1" applyFill="1" applyBorder="1" applyAlignment="1">
      <alignment horizontal="left" vertical="center" shrinkToFit="1"/>
    </xf>
    <xf numFmtId="9" fontId="3" fillId="6" borderId="9" xfId="379" applyFont="1" applyFill="1" applyBorder="1" applyAlignment="1">
      <alignment horizontal="left" vertical="center" shrinkToFit="1"/>
    </xf>
    <xf numFmtId="9" fontId="3" fillId="6" borderId="0" xfId="379" applyFont="1" applyFill="1" applyBorder="1" applyAlignment="1">
      <alignment horizontal="left" vertical="center" shrinkToFit="1"/>
    </xf>
    <xf numFmtId="38" fontId="3" fillId="3" borderId="8" xfId="1640" applyFont="1" applyFill="1" applyBorder="1" applyAlignment="1">
      <alignment horizontal="left" vertical="center" shrinkToFit="1"/>
    </xf>
    <xf numFmtId="38" fontId="6" fillId="6" borderId="27" xfId="1640" applyFont="1" applyFill="1" applyBorder="1" applyAlignment="1">
      <alignment vertical="center" shrinkToFit="1"/>
    </xf>
    <xf numFmtId="38" fontId="6" fillId="6" borderId="10" xfId="1640" applyFont="1" applyFill="1" applyBorder="1" applyAlignment="1" applyProtection="1">
      <alignment vertical="center" shrinkToFit="1"/>
      <protection locked="0"/>
    </xf>
    <xf numFmtId="38" fontId="6" fillId="6" borderId="12" xfId="1640" applyFont="1" applyFill="1" applyBorder="1" applyAlignment="1" applyProtection="1">
      <alignment vertical="center" shrinkToFit="1"/>
      <protection locked="0"/>
    </xf>
    <xf numFmtId="38" fontId="17" fillId="6" borderId="37" xfId="1640" applyFont="1" applyFill="1" applyBorder="1" applyAlignment="1">
      <alignment vertical="center" shrinkToFit="1"/>
    </xf>
    <xf numFmtId="38" fontId="6" fillId="8" borderId="44" xfId="1640" applyFont="1" applyFill="1" applyBorder="1" applyAlignment="1">
      <alignment vertical="center" shrinkToFit="1"/>
    </xf>
    <xf numFmtId="9" fontId="6" fillId="6" borderId="28" xfId="379" applyFont="1" applyFill="1" applyBorder="1" applyAlignment="1">
      <alignment horizontal="left" vertical="center" shrinkToFit="1"/>
    </xf>
    <xf numFmtId="38" fontId="3" fillId="6" borderId="0" xfId="1640" applyFont="1" applyFill="1" applyBorder="1" applyAlignment="1" applyProtection="1">
      <alignment vertical="center" shrinkToFit="1"/>
      <protection locked="0"/>
    </xf>
    <xf numFmtId="38" fontId="11" fillId="8" borderId="41" xfId="1640" applyFont="1" applyFill="1" applyBorder="1" applyAlignment="1">
      <alignment vertical="center" shrinkToFit="1"/>
    </xf>
    <xf numFmtId="38" fontId="17" fillId="6" borderId="17" xfId="1640" applyFont="1" applyFill="1" applyBorder="1" applyAlignment="1">
      <alignment horizontal="left" vertical="center" shrinkToFit="1"/>
    </xf>
    <xf numFmtId="38" fontId="17" fillId="8" borderId="40" xfId="1640" applyFont="1" applyFill="1" applyBorder="1" applyAlignment="1">
      <alignment horizontal="left" vertical="center" shrinkToFit="1"/>
    </xf>
    <xf numFmtId="38" fontId="17" fillId="6" borderId="26" xfId="1640" applyFont="1" applyFill="1" applyBorder="1" applyAlignment="1">
      <alignment horizontal="left" vertical="center" shrinkToFit="1"/>
    </xf>
    <xf numFmtId="38" fontId="17" fillId="6" borderId="13" xfId="1640" applyFont="1" applyFill="1" applyBorder="1" applyAlignment="1" applyProtection="1">
      <alignment horizontal="left" vertical="center" shrinkToFit="1"/>
      <protection locked="0"/>
    </xf>
    <xf numFmtId="38" fontId="17" fillId="6" borderId="24" xfId="1640" applyFont="1" applyFill="1" applyBorder="1" applyAlignment="1" applyProtection="1">
      <alignment horizontal="left" vertical="center" shrinkToFit="1"/>
      <protection locked="0"/>
    </xf>
    <xf numFmtId="38" fontId="17" fillId="3" borderId="7" xfId="1640" applyFont="1" applyFill="1" applyBorder="1" applyAlignment="1" applyProtection="1">
      <alignment horizontal="left" vertical="center" shrinkToFit="1"/>
      <protection locked="0"/>
    </xf>
    <xf numFmtId="9" fontId="3" fillId="6" borderId="7" xfId="379" applyFont="1" applyFill="1" applyBorder="1" applyAlignment="1">
      <alignment horizontal="left" vertical="center" shrinkToFit="1"/>
    </xf>
    <xf numFmtId="9" fontId="3" fillId="6" borderId="24" xfId="379" applyFont="1" applyFill="1" applyBorder="1" applyAlignment="1">
      <alignment horizontal="left" vertical="center" shrinkToFit="1"/>
    </xf>
    <xf numFmtId="38" fontId="3" fillId="6" borderId="13" xfId="1640" applyFont="1" applyFill="1" applyBorder="1" applyAlignment="1" applyProtection="1">
      <alignment horizontal="left" vertical="center" shrinkToFit="1"/>
      <protection locked="0"/>
    </xf>
    <xf numFmtId="38" fontId="17" fillId="8" borderId="44" xfId="1640" applyFont="1" applyFill="1" applyBorder="1" applyAlignment="1">
      <alignment horizontal="left" vertical="center" shrinkToFit="1"/>
    </xf>
    <xf numFmtId="38" fontId="17" fillId="6" borderId="28" xfId="1640" applyFont="1" applyFill="1" applyBorder="1" applyAlignment="1">
      <alignment horizontal="left" vertical="center" shrinkToFit="1"/>
    </xf>
    <xf numFmtId="38" fontId="17" fillId="6" borderId="8" xfId="1640" applyFont="1" applyFill="1" applyBorder="1" applyAlignment="1" applyProtection="1">
      <alignment horizontal="left" vertical="center" shrinkToFit="1"/>
      <protection locked="0"/>
    </xf>
    <xf numFmtId="38" fontId="17" fillId="6" borderId="0" xfId="1640" applyFont="1" applyFill="1" applyBorder="1" applyAlignment="1" applyProtection="1">
      <alignment horizontal="left" vertical="center" shrinkToFit="1"/>
      <protection locked="0"/>
    </xf>
    <xf numFmtId="38" fontId="17" fillId="3" borderId="9" xfId="1640" applyFont="1" applyFill="1" applyBorder="1" applyAlignment="1" applyProtection="1">
      <alignment horizontal="left" vertical="center" shrinkToFit="1"/>
      <protection locked="0"/>
    </xf>
    <xf numFmtId="38" fontId="17" fillId="8" borderId="41" xfId="1640" applyFont="1" applyFill="1" applyBorder="1" applyAlignment="1">
      <alignment vertical="center" shrinkToFit="1"/>
    </xf>
    <xf numFmtId="38" fontId="17" fillId="3" borderId="27" xfId="1640" applyFont="1" applyFill="1" applyBorder="1" applyAlignment="1">
      <alignment vertical="center" shrinkToFit="1"/>
    </xf>
    <xf numFmtId="38" fontId="3" fillId="6" borderId="10" xfId="1640" applyFont="1" applyFill="1" applyBorder="1" applyAlignment="1" applyProtection="1">
      <alignment vertical="center" shrinkToFit="1"/>
      <protection locked="0"/>
    </xf>
    <xf numFmtId="38" fontId="3" fillId="6" borderId="8" xfId="1640" applyFont="1" applyFill="1" applyBorder="1" applyAlignment="1" applyProtection="1">
      <alignment horizontal="left" vertical="center" shrinkToFit="1"/>
      <protection locked="0"/>
    </xf>
    <xf numFmtId="38" fontId="3" fillId="6" borderId="20" xfId="1640" applyFont="1" applyFill="1" applyBorder="1" applyAlignment="1">
      <alignment horizontal="right" vertical="center" shrinkToFit="1"/>
    </xf>
    <xf numFmtId="38" fontId="3" fillId="8" borderId="43" xfId="1640" applyFont="1" applyFill="1" applyBorder="1" applyAlignment="1">
      <alignment horizontal="right" vertical="center" shrinkToFit="1"/>
    </xf>
    <xf numFmtId="38" fontId="3" fillId="6" borderId="37" xfId="1640" applyFont="1" applyFill="1" applyBorder="1" applyAlignment="1">
      <alignment horizontal="right" vertical="center" shrinkToFit="1"/>
    </xf>
    <xf numFmtId="38" fontId="17" fillId="6" borderId="11" xfId="1640" applyFont="1" applyFill="1" applyBorder="1" applyAlignment="1" applyProtection="1">
      <alignment horizontal="right" vertical="center" shrinkToFit="1"/>
      <protection locked="0"/>
    </xf>
    <xf numFmtId="38" fontId="3" fillId="6" borderId="3" xfId="1640" applyFont="1" applyFill="1" applyBorder="1" applyAlignment="1" applyProtection="1">
      <alignment horizontal="right" vertical="center" shrinkToFit="1"/>
      <protection locked="0"/>
    </xf>
    <xf numFmtId="38" fontId="3" fillId="6" borderId="26" xfId="1640" applyFont="1" applyFill="1" applyBorder="1" applyAlignment="1">
      <alignment horizontal="left" vertical="center" shrinkToFit="1"/>
    </xf>
    <xf numFmtId="38" fontId="3" fillId="6" borderId="24" xfId="1640" applyFont="1" applyFill="1" applyBorder="1" applyAlignment="1" applyProtection="1">
      <alignment horizontal="left" vertical="center" shrinkToFit="1"/>
      <protection locked="0"/>
    </xf>
    <xf numFmtId="38" fontId="3" fillId="6" borderId="7" xfId="1640" applyFont="1" applyFill="1" applyBorder="1" applyAlignment="1" applyProtection="1">
      <alignment horizontal="left" vertical="center" shrinkToFit="1"/>
      <protection locked="0"/>
    </xf>
    <xf numFmtId="38" fontId="3" fillId="6" borderId="7" xfId="1640" applyFont="1" applyFill="1" applyBorder="1" applyAlignment="1">
      <alignment horizontal="left" vertical="center" shrinkToFit="1"/>
    </xf>
    <xf numFmtId="38" fontId="3" fillId="6" borderId="6" xfId="1640" applyFont="1" applyFill="1" applyBorder="1" applyAlignment="1">
      <alignment horizontal="left" vertical="center" shrinkToFit="1"/>
    </xf>
    <xf numFmtId="38" fontId="3" fillId="6" borderId="24" xfId="1640" applyFont="1" applyFill="1" applyBorder="1" applyAlignment="1">
      <alignment horizontal="left" vertical="center" shrinkToFit="1"/>
    </xf>
    <xf numFmtId="38" fontId="20" fillId="3" borderId="12" xfId="1640" applyFont="1" applyFill="1" applyBorder="1" applyAlignment="1" applyProtection="1">
      <alignment vertical="center" shrinkToFit="1"/>
      <protection locked="0"/>
    </xf>
    <xf numFmtId="38" fontId="17" fillId="8" borderId="43" xfId="1640" applyFont="1" applyFill="1" applyBorder="1" applyAlignment="1">
      <alignment vertical="center" shrinkToFit="1"/>
    </xf>
    <xf numFmtId="38" fontId="17" fillId="6" borderId="26" xfId="1640" applyFont="1" applyFill="1" applyBorder="1" applyAlignment="1">
      <alignment vertical="center" shrinkToFit="1"/>
    </xf>
    <xf numFmtId="38" fontId="17" fillId="6" borderId="36" xfId="1640" applyFont="1" applyFill="1" applyBorder="1" applyAlignment="1">
      <alignment vertical="center" shrinkToFit="1"/>
    </xf>
    <xf numFmtId="38" fontId="3" fillId="6" borderId="31" xfId="1640" applyFont="1" applyFill="1" applyBorder="1" applyAlignment="1">
      <alignment horizontal="left" vertical="center" shrinkToFit="1"/>
    </xf>
    <xf numFmtId="38" fontId="17" fillId="6" borderId="27" xfId="1640" applyFont="1" applyFill="1" applyBorder="1" applyAlignment="1">
      <alignment vertical="center" shrinkToFit="1"/>
    </xf>
    <xf numFmtId="38" fontId="3" fillId="6" borderId="7" xfId="1640" applyFont="1" applyFill="1" applyBorder="1" applyAlignment="1">
      <alignment vertical="center" shrinkToFit="1"/>
    </xf>
    <xf numFmtId="38" fontId="3" fillId="6" borderId="6" xfId="1640" applyFont="1" applyFill="1" applyBorder="1" applyAlignment="1">
      <alignment vertical="center" shrinkToFit="1"/>
    </xf>
    <xf numFmtId="38" fontId="17" fillId="6" borderId="8" xfId="1640" applyFont="1" applyFill="1" applyBorder="1" applyAlignment="1" applyProtection="1">
      <alignment vertical="center" shrinkToFit="1"/>
      <protection locked="0"/>
    </xf>
    <xf numFmtId="38" fontId="3" fillId="8" borderId="40" xfId="1640" applyFont="1" applyFill="1" applyBorder="1" applyAlignment="1">
      <alignment horizontal="left" vertical="center" shrinkToFit="1"/>
    </xf>
    <xf numFmtId="38" fontId="11" fillId="8" borderId="40" xfId="1640" applyFont="1" applyFill="1" applyBorder="1" applyAlignment="1">
      <alignment horizontal="left" vertical="center" shrinkToFit="1"/>
    </xf>
    <xf numFmtId="9" fontId="3" fillId="6" borderId="26" xfId="379" applyFont="1" applyFill="1" applyBorder="1" applyAlignment="1">
      <alignment horizontal="left" vertical="center" shrinkToFit="1"/>
    </xf>
    <xf numFmtId="38" fontId="6" fillId="0" borderId="27" xfId="1640" applyFont="1" applyFill="1" applyBorder="1" applyAlignment="1">
      <alignment vertical="center" shrinkToFit="1"/>
    </xf>
    <xf numFmtId="38" fontId="6" fillId="8" borderId="40" xfId="1640" applyFont="1" applyFill="1" applyBorder="1" applyAlignment="1">
      <alignment vertical="center" shrinkToFit="1"/>
    </xf>
    <xf numFmtId="38" fontId="3" fillId="6" borderId="13" xfId="1640" applyFont="1" applyFill="1" applyBorder="1" applyAlignment="1">
      <alignment vertical="center" shrinkToFit="1"/>
    </xf>
    <xf numFmtId="38" fontId="3" fillId="6" borderId="24" xfId="1640" applyFont="1" applyFill="1" applyBorder="1" applyAlignment="1">
      <alignment vertical="center" shrinkToFit="1"/>
    </xf>
    <xf numFmtId="38" fontId="20" fillId="6" borderId="11" xfId="1640" applyFont="1" applyFill="1" applyBorder="1" applyAlignment="1" applyProtection="1">
      <alignment vertical="center" shrinkToFit="1"/>
      <protection locked="0"/>
    </xf>
    <xf numFmtId="38" fontId="6" fillId="8" borderId="42" xfId="1640" applyFont="1" applyFill="1" applyBorder="1" applyAlignment="1">
      <alignment vertical="center" shrinkToFit="1"/>
    </xf>
    <xf numFmtId="38" fontId="6" fillId="6" borderId="39" xfId="1640" applyFont="1" applyFill="1" applyBorder="1" applyAlignment="1">
      <alignment vertical="center" shrinkToFit="1"/>
    </xf>
    <xf numFmtId="38" fontId="6" fillId="6" borderId="14" xfId="1640" applyFont="1" applyFill="1" applyBorder="1" applyAlignment="1">
      <alignment vertical="center" shrinkToFit="1"/>
    </xf>
    <xf numFmtId="38" fontId="3" fillId="3" borderId="27" xfId="1640" applyFont="1" applyFill="1" applyBorder="1" applyAlignment="1">
      <alignment horizontal="center" vertical="center" shrinkToFit="1"/>
    </xf>
    <xf numFmtId="38" fontId="17" fillId="8" borderId="40" xfId="1640" applyFont="1" applyFill="1" applyBorder="1" applyAlignment="1">
      <alignment horizontal="right" vertical="center" shrinkToFit="1"/>
    </xf>
    <xf numFmtId="9" fontId="3" fillId="6" borderId="31" xfId="379" applyFont="1" applyFill="1" applyBorder="1" applyAlignment="1">
      <alignment horizontal="left" vertical="center" shrinkToFit="1"/>
    </xf>
    <xf numFmtId="38" fontId="6" fillId="6" borderId="10" xfId="1640" applyFont="1" applyFill="1" applyBorder="1" applyAlignment="1">
      <alignment vertical="center" shrinkToFit="1"/>
    </xf>
    <xf numFmtId="38" fontId="17" fillId="6" borderId="12" xfId="1640" applyFont="1" applyFill="1" applyBorder="1" applyAlignment="1" applyProtection="1">
      <alignment vertical="center" shrinkToFit="1"/>
      <protection locked="0"/>
    </xf>
    <xf numFmtId="38" fontId="3" fillId="6" borderId="23" xfId="1640" applyFont="1" applyFill="1" applyBorder="1" applyAlignment="1">
      <alignment vertical="center" shrinkToFit="1"/>
    </xf>
    <xf numFmtId="38" fontId="17" fillId="6" borderId="9" xfId="1640" applyFont="1" applyFill="1" applyBorder="1" applyAlignment="1" applyProtection="1">
      <alignment vertical="center" shrinkToFit="1"/>
      <protection locked="0"/>
    </xf>
    <xf numFmtId="38" fontId="6" fillId="6" borderId="7" xfId="1640" applyFont="1" applyFill="1" applyBorder="1" applyAlignment="1">
      <alignment horizontal="center" vertical="center" shrinkToFit="1"/>
    </xf>
    <xf numFmtId="38" fontId="3" fillId="5" borderId="8" xfId="1640" applyFont="1" applyFill="1" applyBorder="1" applyAlignment="1" applyProtection="1">
      <alignment horizontal="left" vertical="center" shrinkToFit="1"/>
      <protection locked="0"/>
    </xf>
    <xf numFmtId="38" fontId="17" fillId="6" borderId="17" xfId="1640" applyFont="1" applyFill="1" applyBorder="1" applyAlignment="1" applyProtection="1">
      <alignment horizontal="left" vertical="center" shrinkToFit="1"/>
      <protection locked="0"/>
    </xf>
    <xf numFmtId="38" fontId="17" fillId="6" borderId="7" xfId="1640" applyFont="1" applyFill="1" applyBorder="1" applyAlignment="1" applyProtection="1">
      <alignment horizontal="left" vertical="center" shrinkToFit="1"/>
      <protection locked="0"/>
    </xf>
    <xf numFmtId="38" fontId="3" fillId="6" borderId="33" xfId="1640" applyFont="1" applyFill="1" applyBorder="1" applyAlignment="1">
      <alignment horizontal="left" vertical="center" shrinkToFit="1"/>
    </xf>
    <xf numFmtId="38" fontId="3" fillId="3" borderId="9" xfId="1640" applyFont="1" applyFill="1" applyBorder="1" applyAlignment="1" applyProtection="1">
      <alignment horizontal="left" vertical="center" shrinkToFit="1"/>
      <protection locked="0"/>
    </xf>
    <xf numFmtId="38" fontId="17" fillId="6" borderId="26" xfId="1640" applyFont="1" applyFill="1" applyBorder="1" applyAlignment="1">
      <alignment horizontal="right" vertical="center" shrinkToFit="1"/>
    </xf>
    <xf numFmtId="38" fontId="17" fillId="6" borderId="2" xfId="1640" applyFont="1" applyFill="1" applyBorder="1" applyAlignment="1" applyProtection="1">
      <alignment horizontal="right" vertical="center" shrinkToFit="1"/>
      <protection locked="0"/>
    </xf>
    <xf numFmtId="9" fontId="3" fillId="6" borderId="28" xfId="379" applyFont="1" applyFill="1" applyBorder="1" applyAlignment="1">
      <alignment horizontal="left" vertical="center" shrinkToFit="1"/>
    </xf>
    <xf numFmtId="38" fontId="3" fillId="6" borderId="25" xfId="1640" applyFont="1" applyFill="1" applyBorder="1" applyAlignment="1" applyProtection="1">
      <alignment vertical="center" shrinkToFit="1"/>
      <protection locked="0"/>
    </xf>
    <xf numFmtId="38" fontId="3" fillId="6" borderId="28" xfId="1640" applyFont="1" applyFill="1" applyBorder="1" applyAlignment="1">
      <alignment horizontal="left" vertical="center" shrinkToFit="1"/>
    </xf>
    <xf numFmtId="38" fontId="3" fillId="6" borderId="0" xfId="1640" applyFont="1" applyFill="1" applyBorder="1" applyAlignment="1" applyProtection="1">
      <alignment horizontal="left" vertical="center" shrinkToFit="1"/>
      <protection locked="0"/>
    </xf>
    <xf numFmtId="38" fontId="3" fillId="8" borderId="41" xfId="1640" applyFont="1" applyFill="1" applyBorder="1" applyAlignment="1">
      <alignment vertical="center" shrinkToFit="1"/>
    </xf>
    <xf numFmtId="38" fontId="3" fillId="6" borderId="27" xfId="1640" applyFont="1" applyFill="1" applyBorder="1" applyAlignment="1">
      <alignment vertical="center" shrinkToFit="1"/>
    </xf>
    <xf numFmtId="38" fontId="3" fillId="6" borderId="17" xfId="1640" applyFont="1" applyFill="1" applyBorder="1" applyAlignment="1" applyProtection="1">
      <alignment horizontal="left" vertical="center" shrinkToFit="1"/>
      <protection locked="0"/>
    </xf>
    <xf numFmtId="38" fontId="3" fillId="3" borderId="7" xfId="1640" applyFont="1" applyFill="1" applyBorder="1" applyAlignment="1" applyProtection="1">
      <alignment horizontal="left" vertical="center" shrinkToFit="1"/>
      <protection locked="0"/>
    </xf>
    <xf numFmtId="38" fontId="3" fillId="6" borderId="29" xfId="1640" applyFont="1" applyFill="1" applyBorder="1" applyAlignment="1" applyProtection="1">
      <alignment vertical="center" shrinkToFit="1"/>
      <protection locked="0"/>
    </xf>
    <xf numFmtId="38" fontId="3" fillId="6" borderId="12" xfId="1640" applyFont="1" applyFill="1" applyBorder="1" applyAlignment="1" applyProtection="1">
      <alignment vertical="center" shrinkToFit="1"/>
      <protection locked="0"/>
    </xf>
    <xf numFmtId="38" fontId="3" fillId="6" borderId="26" xfId="1640" applyFont="1" applyFill="1" applyBorder="1" applyAlignment="1">
      <alignment vertical="center" shrinkToFit="1"/>
    </xf>
    <xf numFmtId="38" fontId="3" fillId="6" borderId="32" xfId="1640" applyFont="1" applyFill="1" applyBorder="1" applyAlignment="1">
      <alignment horizontal="left" vertical="center" shrinkToFit="1"/>
    </xf>
    <xf numFmtId="38" fontId="17" fillId="6" borderId="24" xfId="1640" applyFont="1" applyFill="1" applyBorder="1" applyAlignment="1">
      <alignment horizontal="left" vertical="center" shrinkToFit="1"/>
    </xf>
    <xf numFmtId="38" fontId="3" fillId="6" borderId="32" xfId="1640" applyFont="1" applyFill="1" applyBorder="1" applyAlignment="1">
      <alignment vertical="center" shrinkToFit="1"/>
    </xf>
    <xf numFmtId="38" fontId="3" fillId="6" borderId="9" xfId="1640" applyFont="1" applyFill="1" applyBorder="1" applyAlignment="1" applyProtection="1">
      <alignment vertical="center" shrinkToFit="1"/>
      <protection locked="0"/>
    </xf>
    <xf numFmtId="38" fontId="6" fillId="6" borderId="9" xfId="1640" applyFont="1" applyFill="1" applyBorder="1" applyAlignment="1">
      <alignment vertical="center" shrinkToFit="1"/>
    </xf>
    <xf numFmtId="38" fontId="6" fillId="6" borderId="29" xfId="1640" applyFont="1" applyFill="1" applyBorder="1" applyAlignment="1">
      <alignment vertical="center" shrinkToFit="1"/>
    </xf>
    <xf numFmtId="38" fontId="3" fillId="6" borderId="13" xfId="1640" applyFont="1" applyFill="1" applyBorder="1" applyAlignment="1" applyProtection="1">
      <alignment vertical="center" shrinkToFit="1"/>
      <protection locked="0"/>
    </xf>
    <xf numFmtId="38" fontId="3" fillId="6" borderId="18" xfId="1640" applyFont="1" applyFill="1" applyBorder="1" applyAlignment="1">
      <alignment horizontal="center" vertical="center" shrinkToFit="1"/>
    </xf>
    <xf numFmtId="176" fontId="17" fillId="8" borderId="40" xfId="379" applyNumberFormat="1" applyFont="1" applyFill="1" applyBorder="1" applyAlignment="1">
      <alignment horizontal="left" vertical="center" shrinkToFit="1"/>
    </xf>
    <xf numFmtId="176" fontId="17" fillId="6" borderId="26" xfId="379" applyNumberFormat="1" applyFont="1" applyFill="1" applyBorder="1" applyAlignment="1">
      <alignment horizontal="left" vertical="center" shrinkToFit="1"/>
    </xf>
    <xf numFmtId="176" fontId="17" fillId="6" borderId="30" xfId="379" applyNumberFormat="1" applyFont="1" applyFill="1" applyBorder="1" applyAlignment="1">
      <alignment horizontal="left" vertical="center" shrinkToFit="1"/>
    </xf>
    <xf numFmtId="176" fontId="17" fillId="6" borderId="7" xfId="379" applyNumberFormat="1" applyFont="1" applyFill="1" applyBorder="1" applyAlignment="1">
      <alignment horizontal="left" vertical="center" shrinkToFit="1"/>
    </xf>
    <xf numFmtId="176" fontId="3" fillId="6" borderId="7" xfId="379" applyNumberFormat="1" applyFont="1" applyFill="1" applyBorder="1" applyAlignment="1">
      <alignment horizontal="left" vertical="center" shrinkToFit="1"/>
    </xf>
    <xf numFmtId="176" fontId="3" fillId="6" borderId="6" xfId="379" applyNumberFormat="1" applyFont="1" applyFill="1" applyBorder="1" applyAlignment="1">
      <alignment horizontal="left" vertical="center" shrinkToFit="1"/>
    </xf>
    <xf numFmtId="176" fontId="17" fillId="6" borderId="13" xfId="379" applyNumberFormat="1" applyFont="1" applyFill="1" applyBorder="1" applyAlignment="1">
      <alignment horizontal="left" vertical="center" shrinkToFit="1"/>
    </xf>
    <xf numFmtId="176" fontId="17" fillId="6" borderId="24" xfId="379" applyNumberFormat="1" applyFont="1" applyFill="1" applyBorder="1" applyAlignment="1">
      <alignment horizontal="left" vertical="center" shrinkToFit="1"/>
    </xf>
    <xf numFmtId="176" fontId="3" fillId="6" borderId="24" xfId="379" applyNumberFormat="1" applyFont="1" applyFill="1" applyBorder="1" applyAlignment="1">
      <alignment horizontal="left" vertical="center" shrinkToFit="1"/>
    </xf>
    <xf numFmtId="38" fontId="17" fillId="6" borderId="25" xfId="1640" applyFont="1" applyFill="1" applyBorder="1" applyAlignment="1">
      <alignment vertical="center" shrinkToFit="1"/>
    </xf>
    <xf numFmtId="38" fontId="17" fillId="8" borderId="44" xfId="1640" applyFont="1" applyFill="1" applyBorder="1" applyAlignment="1">
      <alignment vertical="center" shrinkToFit="1"/>
    </xf>
    <xf numFmtId="38" fontId="3" fillId="6" borderId="8" xfId="1640" applyFont="1" applyFill="1" applyBorder="1" applyAlignment="1">
      <alignment vertical="center" shrinkToFit="1"/>
    </xf>
    <xf numFmtId="38" fontId="3" fillId="6" borderId="11" xfId="1640" applyFont="1" applyFill="1" applyBorder="1" applyAlignment="1">
      <alignment vertical="center" shrinkToFit="1"/>
    </xf>
    <xf numFmtId="176" fontId="6" fillId="6" borderId="7" xfId="379" applyNumberFormat="1" applyFont="1" applyFill="1" applyBorder="1" applyAlignment="1">
      <alignment horizontal="left" vertical="center" shrinkToFit="1"/>
    </xf>
    <xf numFmtId="176" fontId="6" fillId="8" borderId="40" xfId="379" applyNumberFormat="1" applyFont="1" applyFill="1" applyBorder="1" applyAlignment="1">
      <alignment horizontal="left" vertical="center" shrinkToFit="1"/>
    </xf>
    <xf numFmtId="176" fontId="6" fillId="6" borderId="26" xfId="379" applyNumberFormat="1" applyFont="1" applyFill="1" applyBorder="1" applyAlignment="1">
      <alignment horizontal="left" vertical="center" shrinkToFit="1"/>
    </xf>
    <xf numFmtId="176" fontId="6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6" fillId="6" borderId="7" xfId="379" applyNumberFormat="1" applyFont="1" applyFill="1" applyBorder="1" applyAlignment="1" applyProtection="1">
      <alignment horizontal="left" vertical="center" shrinkToFit="1"/>
      <protection locked="0"/>
    </xf>
    <xf numFmtId="9" fontId="6" fillId="6" borderId="6" xfId="379" applyFont="1" applyFill="1" applyBorder="1" applyAlignment="1">
      <alignment horizontal="left" vertical="center" shrinkToFit="1"/>
    </xf>
    <xf numFmtId="176" fontId="6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6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6" fillId="6" borderId="29" xfId="1640" applyFont="1" applyFill="1" applyBorder="1" applyAlignment="1" applyProtection="1">
      <alignment vertical="center" shrinkToFit="1"/>
      <protection locked="0"/>
    </xf>
    <xf numFmtId="38" fontId="6" fillId="6" borderId="5" xfId="1640" applyFont="1" applyFill="1" applyBorder="1" applyAlignment="1">
      <alignment vertical="center" shrinkToFit="1"/>
    </xf>
    <xf numFmtId="176" fontId="3" fillId="6" borderId="17" xfId="379" applyNumberFormat="1" applyFont="1" applyFill="1" applyBorder="1" applyAlignment="1">
      <alignment horizontal="left" vertical="center" shrinkToFit="1"/>
    </xf>
    <xf numFmtId="176" fontId="3" fillId="8" borderId="44" xfId="379" applyNumberFormat="1" applyFont="1" applyFill="1" applyBorder="1" applyAlignment="1">
      <alignment horizontal="left" vertical="center" shrinkToFit="1"/>
    </xf>
    <xf numFmtId="9" fontId="6" fillId="6" borderId="26" xfId="379" applyNumberFormat="1" applyFont="1" applyFill="1" applyBorder="1" applyAlignment="1">
      <alignment horizontal="left" vertical="center" shrinkToFit="1"/>
    </xf>
    <xf numFmtId="176" fontId="17" fillId="6" borderId="32" xfId="379" applyNumberFormat="1" applyFont="1" applyFill="1" applyBorder="1" applyAlignment="1">
      <alignment horizontal="left" vertical="center" shrinkToFit="1"/>
    </xf>
    <xf numFmtId="176" fontId="17" fillId="6" borderId="9" xfId="379" applyNumberFormat="1" applyFont="1" applyFill="1" applyBorder="1" applyAlignment="1">
      <alignment horizontal="left" vertical="center" shrinkToFit="1"/>
    </xf>
    <xf numFmtId="176" fontId="3" fillId="6" borderId="0" xfId="379" applyNumberFormat="1" applyFont="1" applyFill="1" applyBorder="1" applyAlignment="1">
      <alignment horizontal="left" vertical="center" shrinkToFit="1"/>
    </xf>
    <xf numFmtId="176" fontId="17" fillId="6" borderId="8" xfId="379" applyNumberFormat="1" applyFont="1" applyFill="1" applyBorder="1" applyAlignment="1">
      <alignment horizontal="left" vertical="center" shrinkToFit="1"/>
    </xf>
    <xf numFmtId="176" fontId="17" fillId="6" borderId="0" xfId="379" applyNumberFormat="1" applyFont="1" applyFill="1" applyBorder="1" applyAlignment="1">
      <alignment horizontal="left" vertical="center" shrinkToFit="1"/>
    </xf>
    <xf numFmtId="176" fontId="3" fillId="6" borderId="31" xfId="379" applyNumberFormat="1" applyFont="1" applyFill="1" applyBorder="1" applyAlignment="1">
      <alignment horizontal="left" vertical="center" shrinkToFit="1"/>
    </xf>
    <xf numFmtId="176" fontId="3" fillId="6" borderId="9" xfId="379" applyNumberFormat="1" applyFont="1" applyFill="1" applyBorder="1" applyAlignment="1">
      <alignment horizontal="left" vertical="center" shrinkToFit="1"/>
    </xf>
    <xf numFmtId="38" fontId="3" fillId="8" borderId="44" xfId="1640" applyFont="1" applyFill="1" applyBorder="1" applyAlignment="1">
      <alignment vertical="center" shrinkToFit="1"/>
    </xf>
    <xf numFmtId="38" fontId="17" fillId="6" borderId="32" xfId="1640" applyFont="1" applyFill="1" applyBorder="1" applyAlignment="1">
      <alignment vertical="center" shrinkToFit="1"/>
    </xf>
    <xf numFmtId="176" fontId="48" fillId="8" borderId="40" xfId="379" applyNumberFormat="1" applyFont="1" applyFill="1" applyBorder="1" applyAlignment="1">
      <alignment horizontal="left" vertical="center" shrinkToFit="1"/>
    </xf>
    <xf numFmtId="176" fontId="6" fillId="6" borderId="30" xfId="379" applyNumberFormat="1" applyFont="1" applyFill="1" applyBorder="1" applyAlignment="1">
      <alignment horizontal="left" vertical="center" shrinkToFit="1"/>
    </xf>
    <xf numFmtId="176" fontId="6" fillId="0" borderId="7" xfId="379" applyNumberFormat="1" applyFont="1" applyFill="1" applyBorder="1" applyAlignment="1">
      <alignment horizontal="left" vertical="center" shrinkToFit="1"/>
    </xf>
    <xf numFmtId="176" fontId="6" fillId="6" borderId="8" xfId="379" applyNumberFormat="1" applyFont="1" applyFill="1" applyBorder="1" applyAlignment="1">
      <alignment horizontal="left" vertical="center" shrinkToFit="1"/>
    </xf>
    <xf numFmtId="176" fontId="3" fillId="6" borderId="30" xfId="379" applyNumberFormat="1" applyFont="1" applyFill="1" applyBorder="1" applyAlignment="1">
      <alignment horizontal="left" vertical="center" shrinkToFit="1"/>
    </xf>
    <xf numFmtId="9" fontId="3" fillId="6" borderId="6" xfId="379" applyFont="1" applyFill="1" applyBorder="1" applyAlignment="1">
      <alignment horizontal="left" vertical="center" shrinkToFit="1"/>
    </xf>
    <xf numFmtId="38" fontId="3" fillId="6" borderId="25" xfId="1640" applyFont="1" applyFill="1" applyBorder="1" applyAlignment="1">
      <alignment vertical="center" shrinkToFit="1"/>
    </xf>
    <xf numFmtId="176" fontId="3" fillId="8" borderId="40" xfId="1640" applyNumberFormat="1" applyFont="1" applyFill="1" applyBorder="1" applyAlignment="1">
      <alignment horizontal="left" vertical="center" shrinkToFit="1"/>
    </xf>
    <xf numFmtId="176" fontId="11" fillId="8" borderId="44" xfId="379" applyNumberFormat="1" applyFont="1" applyFill="1" applyBorder="1" applyAlignment="1">
      <alignment horizontal="left" vertical="center" shrinkToFit="1"/>
    </xf>
    <xf numFmtId="176" fontId="6" fillId="6" borderId="17" xfId="379" applyNumberFormat="1" applyFont="1" applyFill="1" applyBorder="1" applyAlignment="1">
      <alignment horizontal="left" vertical="center" shrinkToFit="1"/>
    </xf>
    <xf numFmtId="9" fontId="6" fillId="0" borderId="28" xfId="379" applyFont="1" applyFill="1" applyBorder="1" applyAlignment="1">
      <alignment horizontal="left" vertical="center" shrinkToFit="1"/>
    </xf>
    <xf numFmtId="176" fontId="3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3" fillId="6" borderId="0" xfId="379" applyNumberFormat="1" applyFont="1" applyFill="1" applyBorder="1" applyAlignment="1" applyProtection="1">
      <alignment horizontal="left" vertical="center" shrinkToFit="1"/>
      <protection locked="0"/>
    </xf>
    <xf numFmtId="176" fontId="49" fillId="6" borderId="9" xfId="379" applyNumberFormat="1" applyFont="1" applyFill="1" applyBorder="1" applyAlignment="1">
      <alignment horizontal="left" vertical="center" shrinkToFit="1"/>
    </xf>
    <xf numFmtId="176" fontId="6" fillId="6" borderId="9" xfId="379" applyNumberFormat="1" applyFont="1" applyFill="1" applyBorder="1" applyAlignment="1">
      <alignment horizontal="left" vertical="center" shrinkToFit="1"/>
    </xf>
    <xf numFmtId="38" fontId="49" fillId="3" borderId="12" xfId="1640" applyFont="1" applyFill="1" applyBorder="1" applyAlignment="1" applyProtection="1">
      <alignment vertical="center" shrinkToFit="1"/>
      <protection locked="0"/>
    </xf>
    <xf numFmtId="38" fontId="6" fillId="6" borderId="28" xfId="1640" applyFont="1" applyFill="1" applyBorder="1" applyAlignment="1">
      <alignment vertical="center" shrinkToFit="1"/>
    </xf>
    <xf numFmtId="38" fontId="49" fillId="3" borderId="9" xfId="1640" applyFont="1" applyFill="1" applyBorder="1" applyAlignment="1" applyProtection="1">
      <alignment vertical="center" shrinkToFit="1"/>
      <protection locked="0"/>
    </xf>
    <xf numFmtId="9" fontId="6" fillId="0" borderId="26" xfId="379" applyFont="1" applyFill="1" applyBorder="1" applyAlignment="1">
      <alignment horizontal="left" vertical="center" shrinkToFit="1"/>
    </xf>
    <xf numFmtId="176" fontId="6" fillId="6" borderId="13" xfId="379" applyNumberFormat="1" applyFont="1" applyFill="1" applyBorder="1" applyAlignment="1">
      <alignment horizontal="left" vertical="center" shrinkToFit="1"/>
    </xf>
    <xf numFmtId="176" fontId="6" fillId="6" borderId="25" xfId="379" applyNumberFormat="1" applyFont="1" applyFill="1" applyBorder="1" applyAlignment="1">
      <alignment horizontal="left" vertical="center" shrinkToFit="1"/>
    </xf>
    <xf numFmtId="176" fontId="6" fillId="8" borderId="44" xfId="379" applyNumberFormat="1" applyFont="1" applyFill="1" applyBorder="1" applyAlignment="1">
      <alignment horizontal="left" vertical="center" shrinkToFit="1"/>
    </xf>
    <xf numFmtId="9" fontId="6" fillId="6" borderId="31" xfId="379" applyFont="1" applyFill="1" applyBorder="1" applyAlignment="1">
      <alignment horizontal="left" vertical="center" shrinkToFit="1"/>
    </xf>
    <xf numFmtId="38" fontId="6" fillId="6" borderId="19" xfId="1640" applyFont="1" applyFill="1" applyBorder="1" applyAlignment="1" applyProtection="1">
      <alignment vertical="center" shrinkToFit="1"/>
      <protection locked="0"/>
    </xf>
    <xf numFmtId="38" fontId="6" fillId="6" borderId="16" xfId="1640" applyFont="1" applyFill="1" applyBorder="1" applyAlignment="1">
      <alignment vertical="center" shrinkToFit="1"/>
    </xf>
    <xf numFmtId="38" fontId="6" fillId="6" borderId="0" xfId="1640" applyFont="1" applyFill="1" applyBorder="1" applyAlignment="1">
      <alignment vertical="center" shrinkToFit="1"/>
    </xf>
    <xf numFmtId="176" fontId="3" fillId="6" borderId="13" xfId="379" applyNumberFormat="1" applyFont="1" applyFill="1" applyBorder="1" applyAlignment="1">
      <alignment horizontal="left" vertical="center" shrinkToFit="1"/>
    </xf>
    <xf numFmtId="176" fontId="17" fillId="6" borderId="28" xfId="379" applyNumberFormat="1" applyFont="1" applyFill="1" applyBorder="1" applyAlignment="1">
      <alignment horizontal="left" vertical="center" shrinkToFit="1"/>
    </xf>
    <xf numFmtId="38" fontId="17" fillId="6" borderId="28" xfId="1640" applyFont="1" applyFill="1" applyBorder="1" applyAlignment="1">
      <alignment vertical="center" shrinkToFit="1"/>
    </xf>
    <xf numFmtId="176" fontId="6" fillId="6" borderId="24" xfId="379" applyNumberFormat="1" applyFont="1" applyFill="1" applyBorder="1" applyAlignment="1">
      <alignment horizontal="left" vertical="center" shrinkToFit="1"/>
    </xf>
    <xf numFmtId="176" fontId="17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17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54" xfId="379" applyNumberFormat="1" applyFont="1" applyFill="1" applyBorder="1" applyAlignment="1">
      <alignment horizontal="left" vertical="center" shrinkToFit="1"/>
    </xf>
    <xf numFmtId="176" fontId="3" fillId="6" borderId="13" xfId="379" applyNumberFormat="1" applyFont="1" applyFill="1" applyBorder="1" applyAlignment="1" applyProtection="1">
      <alignment horizontal="left" vertical="center" shrinkToFit="1"/>
      <protection locked="0"/>
    </xf>
    <xf numFmtId="38" fontId="17" fillId="3" borderId="10" xfId="1640" applyFont="1" applyFill="1" applyBorder="1" applyAlignment="1">
      <alignment vertical="center" shrinkToFit="1"/>
    </xf>
    <xf numFmtId="38" fontId="17" fillId="6" borderId="29" xfId="1640" applyFont="1" applyFill="1" applyBorder="1" applyAlignment="1" applyProtection="1">
      <alignment vertical="center" shrinkToFit="1"/>
      <protection locked="0"/>
    </xf>
    <xf numFmtId="38" fontId="17" fillId="6" borderId="55" xfId="1640" applyFont="1" applyFill="1" applyBorder="1" applyAlignment="1">
      <alignment vertical="center" shrinkToFit="1"/>
    </xf>
    <xf numFmtId="38" fontId="17" fillId="3" borderId="55" xfId="1640" applyFont="1" applyFill="1" applyBorder="1" applyAlignment="1">
      <alignment vertical="center" shrinkToFit="1"/>
    </xf>
    <xf numFmtId="176" fontId="17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9" xfId="379" applyNumberFormat="1" applyFont="1" applyFill="1" applyBorder="1" applyAlignment="1" applyProtection="1">
      <alignment horizontal="left" vertical="center" shrinkToFit="1"/>
      <protection locked="0"/>
    </xf>
    <xf numFmtId="176" fontId="17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0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25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25" xfId="379" applyNumberFormat="1" applyFont="1" applyFill="1" applyBorder="1" applyAlignment="1">
      <alignment horizontal="left" vertical="center" shrinkToFit="1"/>
    </xf>
    <xf numFmtId="176" fontId="17" fillId="8" borderId="44" xfId="379" applyNumberFormat="1" applyFont="1" applyFill="1" applyBorder="1" applyAlignment="1">
      <alignment horizontal="left" vertical="center" shrinkToFit="1"/>
    </xf>
    <xf numFmtId="38" fontId="17" fillId="6" borderId="32" xfId="1640" applyFont="1" applyFill="1" applyBorder="1" applyAlignment="1" applyProtection="1">
      <alignment vertical="center" shrinkToFit="1"/>
      <protection locked="0"/>
    </xf>
    <xf numFmtId="38" fontId="6" fillId="6" borderId="49" xfId="1640" applyFont="1" applyFill="1" applyBorder="1" applyAlignment="1">
      <alignment vertical="center" shrinkToFit="1"/>
    </xf>
    <xf numFmtId="38" fontId="3" fillId="3" borderId="10" xfId="1640" applyFont="1" applyFill="1" applyBorder="1" applyAlignment="1">
      <alignment vertical="center"/>
    </xf>
    <xf numFmtId="38" fontId="6" fillId="6" borderId="7" xfId="1640" applyFont="1" applyFill="1" applyBorder="1" applyAlignment="1">
      <alignment horizontal="left" vertical="center" shrinkToFit="1"/>
    </xf>
    <xf numFmtId="38" fontId="3" fillId="6" borderId="13" xfId="1640" applyFont="1" applyFill="1" applyBorder="1" applyAlignment="1">
      <alignment horizontal="left" vertical="center" shrinkToFit="1"/>
    </xf>
    <xf numFmtId="38" fontId="3" fillId="6" borderId="34" xfId="1640" applyFont="1" applyFill="1" applyBorder="1" applyAlignment="1" applyProtection="1">
      <alignment vertical="center" shrinkToFit="1"/>
      <protection locked="0"/>
    </xf>
    <xf numFmtId="38" fontId="3" fillId="6" borderId="33" xfId="1640" applyFont="1" applyFill="1" applyBorder="1" applyAlignment="1" applyProtection="1">
      <alignment vertical="center" shrinkToFit="1"/>
      <protection locked="0"/>
    </xf>
    <xf numFmtId="38" fontId="6" fillId="6" borderId="7" xfId="1640" applyFont="1" applyFill="1" applyBorder="1" applyAlignment="1" applyProtection="1">
      <alignment vertical="center" shrinkToFit="1"/>
      <protection locked="0"/>
    </xf>
    <xf numFmtId="38" fontId="3" fillId="6" borderId="33" xfId="1640" applyFont="1" applyFill="1" applyBorder="1" applyAlignment="1">
      <alignment vertical="center" shrinkToFit="1"/>
    </xf>
    <xf numFmtId="38" fontId="3" fillId="6" borderId="14" xfId="1640" applyFont="1" applyFill="1" applyBorder="1" applyAlignment="1">
      <alignment vertical="center" shrinkToFit="1"/>
    </xf>
    <xf numFmtId="38" fontId="3" fillId="6" borderId="22" xfId="1640" applyFont="1" applyFill="1" applyBorder="1" applyAlignment="1">
      <alignment vertical="center" shrinkToFit="1"/>
    </xf>
    <xf numFmtId="38" fontId="3" fillId="12" borderId="0" xfId="1640" applyFont="1" applyFill="1" applyBorder="1" applyAlignment="1">
      <alignment vertical="center" shrinkToFit="1"/>
    </xf>
    <xf numFmtId="38" fontId="6" fillId="12" borderId="0" xfId="1640" applyFont="1" applyFill="1" applyBorder="1" applyAlignment="1">
      <alignment vertical="center" shrinkToFit="1"/>
    </xf>
    <xf numFmtId="38" fontId="3" fillId="12" borderId="0" xfId="1640" applyFont="1" applyFill="1" applyAlignment="1">
      <alignment vertical="center"/>
    </xf>
    <xf numFmtId="38" fontId="6" fillId="6" borderId="9" xfId="1640" applyFont="1" applyFill="1" applyBorder="1" applyAlignment="1" applyProtection="1">
      <alignment vertical="center" shrinkToFit="1"/>
      <protection locked="0"/>
    </xf>
    <xf numFmtId="38" fontId="3" fillId="6" borderId="8" xfId="1640" applyFont="1" applyFill="1" applyBorder="1" applyAlignment="1">
      <alignment horizontal="center" vertical="center" shrinkToFit="1"/>
    </xf>
    <xf numFmtId="38" fontId="17" fillId="6" borderId="2" xfId="1640" applyFont="1" applyFill="1" applyBorder="1" applyAlignment="1">
      <alignment horizontal="right" vertical="center" shrinkToFit="1"/>
    </xf>
    <xf numFmtId="38" fontId="17" fillId="6" borderId="8" xfId="1640" applyFont="1" applyFill="1" applyBorder="1" applyAlignment="1">
      <alignment horizontal="right" vertical="center" shrinkToFit="1"/>
    </xf>
    <xf numFmtId="38" fontId="17" fillId="6" borderId="38" xfId="1640" applyFont="1" applyFill="1" applyBorder="1" applyAlignment="1">
      <alignment vertical="center" shrinkToFit="1"/>
    </xf>
    <xf numFmtId="38" fontId="17" fillId="6" borderId="13" xfId="1640" applyFont="1" applyFill="1" applyBorder="1" applyAlignment="1">
      <alignment vertical="center" shrinkToFit="1"/>
    </xf>
    <xf numFmtId="38" fontId="17" fillId="6" borderId="30" xfId="1640" applyFont="1" applyFill="1" applyBorder="1" applyAlignment="1">
      <alignment horizontal="right" vertical="center" shrinkToFit="1"/>
    </xf>
    <xf numFmtId="38" fontId="3" fillId="6" borderId="30" xfId="1640" applyFont="1" applyFill="1" applyBorder="1" applyAlignment="1">
      <alignment horizontal="left" vertical="center" shrinkToFit="1"/>
    </xf>
    <xf numFmtId="38" fontId="17" fillId="6" borderId="30" xfId="1640" applyFont="1" applyFill="1" applyBorder="1" applyAlignment="1">
      <alignment horizontal="left" vertical="center" shrinkToFit="1"/>
    </xf>
    <xf numFmtId="38" fontId="17" fillId="6" borderId="32" xfId="1640" applyFont="1" applyFill="1" applyBorder="1" applyAlignment="1">
      <alignment horizontal="left" vertical="center" shrinkToFit="1"/>
    </xf>
    <xf numFmtId="38" fontId="3" fillId="6" borderId="38" xfId="1640" applyFont="1" applyFill="1" applyBorder="1" applyAlignment="1">
      <alignment horizontal="right" vertical="center" shrinkToFit="1"/>
    </xf>
    <xf numFmtId="38" fontId="3" fillId="6" borderId="30" xfId="1640" applyFont="1" applyFill="1" applyBorder="1" applyAlignment="1">
      <alignment vertical="center" shrinkToFit="1"/>
    </xf>
    <xf numFmtId="38" fontId="20" fillId="6" borderId="29" xfId="1640" applyFont="1" applyFill="1" applyBorder="1" applyAlignment="1">
      <alignment vertical="center" shrinkToFit="1"/>
    </xf>
    <xf numFmtId="38" fontId="3" fillId="6" borderId="29" xfId="1640" applyFont="1" applyFill="1" applyBorder="1" applyAlignment="1">
      <alignment horizontal="center" vertical="center" shrinkToFit="1"/>
    </xf>
    <xf numFmtId="38" fontId="3" fillId="6" borderId="29" xfId="1640" applyFont="1" applyFill="1" applyBorder="1" applyAlignment="1">
      <alignment vertical="center" shrinkToFit="1"/>
    </xf>
    <xf numFmtId="176" fontId="11" fillId="6" borderId="32" xfId="379" applyNumberFormat="1" applyFont="1" applyFill="1" applyBorder="1" applyAlignment="1">
      <alignment horizontal="left" vertical="center" shrinkToFit="1"/>
    </xf>
    <xf numFmtId="38" fontId="11" fillId="6" borderId="29" xfId="1640" applyFont="1" applyFill="1" applyBorder="1" applyAlignment="1">
      <alignment vertical="center" shrinkToFit="1"/>
    </xf>
    <xf numFmtId="176" fontId="3" fillId="6" borderId="32" xfId="379" applyNumberFormat="1" applyFont="1" applyFill="1" applyBorder="1" applyAlignment="1">
      <alignment horizontal="left" vertical="center" shrinkToFit="1"/>
    </xf>
    <xf numFmtId="38" fontId="11" fillId="8" borderId="44" xfId="1640" applyFont="1" applyFill="1" applyBorder="1" applyAlignment="1">
      <alignment horizontal="left" vertical="center" shrinkToFit="1"/>
    </xf>
    <xf numFmtId="38" fontId="3" fillId="3" borderId="6" xfId="1640" applyFont="1" applyFill="1" applyBorder="1" applyAlignment="1">
      <alignment horizontal="left" vertical="center" shrinkToFit="1"/>
    </xf>
    <xf numFmtId="38" fontId="3" fillId="6" borderId="3" xfId="1640" applyFont="1" applyFill="1" applyBorder="1" applyAlignment="1">
      <alignment horizontal="center" vertical="center" shrinkToFit="1"/>
    </xf>
    <xf numFmtId="38" fontId="3" fillId="6" borderId="17" xfId="1640" applyFont="1" applyFill="1" applyBorder="1" applyAlignment="1">
      <alignment horizontal="right" vertical="center" shrinkToFit="1"/>
    </xf>
    <xf numFmtId="38" fontId="17" fillId="6" borderId="9" xfId="1640" applyFont="1" applyFill="1" applyBorder="1" applyAlignment="1">
      <alignment horizontal="left" vertical="center" shrinkToFit="1"/>
    </xf>
    <xf numFmtId="38" fontId="17" fillId="10" borderId="44" xfId="1640" applyFont="1" applyFill="1" applyBorder="1" applyAlignment="1">
      <alignment horizontal="left" vertical="center" shrinkToFit="1"/>
    </xf>
    <xf numFmtId="0" fontId="6" fillId="6" borderId="53" xfId="2779" applyFont="1" applyFill="1" applyBorder="1" applyAlignment="1">
      <alignment horizontal="center" vertical="center" wrapText="1"/>
    </xf>
    <xf numFmtId="0" fontId="1" fillId="6" borderId="0" xfId="2779" applyFill="1"/>
    <xf numFmtId="0" fontId="6" fillId="6" borderId="57" xfId="0" applyFont="1" applyFill="1" applyBorder="1" applyAlignment="1">
      <alignment horizontal="center" vertical="center" wrapText="1"/>
    </xf>
    <xf numFmtId="0" fontId="43" fillId="6" borderId="31" xfId="0" applyFont="1" applyFill="1" applyBorder="1" applyAlignment="1">
      <alignment vertical="top" wrapText="1"/>
    </xf>
    <xf numFmtId="0" fontId="43" fillId="6" borderId="5" xfId="0" applyFont="1" applyFill="1" applyBorder="1" applyAlignment="1">
      <alignment vertical="top" wrapText="1"/>
    </xf>
    <xf numFmtId="38" fontId="6" fillId="6" borderId="34" xfId="1640" applyFont="1" applyFill="1" applyBorder="1" applyAlignment="1">
      <alignment vertical="center" shrinkToFit="1"/>
    </xf>
    <xf numFmtId="9" fontId="50" fillId="6" borderId="26" xfId="379" applyNumberFormat="1" applyFont="1" applyFill="1" applyBorder="1" applyAlignment="1">
      <alignment horizontal="left" vertical="center" shrinkToFit="1"/>
    </xf>
    <xf numFmtId="38" fontId="50" fillId="6" borderId="27" xfId="1640" applyFont="1" applyFill="1" applyBorder="1" applyAlignment="1">
      <alignment vertical="center" shrinkToFit="1"/>
    </xf>
    <xf numFmtId="9" fontId="50" fillId="0" borderId="28" xfId="379" applyFont="1" applyFill="1" applyBorder="1" applyAlignment="1">
      <alignment horizontal="left" vertical="center" shrinkToFit="1"/>
    </xf>
    <xf numFmtId="38" fontId="50" fillId="6" borderId="28" xfId="1640" applyFont="1" applyFill="1" applyBorder="1" applyAlignment="1">
      <alignment vertical="center" shrinkToFit="1"/>
    </xf>
    <xf numFmtId="38" fontId="51" fillId="3" borderId="25" xfId="1638" applyFont="1" applyFill="1" applyBorder="1" applyAlignment="1" applyProtection="1">
      <alignment horizontal="center" vertical="center"/>
    </xf>
    <xf numFmtId="38" fontId="51" fillId="3" borderId="24" xfId="1638" applyFont="1" applyFill="1" applyBorder="1" applyAlignment="1" applyProtection="1">
      <alignment horizontal="center" vertical="center"/>
    </xf>
    <xf numFmtId="38" fontId="51" fillId="3" borderId="26" xfId="1638" applyFont="1" applyFill="1" applyBorder="1" applyAlignment="1" applyProtection="1">
      <alignment horizontal="center" vertical="center"/>
    </xf>
    <xf numFmtId="38" fontId="51" fillId="3" borderId="9" xfId="1638" applyFont="1" applyFill="1" applyBorder="1" applyAlignment="1">
      <alignment horizontal="center" vertical="center" shrinkToFit="1"/>
    </xf>
    <xf numFmtId="9" fontId="51" fillId="3" borderId="31" xfId="377" applyFont="1" applyFill="1" applyBorder="1" applyAlignment="1">
      <alignment horizontal="left" vertical="center" shrinkToFit="1"/>
    </xf>
    <xf numFmtId="9" fontId="51" fillId="3" borderId="6" xfId="377" applyFont="1" applyFill="1" applyBorder="1" applyAlignment="1">
      <alignment horizontal="left" vertical="center" shrinkToFit="1"/>
    </xf>
    <xf numFmtId="38" fontId="51" fillId="3" borderId="21" xfId="1638" applyFont="1" applyFill="1" applyBorder="1" applyAlignment="1">
      <alignment horizontal="center" vertical="center" shrinkToFit="1"/>
    </xf>
    <xf numFmtId="38" fontId="51" fillId="6" borderId="32" xfId="1638" applyFont="1" applyFill="1" applyBorder="1" applyAlignment="1">
      <alignment vertical="center"/>
    </xf>
    <xf numFmtId="38" fontId="51" fillId="6" borderId="0" xfId="1638" applyFont="1" applyFill="1" applyBorder="1" applyAlignment="1">
      <alignment vertical="center"/>
    </xf>
    <xf numFmtId="38" fontId="51" fillId="5" borderId="0" xfId="1638" applyFont="1" applyFill="1" applyAlignment="1">
      <alignment vertical="center"/>
    </xf>
    <xf numFmtId="38" fontId="51" fillId="6" borderId="8" xfId="1640" applyFont="1" applyFill="1" applyBorder="1" applyAlignment="1">
      <alignment horizontal="center" vertical="center" shrinkToFit="1"/>
    </xf>
    <xf numFmtId="38" fontId="51" fillId="6" borderId="25" xfId="1640" applyFont="1" applyFill="1" applyBorder="1" applyAlignment="1">
      <alignment horizontal="center" vertical="center" shrinkToFit="1"/>
    </xf>
    <xf numFmtId="176" fontId="51" fillId="3" borderId="31" xfId="379" applyNumberFormat="1" applyFont="1" applyFill="1" applyBorder="1" applyAlignment="1">
      <alignment horizontal="left" vertical="center" shrinkToFit="1"/>
    </xf>
    <xf numFmtId="9" fontId="51" fillId="3" borderId="31" xfId="379" applyFont="1" applyFill="1" applyBorder="1" applyAlignment="1">
      <alignment horizontal="left" vertical="center" shrinkToFit="1"/>
    </xf>
    <xf numFmtId="38" fontId="51" fillId="3" borderId="13" xfId="1640" applyFont="1" applyFill="1" applyBorder="1" applyAlignment="1">
      <alignment horizontal="center" vertical="center" shrinkToFit="1"/>
    </xf>
    <xf numFmtId="38" fontId="51" fillId="3" borderId="24" xfId="1640" applyFont="1" applyFill="1" applyBorder="1" applyAlignment="1">
      <alignment horizontal="center" vertical="center" shrinkToFit="1"/>
    </xf>
    <xf numFmtId="38" fontId="51" fillId="3" borderId="7" xfId="1640" applyFont="1" applyFill="1" applyBorder="1" applyAlignment="1">
      <alignment horizontal="center" vertical="center" shrinkToFit="1"/>
    </xf>
    <xf numFmtId="9" fontId="51" fillId="3" borderId="6" xfId="379" applyFont="1" applyFill="1" applyBorder="1" applyAlignment="1">
      <alignment horizontal="left" vertical="center" shrinkToFit="1"/>
    </xf>
    <xf numFmtId="38" fontId="51" fillId="6" borderId="9" xfId="1640" applyFont="1" applyFill="1" applyBorder="1" applyAlignment="1">
      <alignment horizontal="center" vertical="center" shrinkToFit="1"/>
    </xf>
    <xf numFmtId="38" fontId="51" fillId="3" borderId="9" xfId="1640" applyFont="1" applyFill="1" applyBorder="1" applyAlignment="1">
      <alignment horizontal="center" vertical="center" shrinkToFit="1"/>
    </xf>
    <xf numFmtId="38" fontId="51" fillId="3" borderId="8" xfId="1640" applyFont="1" applyFill="1" applyBorder="1" applyAlignment="1">
      <alignment horizontal="center" vertical="center" shrinkToFit="1"/>
    </xf>
    <xf numFmtId="38" fontId="51" fillId="3" borderId="25" xfId="1638" applyFont="1" applyFill="1" applyBorder="1" applyAlignment="1" applyProtection="1">
      <alignment vertical="center"/>
    </xf>
    <xf numFmtId="38" fontId="51" fillId="3" borderId="18" xfId="1638" applyFont="1" applyFill="1" applyBorder="1" applyAlignment="1" applyProtection="1">
      <alignment vertical="center"/>
    </xf>
    <xf numFmtId="38" fontId="20" fillId="6" borderId="18" xfId="1638" applyFont="1" applyFill="1" applyBorder="1" applyAlignment="1">
      <alignment vertical="center" shrinkToFit="1"/>
    </xf>
    <xf numFmtId="38" fontId="20" fillId="3" borderId="5" xfId="1638" applyFont="1" applyFill="1" applyBorder="1" applyAlignment="1">
      <alignment vertical="center" shrinkToFit="1"/>
    </xf>
    <xf numFmtId="38" fontId="20" fillId="3" borderId="18" xfId="1638" applyFont="1" applyFill="1" applyBorder="1" applyAlignment="1">
      <alignment vertical="center" shrinkToFit="1"/>
    </xf>
    <xf numFmtId="38" fontId="20" fillId="3" borderId="34" xfId="1638" applyFont="1" applyFill="1" applyBorder="1" applyAlignment="1" applyProtection="1">
      <alignment vertical="center" shrinkToFit="1"/>
      <protection locked="0"/>
    </xf>
    <xf numFmtId="176" fontId="20" fillId="5" borderId="0" xfId="377" applyNumberFormat="1" applyFont="1" applyFill="1" applyAlignment="1">
      <alignment vertical="center"/>
    </xf>
    <xf numFmtId="38" fontId="20" fillId="6" borderId="11" xfId="1640" applyFont="1" applyFill="1" applyBorder="1" applyAlignment="1">
      <alignment vertical="center" shrinkToFit="1"/>
    </xf>
    <xf numFmtId="38" fontId="20" fillId="6" borderId="18" xfId="1640" applyFont="1" applyFill="1" applyBorder="1" applyAlignment="1">
      <alignment vertical="center" shrinkToFit="1"/>
    </xf>
    <xf numFmtId="38" fontId="20" fillId="3" borderId="5" xfId="1640" applyFont="1" applyFill="1" applyBorder="1" applyAlignment="1">
      <alignment vertical="center" shrinkToFit="1"/>
    </xf>
    <xf numFmtId="38" fontId="20" fillId="6" borderId="10" xfId="1640" applyFont="1" applyFill="1" applyBorder="1" applyAlignment="1" applyProtection="1">
      <alignment vertical="center" shrinkToFit="1"/>
      <protection locked="0"/>
    </xf>
    <xf numFmtId="38" fontId="20" fillId="3" borderId="12" xfId="1640" applyFont="1" applyFill="1" applyBorder="1" applyAlignment="1">
      <alignment vertical="center" shrinkToFit="1"/>
    </xf>
    <xf numFmtId="38" fontId="20" fillId="6" borderId="12" xfId="1640" applyFont="1" applyFill="1" applyBorder="1" applyAlignment="1">
      <alignment vertical="center" shrinkToFit="1"/>
    </xf>
    <xf numFmtId="38" fontId="20" fillId="3" borderId="10" xfId="1640" applyFont="1" applyFill="1" applyBorder="1" applyAlignment="1">
      <alignment vertical="center" shrinkToFit="1"/>
    </xf>
    <xf numFmtId="38" fontId="20" fillId="3" borderId="11" xfId="1640" applyFont="1" applyFill="1" applyBorder="1" applyAlignment="1" applyProtection="1">
      <alignment vertical="center" shrinkToFit="1"/>
      <protection locked="0"/>
    </xf>
    <xf numFmtId="38" fontId="51" fillId="3" borderId="0" xfId="1638" applyFont="1" applyFill="1" applyBorder="1" applyAlignment="1" applyProtection="1">
      <alignment vertical="center"/>
    </xf>
    <xf numFmtId="38" fontId="51" fillId="3" borderId="28" xfId="1638" applyFont="1" applyFill="1" applyBorder="1" applyAlignment="1" applyProtection="1">
      <alignment vertical="center"/>
    </xf>
    <xf numFmtId="38" fontId="51" fillId="3" borderId="21" xfId="1638" applyFont="1" applyFill="1" applyBorder="1" applyAlignment="1" applyProtection="1">
      <alignment vertical="center" shrinkToFit="1"/>
      <protection locked="0"/>
    </xf>
    <xf numFmtId="38" fontId="51" fillId="3" borderId="9" xfId="1638" applyFont="1" applyFill="1" applyBorder="1" applyAlignment="1" applyProtection="1">
      <alignment vertical="center" shrinkToFit="1"/>
      <protection locked="0"/>
    </xf>
    <xf numFmtId="38" fontId="51" fillId="6" borderId="8" xfId="1640" applyFont="1" applyFill="1" applyBorder="1" applyAlignment="1">
      <alignment vertical="center" shrinkToFit="1"/>
    </xf>
    <xf numFmtId="38" fontId="51" fillId="6" borderId="25" xfId="1640" applyFont="1" applyFill="1" applyBorder="1" applyAlignment="1">
      <alignment vertical="center" shrinkToFit="1"/>
    </xf>
    <xf numFmtId="38" fontId="51" fillId="3" borderId="8" xfId="1640" applyFont="1" applyFill="1" applyBorder="1" applyAlignment="1" applyProtection="1">
      <alignment vertical="center" shrinkToFit="1"/>
      <protection locked="0"/>
    </xf>
    <xf numFmtId="38" fontId="51" fillId="6" borderId="0" xfId="1640" applyFont="1" applyFill="1" applyBorder="1" applyAlignment="1" applyProtection="1">
      <alignment vertical="center" shrinkToFit="1"/>
      <protection locked="0"/>
    </xf>
    <xf numFmtId="38" fontId="51" fillId="6" borderId="9" xfId="1640" applyFont="1" applyFill="1" applyBorder="1" applyAlignment="1">
      <alignment vertical="center" shrinkToFit="1"/>
    </xf>
    <xf numFmtId="38" fontId="51" fillId="3" borderId="9" xfId="1640" applyFont="1" applyFill="1" applyBorder="1" applyAlignment="1">
      <alignment vertical="center" shrinkToFit="1"/>
    </xf>
    <xf numFmtId="38" fontId="51" fillId="6" borderId="21" xfId="1638" applyFont="1" applyFill="1" applyBorder="1" applyAlignment="1" applyProtection="1">
      <alignment vertical="center" shrinkToFit="1"/>
      <protection locked="0"/>
    </xf>
    <xf numFmtId="38" fontId="51" fillId="6" borderId="9" xfId="1638" applyFont="1" applyFill="1" applyBorder="1" applyAlignment="1" applyProtection="1">
      <alignment vertical="center" shrinkToFit="1"/>
      <protection locked="0"/>
    </xf>
    <xf numFmtId="9" fontId="51" fillId="0" borderId="6" xfId="377" applyFont="1" applyFill="1" applyBorder="1" applyAlignment="1">
      <alignment horizontal="left" vertical="center" shrinkToFit="1"/>
    </xf>
    <xf numFmtId="38" fontId="51" fillId="6" borderId="13" xfId="1640" applyFont="1" applyFill="1" applyBorder="1" applyAlignment="1">
      <alignment vertical="center" shrinkToFit="1"/>
    </xf>
    <xf numFmtId="38" fontId="51" fillId="6" borderId="17" xfId="1640" applyFont="1" applyFill="1" applyBorder="1" applyAlignment="1">
      <alignment vertical="center" shrinkToFit="1"/>
    </xf>
    <xf numFmtId="38" fontId="51" fillId="3" borderId="13" xfId="1640" applyFont="1" applyFill="1" applyBorder="1" applyAlignment="1" applyProtection="1">
      <alignment vertical="center" shrinkToFit="1"/>
      <protection locked="0"/>
    </xf>
    <xf numFmtId="38" fontId="51" fillId="6" borderId="24" xfId="1640" applyFont="1" applyFill="1" applyBorder="1" applyAlignment="1" applyProtection="1">
      <alignment vertical="center" shrinkToFit="1"/>
      <protection locked="0"/>
    </xf>
    <xf numFmtId="38" fontId="51" fillId="6" borderId="7" xfId="1640" applyFont="1" applyFill="1" applyBorder="1" applyAlignment="1">
      <alignment vertical="center" shrinkToFit="1"/>
    </xf>
    <xf numFmtId="38" fontId="51" fillId="3" borderId="7" xfId="1640" applyFont="1" applyFill="1" applyBorder="1" applyAlignment="1">
      <alignment vertical="center" shrinkToFit="1"/>
    </xf>
    <xf numFmtId="38" fontId="51" fillId="6" borderId="8" xfId="1640" applyFont="1" applyFill="1" applyBorder="1" applyAlignment="1" applyProtection="1">
      <alignment vertical="center" shrinkToFit="1"/>
      <protection locked="0"/>
    </xf>
    <xf numFmtId="38" fontId="51" fillId="6" borderId="25" xfId="1638" applyFont="1" applyFill="1" applyBorder="1" applyAlignment="1" applyProtection="1">
      <alignment vertical="center"/>
    </xf>
    <xf numFmtId="38" fontId="20" fillId="6" borderId="34" xfId="1638" applyFont="1" applyFill="1" applyBorder="1" applyAlignment="1" applyProtection="1">
      <alignment vertical="center" shrinkToFit="1"/>
      <protection locked="0"/>
    </xf>
    <xf numFmtId="38" fontId="20" fillId="6" borderId="32" xfId="1638" applyFont="1" applyFill="1" applyBorder="1" applyAlignment="1">
      <alignment vertical="center"/>
    </xf>
    <xf numFmtId="38" fontId="20" fillId="6" borderId="0" xfId="1638" applyFont="1" applyFill="1" applyBorder="1" applyAlignment="1">
      <alignment vertical="center"/>
    </xf>
    <xf numFmtId="38" fontId="20" fillId="6" borderId="10" xfId="1640" applyFont="1" applyFill="1" applyBorder="1" applyAlignment="1">
      <alignment vertical="center" shrinkToFit="1"/>
    </xf>
    <xf numFmtId="38" fontId="20" fillId="5" borderId="0" xfId="1638" applyFont="1" applyFill="1" applyAlignment="1">
      <alignment vertical="center"/>
    </xf>
    <xf numFmtId="38" fontId="51" fillId="3" borderId="0" xfId="1640" applyFont="1" applyFill="1" applyBorder="1" applyAlignment="1" applyProtection="1">
      <alignment vertical="center" shrinkToFit="1"/>
      <protection locked="0"/>
    </xf>
    <xf numFmtId="38" fontId="51" fillId="3" borderId="9" xfId="1640" applyFont="1" applyFill="1" applyBorder="1" applyAlignment="1" applyProtection="1">
      <alignment vertical="center" shrinkToFit="1"/>
      <protection locked="0"/>
    </xf>
    <xf numFmtId="38" fontId="3" fillId="3" borderId="6" xfId="1640" applyFont="1" applyFill="1" applyBorder="1" applyAlignment="1">
      <alignment horizontal="right" vertical="center" shrinkToFit="1"/>
    </xf>
    <xf numFmtId="38" fontId="3" fillId="3" borderId="4" xfId="1640" applyFont="1" applyFill="1" applyBorder="1" applyAlignment="1">
      <alignment horizontal="right" vertical="center" shrinkToFit="1"/>
    </xf>
    <xf numFmtId="176" fontId="6" fillId="6" borderId="28" xfId="379" applyNumberFormat="1" applyFont="1" applyFill="1" applyBorder="1" applyAlignment="1">
      <alignment horizontal="left" vertical="center" shrinkToFit="1"/>
    </xf>
    <xf numFmtId="176" fontId="51" fillId="6" borderId="28" xfId="379" applyNumberFormat="1" applyFont="1" applyFill="1" applyBorder="1" applyAlignment="1">
      <alignment horizontal="left" vertical="center" shrinkToFit="1"/>
    </xf>
    <xf numFmtId="176" fontId="51" fillId="6" borderId="26" xfId="379" applyNumberFormat="1" applyFont="1" applyFill="1" applyBorder="1" applyAlignment="1">
      <alignment horizontal="left" vertical="center" shrinkToFit="1"/>
    </xf>
    <xf numFmtId="176" fontId="51" fillId="3" borderId="7" xfId="379" applyNumberFormat="1" applyFont="1" applyFill="1" applyBorder="1" applyAlignment="1">
      <alignment horizontal="left" vertical="center" shrinkToFit="1"/>
    </xf>
    <xf numFmtId="176" fontId="51" fillId="3" borderId="6" xfId="379" applyNumberFormat="1" applyFont="1" applyFill="1" applyBorder="1" applyAlignment="1">
      <alignment horizontal="left" vertical="center" shrinkToFit="1"/>
    </xf>
    <xf numFmtId="176" fontId="51" fillId="3" borderId="9" xfId="379" applyNumberFormat="1" applyFont="1" applyFill="1" applyBorder="1" applyAlignment="1">
      <alignment horizontal="left" vertical="center" shrinkToFit="1"/>
    </xf>
    <xf numFmtId="38" fontId="51" fillId="6" borderId="15" xfId="1640" applyFont="1" applyFill="1" applyBorder="1" applyAlignment="1">
      <alignment vertical="center" shrinkToFit="1"/>
    </xf>
    <xf numFmtId="38" fontId="51" fillId="6" borderId="16" xfId="1640" applyFont="1" applyFill="1" applyBorder="1" applyAlignment="1">
      <alignment vertical="center" shrinkToFit="1"/>
    </xf>
    <xf numFmtId="38" fontId="51" fillId="6" borderId="35" xfId="1640" applyFont="1" applyFill="1" applyBorder="1" applyAlignment="1">
      <alignment vertical="center" shrinkToFit="1"/>
    </xf>
    <xf numFmtId="38" fontId="51" fillId="6" borderId="12" xfId="1640" applyFont="1" applyFill="1" applyBorder="1" applyAlignment="1">
      <alignment vertical="center" shrinkToFit="1"/>
    </xf>
    <xf numFmtId="176" fontId="51" fillId="6" borderId="9" xfId="379" applyNumberFormat="1" applyFont="1" applyFill="1" applyBorder="1" applyAlignment="1">
      <alignment horizontal="left" vertical="center" shrinkToFit="1"/>
    </xf>
    <xf numFmtId="38" fontId="51" fillId="6" borderId="5" xfId="1640" applyFont="1" applyFill="1" applyBorder="1" applyAlignment="1">
      <alignment vertical="center" shrinkToFit="1"/>
    </xf>
    <xf numFmtId="176" fontId="51" fillId="6" borderId="31" xfId="379" applyNumberFormat="1" applyFont="1" applyFill="1" applyBorder="1" applyAlignment="1">
      <alignment horizontal="left" vertical="center" shrinkToFit="1"/>
    </xf>
    <xf numFmtId="176" fontId="6" fillId="6" borderId="6" xfId="379" applyNumberFormat="1" applyFont="1" applyFill="1" applyBorder="1" applyAlignment="1">
      <alignment horizontal="left" vertical="center" shrinkToFit="1"/>
    </xf>
    <xf numFmtId="176" fontId="51" fillId="3" borderId="24" xfId="379" applyNumberFormat="1" applyFont="1" applyFill="1" applyBorder="1" applyAlignment="1">
      <alignment horizontal="left" vertical="center" shrinkToFit="1"/>
    </xf>
    <xf numFmtId="176" fontId="51" fillId="3" borderId="25" xfId="377" applyNumberFormat="1" applyFont="1" applyFill="1" applyBorder="1" applyAlignment="1">
      <alignment horizontal="left" vertical="center" shrinkToFit="1"/>
    </xf>
    <xf numFmtId="176" fontId="51" fillId="3" borderId="0" xfId="379" applyNumberFormat="1" applyFont="1" applyFill="1" applyBorder="1" applyAlignment="1">
      <alignment horizontal="left" vertical="center" shrinkToFit="1"/>
    </xf>
    <xf numFmtId="38" fontId="51" fillId="6" borderId="10" xfId="1640" applyFont="1" applyFill="1" applyBorder="1" applyAlignment="1">
      <alignment vertical="center" shrinkToFit="1"/>
    </xf>
    <xf numFmtId="38" fontId="51" fillId="3" borderId="19" xfId="1638" applyFont="1" applyFill="1" applyBorder="1" applyAlignment="1">
      <alignment vertical="center" shrinkToFit="1"/>
    </xf>
    <xf numFmtId="176" fontId="51" fillId="6" borderId="0" xfId="379" applyNumberFormat="1" applyFont="1" applyFill="1" applyBorder="1" applyAlignment="1">
      <alignment horizontal="left" vertical="center" shrinkToFit="1"/>
    </xf>
    <xf numFmtId="176" fontId="51" fillId="3" borderId="17" xfId="377" applyNumberFormat="1" applyFont="1" applyFill="1" applyBorder="1" applyAlignment="1">
      <alignment horizontal="left" vertical="center" shrinkToFit="1"/>
    </xf>
    <xf numFmtId="38" fontId="51" fillId="6" borderId="18" xfId="1638" applyFont="1" applyFill="1" applyBorder="1" applyAlignment="1">
      <alignment vertical="center" shrinkToFit="1"/>
    </xf>
    <xf numFmtId="176" fontId="51" fillId="6" borderId="9" xfId="377" applyNumberFormat="1" applyFont="1" applyFill="1" applyBorder="1" applyAlignment="1">
      <alignment horizontal="left" vertical="center" shrinkToFit="1"/>
    </xf>
    <xf numFmtId="38" fontId="6" fillId="0" borderId="12" xfId="1638" applyFont="1" applyFill="1" applyBorder="1" applyAlignment="1">
      <alignment vertical="center" shrinkToFit="1"/>
    </xf>
    <xf numFmtId="38" fontId="6" fillId="0" borderId="5" xfId="1638" applyFont="1" applyFill="1" applyBorder="1" applyAlignment="1">
      <alignment vertical="center" shrinkToFit="1"/>
    </xf>
    <xf numFmtId="0" fontId="3" fillId="6" borderId="15" xfId="0" applyFont="1" applyFill="1" applyBorder="1" applyAlignment="1">
      <alignment wrapText="1"/>
    </xf>
    <xf numFmtId="38" fontId="20" fillId="3" borderId="16" xfId="1638" applyFont="1" applyFill="1" applyBorder="1" applyAlignment="1">
      <alignment vertical="center" shrinkToFit="1"/>
    </xf>
    <xf numFmtId="38" fontId="20" fillId="3" borderId="19" xfId="1638" applyFont="1" applyFill="1" applyBorder="1" applyAlignment="1">
      <alignment vertical="center" shrinkToFit="1"/>
    </xf>
    <xf numFmtId="38" fontId="20" fillId="6" borderId="16" xfId="1638" applyFont="1" applyFill="1" applyBorder="1" applyAlignment="1">
      <alignment vertical="center" shrinkToFit="1"/>
    </xf>
    <xf numFmtId="38" fontId="20" fillId="3" borderId="22" xfId="1638" applyFont="1" applyFill="1" applyBorder="1" applyAlignment="1">
      <alignment vertical="center" shrinkToFit="1"/>
    </xf>
    <xf numFmtId="38" fontId="20" fillId="3" borderId="15" xfId="1638" applyFont="1" applyFill="1" applyBorder="1" applyAlignment="1">
      <alignment vertical="center" shrinkToFit="1"/>
    </xf>
    <xf numFmtId="38" fontId="20" fillId="6" borderId="14" xfId="1640" applyFont="1" applyFill="1" applyBorder="1" applyAlignment="1">
      <alignment vertical="center" shrinkToFit="1"/>
    </xf>
    <xf numFmtId="38" fontId="20" fillId="6" borderId="19" xfId="1640" applyFont="1" applyFill="1" applyBorder="1" applyAlignment="1">
      <alignment vertical="center" shrinkToFit="1"/>
    </xf>
    <xf numFmtId="38" fontId="20" fillId="3" borderId="16" xfId="1640" applyFont="1" applyFill="1" applyBorder="1" applyAlignment="1">
      <alignment vertical="center" shrinkToFit="1"/>
    </xf>
    <xf numFmtId="38" fontId="20" fillId="3" borderId="14" xfId="1640" applyFont="1" applyFill="1" applyBorder="1" applyAlignment="1">
      <alignment vertical="center" shrinkToFit="1"/>
    </xf>
    <xf numFmtId="38" fontId="20" fillId="6" borderId="35" xfId="1640" applyFont="1" applyFill="1" applyBorder="1" applyAlignment="1">
      <alignment vertical="center" shrinkToFit="1"/>
    </xf>
    <xf numFmtId="38" fontId="20" fillId="6" borderId="15" xfId="1640" applyFont="1" applyFill="1" applyBorder="1" applyAlignment="1">
      <alignment vertical="center" shrinkToFit="1"/>
    </xf>
    <xf numFmtId="38" fontId="20" fillId="6" borderId="16" xfId="1640" applyFont="1" applyFill="1" applyBorder="1" applyAlignment="1">
      <alignment vertical="center" shrinkToFit="1"/>
    </xf>
    <xf numFmtId="0" fontId="43" fillId="6" borderId="9" xfId="0" applyFont="1" applyFill="1" applyBorder="1" applyAlignment="1">
      <alignment wrapText="1"/>
    </xf>
    <xf numFmtId="0" fontId="43" fillId="6" borderId="25" xfId="2779" applyFont="1" applyFill="1" applyBorder="1" applyAlignment="1">
      <alignment wrapText="1"/>
    </xf>
    <xf numFmtId="0" fontId="43" fillId="6" borderId="31" xfId="0" applyFont="1" applyFill="1" applyBorder="1" applyAlignment="1">
      <alignment wrapText="1"/>
    </xf>
    <xf numFmtId="0" fontId="43" fillId="6" borderId="15" xfId="0" applyFont="1" applyFill="1" applyBorder="1" applyAlignment="1">
      <alignment wrapText="1"/>
    </xf>
    <xf numFmtId="0" fontId="43" fillId="6" borderId="19" xfId="2779" applyFont="1" applyFill="1" applyBorder="1" applyAlignment="1">
      <alignment wrapText="1"/>
    </xf>
    <xf numFmtId="0" fontId="43" fillId="6" borderId="16" xfId="0" applyFont="1" applyFill="1" applyBorder="1" applyAlignment="1">
      <alignment wrapText="1"/>
    </xf>
    <xf numFmtId="38" fontId="3" fillId="6" borderId="37" xfId="1640" applyFont="1" applyFill="1" applyBorder="1" applyAlignment="1">
      <alignment horizontal="center" vertical="center" shrinkToFit="1"/>
    </xf>
    <xf numFmtId="38" fontId="3" fillId="6" borderId="27" xfId="1640" applyFont="1" applyFill="1" applyBorder="1" applyAlignment="1">
      <alignment horizontal="center" vertical="center" shrinkToFit="1"/>
    </xf>
    <xf numFmtId="9" fontId="50" fillId="6" borderId="28" xfId="379" applyFont="1" applyFill="1" applyBorder="1" applyAlignment="1">
      <alignment horizontal="left" vertical="center" shrinkToFit="1"/>
    </xf>
    <xf numFmtId="176" fontId="17" fillId="6" borderId="47" xfId="379" applyNumberFormat="1" applyFont="1" applyFill="1" applyBorder="1" applyAlignment="1">
      <alignment horizontal="left" vertical="center" shrinkToFit="1"/>
    </xf>
    <xf numFmtId="38" fontId="17" fillId="6" borderId="48" xfId="1640" applyFont="1" applyFill="1" applyBorder="1" applyAlignment="1">
      <alignment vertical="center" shrinkToFit="1"/>
    </xf>
    <xf numFmtId="38" fontId="53" fillId="6" borderId="25" xfId="1638" applyFont="1" applyFill="1" applyBorder="1" applyAlignment="1" applyProtection="1">
      <alignment vertical="center"/>
    </xf>
    <xf numFmtId="38" fontId="53" fillId="3" borderId="18" xfId="1638" applyFont="1" applyFill="1" applyBorder="1" applyAlignment="1" applyProtection="1">
      <alignment vertical="center"/>
    </xf>
    <xf numFmtId="38" fontId="20" fillId="5" borderId="0" xfId="1638" applyFont="1" applyFill="1" applyBorder="1" applyAlignment="1">
      <alignment vertical="center"/>
    </xf>
    <xf numFmtId="176" fontId="3" fillId="3" borderId="6" xfId="379" applyNumberFormat="1" applyFont="1" applyFill="1" applyBorder="1" applyAlignment="1">
      <alignment horizontal="left" vertical="center" shrinkToFit="1"/>
    </xf>
    <xf numFmtId="176" fontId="54" fillId="3" borderId="6" xfId="379" applyNumberFormat="1" applyFont="1" applyFill="1" applyBorder="1" applyAlignment="1">
      <alignment horizontal="left" vertical="center" shrinkToFit="1"/>
    </xf>
    <xf numFmtId="38" fontId="17" fillId="6" borderId="65" xfId="1640" applyFont="1" applyFill="1" applyBorder="1" applyAlignment="1">
      <alignment horizontal="left" vertical="center" shrinkToFit="1"/>
    </xf>
    <xf numFmtId="38" fontId="17" fillId="6" borderId="66" xfId="1640" applyFont="1" applyFill="1" applyBorder="1" applyAlignment="1">
      <alignment horizontal="left" vertical="center" shrinkToFit="1"/>
    </xf>
    <xf numFmtId="176" fontId="3" fillId="3" borderId="31" xfId="379" applyNumberFormat="1" applyFont="1" applyFill="1" applyBorder="1" applyAlignment="1">
      <alignment horizontal="left" vertical="center" shrinkToFit="1"/>
    </xf>
    <xf numFmtId="176" fontId="17" fillId="3" borderId="6" xfId="379" applyNumberFormat="1" applyFont="1" applyFill="1" applyBorder="1" applyAlignment="1">
      <alignment horizontal="left" vertical="center" shrinkToFit="1"/>
    </xf>
    <xf numFmtId="176" fontId="3" fillId="3" borderId="6" xfId="377" applyNumberFormat="1" applyFont="1" applyFill="1" applyBorder="1" applyAlignment="1">
      <alignment horizontal="left" vertical="center" shrinkToFit="1"/>
    </xf>
    <xf numFmtId="38" fontId="3" fillId="6" borderId="38" xfId="1640" applyFont="1" applyFill="1" applyBorder="1" applyAlignment="1">
      <alignment horizontal="center" vertical="center" shrinkToFit="1"/>
    </xf>
    <xf numFmtId="38" fontId="6" fillId="6" borderId="50" xfId="1640" applyFont="1" applyFill="1" applyBorder="1" applyAlignment="1">
      <alignment horizontal="center" vertical="center" shrinkToFit="1"/>
    </xf>
    <xf numFmtId="38" fontId="17" fillId="6" borderId="51" xfId="1640" applyFont="1" applyFill="1" applyBorder="1" applyAlignment="1">
      <alignment horizontal="right" vertical="center" shrinkToFit="1"/>
    </xf>
    <xf numFmtId="38" fontId="17" fillId="6" borderId="47" xfId="1640" applyFont="1" applyFill="1" applyBorder="1" applyAlignment="1">
      <alignment vertical="center" shrinkToFit="1"/>
    </xf>
    <xf numFmtId="38" fontId="6" fillId="6" borderId="47" xfId="1640" applyFont="1" applyFill="1" applyBorder="1" applyAlignment="1">
      <alignment horizontal="left" vertical="center" shrinkToFit="1"/>
    </xf>
    <xf numFmtId="38" fontId="6" fillId="9" borderId="48" xfId="1640" applyFont="1" applyFill="1" applyBorder="1" applyAlignment="1">
      <alignment vertical="center" shrinkToFit="1"/>
    </xf>
    <xf numFmtId="38" fontId="17" fillId="9" borderId="50" xfId="1640" applyFont="1" applyFill="1" applyBorder="1" applyAlignment="1">
      <alignment vertical="center" shrinkToFit="1"/>
    </xf>
    <xf numFmtId="38" fontId="6" fillId="6" borderId="51" xfId="1640" applyFont="1" applyFill="1" applyBorder="1" applyAlignment="1">
      <alignment vertical="center" shrinkToFit="1"/>
    </xf>
    <xf numFmtId="38" fontId="11" fillId="6" borderId="48" xfId="1640" applyFont="1" applyFill="1" applyBorder="1" applyAlignment="1">
      <alignment vertical="center" shrinkToFit="1"/>
    </xf>
    <xf numFmtId="38" fontId="17" fillId="6" borderId="47" xfId="1640" applyFont="1" applyFill="1" applyBorder="1" applyAlignment="1">
      <alignment horizontal="left" vertical="center" shrinkToFit="1"/>
    </xf>
    <xf numFmtId="38" fontId="17" fillId="6" borderId="51" xfId="1640" applyFont="1" applyFill="1" applyBorder="1" applyAlignment="1">
      <alignment horizontal="left" vertical="center" shrinkToFit="1"/>
    </xf>
    <xf numFmtId="38" fontId="3" fillId="6" borderId="50" xfId="1640" applyFont="1" applyFill="1" applyBorder="1" applyAlignment="1">
      <alignment horizontal="right" vertical="center" shrinkToFit="1"/>
    </xf>
    <xf numFmtId="38" fontId="17" fillId="6" borderId="51" xfId="1640" applyFont="1" applyFill="1" applyBorder="1" applyAlignment="1">
      <alignment vertical="center" shrinkToFit="1"/>
    </xf>
    <xf numFmtId="38" fontId="11" fillId="6" borderId="51" xfId="1640" applyFont="1" applyFill="1" applyBorder="1" applyAlignment="1">
      <alignment horizontal="left" vertical="center" shrinkToFit="1"/>
    </xf>
    <xf numFmtId="38" fontId="6" fillId="6" borderId="47" xfId="1640" applyFont="1" applyFill="1" applyBorder="1" applyAlignment="1">
      <alignment vertical="center" shrinkToFit="1"/>
    </xf>
    <xf numFmtId="38" fontId="6" fillId="6" borderId="52" xfId="1640" applyFont="1" applyFill="1" applyBorder="1" applyAlignment="1">
      <alignment vertical="center" shrinkToFit="1"/>
    </xf>
    <xf numFmtId="38" fontId="17" fillId="6" borderId="47" xfId="1640" applyFont="1" applyFill="1" applyBorder="1" applyAlignment="1">
      <alignment horizontal="right" vertical="center" shrinkToFit="1"/>
    </xf>
    <xf numFmtId="38" fontId="17" fillId="6" borderId="50" xfId="1640" applyFont="1" applyFill="1" applyBorder="1" applyAlignment="1">
      <alignment vertical="center" shrinkToFit="1"/>
    </xf>
    <xf numFmtId="38" fontId="11" fillId="6" borderId="47" xfId="1640" applyFont="1" applyFill="1" applyBorder="1" applyAlignment="1">
      <alignment horizontal="left" vertical="center" shrinkToFit="1"/>
    </xf>
    <xf numFmtId="38" fontId="3" fillId="6" borderId="47" xfId="1640" applyFont="1" applyFill="1" applyBorder="1" applyAlignment="1">
      <alignment horizontal="left" vertical="center" shrinkToFit="1"/>
    </xf>
    <xf numFmtId="38" fontId="3" fillId="6" borderId="51" xfId="1640" applyFont="1" applyFill="1" applyBorder="1" applyAlignment="1">
      <alignment horizontal="left" vertical="center" shrinkToFit="1"/>
    </xf>
    <xf numFmtId="38" fontId="3" fillId="6" borderId="48" xfId="1640" applyFont="1" applyFill="1" applyBorder="1" applyAlignment="1">
      <alignment vertical="center" shrinkToFit="1"/>
    </xf>
    <xf numFmtId="176" fontId="3" fillId="6" borderId="30" xfId="1640" applyNumberFormat="1" applyFont="1" applyFill="1" applyBorder="1" applyAlignment="1">
      <alignment horizontal="left" vertical="center" shrinkToFit="1"/>
    </xf>
    <xf numFmtId="176" fontId="6" fillId="6" borderId="32" xfId="379" applyNumberFormat="1" applyFont="1" applyFill="1" applyBorder="1" applyAlignment="1">
      <alignment horizontal="left" vertical="center" shrinkToFit="1"/>
    </xf>
    <xf numFmtId="176" fontId="6" fillId="6" borderId="47" xfId="379" applyNumberFormat="1" applyFont="1" applyFill="1" applyBorder="1" applyAlignment="1">
      <alignment horizontal="left" vertical="center" shrinkToFit="1"/>
    </xf>
    <xf numFmtId="176" fontId="3" fillId="6" borderId="51" xfId="379" applyNumberFormat="1" applyFont="1" applyFill="1" applyBorder="1" applyAlignment="1">
      <alignment horizontal="left" vertical="center" shrinkToFit="1"/>
    </xf>
    <xf numFmtId="38" fontId="3" fillId="6" borderId="51" xfId="1640" applyFont="1" applyFill="1" applyBorder="1" applyAlignment="1">
      <alignment vertical="center" shrinkToFit="1"/>
    </xf>
    <xf numFmtId="176" fontId="48" fillId="6" borderId="47" xfId="379" applyNumberFormat="1" applyFont="1" applyFill="1" applyBorder="1" applyAlignment="1">
      <alignment horizontal="left" vertical="center" shrinkToFit="1"/>
    </xf>
    <xf numFmtId="176" fontId="3" fillId="6" borderId="47" xfId="1640" applyNumberFormat="1" applyFont="1" applyFill="1" applyBorder="1" applyAlignment="1">
      <alignment horizontal="left" vertical="center" shrinkToFit="1"/>
    </xf>
    <xf numFmtId="176" fontId="11" fillId="6" borderId="51" xfId="379" applyNumberFormat="1" applyFont="1" applyFill="1" applyBorder="1" applyAlignment="1">
      <alignment horizontal="left" vertical="center" shrinkToFit="1"/>
    </xf>
    <xf numFmtId="176" fontId="6" fillId="6" borderId="47" xfId="396" applyNumberFormat="1" applyFont="1" applyFill="1" applyBorder="1" applyAlignment="1">
      <alignment horizontal="left" vertical="center" shrinkToFit="1"/>
    </xf>
    <xf numFmtId="176" fontId="6" fillId="6" borderId="51" xfId="379" applyNumberFormat="1" applyFont="1" applyFill="1" applyBorder="1" applyAlignment="1">
      <alignment horizontal="left" vertical="center" shrinkToFit="1"/>
    </xf>
    <xf numFmtId="176" fontId="17" fillId="6" borderId="51" xfId="379" applyNumberFormat="1" applyFont="1" applyFill="1" applyBorder="1" applyAlignment="1">
      <alignment horizontal="left" vertical="center" shrinkToFit="1"/>
    </xf>
    <xf numFmtId="38" fontId="3" fillId="3" borderId="8" xfId="1640" applyFont="1" applyFill="1" applyBorder="1" applyAlignment="1">
      <alignment vertical="center" shrinkToFit="1"/>
    </xf>
    <xf numFmtId="38" fontId="55" fillId="3" borderId="25" xfId="1638" applyFont="1" applyFill="1" applyBorder="1" applyAlignment="1" applyProtection="1">
      <alignment horizontal="left" vertical="center"/>
    </xf>
    <xf numFmtId="38" fontId="55" fillId="3" borderId="9" xfId="1638" applyFont="1" applyFill="1" applyBorder="1" applyAlignment="1" applyProtection="1">
      <alignment horizontal="left" vertical="center"/>
    </xf>
    <xf numFmtId="38" fontId="17" fillId="3" borderId="0" xfId="1638" applyFont="1" applyFill="1" applyBorder="1" applyAlignment="1" applyProtection="1">
      <alignment horizontal="left" vertical="center"/>
    </xf>
    <xf numFmtId="38" fontId="17" fillId="3" borderId="28" xfId="1638" applyFont="1" applyFill="1" applyBorder="1" applyAlignment="1" applyProtection="1">
      <alignment horizontal="left" vertical="center"/>
    </xf>
    <xf numFmtId="38" fontId="17" fillId="6" borderId="31" xfId="1638" applyFont="1" applyFill="1" applyBorder="1" applyAlignment="1">
      <alignment horizontal="left" vertical="center" shrinkToFit="1"/>
    </xf>
    <xf numFmtId="38" fontId="17" fillId="3" borderId="21" xfId="1638" applyFont="1" applyFill="1" applyBorder="1" applyAlignment="1" applyProtection="1">
      <alignment horizontal="left" vertical="center" shrinkToFit="1"/>
      <protection locked="0"/>
    </xf>
    <xf numFmtId="38" fontId="17" fillId="6" borderId="32" xfId="1638" applyFont="1" applyFill="1" applyBorder="1" applyAlignment="1">
      <alignment horizontal="left" vertical="center"/>
    </xf>
    <xf numFmtId="38" fontId="17" fillId="5" borderId="0" xfId="1638" applyFont="1" applyFill="1" applyBorder="1" applyAlignment="1">
      <alignment horizontal="left" vertical="center"/>
    </xf>
    <xf numFmtId="38" fontId="17" fillId="6" borderId="31" xfId="1640" applyFont="1" applyFill="1" applyBorder="1" applyAlignment="1">
      <alignment horizontal="left" vertical="center" shrinkToFit="1"/>
    </xf>
    <xf numFmtId="38" fontId="17" fillId="6" borderId="0" xfId="1640" applyFont="1" applyFill="1" applyBorder="1" applyAlignment="1">
      <alignment horizontal="left" vertical="center" shrinkToFit="1"/>
    </xf>
    <xf numFmtId="38" fontId="17" fillId="3" borderId="8" xfId="1640" applyFont="1" applyFill="1" applyBorder="1" applyAlignment="1" applyProtection="1">
      <alignment horizontal="left" vertical="center" shrinkToFit="1"/>
      <protection locked="0"/>
    </xf>
    <xf numFmtId="38" fontId="17" fillId="6" borderId="25" xfId="1638" applyFont="1" applyFill="1" applyBorder="1" applyAlignment="1">
      <alignment horizontal="left" vertical="center" shrinkToFit="1"/>
    </xf>
    <xf numFmtId="9" fontId="3" fillId="6" borderId="26" xfId="379" applyNumberFormat="1" applyFont="1" applyFill="1" applyBorder="1" applyAlignment="1">
      <alignment horizontal="left" vertical="center" shrinkToFit="1"/>
    </xf>
    <xf numFmtId="38" fontId="6" fillId="10" borderId="45" xfId="1640" applyFont="1" applyFill="1" applyBorder="1" applyAlignment="1">
      <alignment horizontal="center" vertical="center" shrinkToFit="1"/>
    </xf>
    <xf numFmtId="38" fontId="17" fillId="10" borderId="44" xfId="1640" applyFont="1" applyFill="1" applyBorder="1" applyAlignment="1">
      <alignment horizontal="right" vertical="center" shrinkToFit="1"/>
    </xf>
    <xf numFmtId="38" fontId="17" fillId="10" borderId="40" xfId="1640" applyFont="1" applyFill="1" applyBorder="1" applyAlignment="1">
      <alignment vertical="center" shrinkToFit="1"/>
    </xf>
    <xf numFmtId="38" fontId="6" fillId="10" borderId="40" xfId="1640" applyFont="1" applyFill="1" applyBorder="1" applyAlignment="1">
      <alignment horizontal="left" vertical="center" shrinkToFit="1"/>
    </xf>
    <xf numFmtId="38" fontId="17" fillId="10" borderId="43" xfId="1640" applyFont="1" applyFill="1" applyBorder="1" applyAlignment="1">
      <alignment vertical="center" shrinkToFit="1"/>
    </xf>
    <xf numFmtId="38" fontId="6" fillId="10" borderId="44" xfId="1640" applyFont="1" applyFill="1" applyBorder="1" applyAlignment="1">
      <alignment vertical="center" shrinkToFit="1"/>
    </xf>
    <xf numFmtId="38" fontId="11" fillId="10" borderId="41" xfId="1640" applyFont="1" applyFill="1" applyBorder="1" applyAlignment="1">
      <alignment vertical="center" shrinkToFit="1"/>
    </xf>
    <xf numFmtId="38" fontId="17" fillId="10" borderId="40" xfId="1640" applyFont="1" applyFill="1" applyBorder="1" applyAlignment="1">
      <alignment horizontal="left" vertical="center" shrinkToFit="1"/>
    </xf>
    <xf numFmtId="38" fontId="17" fillId="10" borderId="41" xfId="1640" applyFont="1" applyFill="1" applyBorder="1" applyAlignment="1">
      <alignment vertical="center" shrinkToFit="1"/>
    </xf>
    <xf numFmtId="38" fontId="3" fillId="10" borderId="43" xfId="1640" applyFont="1" applyFill="1" applyBorder="1" applyAlignment="1">
      <alignment horizontal="right" vertical="center" shrinkToFit="1"/>
    </xf>
    <xf numFmtId="38" fontId="17" fillId="10" borderId="44" xfId="1640" applyFont="1" applyFill="1" applyBorder="1" applyAlignment="1">
      <alignment vertical="center" shrinkToFit="1"/>
    </xf>
    <xf numFmtId="38" fontId="11" fillId="10" borderId="44" xfId="1640" applyFont="1" applyFill="1" applyBorder="1" applyAlignment="1">
      <alignment horizontal="left" vertical="center" shrinkToFit="1"/>
    </xf>
    <xf numFmtId="38" fontId="6" fillId="10" borderId="40" xfId="1640" applyFont="1" applyFill="1" applyBorder="1" applyAlignment="1">
      <alignment vertical="center" shrinkToFit="1"/>
    </xf>
    <xf numFmtId="38" fontId="6" fillId="10" borderId="42" xfId="1640" applyFont="1" applyFill="1" applyBorder="1" applyAlignment="1">
      <alignment vertical="center" shrinkToFit="1"/>
    </xf>
    <xf numFmtId="38" fontId="17" fillId="10" borderId="40" xfId="1640" applyFont="1" applyFill="1" applyBorder="1" applyAlignment="1">
      <alignment horizontal="right" vertical="center" shrinkToFit="1"/>
    </xf>
    <xf numFmtId="38" fontId="11" fillId="10" borderId="40" xfId="1640" applyFont="1" applyFill="1" applyBorder="1" applyAlignment="1">
      <alignment horizontal="left" vertical="center" shrinkToFit="1"/>
    </xf>
    <xf numFmtId="38" fontId="3" fillId="10" borderId="44" xfId="1640" applyFont="1" applyFill="1" applyBorder="1" applyAlignment="1">
      <alignment horizontal="left" vertical="center" shrinkToFit="1"/>
    </xf>
    <xf numFmtId="38" fontId="3" fillId="10" borderId="41" xfId="1640" applyFont="1" applyFill="1" applyBorder="1" applyAlignment="1">
      <alignment vertical="center" shrinkToFit="1"/>
    </xf>
    <xf numFmtId="176" fontId="17" fillId="10" borderId="40" xfId="379" applyNumberFormat="1" applyFont="1" applyFill="1" applyBorder="1" applyAlignment="1">
      <alignment horizontal="left" vertical="center" shrinkToFit="1"/>
    </xf>
    <xf numFmtId="176" fontId="6" fillId="10" borderId="40" xfId="379" applyNumberFormat="1" applyFont="1" applyFill="1" applyBorder="1" applyAlignment="1">
      <alignment horizontal="left" vertical="center" shrinkToFit="1"/>
    </xf>
    <xf numFmtId="176" fontId="3" fillId="10" borderId="44" xfId="379" applyNumberFormat="1" applyFont="1" applyFill="1" applyBorder="1" applyAlignment="1">
      <alignment horizontal="left" vertical="center" shrinkToFit="1"/>
    </xf>
    <xf numFmtId="38" fontId="3" fillId="10" borderId="44" xfId="1640" applyFont="1" applyFill="1" applyBorder="1" applyAlignment="1">
      <alignment vertical="center" shrinkToFit="1"/>
    </xf>
    <xf numFmtId="176" fontId="48" fillId="10" borderId="40" xfId="379" applyNumberFormat="1" applyFont="1" applyFill="1" applyBorder="1" applyAlignment="1">
      <alignment horizontal="left" vertical="center" shrinkToFit="1"/>
    </xf>
    <xf numFmtId="176" fontId="3" fillId="10" borderId="40" xfId="1640" applyNumberFormat="1" applyFont="1" applyFill="1" applyBorder="1" applyAlignment="1">
      <alignment horizontal="left" vertical="center" shrinkToFit="1"/>
    </xf>
    <xf numFmtId="176" fontId="11" fillId="10" borderId="44" xfId="379" applyNumberFormat="1" applyFont="1" applyFill="1" applyBorder="1" applyAlignment="1">
      <alignment horizontal="left" vertical="center" shrinkToFit="1"/>
    </xf>
    <xf numFmtId="176" fontId="6" fillId="10" borderId="40" xfId="396" applyNumberFormat="1" applyFont="1" applyFill="1" applyBorder="1" applyAlignment="1">
      <alignment horizontal="left" vertical="center" shrinkToFit="1"/>
    </xf>
    <xf numFmtId="176" fontId="6" fillId="10" borderId="44" xfId="379" applyNumberFormat="1" applyFont="1" applyFill="1" applyBorder="1" applyAlignment="1">
      <alignment horizontal="left" vertical="center" shrinkToFit="1"/>
    </xf>
    <xf numFmtId="176" fontId="17" fillId="10" borderId="44" xfId="379" applyNumberFormat="1" applyFont="1" applyFill="1" applyBorder="1" applyAlignment="1">
      <alignment horizontal="left" vertical="center" shrinkToFit="1"/>
    </xf>
    <xf numFmtId="0" fontId="43" fillId="6" borderId="31" xfId="1611" applyFont="1" applyFill="1" applyBorder="1" applyAlignment="1">
      <alignment horizontal="left" vertical="top" wrapText="1"/>
    </xf>
    <xf numFmtId="9" fontId="51" fillId="6" borderId="31" xfId="379" applyFont="1" applyFill="1" applyBorder="1" applyAlignment="1">
      <alignment horizontal="left" vertical="center" shrinkToFit="1"/>
    </xf>
    <xf numFmtId="38" fontId="20" fillId="6" borderId="5" xfId="1640" applyFont="1" applyFill="1" applyBorder="1" applyAlignment="1">
      <alignment vertical="center" shrinkToFit="1"/>
    </xf>
    <xf numFmtId="176" fontId="51" fillId="6" borderId="6" xfId="379" applyNumberFormat="1" applyFont="1" applyFill="1" applyBorder="1" applyAlignment="1">
      <alignment horizontal="left" vertical="center" shrinkToFit="1"/>
    </xf>
    <xf numFmtId="9" fontId="51" fillId="6" borderId="6" xfId="379" applyFont="1" applyFill="1" applyBorder="1" applyAlignment="1">
      <alignment horizontal="left" vertical="center" shrinkToFit="1"/>
    </xf>
    <xf numFmtId="176" fontId="54" fillId="6" borderId="6" xfId="379" applyNumberFormat="1" applyFont="1" applyFill="1" applyBorder="1" applyAlignment="1">
      <alignment horizontal="left" vertical="center" shrinkToFit="1"/>
    </xf>
    <xf numFmtId="176" fontId="6" fillId="3" borderId="31" xfId="379" applyNumberFormat="1" applyFont="1" applyFill="1" applyBorder="1" applyAlignment="1">
      <alignment horizontal="left" vertical="center" shrinkToFit="1"/>
    </xf>
    <xf numFmtId="176" fontId="6" fillId="6" borderId="0" xfId="379" applyNumberFormat="1" applyFont="1" applyFill="1" applyBorder="1" applyAlignment="1">
      <alignment horizontal="left" vertical="center" shrinkToFit="1"/>
    </xf>
    <xf numFmtId="176" fontId="6" fillId="6" borderId="31" xfId="379" applyNumberFormat="1" applyFont="1" applyFill="1" applyBorder="1" applyAlignment="1">
      <alignment horizontal="left" vertical="center" shrinkToFit="1"/>
    </xf>
    <xf numFmtId="176" fontId="17" fillId="6" borderId="67" xfId="379" applyNumberFormat="1" applyFont="1" applyFill="1" applyBorder="1" applyAlignment="1">
      <alignment horizontal="left" vertical="center" shrinkToFit="1"/>
    </xf>
    <xf numFmtId="176" fontId="3" fillId="6" borderId="67" xfId="379" applyNumberFormat="1" applyFont="1" applyFill="1" applyBorder="1" applyAlignment="1">
      <alignment horizontal="left" vertical="center" shrinkToFit="1"/>
    </xf>
    <xf numFmtId="176" fontId="6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6" fillId="6" borderId="67" xfId="379" applyNumberFormat="1" applyFont="1" applyFill="1" applyBorder="1" applyAlignment="1">
      <alignment horizontal="left" vertical="center" shrinkToFit="1"/>
    </xf>
    <xf numFmtId="38" fontId="3" fillId="6" borderId="67" xfId="1640" applyFont="1" applyFill="1" applyBorder="1" applyAlignment="1" applyProtection="1">
      <alignment horizontal="left" vertical="center" shrinkToFit="1"/>
      <protection locked="0"/>
    </xf>
    <xf numFmtId="38" fontId="17" fillId="6" borderId="4" xfId="1640" applyFont="1" applyFill="1" applyBorder="1" applyAlignment="1">
      <alignment horizontal="right" vertical="center" shrinkToFit="1"/>
    </xf>
    <xf numFmtId="38" fontId="17" fillId="6" borderId="5" xfId="1640" applyFont="1" applyFill="1" applyBorder="1" applyAlignment="1">
      <alignment horizontal="right" vertical="center" shrinkToFit="1"/>
    </xf>
    <xf numFmtId="176" fontId="17" fillId="6" borderId="6" xfId="379" applyNumberFormat="1" applyFont="1" applyFill="1" applyBorder="1" applyAlignment="1">
      <alignment horizontal="left" vertical="center" shrinkToFit="1"/>
    </xf>
    <xf numFmtId="9" fontId="17" fillId="6" borderId="6" xfId="379" applyFont="1" applyFill="1" applyBorder="1" applyAlignment="1">
      <alignment horizontal="left" vertical="center" shrinkToFit="1"/>
    </xf>
    <xf numFmtId="38" fontId="20" fillId="3" borderId="35" xfId="1640" applyFont="1" applyFill="1" applyBorder="1" applyAlignment="1">
      <alignment vertical="center" shrinkToFit="1"/>
    </xf>
    <xf numFmtId="38" fontId="17" fillId="3" borderId="0" xfId="1640" applyFont="1" applyFill="1" applyBorder="1" applyAlignment="1">
      <alignment vertical="center" shrinkToFit="1"/>
    </xf>
    <xf numFmtId="38" fontId="3" fillId="3" borderId="0" xfId="1640" applyFont="1" applyFill="1" applyBorder="1" applyAlignment="1">
      <alignment horizontal="center" vertical="center" shrinkToFit="1"/>
    </xf>
    <xf numFmtId="38" fontId="3" fillId="3" borderId="67" xfId="1640" applyFont="1" applyFill="1" applyBorder="1" applyAlignment="1" applyProtection="1">
      <alignment vertical="center" shrinkToFit="1"/>
      <protection locked="0"/>
    </xf>
    <xf numFmtId="38" fontId="17" fillId="6" borderId="67" xfId="1640" applyFont="1" applyFill="1" applyBorder="1" applyAlignment="1" applyProtection="1">
      <alignment horizontal="left" vertical="center" shrinkToFit="1"/>
      <protection locked="0"/>
    </xf>
    <xf numFmtId="38" fontId="3" fillId="6" borderId="67" xfId="1640" applyFont="1" applyFill="1" applyBorder="1" applyAlignment="1">
      <alignment vertical="center" shrinkToFit="1"/>
    </xf>
    <xf numFmtId="38" fontId="6" fillId="6" borderId="22" xfId="1640" applyFont="1" applyFill="1" applyBorder="1" applyAlignment="1">
      <alignment vertical="center" shrinkToFit="1"/>
    </xf>
    <xf numFmtId="38" fontId="3" fillId="6" borderId="67" xfId="1640" applyFont="1" applyFill="1" applyBorder="1" applyAlignment="1" applyProtection="1">
      <alignment vertical="center" shrinkToFit="1"/>
      <protection locked="0"/>
    </xf>
    <xf numFmtId="176" fontId="17" fillId="6" borderId="67" xfId="379" applyNumberFormat="1" applyFont="1" applyFill="1" applyBorder="1" applyAlignment="1" applyProtection="1">
      <alignment horizontal="left" vertical="center" shrinkToFit="1"/>
      <protection locked="0"/>
    </xf>
    <xf numFmtId="38" fontId="3" fillId="6" borderId="21" xfId="1640" applyFont="1" applyFill="1" applyBorder="1" applyAlignment="1" applyProtection="1">
      <alignment vertical="center" shrinkToFit="1"/>
      <protection locked="0"/>
    </xf>
    <xf numFmtId="38" fontId="20" fillId="6" borderId="12" xfId="1640" applyFont="1" applyFill="1" applyBorder="1" applyAlignment="1" applyProtection="1">
      <alignment vertical="center" shrinkToFit="1"/>
      <protection locked="0"/>
    </xf>
    <xf numFmtId="38" fontId="51" fillId="6" borderId="9" xfId="1640" applyFont="1" applyFill="1" applyBorder="1" applyAlignment="1" applyProtection="1">
      <alignment vertical="center" shrinkToFit="1"/>
      <protection locked="0"/>
    </xf>
    <xf numFmtId="38" fontId="51" fillId="6" borderId="7" xfId="1640" applyFont="1" applyFill="1" applyBorder="1" applyAlignment="1" applyProtection="1">
      <alignment vertical="center" shrinkToFit="1"/>
      <protection locked="0"/>
    </xf>
    <xf numFmtId="38" fontId="17" fillId="6" borderId="7" xfId="1640" applyFont="1" applyFill="1" applyBorder="1" applyAlignment="1" applyProtection="1">
      <alignment vertical="center" shrinkToFit="1"/>
      <protection locked="0"/>
    </xf>
    <xf numFmtId="38" fontId="3" fillId="3" borderId="20" xfId="1640" applyFont="1" applyFill="1" applyBorder="1" applyAlignment="1">
      <alignment horizontal="center" vertical="center" shrinkToFit="1"/>
    </xf>
    <xf numFmtId="38" fontId="3" fillId="3" borderId="25" xfId="1640" applyFont="1" applyFill="1" applyBorder="1" applyAlignment="1">
      <alignment horizontal="right" vertical="center" shrinkToFit="1"/>
    </xf>
    <xf numFmtId="176" fontId="51" fillId="3" borderId="17" xfId="379" applyNumberFormat="1" applyFont="1" applyFill="1" applyBorder="1" applyAlignment="1">
      <alignment horizontal="left" vertical="center" shrinkToFit="1"/>
    </xf>
    <xf numFmtId="38" fontId="20" fillId="3" borderId="18" xfId="1640" applyFont="1" applyFill="1" applyBorder="1" applyAlignment="1">
      <alignment vertical="center" shrinkToFit="1"/>
    </xf>
    <xf numFmtId="38" fontId="3" fillId="6" borderId="18" xfId="1640" applyFont="1" applyFill="1" applyBorder="1" applyAlignment="1">
      <alignment vertical="center" shrinkToFit="1"/>
    </xf>
    <xf numFmtId="38" fontId="3" fillId="6" borderId="20" xfId="1640" applyFont="1" applyFill="1" applyBorder="1" applyAlignment="1">
      <alignment vertical="center" shrinkToFit="1"/>
    </xf>
    <xf numFmtId="176" fontId="51" fillId="3" borderId="25" xfId="379" applyNumberFormat="1" applyFont="1" applyFill="1" applyBorder="1" applyAlignment="1">
      <alignment horizontal="left" vertical="center" shrinkToFit="1"/>
    </xf>
    <xf numFmtId="38" fontId="3" fillId="3" borderId="18" xfId="1640" applyFont="1" applyFill="1" applyBorder="1" applyAlignment="1">
      <alignment vertical="center" shrinkToFit="1"/>
    </xf>
    <xf numFmtId="38" fontId="3" fillId="6" borderId="17" xfId="1640" applyFont="1" applyFill="1" applyBorder="1" applyAlignment="1">
      <alignment horizontal="left" vertical="center" shrinkToFit="1"/>
    </xf>
    <xf numFmtId="176" fontId="51" fillId="6" borderId="25" xfId="379" applyNumberFormat="1" applyFont="1" applyFill="1" applyBorder="1" applyAlignment="1">
      <alignment horizontal="left" vertical="center" shrinkToFit="1"/>
    </xf>
    <xf numFmtId="38" fontId="17" fillId="6" borderId="25" xfId="1640" applyFont="1" applyFill="1" applyBorder="1" applyAlignment="1">
      <alignment horizontal="left" vertical="center" shrinkToFit="1"/>
    </xf>
    <xf numFmtId="38" fontId="51" fillId="6" borderId="18" xfId="1640" applyFont="1" applyFill="1" applyBorder="1" applyAlignment="1">
      <alignment vertical="center" shrinkToFit="1"/>
    </xf>
    <xf numFmtId="38" fontId="51" fillId="6" borderId="19" xfId="1640" applyFont="1" applyFill="1" applyBorder="1" applyAlignment="1">
      <alignment vertical="center" shrinkToFit="1"/>
    </xf>
    <xf numFmtId="9" fontId="3" fillId="6" borderId="25" xfId="379" applyFont="1" applyFill="1" applyBorder="1" applyAlignment="1">
      <alignment horizontal="left" vertical="center" shrinkToFit="1"/>
    </xf>
    <xf numFmtId="176" fontId="3" fillId="6" borderId="25" xfId="379" applyNumberFormat="1" applyFont="1" applyFill="1" applyBorder="1" applyAlignment="1">
      <alignment horizontal="left" vertical="center" shrinkToFit="1"/>
    </xf>
    <xf numFmtId="9" fontId="3" fillId="6" borderId="17" xfId="379" applyFont="1" applyFill="1" applyBorder="1" applyAlignment="1">
      <alignment horizontal="left" vertical="center" shrinkToFit="1"/>
    </xf>
    <xf numFmtId="9" fontId="3" fillId="6" borderId="67" xfId="379" applyFont="1" applyFill="1" applyBorder="1" applyAlignment="1">
      <alignment horizontal="left" vertical="center" shrinkToFit="1"/>
    </xf>
    <xf numFmtId="38" fontId="3" fillId="3" borderId="3" xfId="1640" applyFont="1" applyFill="1" applyBorder="1" applyAlignment="1">
      <alignment horizontal="right" vertical="center" shrinkToFit="1"/>
    </xf>
    <xf numFmtId="38" fontId="3" fillId="6" borderId="9" xfId="1640" applyFont="1" applyFill="1" applyBorder="1" applyAlignment="1">
      <alignment horizontal="center" vertical="center" shrinkToFit="1"/>
    </xf>
    <xf numFmtId="38" fontId="17" fillId="3" borderId="7" xfId="1640" applyFont="1" applyFill="1" applyBorder="1" applyAlignment="1" applyProtection="1">
      <alignment vertical="center" shrinkToFit="1"/>
      <protection locked="0"/>
    </xf>
    <xf numFmtId="38" fontId="3" fillId="6" borderId="7" xfId="1640" applyFont="1" applyFill="1" applyBorder="1" applyAlignment="1" applyProtection="1">
      <alignment vertical="center" shrinkToFit="1"/>
      <protection locked="0"/>
    </xf>
    <xf numFmtId="38" fontId="3" fillId="6" borderId="10" xfId="1640" applyFont="1" applyFill="1" applyBorder="1" applyAlignment="1">
      <alignment horizontal="center" vertical="center" shrinkToFit="1"/>
    </xf>
    <xf numFmtId="38" fontId="3" fillId="6" borderId="10" xfId="1640" applyFont="1" applyFill="1" applyBorder="1" applyAlignment="1">
      <alignment horizontal="right" vertical="center" shrinkToFit="1"/>
    </xf>
    <xf numFmtId="38" fontId="51" fillId="6" borderId="67" xfId="1640" applyFont="1" applyFill="1" applyBorder="1" applyAlignment="1">
      <alignment horizontal="center" vertical="center" shrinkToFit="1"/>
    </xf>
    <xf numFmtId="38" fontId="51" fillId="6" borderId="67" xfId="1640" applyFont="1" applyFill="1" applyBorder="1" applyAlignment="1" applyProtection="1">
      <alignment vertical="center" shrinkToFit="1"/>
      <protection locked="0"/>
    </xf>
    <xf numFmtId="38" fontId="17" fillId="6" borderId="67" xfId="1640" applyFont="1" applyFill="1" applyBorder="1" applyAlignment="1" applyProtection="1">
      <alignment vertical="center" shrinkToFit="1"/>
      <protection locked="0"/>
    </xf>
    <xf numFmtId="38" fontId="3" fillId="3" borderId="29" xfId="1640" applyFont="1" applyFill="1" applyBorder="1" applyAlignment="1">
      <alignment horizontal="center" vertical="center" shrinkToFit="1"/>
    </xf>
    <xf numFmtId="38" fontId="17" fillId="3" borderId="29" xfId="1640" applyFont="1" applyFill="1" applyBorder="1" applyAlignment="1">
      <alignment horizontal="right" vertical="center" shrinkToFit="1"/>
    </xf>
    <xf numFmtId="38" fontId="17" fillId="6" borderId="38" xfId="1640" applyFont="1" applyFill="1" applyBorder="1" applyAlignment="1" applyProtection="1">
      <alignment vertical="center" shrinkToFit="1"/>
      <protection locked="0"/>
    </xf>
    <xf numFmtId="38" fontId="3" fillId="6" borderId="32" xfId="1640" applyFont="1" applyFill="1" applyBorder="1" applyAlignment="1" applyProtection="1">
      <alignment vertical="center" shrinkToFit="1"/>
      <protection locked="0"/>
    </xf>
    <xf numFmtId="38" fontId="17" fillId="6" borderId="30" xfId="1640" applyFont="1" applyFill="1" applyBorder="1" applyAlignment="1" applyProtection="1">
      <alignment horizontal="left" vertical="center" shrinkToFit="1"/>
      <protection locked="0"/>
    </xf>
    <xf numFmtId="38" fontId="17" fillId="6" borderId="32" xfId="1640" applyFont="1" applyFill="1" applyBorder="1" applyAlignment="1" applyProtection="1">
      <alignment horizontal="left" vertical="center" shrinkToFit="1"/>
      <protection locked="0"/>
    </xf>
    <xf numFmtId="38" fontId="17" fillId="6" borderId="29" xfId="1640" applyFont="1" applyFill="1" applyBorder="1" applyAlignment="1" applyProtection="1">
      <alignment horizontal="right" vertical="center" shrinkToFit="1"/>
      <protection locked="0"/>
    </xf>
    <xf numFmtId="38" fontId="3" fillId="6" borderId="32" xfId="1640" applyFont="1" applyFill="1" applyBorder="1" applyAlignment="1" applyProtection="1">
      <alignment horizontal="left" vertical="center" shrinkToFit="1"/>
      <protection locked="0"/>
    </xf>
    <xf numFmtId="38" fontId="20" fillId="6" borderId="29" xfId="1640" applyFont="1" applyFill="1" applyBorder="1" applyAlignment="1" applyProtection="1">
      <alignment vertical="center" shrinkToFit="1"/>
      <protection locked="0"/>
    </xf>
    <xf numFmtId="38" fontId="17" fillId="6" borderId="67" xfId="1640" applyFont="1" applyFill="1" applyBorder="1" applyAlignment="1">
      <alignment horizontal="left" vertical="center" shrinkToFit="1"/>
    </xf>
    <xf numFmtId="38" fontId="17" fillId="13" borderId="12" xfId="1640" applyFont="1" applyFill="1" applyBorder="1" applyAlignment="1">
      <alignment horizontal="right" vertical="center" shrinkToFit="1"/>
    </xf>
    <xf numFmtId="38" fontId="3" fillId="13" borderId="9" xfId="1640" applyFont="1" applyFill="1" applyBorder="1" applyAlignment="1">
      <alignment horizontal="left" vertical="center" shrinkToFit="1"/>
    </xf>
    <xf numFmtId="38" fontId="6" fillId="13" borderId="12" xfId="1640" applyFont="1" applyFill="1" applyBorder="1" applyAlignment="1" applyProtection="1">
      <alignment vertical="center" shrinkToFit="1"/>
      <protection locked="0"/>
    </xf>
    <xf numFmtId="38" fontId="17" fillId="13" borderId="3" xfId="1640" applyFont="1" applyFill="1" applyBorder="1" applyAlignment="1" applyProtection="1">
      <alignment vertical="center" shrinkToFit="1"/>
      <protection locked="0"/>
    </xf>
    <xf numFmtId="38" fontId="3" fillId="13" borderId="9" xfId="1640" applyFont="1" applyFill="1" applyBorder="1" applyAlignment="1" applyProtection="1">
      <alignment vertical="center" shrinkToFit="1"/>
      <protection locked="0"/>
    </xf>
    <xf numFmtId="38" fontId="17" fillId="13" borderId="7" xfId="1640" applyFont="1" applyFill="1" applyBorder="1" applyAlignment="1" applyProtection="1">
      <alignment horizontal="left" vertical="center" shrinkToFit="1"/>
      <protection locked="0"/>
    </xf>
    <xf numFmtId="38" fontId="17" fillId="13" borderId="9" xfId="1640" applyFont="1" applyFill="1" applyBorder="1" applyAlignment="1" applyProtection="1">
      <alignment horizontal="left" vertical="center" shrinkToFit="1"/>
      <protection locked="0"/>
    </xf>
    <xf numFmtId="38" fontId="17" fillId="13" borderId="12" xfId="1640" applyFont="1" applyFill="1" applyBorder="1" applyAlignment="1" applyProtection="1">
      <alignment vertical="center" shrinkToFit="1"/>
      <protection locked="0"/>
    </xf>
    <xf numFmtId="38" fontId="17" fillId="13" borderId="12" xfId="1640" applyFont="1" applyFill="1" applyBorder="1" applyAlignment="1" applyProtection="1">
      <alignment horizontal="right" vertical="center" shrinkToFit="1"/>
      <protection locked="0"/>
    </xf>
    <xf numFmtId="38" fontId="3" fillId="13" borderId="9" xfId="1640" applyFont="1" applyFill="1" applyBorder="1" applyAlignment="1" applyProtection="1">
      <alignment horizontal="left" vertical="center" shrinkToFit="1"/>
      <protection locked="0"/>
    </xf>
    <xf numFmtId="38" fontId="3" fillId="13" borderId="7" xfId="1640" applyFont="1" applyFill="1" applyBorder="1" applyAlignment="1">
      <alignment vertical="center" shrinkToFit="1"/>
    </xf>
    <xf numFmtId="38" fontId="20" fillId="13" borderId="12" xfId="1640" applyFont="1" applyFill="1" applyBorder="1" applyAlignment="1" applyProtection="1">
      <alignment vertical="center" shrinkToFit="1"/>
      <protection locked="0"/>
    </xf>
    <xf numFmtId="38" fontId="3" fillId="13" borderId="9" xfId="1640" applyFont="1" applyFill="1" applyBorder="1" applyAlignment="1">
      <alignment vertical="center" shrinkToFit="1"/>
    </xf>
    <xf numFmtId="38" fontId="6" fillId="13" borderId="15" xfId="1640" applyFont="1" applyFill="1" applyBorder="1" applyAlignment="1">
      <alignment vertical="center" shrinkToFit="1"/>
    </xf>
    <xf numFmtId="38" fontId="3" fillId="13" borderId="3" xfId="1640" applyFont="1" applyFill="1" applyBorder="1" applyAlignment="1">
      <alignment horizontal="center" vertical="center" shrinkToFit="1"/>
    </xf>
    <xf numFmtId="38" fontId="3" fillId="6" borderId="30" xfId="1640" applyFont="1" applyFill="1" applyBorder="1" applyAlignment="1" applyProtection="1">
      <alignment horizontal="left" vertical="center" shrinkToFit="1"/>
      <protection locked="0"/>
    </xf>
    <xf numFmtId="38" fontId="3" fillId="6" borderId="30" xfId="1640" applyFont="1" applyFill="1" applyBorder="1" applyAlignment="1" applyProtection="1">
      <alignment vertical="center" shrinkToFit="1"/>
      <protection locked="0"/>
    </xf>
    <xf numFmtId="38" fontId="3" fillId="6" borderId="17" xfId="1640" applyFont="1" applyFill="1" applyBorder="1" applyAlignment="1" applyProtection="1">
      <alignment vertical="center" shrinkToFit="1"/>
      <protection locked="0"/>
    </xf>
    <xf numFmtId="38" fontId="17" fillId="6" borderId="9" xfId="1640" applyFont="1" applyFill="1" applyBorder="1" applyAlignment="1" applyProtection="1">
      <alignment horizontal="left" vertical="center" shrinkToFit="1"/>
      <protection locked="0"/>
    </xf>
    <xf numFmtId="38" fontId="17" fillId="6" borderId="12" xfId="1640" applyFont="1" applyFill="1" applyBorder="1" applyAlignment="1" applyProtection="1">
      <alignment horizontal="right" vertical="center" shrinkToFit="1"/>
      <protection locked="0"/>
    </xf>
    <xf numFmtId="38" fontId="3" fillId="6" borderId="9" xfId="1640" applyFont="1" applyFill="1" applyBorder="1" applyAlignment="1" applyProtection="1">
      <alignment horizontal="left" vertical="center" shrinkToFit="1"/>
      <protection locked="0"/>
    </xf>
    <xf numFmtId="38" fontId="17" fillId="13" borderId="3" xfId="1640" applyFont="1" applyFill="1" applyBorder="1" applyAlignment="1">
      <alignment vertical="center" shrinkToFit="1"/>
    </xf>
    <xf numFmtId="38" fontId="17" fillId="13" borderId="9" xfId="1640" applyFont="1" applyFill="1" applyBorder="1" applyAlignment="1" applyProtection="1">
      <alignment vertical="center" shrinkToFit="1"/>
      <protection locked="0"/>
    </xf>
    <xf numFmtId="38" fontId="3" fillId="13" borderId="7" xfId="1640" applyFont="1" applyFill="1" applyBorder="1" applyAlignment="1" applyProtection="1">
      <alignment horizontal="left" vertical="center" shrinkToFit="1"/>
      <protection locked="0"/>
    </xf>
    <xf numFmtId="38" fontId="3" fillId="13" borderId="12" xfId="1640" applyFont="1" applyFill="1" applyBorder="1" applyAlignment="1" applyProtection="1">
      <alignment vertical="center" shrinkToFit="1"/>
      <protection locked="0"/>
    </xf>
    <xf numFmtId="38" fontId="6" fillId="13" borderId="12" xfId="1640" applyFont="1" applyFill="1" applyBorder="1" applyAlignment="1">
      <alignment vertical="center" shrinkToFit="1"/>
    </xf>
    <xf numFmtId="38" fontId="3" fillId="13" borderId="7" xfId="1640" applyFont="1" applyFill="1" applyBorder="1" applyAlignment="1" applyProtection="1">
      <alignment vertical="center" shrinkToFit="1"/>
      <protection locked="0"/>
    </xf>
    <xf numFmtId="176" fontId="17" fillId="6" borderId="33" xfId="379" applyNumberFormat="1" applyFont="1" applyFill="1" applyBorder="1" applyAlignment="1">
      <alignment horizontal="left" vertical="center" shrinkToFit="1"/>
    </xf>
    <xf numFmtId="38" fontId="17" fillId="6" borderId="34" xfId="1640" applyFont="1" applyFill="1" applyBorder="1" applyAlignment="1">
      <alignment vertical="center" shrinkToFit="1"/>
    </xf>
    <xf numFmtId="176" fontId="6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21" xfId="379" applyNumberFormat="1" applyFont="1" applyFill="1" applyBorder="1" applyAlignment="1">
      <alignment horizontal="left" vertical="center" shrinkToFit="1"/>
    </xf>
    <xf numFmtId="176" fontId="3" fillId="6" borderId="33" xfId="379" applyNumberFormat="1" applyFont="1" applyFill="1" applyBorder="1" applyAlignment="1">
      <alignment horizontal="left" vertical="center" shrinkToFit="1"/>
    </xf>
    <xf numFmtId="38" fontId="6" fillId="6" borderId="35" xfId="1640" applyFont="1" applyFill="1" applyBorder="1" applyAlignment="1" applyProtection="1">
      <alignment vertical="center" shrinkToFit="1"/>
      <protection locked="0"/>
    </xf>
    <xf numFmtId="176" fontId="3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17" fillId="13" borderId="7" xfId="379" applyNumberFormat="1" applyFont="1" applyFill="1" applyBorder="1" applyAlignment="1">
      <alignment horizontal="left" vertical="center" shrinkToFit="1"/>
    </xf>
    <xf numFmtId="38" fontId="17" fillId="13" borderId="12" xfId="1640" applyFont="1" applyFill="1" applyBorder="1" applyAlignment="1">
      <alignment vertical="center" shrinkToFit="1"/>
    </xf>
    <xf numFmtId="176" fontId="6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17" fillId="13" borderId="9" xfId="379" applyNumberFormat="1" applyFont="1" applyFill="1" applyBorder="1" applyAlignment="1">
      <alignment horizontal="left" vertical="center" shrinkToFit="1"/>
    </xf>
    <xf numFmtId="38" fontId="17" fillId="13" borderId="9" xfId="1640" applyFont="1" applyFill="1" applyBorder="1" applyAlignment="1">
      <alignment vertical="center" shrinkToFit="1"/>
    </xf>
    <xf numFmtId="176" fontId="6" fillId="13" borderId="7" xfId="379" applyNumberFormat="1" applyFont="1" applyFill="1" applyBorder="1" applyAlignment="1">
      <alignment horizontal="left" vertical="center" shrinkToFit="1"/>
    </xf>
    <xf numFmtId="176" fontId="3" fillId="13" borderId="7" xfId="379" applyNumberFormat="1" applyFont="1" applyFill="1" applyBorder="1" applyAlignment="1">
      <alignment horizontal="left" vertical="center" shrinkToFit="1"/>
    </xf>
    <xf numFmtId="176" fontId="3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6" fillId="13" borderId="9" xfId="379" applyNumberFormat="1" applyFont="1" applyFill="1" applyBorder="1" applyAlignment="1">
      <alignment horizontal="left" vertical="center" shrinkToFit="1"/>
    </xf>
    <xf numFmtId="38" fontId="3" fillId="3" borderId="38" xfId="1640" applyFont="1" applyFill="1" applyBorder="1" applyAlignment="1">
      <alignment horizontal="center" vertical="center" shrinkToFit="1"/>
    </xf>
    <xf numFmtId="176" fontId="17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17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17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6" fillId="6" borderId="33" xfId="379" applyNumberFormat="1" applyFont="1" applyFill="1" applyBorder="1" applyAlignment="1">
      <alignment horizontal="left" vertical="center" shrinkToFit="1"/>
    </xf>
    <xf numFmtId="38" fontId="3" fillId="6" borderId="34" xfId="1640" applyFont="1" applyFill="1" applyBorder="1" applyAlignment="1">
      <alignment vertical="center" shrinkToFit="1"/>
    </xf>
    <xf numFmtId="176" fontId="17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" fillId="6" borderId="9" xfId="379" applyNumberFormat="1" applyFont="1" applyFill="1" applyBorder="1" applyAlignment="1" applyProtection="1">
      <alignment horizontal="left" vertical="center" shrinkToFit="1"/>
      <protection locked="0"/>
    </xf>
    <xf numFmtId="176" fontId="17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17" fillId="13" borderId="9" xfId="379" applyNumberFormat="1" applyFont="1" applyFill="1" applyBorder="1" applyAlignment="1" applyProtection="1">
      <alignment horizontal="left" vertical="center" shrinkToFit="1"/>
      <protection locked="0"/>
    </xf>
    <xf numFmtId="38" fontId="3" fillId="3" borderId="3" xfId="1638" applyFont="1" applyFill="1" applyBorder="1" applyAlignment="1">
      <alignment horizontal="center" vertical="center" shrinkToFit="1"/>
    </xf>
    <xf numFmtId="38" fontId="3" fillId="3" borderId="12" xfId="1638" applyFont="1" applyFill="1" applyBorder="1" applyAlignment="1">
      <alignment horizontal="right" vertical="center" shrinkToFit="1"/>
    </xf>
    <xf numFmtId="38" fontId="3" fillId="3" borderId="3" xfId="1638" applyFont="1" applyFill="1" applyBorder="1" applyAlignment="1" applyProtection="1">
      <alignment horizontal="right" vertical="center" shrinkToFit="1"/>
      <protection locked="0"/>
    </xf>
    <xf numFmtId="38" fontId="3" fillId="6" borderId="3" xfId="1638" applyFont="1" applyFill="1" applyBorder="1" applyAlignment="1" applyProtection="1">
      <alignment vertical="center" shrinkToFit="1"/>
      <protection locked="0"/>
    </xf>
    <xf numFmtId="38" fontId="3" fillId="3" borderId="9" xfId="1638" applyFont="1" applyFill="1" applyBorder="1" applyAlignment="1" applyProtection="1">
      <alignment vertical="center" shrinkToFit="1"/>
      <protection locked="0"/>
    </xf>
    <xf numFmtId="38" fontId="17" fillId="3" borderId="17" xfId="1640" applyFont="1" applyFill="1" applyBorder="1" applyAlignment="1">
      <alignment vertical="center" shrinkToFit="1"/>
    </xf>
    <xf numFmtId="38" fontId="17" fillId="3" borderId="17" xfId="1640" applyFont="1" applyFill="1" applyBorder="1" applyAlignment="1" applyProtection="1">
      <alignment vertical="center" shrinkToFit="1"/>
      <protection locked="0"/>
    </xf>
    <xf numFmtId="38" fontId="3" fillId="3" borderId="9" xfId="1638" applyFont="1" applyFill="1" applyBorder="1" applyAlignment="1">
      <alignment horizontal="center" vertical="center" shrinkToFit="1"/>
    </xf>
    <xf numFmtId="38" fontId="3" fillId="0" borderId="12" xfId="1638" applyFont="1" applyFill="1" applyBorder="1" applyAlignment="1" applyProtection="1">
      <alignment vertical="center" shrinkToFit="1"/>
      <protection locked="0"/>
    </xf>
    <xf numFmtId="38" fontId="3" fillId="6" borderId="0" xfId="1640" applyFont="1" applyFill="1" applyBorder="1" applyAlignment="1">
      <alignment vertical="center"/>
    </xf>
    <xf numFmtId="38" fontId="17" fillId="6" borderId="17" xfId="1640" applyFont="1" applyFill="1" applyBorder="1" applyAlignment="1">
      <alignment vertical="center" shrinkToFit="1"/>
    </xf>
    <xf numFmtId="38" fontId="17" fillId="6" borderId="17" xfId="1640" applyFont="1" applyFill="1" applyBorder="1" applyAlignment="1" applyProtection="1">
      <alignment vertical="center" shrinkToFit="1"/>
      <protection locked="0"/>
    </xf>
    <xf numFmtId="38" fontId="17" fillId="6" borderId="12" xfId="1640" applyFont="1" applyFill="1" applyBorder="1" applyAlignment="1">
      <alignment horizontal="right" vertical="center" shrinkToFit="1"/>
    </xf>
    <xf numFmtId="38" fontId="6" fillId="6" borderId="58" xfId="1640" quotePrefix="1" applyFont="1" applyFill="1" applyBorder="1" applyAlignment="1" applyProtection="1">
      <alignment horizontal="center" vertical="center" shrinkToFit="1"/>
    </xf>
    <xf numFmtId="38" fontId="6" fillId="6" borderId="60" xfId="1640" quotePrefix="1" applyFont="1" applyFill="1" applyBorder="1" applyAlignment="1" applyProtection="1">
      <alignment horizontal="center" vertical="center" shrinkToFit="1"/>
    </xf>
    <xf numFmtId="38" fontId="6" fillId="6" borderId="61" xfId="1640" quotePrefix="1" applyFont="1" applyFill="1" applyBorder="1" applyAlignment="1" applyProtection="1">
      <alignment horizontal="center" vertical="center" shrinkToFit="1"/>
    </xf>
    <xf numFmtId="38" fontId="6" fillId="6" borderId="59" xfId="1640" quotePrefix="1" applyFont="1" applyFill="1" applyBorder="1" applyAlignment="1" applyProtection="1">
      <alignment horizontal="center" vertical="center" shrinkToFit="1"/>
    </xf>
    <xf numFmtId="38" fontId="6" fillId="3" borderId="58" xfId="1638" applyFont="1" applyFill="1" applyBorder="1" applyAlignment="1" applyProtection="1">
      <alignment horizontal="center" vertical="center" shrinkToFit="1"/>
    </xf>
    <xf numFmtId="38" fontId="6" fillId="3" borderId="59" xfId="1638" applyFont="1" applyFill="1" applyBorder="1" applyAlignment="1" applyProtection="1">
      <alignment horizontal="center" vertical="center" shrinkToFit="1"/>
    </xf>
    <xf numFmtId="38" fontId="6" fillId="3" borderId="61" xfId="1638" applyFont="1" applyFill="1" applyBorder="1" applyAlignment="1" applyProtection="1">
      <alignment horizontal="center" vertical="center" shrinkToFit="1"/>
    </xf>
    <xf numFmtId="177" fontId="52" fillId="6" borderId="0" xfId="1638" applyNumberFormat="1" applyFont="1" applyFill="1" applyAlignment="1">
      <alignment horizontal="center" vertical="center"/>
    </xf>
    <xf numFmtId="38" fontId="17" fillId="6" borderId="18" xfId="1638" applyFont="1" applyFill="1" applyBorder="1" applyAlignment="1" applyProtection="1">
      <alignment horizontal="left" vertical="center"/>
    </xf>
    <xf numFmtId="38" fontId="17" fillId="6" borderId="27" xfId="1638" applyFont="1" applyFill="1" applyBorder="1" applyAlignment="1" applyProtection="1">
      <alignment horizontal="left" vertical="center"/>
    </xf>
    <xf numFmtId="38" fontId="3" fillId="6" borderId="25" xfId="1638" applyFont="1" applyFill="1" applyBorder="1" applyAlignment="1" applyProtection="1">
      <alignment horizontal="left" vertical="center"/>
    </xf>
    <xf numFmtId="38" fontId="3" fillId="6" borderId="0" xfId="1638" applyFont="1" applyFill="1" applyBorder="1" applyAlignment="1" applyProtection="1">
      <alignment horizontal="left" vertical="center"/>
    </xf>
    <xf numFmtId="38" fontId="3" fillId="6" borderId="28" xfId="1638" applyFont="1" applyFill="1" applyBorder="1" applyAlignment="1" applyProtection="1">
      <alignment horizontal="left" vertical="center"/>
    </xf>
    <xf numFmtId="38" fontId="3" fillId="3" borderId="20" xfId="1638" applyFont="1" applyFill="1" applyBorder="1" applyAlignment="1" applyProtection="1">
      <alignment horizontal="center" vertical="center"/>
    </xf>
    <xf numFmtId="38" fontId="3" fillId="3" borderId="37" xfId="1638" applyFont="1" applyFill="1" applyBorder="1" applyAlignment="1" applyProtection="1">
      <alignment horizontal="center" vertical="center"/>
    </xf>
    <xf numFmtId="38" fontId="17" fillId="6" borderId="18" xfId="1638" applyFont="1" applyFill="1" applyBorder="1" applyAlignment="1" applyProtection="1">
      <alignment horizontal="center" vertical="center"/>
    </xf>
    <xf numFmtId="38" fontId="17" fillId="6" borderId="27" xfId="1638" applyFont="1" applyFill="1" applyBorder="1" applyAlignment="1" applyProtection="1">
      <alignment horizontal="center" vertical="center"/>
    </xf>
    <xf numFmtId="38" fontId="3" fillId="3" borderId="20" xfId="1638" applyFont="1" applyFill="1" applyBorder="1" applyAlignment="1" applyProtection="1">
      <alignment horizontal="left" vertical="center"/>
    </xf>
    <xf numFmtId="38" fontId="3" fillId="3" borderId="37" xfId="1638" applyFont="1" applyFill="1" applyBorder="1" applyAlignment="1" applyProtection="1">
      <alignment horizontal="left" vertical="center"/>
    </xf>
    <xf numFmtId="176" fontId="18" fillId="6" borderId="25" xfId="377" applyNumberFormat="1" applyFont="1" applyFill="1" applyBorder="1" applyAlignment="1" applyProtection="1">
      <alignment horizontal="left" vertical="center"/>
    </xf>
    <xf numFmtId="176" fontId="18" fillId="6" borderId="26" xfId="377" applyNumberFormat="1" applyFont="1" applyFill="1" applyBorder="1" applyAlignment="1" applyProtection="1">
      <alignment horizontal="left" vertical="center"/>
    </xf>
    <xf numFmtId="176" fontId="18" fillId="6" borderId="17" xfId="377" applyNumberFormat="1" applyFont="1" applyFill="1" applyBorder="1" applyAlignment="1" applyProtection="1">
      <alignment horizontal="left" vertical="center"/>
    </xf>
    <xf numFmtId="38" fontId="30" fillId="3" borderId="20" xfId="1638" applyFont="1" applyFill="1" applyBorder="1" applyAlignment="1" applyProtection="1">
      <alignment horizontal="center" vertical="center"/>
    </xf>
    <xf numFmtId="38" fontId="17" fillId="3" borderId="37" xfId="1638" applyFont="1" applyFill="1" applyBorder="1" applyAlignment="1" applyProtection="1">
      <alignment horizontal="center" vertical="center"/>
    </xf>
    <xf numFmtId="0" fontId="6" fillId="6" borderId="6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3" fillId="6" borderId="63" xfId="2951" applyFont="1" applyFill="1" applyBorder="1" applyAlignment="1">
      <alignment horizontal="left" vertical="top" wrapText="1"/>
    </xf>
    <xf numFmtId="0" fontId="43" fillId="6" borderId="9" xfId="2951" applyFont="1" applyFill="1" applyBorder="1" applyAlignment="1">
      <alignment horizontal="left" vertical="top" wrapText="1"/>
    </xf>
    <xf numFmtId="0" fontId="43" fillId="6" borderId="17" xfId="2951" applyFont="1" applyFill="1" applyBorder="1" applyAlignment="1">
      <alignment horizontal="left" vertical="top" wrapText="1"/>
    </xf>
    <xf numFmtId="0" fontId="43" fillId="6" borderId="25" xfId="2951" applyFont="1" applyFill="1" applyBorder="1" applyAlignment="1">
      <alignment horizontal="left" vertical="top" wrapText="1"/>
    </xf>
    <xf numFmtId="0" fontId="43" fillId="6" borderId="63" xfId="1611" applyFont="1" applyFill="1" applyBorder="1" applyAlignment="1">
      <alignment horizontal="left" vertical="top" wrapText="1"/>
    </xf>
    <xf numFmtId="0" fontId="43" fillId="6" borderId="9" xfId="1611" applyFont="1" applyFill="1" applyBorder="1" applyAlignment="1">
      <alignment horizontal="left" vertical="top" wrapText="1"/>
    </xf>
    <xf numFmtId="0" fontId="43" fillId="6" borderId="12" xfId="1611" applyFont="1" applyFill="1" applyBorder="1" applyAlignment="1">
      <alignment horizontal="left" vertical="top" wrapText="1"/>
    </xf>
    <xf numFmtId="0" fontId="56" fillId="6" borderId="7" xfId="1611" applyFont="1" applyFill="1" applyBorder="1" applyAlignment="1">
      <alignment horizontal="left" vertical="top" wrapText="1"/>
    </xf>
    <xf numFmtId="0" fontId="56" fillId="6" borderId="9" xfId="1611" applyFont="1" applyFill="1" applyBorder="1" applyAlignment="1">
      <alignment horizontal="left" vertical="top" wrapText="1"/>
    </xf>
    <xf numFmtId="0" fontId="56" fillId="6" borderId="15" xfId="1611" applyFont="1" applyFill="1" applyBorder="1" applyAlignment="1">
      <alignment horizontal="left" vertical="top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43" fillId="6" borderId="62" xfId="0" applyFont="1" applyFill="1" applyBorder="1" applyAlignment="1">
      <alignment horizontal="left" vertical="top" wrapText="1"/>
    </xf>
    <xf numFmtId="0" fontId="43" fillId="6" borderId="31" xfId="0" applyFont="1" applyFill="1" applyBorder="1" applyAlignment="1">
      <alignment horizontal="left" vertical="top" wrapText="1"/>
    </xf>
    <xf numFmtId="0" fontId="43" fillId="6" borderId="6" xfId="1611" applyFont="1" applyFill="1" applyBorder="1" applyAlignment="1">
      <alignment horizontal="left" vertical="top" wrapText="1"/>
    </xf>
    <xf numFmtId="0" fontId="43" fillId="6" borderId="31" xfId="1611" applyFont="1" applyFill="1" applyBorder="1" applyAlignment="1">
      <alignment horizontal="left" vertical="top" wrapText="1"/>
    </xf>
    <xf numFmtId="0" fontId="45" fillId="6" borderId="63" xfId="1611" applyFont="1" applyFill="1" applyBorder="1" applyAlignment="1">
      <alignment horizontal="left" vertical="top" wrapText="1"/>
    </xf>
    <xf numFmtId="0" fontId="43" fillId="6" borderId="7" xfId="1611" applyFont="1" applyFill="1" applyBorder="1" applyAlignment="1">
      <alignment horizontal="left" vertical="top" wrapText="1"/>
    </xf>
  </cellXfs>
  <cellStyles count="3221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T298"/>
  <sheetViews>
    <sheetView tabSelected="1" view="pageBreakPreview" zoomScale="80" zoomScaleNormal="41" zoomScaleSheetLayoutView="80" workbookViewId="0">
      <pane xSplit="4" ySplit="4" topLeftCell="E5" activePane="bottomRight" state="frozen"/>
      <selection activeCell="D10" sqref="D10"/>
      <selection pane="topRight" activeCell="D10" sqref="D10"/>
      <selection pane="bottomLeft" activeCell="D10" sqref="D10"/>
      <selection pane="bottomRight" activeCell="G67" sqref="G67"/>
    </sheetView>
  </sheetViews>
  <sheetFormatPr defaultRowHeight="9.75" customHeight="1"/>
  <cols>
    <col min="1" max="1" width="1.875" style="25" customWidth="1"/>
    <col min="2" max="3" width="2.375" style="25" customWidth="1"/>
    <col min="4" max="4" width="22.875" style="25" customWidth="1"/>
    <col min="5" max="5" width="9" style="382" customWidth="1"/>
    <col min="6" max="7" width="9.25" style="382" customWidth="1"/>
    <col min="8" max="8" width="9" style="381" customWidth="1"/>
    <col min="9" max="9" width="9" style="382" customWidth="1"/>
    <col min="10" max="11" width="9.25" style="382" customWidth="1"/>
    <col min="12" max="12" width="9" style="381" customWidth="1"/>
    <col min="13" max="13" width="9" style="382" customWidth="1"/>
    <col min="14" max="15" width="9.25" style="382" customWidth="1"/>
    <col min="16" max="16" width="8.875" style="381" customWidth="1"/>
    <col min="17" max="18" width="9" style="381" customWidth="1"/>
    <col min="19" max="19" width="8.875" style="381" customWidth="1"/>
    <col min="20" max="20" width="9.25" style="381" customWidth="1"/>
    <col min="21" max="22" width="8.5" style="381" customWidth="1"/>
    <col min="23" max="23" width="8.875" style="382" customWidth="1"/>
    <col min="24" max="24" width="9" style="382" customWidth="1"/>
    <col min="25" max="25" width="9.25" style="382" hidden="1" customWidth="1"/>
    <col min="26" max="26" width="9.25" style="382" customWidth="1"/>
    <col min="27" max="27" width="8.875" style="382" hidden="1" customWidth="1"/>
    <col min="28" max="28" width="9" style="382" customWidth="1"/>
    <col min="29" max="29" width="9.25" style="382" hidden="1" customWidth="1"/>
    <col min="30" max="30" width="9.25" style="382" customWidth="1"/>
    <col min="31" max="31" width="8.875" style="382" hidden="1" customWidth="1"/>
    <col min="32" max="32" width="9" style="382" customWidth="1"/>
    <col min="33" max="33" width="9.25" style="382" hidden="1" customWidth="1"/>
    <col min="34" max="34" width="9.25" style="382" customWidth="1"/>
    <col min="35" max="35" width="8.875" style="382" hidden="1" customWidth="1"/>
    <col min="36" max="37" width="9" style="381" customWidth="1"/>
    <col min="38" max="38" width="8.875" style="381" customWidth="1"/>
    <col min="39" max="39" width="9.25" style="381" customWidth="1"/>
    <col min="40" max="40" width="9" style="381" customWidth="1"/>
    <col min="41" max="41" width="8.5" style="381" customWidth="1"/>
    <col min="42" max="42" width="8.875" style="382" hidden="1" customWidth="1"/>
    <col min="43" max="43" width="9" style="381" customWidth="1"/>
    <col min="44" max="44" width="9" style="382" customWidth="1"/>
    <col min="45" max="45" width="8.375" style="1" customWidth="1"/>
    <col min="46" max="46" width="9" style="1" customWidth="1"/>
    <col min="47" max="47" width="9.25" style="1" customWidth="1"/>
    <col min="48" max="48" width="8.5" style="381" customWidth="1"/>
    <col min="49" max="49" width="9.75" style="24" hidden="1" customWidth="1"/>
    <col min="50" max="51" width="8.75" style="1" customWidth="1"/>
    <col min="52" max="53" width="9" style="72" customWidth="1"/>
    <col min="54" max="54" width="9" style="72" hidden="1" customWidth="1"/>
    <col min="55" max="55" width="9" style="382" hidden="1" customWidth="1"/>
    <col min="56" max="57" width="9.25" style="382" hidden="1" customWidth="1"/>
    <col min="58" max="58" width="9" style="381" hidden="1" customWidth="1"/>
    <col min="59" max="59" width="9" style="382" hidden="1" customWidth="1"/>
    <col min="60" max="61" width="9.25" style="382" hidden="1" customWidth="1"/>
    <col min="62" max="62" width="9" style="381" hidden="1" customWidth="1"/>
    <col min="63" max="63" width="9" style="382" hidden="1" customWidth="1"/>
    <col min="64" max="65" width="9.25" style="382" hidden="1" customWidth="1"/>
    <col min="66" max="66" width="8.875" style="381" hidden="1" customWidth="1"/>
    <col min="67" max="67" width="9" style="381" hidden="1" customWidth="1"/>
    <col min="68" max="68" width="8.875" style="381" hidden="1" customWidth="1"/>
    <col min="69" max="69" width="9.25" style="381" hidden="1" customWidth="1"/>
    <col min="70" max="70" width="8.5" style="381" hidden="1" customWidth="1"/>
    <col min="71" max="71" width="8.875" style="382" hidden="1" customWidth="1"/>
    <col min="72" max="72" width="9" style="382" hidden="1" customWidth="1"/>
    <col min="73" max="74" width="9.25" style="382" hidden="1" customWidth="1"/>
    <col min="75" max="75" width="8.875" style="381" hidden="1" customWidth="1"/>
    <col min="76" max="76" width="9" style="382" hidden="1" customWidth="1"/>
    <col min="77" max="77" width="9.25" style="381" hidden="1" customWidth="1"/>
    <col min="78" max="78" width="9.25" style="382" hidden="1" customWidth="1"/>
    <col min="79" max="79" width="8.875" style="381" hidden="1" customWidth="1"/>
    <col min="80" max="80" width="9" style="382" hidden="1" customWidth="1"/>
    <col min="81" max="82" width="9.25" style="381" hidden="1" customWidth="1"/>
    <col min="83" max="83" width="8.875" style="381" hidden="1" customWidth="1"/>
    <col min="84" max="84" width="9" style="381" hidden="1" customWidth="1"/>
    <col min="85" max="85" width="8.875" style="381" hidden="1" customWidth="1"/>
    <col min="86" max="86" width="9.25" style="381" hidden="1" customWidth="1"/>
    <col min="87" max="87" width="9" style="381" hidden="1" customWidth="1"/>
    <col min="88" max="88" width="8.875" style="382" hidden="1" customWidth="1"/>
    <col min="89" max="89" width="9" style="381" hidden="1" customWidth="1"/>
    <col min="90" max="90" width="8.375" style="1" hidden="1" customWidth="1"/>
    <col min="91" max="91" width="9" style="1" hidden="1" customWidth="1"/>
    <col min="92" max="92" width="9.25" style="1" hidden="1" customWidth="1"/>
    <col min="93" max="93" width="9.75" style="24" hidden="1" customWidth="1"/>
    <col min="94" max="95" width="8.75" style="1" hidden="1" customWidth="1"/>
    <col min="96" max="98" width="9" style="72" hidden="1" customWidth="1"/>
    <col min="99" max="16384" width="9" style="72"/>
  </cols>
  <sheetData>
    <row r="1" spans="1:98" ht="9.75" customHeight="1">
      <c r="AX1" s="24"/>
      <c r="AY1" s="24"/>
      <c r="CP1" s="24"/>
      <c r="CQ1" s="24"/>
    </row>
    <row r="2" spans="1:98" ht="21.75" thickBot="1">
      <c r="A2" s="26" t="s">
        <v>3</v>
      </c>
      <c r="Q2" s="383"/>
      <c r="R2" s="383"/>
      <c r="S2" s="384"/>
      <c r="T2" s="385"/>
      <c r="U2" s="385"/>
      <c r="V2" s="385"/>
      <c r="W2" s="386"/>
      <c r="AJ2" s="383"/>
      <c r="AK2" s="383"/>
      <c r="AL2" s="384"/>
      <c r="AM2" s="385"/>
      <c r="AN2" s="385"/>
      <c r="AO2" s="385"/>
      <c r="AP2" s="386"/>
      <c r="AQ2" s="383"/>
      <c r="AR2" s="383"/>
      <c r="AT2" s="121"/>
      <c r="AU2" s="2"/>
      <c r="AV2" s="385"/>
      <c r="AW2" s="297" t="s">
        <v>63</v>
      </c>
      <c r="AX2" s="24"/>
      <c r="BA2" s="1094">
        <f ca="1">NOW()</f>
        <v>42824.589450347223</v>
      </c>
      <c r="BB2" s="1094"/>
      <c r="BO2" s="383"/>
      <c r="BP2" s="384"/>
      <c r="BQ2" s="385"/>
      <c r="BR2" s="385"/>
      <c r="BS2" s="386"/>
      <c r="CF2" s="383"/>
      <c r="CG2" s="384"/>
      <c r="CH2" s="385"/>
      <c r="CI2" s="385"/>
      <c r="CJ2" s="386"/>
      <c r="CK2" s="383"/>
      <c r="CM2" s="121"/>
      <c r="CN2" s="2"/>
      <c r="CO2" s="297" t="s">
        <v>63</v>
      </c>
      <c r="CP2" s="24"/>
      <c r="CS2" s="1094">
        <f ca="1">NOW()</f>
        <v>42824.589450347223</v>
      </c>
      <c r="CT2" s="1094"/>
    </row>
    <row r="3" spans="1:98" s="73" customFormat="1" ht="20.100000000000001" customHeight="1">
      <c r="A3" s="27"/>
      <c r="B3" s="28"/>
      <c r="C3" s="28"/>
      <c r="D3" s="36"/>
      <c r="E3" s="1087" t="s">
        <v>114</v>
      </c>
      <c r="F3" s="1090"/>
      <c r="G3" s="1090"/>
      <c r="H3" s="1089">
        <v>0</v>
      </c>
      <c r="I3" s="1087" t="s">
        <v>115</v>
      </c>
      <c r="J3" s="1090"/>
      <c r="K3" s="1090"/>
      <c r="L3" s="1089">
        <v>0</v>
      </c>
      <c r="M3" s="1087" t="s">
        <v>116</v>
      </c>
      <c r="N3" s="1090"/>
      <c r="O3" s="1090"/>
      <c r="P3" s="1089">
        <v>0</v>
      </c>
      <c r="Q3" s="1087" t="s">
        <v>123</v>
      </c>
      <c r="R3" s="1090"/>
      <c r="S3" s="1090"/>
      <c r="T3" s="1088"/>
      <c r="U3" s="1090"/>
      <c r="V3" s="1090"/>
      <c r="W3" s="1089"/>
      <c r="X3" s="1087" t="s">
        <v>117</v>
      </c>
      <c r="Y3" s="1090"/>
      <c r="Z3" s="1090"/>
      <c r="AA3" s="1089">
        <v>0</v>
      </c>
      <c r="AB3" s="1087" t="s">
        <v>118</v>
      </c>
      <c r="AC3" s="1090"/>
      <c r="AD3" s="1090"/>
      <c r="AE3" s="1089">
        <v>0</v>
      </c>
      <c r="AF3" s="1087" t="s">
        <v>119</v>
      </c>
      <c r="AG3" s="1090"/>
      <c r="AH3" s="1090"/>
      <c r="AI3" s="1089">
        <v>0</v>
      </c>
      <c r="AJ3" s="1087" t="s">
        <v>120</v>
      </c>
      <c r="AK3" s="1090"/>
      <c r="AL3" s="1090"/>
      <c r="AM3" s="1088"/>
      <c r="AN3" s="1090"/>
      <c r="AO3" s="1090"/>
      <c r="AP3" s="1089"/>
      <c r="AQ3" s="1091" t="s">
        <v>122</v>
      </c>
      <c r="AR3" s="1092"/>
      <c r="AS3" s="1092"/>
      <c r="AT3" s="1092"/>
      <c r="AU3" s="1092"/>
      <c r="AV3" s="1092"/>
      <c r="AW3" s="1093"/>
      <c r="AX3" s="212"/>
      <c r="AY3" s="118"/>
      <c r="BC3" s="1087" t="s">
        <v>114</v>
      </c>
      <c r="BD3" s="1090"/>
      <c r="BE3" s="1090"/>
      <c r="BF3" s="1089">
        <v>0</v>
      </c>
      <c r="BG3" s="1087" t="s">
        <v>115</v>
      </c>
      <c r="BH3" s="1090"/>
      <c r="BI3" s="1090"/>
      <c r="BJ3" s="1089">
        <v>0</v>
      </c>
      <c r="BK3" s="1087" t="s">
        <v>116</v>
      </c>
      <c r="BL3" s="1090"/>
      <c r="BM3" s="1090"/>
      <c r="BN3" s="1089">
        <v>0</v>
      </c>
      <c r="BO3" s="1087" t="s">
        <v>110</v>
      </c>
      <c r="BP3" s="1090"/>
      <c r="BQ3" s="1088"/>
      <c r="BR3" s="1090"/>
      <c r="BS3" s="1089"/>
      <c r="BT3" s="1087" t="s">
        <v>117</v>
      </c>
      <c r="BU3" s="1090"/>
      <c r="BV3" s="1090"/>
      <c r="BW3" s="1089">
        <v>0</v>
      </c>
      <c r="BX3" s="1087" t="s">
        <v>118</v>
      </c>
      <c r="BY3" s="1090"/>
      <c r="BZ3" s="1090"/>
      <c r="CA3" s="1089">
        <v>0</v>
      </c>
      <c r="CB3" s="1087" t="s">
        <v>119</v>
      </c>
      <c r="CC3" s="1090"/>
      <c r="CD3" s="1090"/>
      <c r="CE3" s="1089">
        <v>0</v>
      </c>
      <c r="CF3" s="1087" t="s">
        <v>120</v>
      </c>
      <c r="CG3" s="1090"/>
      <c r="CH3" s="1088"/>
      <c r="CI3" s="1090"/>
      <c r="CJ3" s="1089"/>
      <c r="CK3" s="1091" t="s">
        <v>90</v>
      </c>
      <c r="CL3" s="1092"/>
      <c r="CM3" s="1092"/>
      <c r="CN3" s="1092"/>
      <c r="CO3" s="1093"/>
      <c r="CP3" s="212"/>
      <c r="CQ3" s="118"/>
    </row>
    <row r="4" spans="1:98" ht="20.100000000000001" customHeight="1">
      <c r="A4" s="29"/>
      <c r="B4" s="30"/>
      <c r="C4" s="30"/>
      <c r="D4" s="37"/>
      <c r="E4" s="458" t="s">
        <v>0</v>
      </c>
      <c r="F4" s="739" t="s">
        <v>124</v>
      </c>
      <c r="G4" s="389" t="s">
        <v>10</v>
      </c>
      <c r="H4" s="390" t="s">
        <v>18</v>
      </c>
      <c r="I4" s="458" t="s">
        <v>0</v>
      </c>
      <c r="J4" s="739" t="s">
        <v>111</v>
      </c>
      <c r="K4" s="389" t="s">
        <v>29</v>
      </c>
      <c r="L4" s="390" t="s">
        <v>18</v>
      </c>
      <c r="M4" s="458" t="s">
        <v>0</v>
      </c>
      <c r="N4" s="739" t="s">
        <v>124</v>
      </c>
      <c r="O4" s="389" t="s">
        <v>29</v>
      </c>
      <c r="P4" s="390" t="s">
        <v>18</v>
      </c>
      <c r="Q4" s="391" t="str">
        <f>Q67</f>
        <v>予算</v>
      </c>
      <c r="R4" s="1006" t="s">
        <v>125</v>
      </c>
      <c r="S4" s="388" t="s">
        <v>103</v>
      </c>
      <c r="T4" s="393" t="s">
        <v>130</v>
      </c>
      <c r="U4" s="388" t="str">
        <f>U67</f>
        <v>予算差異</v>
      </c>
      <c r="V4" s="985" t="s">
        <v>127</v>
      </c>
      <c r="W4" s="390" t="s">
        <v>92</v>
      </c>
      <c r="X4" s="458" t="s">
        <v>0</v>
      </c>
      <c r="Y4" s="739" t="s">
        <v>111</v>
      </c>
      <c r="Z4" s="389" t="s">
        <v>29</v>
      </c>
      <c r="AA4" s="461" t="s">
        <v>18</v>
      </c>
      <c r="AB4" s="458" t="s">
        <v>0</v>
      </c>
      <c r="AC4" s="739" t="s">
        <v>111</v>
      </c>
      <c r="AD4" s="389" t="s">
        <v>29</v>
      </c>
      <c r="AE4" s="461" t="s">
        <v>18</v>
      </c>
      <c r="AF4" s="458" t="s">
        <v>0</v>
      </c>
      <c r="AG4" s="739" t="s">
        <v>111</v>
      </c>
      <c r="AH4" s="389" t="s">
        <v>29</v>
      </c>
      <c r="AI4" s="461" t="s">
        <v>18</v>
      </c>
      <c r="AJ4" s="391" t="str">
        <f>AJ67</f>
        <v>予算</v>
      </c>
      <c r="AK4" s="1006" t="s">
        <v>125</v>
      </c>
      <c r="AL4" s="388" t="s">
        <v>91</v>
      </c>
      <c r="AM4" s="393" t="s">
        <v>93</v>
      </c>
      <c r="AN4" s="392" t="str">
        <f>AN67</f>
        <v>予算差異</v>
      </c>
      <c r="AO4" s="985" t="s">
        <v>127</v>
      </c>
      <c r="AP4" s="390" t="s">
        <v>92</v>
      </c>
      <c r="AQ4" s="387" t="s">
        <v>0</v>
      </c>
      <c r="AR4" s="1006" t="s">
        <v>125</v>
      </c>
      <c r="AS4" s="1074" t="s">
        <v>62</v>
      </c>
      <c r="AT4" s="3" t="s">
        <v>60</v>
      </c>
      <c r="AU4" s="21" t="s">
        <v>46</v>
      </c>
      <c r="AV4" s="985" t="s">
        <v>127</v>
      </c>
      <c r="AW4" s="4" t="s">
        <v>47</v>
      </c>
      <c r="AX4" s="47" t="str">
        <f>AX67</f>
        <v>予算平均</v>
      </c>
      <c r="AY4" s="217" t="s">
        <v>100</v>
      </c>
      <c r="AZ4" s="341"/>
      <c r="BA4" s="339" t="s">
        <v>78</v>
      </c>
      <c r="BB4" s="72" t="s">
        <v>79</v>
      </c>
      <c r="BC4" s="458" t="s">
        <v>0</v>
      </c>
      <c r="BD4" s="739" t="s">
        <v>111</v>
      </c>
      <c r="BE4" s="389" t="s">
        <v>29</v>
      </c>
      <c r="BF4" s="390" t="s">
        <v>18</v>
      </c>
      <c r="BG4" s="458" t="s">
        <v>0</v>
      </c>
      <c r="BH4" s="739" t="s">
        <v>111</v>
      </c>
      <c r="BI4" s="389" t="s">
        <v>29</v>
      </c>
      <c r="BJ4" s="390" t="s">
        <v>18</v>
      </c>
      <c r="BK4" s="458" t="s">
        <v>0</v>
      </c>
      <c r="BL4" s="739" t="s">
        <v>111</v>
      </c>
      <c r="BM4" s="389" t="s">
        <v>29</v>
      </c>
      <c r="BN4" s="390" t="s">
        <v>18</v>
      </c>
      <c r="BO4" s="391" t="str">
        <f>BO67</f>
        <v>予算</v>
      </c>
      <c r="BP4" s="392" t="s">
        <v>103</v>
      </c>
      <c r="BQ4" s="393" t="s">
        <v>10</v>
      </c>
      <c r="BR4" s="388" t="str">
        <f>BR67</f>
        <v>予算差異</v>
      </c>
      <c r="BS4" s="390" t="s">
        <v>92</v>
      </c>
      <c r="BT4" s="458" t="s">
        <v>0</v>
      </c>
      <c r="BU4" s="739" t="s">
        <v>111</v>
      </c>
      <c r="BV4" s="389" t="s">
        <v>29</v>
      </c>
      <c r="BW4" s="390" t="s">
        <v>18</v>
      </c>
      <c r="BX4" s="458" t="s">
        <v>0</v>
      </c>
      <c r="BY4" s="739" t="s">
        <v>111</v>
      </c>
      <c r="BZ4" s="389" t="s">
        <v>29</v>
      </c>
      <c r="CA4" s="390" t="s">
        <v>18</v>
      </c>
      <c r="CB4" s="458" t="s">
        <v>0</v>
      </c>
      <c r="CC4" s="739" t="s">
        <v>111</v>
      </c>
      <c r="CD4" s="389" t="s">
        <v>29</v>
      </c>
      <c r="CE4" s="390" t="s">
        <v>18</v>
      </c>
      <c r="CF4" s="391" t="str">
        <f>CF67</f>
        <v>予算</v>
      </c>
      <c r="CG4" s="392" t="s">
        <v>91</v>
      </c>
      <c r="CH4" s="393" t="s">
        <v>93</v>
      </c>
      <c r="CI4" s="392" t="str">
        <f>CI67</f>
        <v>予算差異</v>
      </c>
      <c r="CJ4" s="390" t="s">
        <v>92</v>
      </c>
      <c r="CK4" s="387" t="s">
        <v>0</v>
      </c>
      <c r="CL4" s="22" t="s">
        <v>62</v>
      </c>
      <c r="CM4" s="3" t="s">
        <v>60</v>
      </c>
      <c r="CN4" s="21" t="s">
        <v>46</v>
      </c>
      <c r="CO4" s="4" t="s">
        <v>47</v>
      </c>
      <c r="CP4" s="47" t="str">
        <f>CP67</f>
        <v>予算平均</v>
      </c>
      <c r="CQ4" s="217" t="s">
        <v>100</v>
      </c>
      <c r="CR4" s="341"/>
      <c r="CS4" s="339" t="s">
        <v>78</v>
      </c>
      <c r="CT4" s="72" t="s">
        <v>79</v>
      </c>
    </row>
    <row r="5" spans="1:98" s="74" customFormat="1" ht="20.100000000000001" customHeight="1">
      <c r="A5" s="31"/>
      <c r="B5" s="241"/>
      <c r="C5" s="1100" t="s">
        <v>59</v>
      </c>
      <c r="D5" s="1101"/>
      <c r="E5" s="583">
        <f t="shared" ref="E5:G6" si="0">E68/1.17</f>
        <v>5982.9059829059834</v>
      </c>
      <c r="F5" s="396">
        <f t="shared" ref="F5" si="1">F68/1.17</f>
        <v>6837.6068376068379</v>
      </c>
      <c r="G5" s="396">
        <f t="shared" si="0"/>
        <v>0</v>
      </c>
      <c r="H5" s="397">
        <f>G5-F5</f>
        <v>-6837.6068376068379</v>
      </c>
      <c r="I5" s="583">
        <f t="shared" ref="I5:K6" si="2">I68/1.17</f>
        <v>6581.196581196582</v>
      </c>
      <c r="J5" s="396">
        <f t="shared" si="2"/>
        <v>8547.0085470085469</v>
      </c>
      <c r="K5" s="396">
        <f t="shared" si="2"/>
        <v>0</v>
      </c>
      <c r="L5" s="397">
        <f>K5-J5</f>
        <v>-8547.0085470085469</v>
      </c>
      <c r="M5" s="583">
        <f t="shared" ref="M5:O6" si="3">M68/1.17</f>
        <v>7179.4871794871797</v>
      </c>
      <c r="N5" s="395">
        <f t="shared" ref="N5" si="4">N68/1.17</f>
        <v>11965.811965811967</v>
      </c>
      <c r="O5" s="396">
        <f t="shared" si="3"/>
        <v>0</v>
      </c>
      <c r="P5" s="397">
        <f>O5-N5</f>
        <v>-11965.811965811967</v>
      </c>
      <c r="Q5" s="398">
        <f t="shared" ref="Q5:Q6" si="5">E5+I5+M5</f>
        <v>19743.589743589746</v>
      </c>
      <c r="R5" s="1007">
        <f t="shared" ref="R5:R6" si="6">R68/1.17</f>
        <v>0</v>
      </c>
      <c r="S5" s="401">
        <f>F5+J5+N5</f>
        <v>27350.427350427351</v>
      </c>
      <c r="T5" s="400">
        <f>G5+K5+O5</f>
        <v>0</v>
      </c>
      <c r="U5" s="401">
        <f>T5-Q5</f>
        <v>-19743.589743589746</v>
      </c>
      <c r="V5" s="1002">
        <f>T5-R5</f>
        <v>0</v>
      </c>
      <c r="W5" s="817">
        <f>T5-S5</f>
        <v>-27350.427350427351</v>
      </c>
      <c r="X5" s="583">
        <f t="shared" ref="X5:Z6" si="7">X68/1.17</f>
        <v>7179.4871794871797</v>
      </c>
      <c r="Y5" s="395">
        <f t="shared" si="7"/>
        <v>0</v>
      </c>
      <c r="Z5" s="396">
        <f t="shared" si="7"/>
        <v>0</v>
      </c>
      <c r="AA5" s="423">
        <f>Z5-Y5</f>
        <v>0</v>
      </c>
      <c r="AB5" s="583">
        <f t="shared" ref="AB5:AD6" si="8">AB68/1.17</f>
        <v>7179.4871794871797</v>
      </c>
      <c r="AC5" s="395">
        <f t="shared" si="8"/>
        <v>0</v>
      </c>
      <c r="AD5" s="396">
        <f t="shared" si="8"/>
        <v>0</v>
      </c>
      <c r="AE5" s="423">
        <f>AD5-AC5</f>
        <v>0</v>
      </c>
      <c r="AF5" s="583">
        <f t="shared" ref="AF5:AH6" si="9">AF68/1.17</f>
        <v>6666.666666666667</v>
      </c>
      <c r="AG5" s="395">
        <f t="shared" si="9"/>
        <v>0</v>
      </c>
      <c r="AH5" s="396">
        <f t="shared" si="9"/>
        <v>0</v>
      </c>
      <c r="AI5" s="423">
        <f>AH5-AG5</f>
        <v>0</v>
      </c>
      <c r="AJ5" s="398">
        <f t="shared" ref="AJ5:AJ6" si="10">X5+AB5+AF5</f>
        <v>21025.641025641027</v>
      </c>
      <c r="AK5" s="1007">
        <f t="shared" ref="AK5:AK6" si="11">AK68/1.17</f>
        <v>0</v>
      </c>
      <c r="AL5" s="401">
        <f>Y5+AC5+AG5</f>
        <v>0</v>
      </c>
      <c r="AM5" s="400">
        <f>Z5+AD5+AH5</f>
        <v>0</v>
      </c>
      <c r="AN5" s="399">
        <f>AM5-AJ5</f>
        <v>-21025.641025641027</v>
      </c>
      <c r="AO5" s="1002">
        <f>AM5-AK5</f>
        <v>0</v>
      </c>
      <c r="AP5" s="402">
        <f>AM5-AL5</f>
        <v>0</v>
      </c>
      <c r="AQ5" s="387">
        <f>SUM(Q5,AJ5)</f>
        <v>40769.230769230773</v>
      </c>
      <c r="AR5" s="1007">
        <f t="shared" ref="AR5:AR6" si="12">AR68/1.17</f>
        <v>0</v>
      </c>
      <c r="AS5" s="1075">
        <f>S5+AL5</f>
        <v>27350.427350427351</v>
      </c>
      <c r="AT5" s="287">
        <f>SUM(T5,AM5)</f>
        <v>0</v>
      </c>
      <c r="AU5" s="116">
        <f>AT5-AQ5</f>
        <v>-40769.230769230773</v>
      </c>
      <c r="AV5" s="1002">
        <f>AT5-AR5</f>
        <v>0</v>
      </c>
      <c r="AW5" s="265">
        <f>AT5-AS5</f>
        <v>-27350.427350427351</v>
      </c>
      <c r="AX5" s="237"/>
      <c r="AY5" s="238"/>
      <c r="BC5" s="583">
        <f t="shared" ref="BC5:BE6" si="13">BC68/1.17</f>
        <v>0</v>
      </c>
      <c r="BD5" s="396">
        <f t="shared" si="13"/>
        <v>0</v>
      </c>
      <c r="BE5" s="396">
        <f t="shared" si="13"/>
        <v>0</v>
      </c>
      <c r="BF5" s="397">
        <f>BE5-BD5</f>
        <v>0</v>
      </c>
      <c r="BG5" s="583">
        <f t="shared" ref="BG5:BI6" si="14">BG68/1.17</f>
        <v>0</v>
      </c>
      <c r="BH5" s="396">
        <f t="shared" si="14"/>
        <v>0</v>
      </c>
      <c r="BI5" s="396">
        <f t="shared" si="14"/>
        <v>0</v>
      </c>
      <c r="BJ5" s="397">
        <f>BI5-BH5</f>
        <v>0</v>
      </c>
      <c r="BK5" s="583">
        <f t="shared" ref="BK5:BM6" si="15">BK68/1.17</f>
        <v>0</v>
      </c>
      <c r="BL5" s="395">
        <f t="shared" si="15"/>
        <v>0</v>
      </c>
      <c r="BM5" s="396">
        <f t="shared" si="15"/>
        <v>0</v>
      </c>
      <c r="BN5" s="397">
        <f>BM5-BL5</f>
        <v>0</v>
      </c>
      <c r="BO5" s="398">
        <f t="shared" ref="BO5:BQ6" si="16">BC5+BG5+BK5</f>
        <v>0</v>
      </c>
      <c r="BP5" s="399">
        <f t="shared" si="16"/>
        <v>0</v>
      </c>
      <c r="BQ5" s="400">
        <f t="shared" si="16"/>
        <v>0</v>
      </c>
      <c r="BR5" s="401">
        <f>BQ5-BO5</f>
        <v>0</v>
      </c>
      <c r="BS5" s="817">
        <f>BQ5-BP5</f>
        <v>0</v>
      </c>
      <c r="BT5" s="583">
        <f t="shared" ref="BT5:BV6" si="17">BT68/1.17</f>
        <v>0</v>
      </c>
      <c r="BU5" s="395">
        <f t="shared" si="17"/>
        <v>0</v>
      </c>
      <c r="BV5" s="396">
        <f t="shared" si="17"/>
        <v>0</v>
      </c>
      <c r="BW5" s="397">
        <f>BV5-BU5</f>
        <v>0</v>
      </c>
      <c r="BX5" s="583">
        <f t="shared" ref="BX5:BZ6" si="18">BX68/1.17</f>
        <v>0</v>
      </c>
      <c r="BY5" s="395">
        <f t="shared" si="18"/>
        <v>0</v>
      </c>
      <c r="BZ5" s="396">
        <f t="shared" si="18"/>
        <v>0</v>
      </c>
      <c r="CA5" s="397">
        <f>BZ5-BY5</f>
        <v>0</v>
      </c>
      <c r="CB5" s="583">
        <f t="shared" ref="CB5:CD6" si="19">CB68/1.17</f>
        <v>0</v>
      </c>
      <c r="CC5" s="395">
        <f t="shared" si="19"/>
        <v>0</v>
      </c>
      <c r="CD5" s="396">
        <f t="shared" si="19"/>
        <v>0</v>
      </c>
      <c r="CE5" s="397">
        <f>CD5-CC5</f>
        <v>0</v>
      </c>
      <c r="CF5" s="398">
        <f t="shared" ref="CF5:CH6" si="20">BT5+BX5+CB5</f>
        <v>0</v>
      </c>
      <c r="CG5" s="399">
        <f t="shared" si="20"/>
        <v>0</v>
      </c>
      <c r="CH5" s="400">
        <f t="shared" si="20"/>
        <v>0</v>
      </c>
      <c r="CI5" s="399">
        <f>CH5-CF5</f>
        <v>0</v>
      </c>
      <c r="CJ5" s="402">
        <f>CH5-CG5</f>
        <v>0</v>
      </c>
      <c r="CK5" s="387">
        <f>SUM(BO5,CF5)</f>
        <v>0</v>
      </c>
      <c r="CL5" s="290">
        <f>BP5+CG5</f>
        <v>0</v>
      </c>
      <c r="CM5" s="287">
        <f>SUM(BQ5,CH5)</f>
        <v>0</v>
      </c>
      <c r="CN5" s="116">
        <f>CM5-CK5</f>
        <v>0</v>
      </c>
      <c r="CO5" s="265">
        <f>CM5-CL5</f>
        <v>0</v>
      </c>
      <c r="CP5" s="237"/>
      <c r="CQ5" s="238"/>
    </row>
    <row r="6" spans="1:98" s="174" customFormat="1" ht="20.100000000000001" customHeight="1">
      <c r="A6" s="141"/>
      <c r="B6" s="143"/>
      <c r="C6" s="1102" t="s">
        <v>57</v>
      </c>
      <c r="D6" s="1103"/>
      <c r="E6" s="403">
        <f t="shared" si="0"/>
        <v>54529.914529914531</v>
      </c>
      <c r="F6" s="396">
        <f t="shared" ref="F6" si="21">F69/1.17</f>
        <v>54529.914529914531</v>
      </c>
      <c r="G6" s="396">
        <f t="shared" si="0"/>
        <v>0</v>
      </c>
      <c r="H6" s="397">
        <f>G6-F6</f>
        <v>-54529.914529914531</v>
      </c>
      <c r="I6" s="403">
        <f t="shared" si="2"/>
        <v>60683.760683760687</v>
      </c>
      <c r="J6" s="396">
        <f t="shared" si="2"/>
        <v>60683.760683760687</v>
      </c>
      <c r="K6" s="396">
        <f t="shared" si="2"/>
        <v>0</v>
      </c>
      <c r="L6" s="397">
        <f>K6-J6</f>
        <v>-60683.760683760687</v>
      </c>
      <c r="M6" s="403">
        <f t="shared" si="3"/>
        <v>60683.760683760687</v>
      </c>
      <c r="N6" s="404">
        <f t="shared" ref="N6" si="22">N69/1.17</f>
        <v>60683.760683760687</v>
      </c>
      <c r="O6" s="396">
        <f t="shared" si="3"/>
        <v>0</v>
      </c>
      <c r="P6" s="397">
        <f>O6-N6</f>
        <v>-60683.760683760687</v>
      </c>
      <c r="Q6" s="405">
        <f t="shared" si="5"/>
        <v>175897.43589743591</v>
      </c>
      <c r="R6" s="470">
        <f t="shared" si="6"/>
        <v>0</v>
      </c>
      <c r="S6" s="401">
        <f>F6+J6+N6</f>
        <v>175897.43589743591</v>
      </c>
      <c r="T6" s="400">
        <f>G6+K6+O6</f>
        <v>0</v>
      </c>
      <c r="U6" s="401">
        <f>T6-Q6</f>
        <v>-175897.43589743591</v>
      </c>
      <c r="V6" s="986">
        <f t="shared" ref="V6:V29" si="23">T6-R6</f>
        <v>0</v>
      </c>
      <c r="W6" s="817">
        <f>T6-S6</f>
        <v>-175897.43589743591</v>
      </c>
      <c r="X6" s="403">
        <f t="shared" si="7"/>
        <v>60683.760683760687</v>
      </c>
      <c r="Y6" s="404">
        <f t="shared" si="7"/>
        <v>0</v>
      </c>
      <c r="Z6" s="396">
        <f t="shared" si="7"/>
        <v>0</v>
      </c>
      <c r="AA6" s="423">
        <f>Z6-Y6</f>
        <v>0</v>
      </c>
      <c r="AB6" s="403">
        <f t="shared" si="8"/>
        <v>66752.13675213675</v>
      </c>
      <c r="AC6" s="404">
        <f t="shared" si="8"/>
        <v>0</v>
      </c>
      <c r="AD6" s="396">
        <f t="shared" si="8"/>
        <v>0</v>
      </c>
      <c r="AE6" s="423">
        <f>AD6-AC6</f>
        <v>0</v>
      </c>
      <c r="AF6" s="403">
        <f t="shared" si="9"/>
        <v>72820.512820512828</v>
      </c>
      <c r="AG6" s="404">
        <f t="shared" si="9"/>
        <v>0</v>
      </c>
      <c r="AH6" s="396">
        <f t="shared" si="9"/>
        <v>0</v>
      </c>
      <c r="AI6" s="423">
        <f>AH6-AG6</f>
        <v>0</v>
      </c>
      <c r="AJ6" s="405">
        <f t="shared" si="10"/>
        <v>200256.41025641025</v>
      </c>
      <c r="AK6" s="470">
        <f t="shared" si="11"/>
        <v>0</v>
      </c>
      <c r="AL6" s="401">
        <f>Y6+AC6+AG6</f>
        <v>0</v>
      </c>
      <c r="AM6" s="400">
        <f>Z6+AD6+AH6</f>
        <v>0</v>
      </c>
      <c r="AN6" s="399">
        <f>AM6-AJ6</f>
        <v>-200256.41025641025</v>
      </c>
      <c r="AO6" s="986">
        <f>AM6-AK6</f>
        <v>0</v>
      </c>
      <c r="AP6" s="402">
        <f>AM6-AL6</f>
        <v>0</v>
      </c>
      <c r="AQ6" s="406">
        <f>SUM(Q6,AJ6)</f>
        <v>376153.84615384613</v>
      </c>
      <c r="AR6" s="470">
        <f t="shared" si="12"/>
        <v>0</v>
      </c>
      <c r="AS6" s="1076">
        <f>S6+AL6</f>
        <v>175897.43589743591</v>
      </c>
      <c r="AT6" s="287">
        <f>SUM(T6,AM6)</f>
        <v>0</v>
      </c>
      <c r="AU6" s="116">
        <f>AT6-AQ6</f>
        <v>-376153.84615384613</v>
      </c>
      <c r="AV6" s="986">
        <f t="shared" ref="AV6:AV29" si="24">AT6-AR6</f>
        <v>0</v>
      </c>
      <c r="AW6" s="265">
        <f>AT6-AS6</f>
        <v>-175897.43589743591</v>
      </c>
      <c r="AX6" s="67"/>
      <c r="AY6" s="57"/>
      <c r="BA6" s="72"/>
      <c r="BC6" s="403">
        <f t="shared" si="13"/>
        <v>0</v>
      </c>
      <c r="BD6" s="396">
        <f t="shared" si="13"/>
        <v>0</v>
      </c>
      <c r="BE6" s="396">
        <f t="shared" si="13"/>
        <v>0</v>
      </c>
      <c r="BF6" s="397">
        <f>BE6-BD6</f>
        <v>0</v>
      </c>
      <c r="BG6" s="403">
        <f t="shared" si="14"/>
        <v>0</v>
      </c>
      <c r="BH6" s="396">
        <f t="shared" si="14"/>
        <v>0</v>
      </c>
      <c r="BI6" s="396">
        <f t="shared" si="14"/>
        <v>0</v>
      </c>
      <c r="BJ6" s="397">
        <f>BI6-BH6</f>
        <v>0</v>
      </c>
      <c r="BK6" s="403">
        <f t="shared" si="15"/>
        <v>0</v>
      </c>
      <c r="BL6" s="404">
        <f t="shared" si="15"/>
        <v>0</v>
      </c>
      <c r="BM6" s="396">
        <f t="shared" si="15"/>
        <v>0</v>
      </c>
      <c r="BN6" s="397">
        <f>BM6-BL6</f>
        <v>0</v>
      </c>
      <c r="BO6" s="405">
        <f t="shared" si="16"/>
        <v>0</v>
      </c>
      <c r="BP6" s="399">
        <f t="shared" si="16"/>
        <v>0</v>
      </c>
      <c r="BQ6" s="400">
        <f t="shared" si="16"/>
        <v>0</v>
      </c>
      <c r="BR6" s="401">
        <f>BQ6-BO6</f>
        <v>0</v>
      </c>
      <c r="BS6" s="817">
        <f>BQ6-BP6</f>
        <v>0</v>
      </c>
      <c r="BT6" s="403">
        <f t="shared" si="17"/>
        <v>0</v>
      </c>
      <c r="BU6" s="404">
        <f t="shared" si="17"/>
        <v>0</v>
      </c>
      <c r="BV6" s="396">
        <f t="shared" si="17"/>
        <v>0</v>
      </c>
      <c r="BW6" s="397">
        <f>BV6-BU6</f>
        <v>0</v>
      </c>
      <c r="BX6" s="403">
        <f t="shared" si="18"/>
        <v>0</v>
      </c>
      <c r="BY6" s="404">
        <f t="shared" si="18"/>
        <v>0</v>
      </c>
      <c r="BZ6" s="396">
        <f t="shared" si="18"/>
        <v>0</v>
      </c>
      <c r="CA6" s="397">
        <f>BZ6-BY6</f>
        <v>0</v>
      </c>
      <c r="CB6" s="403">
        <f t="shared" si="19"/>
        <v>0</v>
      </c>
      <c r="CC6" s="404">
        <f t="shared" si="19"/>
        <v>0</v>
      </c>
      <c r="CD6" s="396">
        <f t="shared" si="19"/>
        <v>0</v>
      </c>
      <c r="CE6" s="397">
        <f>CD6-CC6</f>
        <v>0</v>
      </c>
      <c r="CF6" s="405">
        <f t="shared" si="20"/>
        <v>0</v>
      </c>
      <c r="CG6" s="399">
        <f t="shared" si="20"/>
        <v>0</v>
      </c>
      <c r="CH6" s="400">
        <f t="shared" si="20"/>
        <v>0</v>
      </c>
      <c r="CI6" s="399">
        <f>CH6-CF6</f>
        <v>0</v>
      </c>
      <c r="CJ6" s="402">
        <f>CH6-CG6</f>
        <v>0</v>
      </c>
      <c r="CK6" s="406">
        <f>SUM(BO6,CF6)</f>
        <v>0</v>
      </c>
      <c r="CL6" s="267">
        <f>BP6+CG6</f>
        <v>0</v>
      </c>
      <c r="CM6" s="287">
        <f>SUM(BQ6,CH6)</f>
        <v>0</v>
      </c>
      <c r="CN6" s="116">
        <f>CM6-CK6</f>
        <v>0</v>
      </c>
      <c r="CO6" s="265">
        <f>CM6-CL6</f>
        <v>0</v>
      </c>
      <c r="CP6" s="67"/>
      <c r="CQ6" s="57"/>
      <c r="CS6" s="72"/>
    </row>
    <row r="7" spans="1:98" s="762" customFormat="1" ht="20.100000000000001" customHeight="1">
      <c r="A7" s="753"/>
      <c r="B7" s="753"/>
      <c r="C7" s="754"/>
      <c r="D7" s="755"/>
      <c r="E7" s="763"/>
      <c r="F7" s="764"/>
      <c r="G7" s="764"/>
      <c r="H7" s="765">
        <f>G8/F8</f>
        <v>0</v>
      </c>
      <c r="I7" s="763"/>
      <c r="J7" s="764"/>
      <c r="K7" s="764"/>
      <c r="L7" s="765">
        <f>K8/J8</f>
        <v>0</v>
      </c>
      <c r="M7" s="763"/>
      <c r="N7" s="771"/>
      <c r="O7" s="764"/>
      <c r="P7" s="765">
        <f>O8/N8</f>
        <v>0</v>
      </c>
      <c r="Q7" s="767"/>
      <c r="R7" s="1008"/>
      <c r="S7" s="769"/>
      <c r="T7" s="769"/>
      <c r="U7" s="822">
        <f>T8/Q8</f>
        <v>0</v>
      </c>
      <c r="V7" s="987">
        <f t="shared" si="23"/>
        <v>0</v>
      </c>
      <c r="W7" s="823">
        <f>T8/S8</f>
        <v>0</v>
      </c>
      <c r="X7" s="763"/>
      <c r="Y7" s="771"/>
      <c r="Z7" s="764"/>
      <c r="AA7" s="831" t="e">
        <f>Z8/Y8</f>
        <v>#DIV/0!</v>
      </c>
      <c r="AB7" s="763"/>
      <c r="AC7" s="771"/>
      <c r="AD7" s="764"/>
      <c r="AE7" s="954" t="e">
        <f>AD8/AC8</f>
        <v>#DIV/0!</v>
      </c>
      <c r="AF7" s="763"/>
      <c r="AG7" s="771"/>
      <c r="AH7" s="764"/>
      <c r="AI7" s="954" t="e">
        <f>AH8/AG8</f>
        <v>#DIV/0!</v>
      </c>
      <c r="AJ7" s="767"/>
      <c r="AK7" s="1008"/>
      <c r="AL7" s="769"/>
      <c r="AM7" s="769"/>
      <c r="AN7" s="833">
        <f>AM8/AJ8</f>
        <v>0</v>
      </c>
      <c r="AO7" s="987">
        <f t="shared" ref="AO7:AO29" si="25">AM7-AK7</f>
        <v>0</v>
      </c>
      <c r="AP7" s="770" t="e">
        <f>AM8/AL8</f>
        <v>#DIV/0!</v>
      </c>
      <c r="AQ7" s="773"/>
      <c r="AR7" s="1008"/>
      <c r="AS7" s="756"/>
      <c r="AT7" s="756"/>
      <c r="AU7" s="834">
        <f>AT8/AQ8</f>
        <v>0</v>
      </c>
      <c r="AV7" s="987">
        <f t="shared" si="24"/>
        <v>0</v>
      </c>
      <c r="AW7" s="758">
        <f>AT8/AS8</f>
        <v>0</v>
      </c>
      <c r="AX7" s="760"/>
      <c r="AY7" s="761"/>
      <c r="BC7" s="763"/>
      <c r="BD7" s="764"/>
      <c r="BE7" s="764"/>
      <c r="BF7" s="765" t="e">
        <f>BE8/BD8</f>
        <v>#DIV/0!</v>
      </c>
      <c r="BG7" s="763"/>
      <c r="BH7" s="764"/>
      <c r="BI7" s="764"/>
      <c r="BJ7" s="765" t="e">
        <f>BI8/BH8</f>
        <v>#DIV/0!</v>
      </c>
      <c r="BK7" s="763"/>
      <c r="BL7" s="771"/>
      <c r="BM7" s="764"/>
      <c r="BN7" s="765" t="e">
        <f>BM8/BL8</f>
        <v>#DIV/0!</v>
      </c>
      <c r="BO7" s="767"/>
      <c r="BP7" s="768"/>
      <c r="BQ7" s="769"/>
      <c r="BR7" s="822" t="e">
        <f>BQ8/BO8</f>
        <v>#DIV/0!</v>
      </c>
      <c r="BS7" s="823" t="e">
        <f>BQ8/BP8</f>
        <v>#DIV/0!</v>
      </c>
      <c r="BT7" s="763"/>
      <c r="BU7" s="771"/>
      <c r="BV7" s="764"/>
      <c r="BW7" s="765" t="e">
        <f>BV8/BU8</f>
        <v>#DIV/0!</v>
      </c>
      <c r="BX7" s="763"/>
      <c r="BY7" s="772"/>
      <c r="BZ7" s="764"/>
      <c r="CA7" s="766" t="e">
        <f>BZ8/BY8</f>
        <v>#DIV/0!</v>
      </c>
      <c r="CB7" s="763"/>
      <c r="CC7" s="772"/>
      <c r="CD7" s="764"/>
      <c r="CE7" s="766" t="e">
        <f>CD8/CC8</f>
        <v>#DIV/0!</v>
      </c>
      <c r="CF7" s="767"/>
      <c r="CG7" s="768"/>
      <c r="CH7" s="769"/>
      <c r="CI7" s="833" t="e">
        <f>CH8/CF8</f>
        <v>#DIV/0!</v>
      </c>
      <c r="CJ7" s="770" t="e">
        <f>CH8/CG8</f>
        <v>#DIV/0!</v>
      </c>
      <c r="CK7" s="773"/>
      <c r="CL7" s="759"/>
      <c r="CM7" s="756"/>
      <c r="CN7" s="834" t="e">
        <f>CM8/CK8</f>
        <v>#DIV/0!</v>
      </c>
      <c r="CO7" s="758" t="e">
        <f>CM8/CL8</f>
        <v>#DIV/0!</v>
      </c>
      <c r="CP7" s="760"/>
      <c r="CQ7" s="761"/>
    </row>
    <row r="8" spans="1:98" s="762" customFormat="1" ht="20.100000000000001" customHeight="1">
      <c r="A8" s="774"/>
      <c r="B8" s="775" t="s">
        <v>12</v>
      </c>
      <c r="C8" s="243"/>
      <c r="D8" s="231"/>
      <c r="E8" s="781">
        <f t="shared" ref="E8:G10" si="26">E71/1.17</f>
        <v>60512.820512820515</v>
      </c>
      <c r="F8" s="782">
        <f t="shared" ref="F8" si="27">F71/1.17</f>
        <v>61367.521367521374</v>
      </c>
      <c r="G8" s="782">
        <f t="shared" si="26"/>
        <v>0</v>
      </c>
      <c r="H8" s="783">
        <f>G8-F8</f>
        <v>-61367.521367521374</v>
      </c>
      <c r="I8" s="781">
        <f t="shared" ref="I8:K10" si="28">I71/1.17</f>
        <v>67264.957264957266</v>
      </c>
      <c r="J8" s="782">
        <f t="shared" si="28"/>
        <v>69230.769230769234</v>
      </c>
      <c r="K8" s="782">
        <f t="shared" si="28"/>
        <v>0</v>
      </c>
      <c r="L8" s="783">
        <f>K8-J8</f>
        <v>-69230.769230769234</v>
      </c>
      <c r="M8" s="781">
        <f t="shared" ref="M8:O10" si="29">M71/1.17</f>
        <v>67863.247863247874</v>
      </c>
      <c r="N8" s="786">
        <f t="shared" ref="N8" si="30">N71/1.17</f>
        <v>72649.572649572656</v>
      </c>
      <c r="O8" s="782">
        <f t="shared" si="29"/>
        <v>0</v>
      </c>
      <c r="P8" s="783">
        <f>O8-N8</f>
        <v>-72649.572649572656</v>
      </c>
      <c r="Q8" s="585">
        <f t="shared" ref="Q8:Q10" si="31">E8+I8+M8</f>
        <v>195641.02564102566</v>
      </c>
      <c r="R8" s="784">
        <f t="shared" ref="R8:R10" si="32">R71/1.17</f>
        <v>0</v>
      </c>
      <c r="S8" s="981">
        <f>F8+J8+N8</f>
        <v>203247.86324786325</v>
      </c>
      <c r="T8" s="569">
        <f t="shared" ref="S8:T10" si="33">G8+K8+O8</f>
        <v>0</v>
      </c>
      <c r="U8" s="785">
        <f>T8-Q8</f>
        <v>-195641.02564102566</v>
      </c>
      <c r="V8" s="988">
        <f t="shared" si="23"/>
        <v>0</v>
      </c>
      <c r="W8" s="783">
        <f>T8-S8</f>
        <v>-203247.86324786325</v>
      </c>
      <c r="X8" s="781">
        <f t="shared" ref="X8:Z10" si="34">X71/1.17</f>
        <v>67863.247863247874</v>
      </c>
      <c r="Y8" s="786">
        <f t="shared" si="34"/>
        <v>0</v>
      </c>
      <c r="Z8" s="782">
        <f t="shared" si="34"/>
        <v>0</v>
      </c>
      <c r="AA8" s="955">
        <f>Z8-Y8</f>
        <v>0</v>
      </c>
      <c r="AB8" s="781">
        <f t="shared" ref="AB8:AD10" si="35">AB71/1.17</f>
        <v>73931.623931623937</v>
      </c>
      <c r="AC8" s="786">
        <f t="shared" si="35"/>
        <v>0</v>
      </c>
      <c r="AD8" s="782">
        <f t="shared" si="35"/>
        <v>0</v>
      </c>
      <c r="AE8" s="955">
        <f>AD8-AC8</f>
        <v>0</v>
      </c>
      <c r="AF8" s="781">
        <f t="shared" ref="AF8:AH10" si="36">AF71/1.17</f>
        <v>79487.179487179499</v>
      </c>
      <c r="AG8" s="786">
        <f t="shared" si="36"/>
        <v>0</v>
      </c>
      <c r="AH8" s="782">
        <f t="shared" si="36"/>
        <v>0</v>
      </c>
      <c r="AI8" s="955">
        <f>AH8-AG8</f>
        <v>0</v>
      </c>
      <c r="AJ8" s="585">
        <f t="shared" ref="AJ8:AJ10" si="37">X8+AB8+AF8</f>
        <v>221282.05128205131</v>
      </c>
      <c r="AK8" s="784">
        <f t="shared" ref="AK8:AK10" si="38">AK71/1.17</f>
        <v>0</v>
      </c>
      <c r="AL8" s="981">
        <f t="shared" ref="AL8:AM10" si="39">Y8+AC8+AG8</f>
        <v>0</v>
      </c>
      <c r="AM8" s="569">
        <f t="shared" si="39"/>
        <v>0</v>
      </c>
      <c r="AN8" s="787">
        <f>AM8-AJ8</f>
        <v>-221282.05128205131</v>
      </c>
      <c r="AO8" s="988">
        <f>AM8-AK8</f>
        <v>0</v>
      </c>
      <c r="AP8" s="783">
        <f>AM8-AL8</f>
        <v>0</v>
      </c>
      <c r="AQ8" s="788">
        <f>SUM(Q8,AJ8)</f>
        <v>416923.07692307699</v>
      </c>
      <c r="AR8" s="784">
        <f t="shared" ref="AR8:AR10" si="40">AR71/1.17</f>
        <v>0</v>
      </c>
      <c r="AS8" s="204">
        <f>S8+AL8</f>
        <v>203247.86324786325</v>
      </c>
      <c r="AT8" s="204">
        <f>SUM(T8,AM8)</f>
        <v>0</v>
      </c>
      <c r="AU8" s="778">
        <f>AT8-AQ8</f>
        <v>-416923.07692307699</v>
      </c>
      <c r="AV8" s="988">
        <f t="shared" si="24"/>
        <v>0</v>
      </c>
      <c r="AW8" s="777">
        <f>AT8-AS8</f>
        <v>-203247.86324786325</v>
      </c>
      <c r="AX8" s="760">
        <f>AQ8/6</f>
        <v>69487.179487179499</v>
      </c>
      <c r="AY8" s="761">
        <f>AT8/6</f>
        <v>0</v>
      </c>
      <c r="AZ8" s="780">
        <f>AY8/AX8</f>
        <v>0</v>
      </c>
      <c r="BA8" s="762">
        <f>AY8-AX8</f>
        <v>-69487.179487179499</v>
      </c>
      <c r="BB8" s="762">
        <f>AW8/6</f>
        <v>-33874.643874643873</v>
      </c>
      <c r="BC8" s="781">
        <f t="shared" ref="BC8:BE10" si="41">BC71/1.17</f>
        <v>0</v>
      </c>
      <c r="BD8" s="782">
        <f t="shared" si="41"/>
        <v>0</v>
      </c>
      <c r="BE8" s="782">
        <f t="shared" si="41"/>
        <v>0</v>
      </c>
      <c r="BF8" s="783">
        <f>BE8-BD8</f>
        <v>0</v>
      </c>
      <c r="BG8" s="781">
        <f t="shared" ref="BG8:BI10" si="42">BG71/1.17</f>
        <v>0</v>
      </c>
      <c r="BH8" s="782">
        <f t="shared" si="42"/>
        <v>0</v>
      </c>
      <c r="BI8" s="782">
        <f t="shared" si="42"/>
        <v>0</v>
      </c>
      <c r="BJ8" s="783">
        <f>BI8-BH8</f>
        <v>0</v>
      </c>
      <c r="BK8" s="781">
        <f t="shared" ref="BK8:BM10" si="43">BK71/1.17</f>
        <v>0</v>
      </c>
      <c r="BL8" s="786">
        <f t="shared" si="43"/>
        <v>0</v>
      </c>
      <c r="BM8" s="782">
        <f t="shared" si="43"/>
        <v>0</v>
      </c>
      <c r="BN8" s="783">
        <f>BM8-BL8</f>
        <v>0</v>
      </c>
      <c r="BO8" s="585">
        <f t="shared" ref="BO8:BQ10" si="44">BC8+BG8+BK8</f>
        <v>0</v>
      </c>
      <c r="BP8" s="784">
        <f t="shared" si="44"/>
        <v>0</v>
      </c>
      <c r="BQ8" s="569">
        <f t="shared" si="44"/>
        <v>0</v>
      </c>
      <c r="BR8" s="785">
        <f>BQ8-BO8</f>
        <v>0</v>
      </c>
      <c r="BS8" s="783">
        <f>BQ8-BP8</f>
        <v>0</v>
      </c>
      <c r="BT8" s="781">
        <f t="shared" ref="BT8:BV10" si="45">BT71/1.17</f>
        <v>0</v>
      </c>
      <c r="BU8" s="786">
        <f t="shared" si="45"/>
        <v>0</v>
      </c>
      <c r="BV8" s="782">
        <f t="shared" si="45"/>
        <v>0</v>
      </c>
      <c r="BW8" s="783">
        <f>BV8-BU8</f>
        <v>0</v>
      </c>
      <c r="BX8" s="781">
        <f t="shared" ref="BX8:BZ10" si="46">BX71/1.17</f>
        <v>0</v>
      </c>
      <c r="BY8" s="785">
        <f t="shared" si="46"/>
        <v>0</v>
      </c>
      <c r="BZ8" s="782">
        <f t="shared" si="46"/>
        <v>0</v>
      </c>
      <c r="CA8" s="783">
        <f>BZ8-BY8</f>
        <v>0</v>
      </c>
      <c r="CB8" s="781">
        <f t="shared" ref="CB8:CD10" si="47">CB71/1.17</f>
        <v>0</v>
      </c>
      <c r="CC8" s="785">
        <f t="shared" si="47"/>
        <v>0</v>
      </c>
      <c r="CD8" s="782">
        <f t="shared" si="47"/>
        <v>0</v>
      </c>
      <c r="CE8" s="783">
        <f>CD8-CC8</f>
        <v>0</v>
      </c>
      <c r="CF8" s="585">
        <f t="shared" ref="CF8:CH10" si="48">BT8+BX8+CB8</f>
        <v>0</v>
      </c>
      <c r="CG8" s="784">
        <f t="shared" si="48"/>
        <v>0</v>
      </c>
      <c r="CH8" s="569">
        <f t="shared" si="48"/>
        <v>0</v>
      </c>
      <c r="CI8" s="787">
        <f>CH8-CF8</f>
        <v>0</v>
      </c>
      <c r="CJ8" s="783">
        <f>CH8-CG8</f>
        <v>0</v>
      </c>
      <c r="CK8" s="788">
        <f>SUM(BO8,CF8)</f>
        <v>0</v>
      </c>
      <c r="CL8" s="779">
        <f>BP8+CG8</f>
        <v>0</v>
      </c>
      <c r="CM8" s="204">
        <f>SUM(BQ8,CH8)</f>
        <v>0</v>
      </c>
      <c r="CN8" s="778">
        <f>CM8-CK8</f>
        <v>0</v>
      </c>
      <c r="CO8" s="777">
        <f>CM8-CL8</f>
        <v>0</v>
      </c>
      <c r="CP8" s="760">
        <f>CK8/6</f>
        <v>0</v>
      </c>
      <c r="CQ8" s="761">
        <f>CM8/6</f>
        <v>0</v>
      </c>
      <c r="CR8" s="780" t="e">
        <f>CQ8/CP8</f>
        <v>#DIV/0!</v>
      </c>
      <c r="CS8" s="762">
        <f>CQ8-CP8</f>
        <v>0</v>
      </c>
      <c r="CT8" s="762">
        <f>CO8/6</f>
        <v>0</v>
      </c>
    </row>
    <row r="9" spans="1:98" ht="20.100000000000001" customHeight="1">
      <c r="A9" s="33"/>
      <c r="B9" s="308"/>
      <c r="C9" s="309"/>
      <c r="D9" s="298" t="s">
        <v>65</v>
      </c>
      <c r="E9" s="445">
        <f t="shared" si="26"/>
        <v>7675.2136752136757</v>
      </c>
      <c r="F9" s="419">
        <f t="shared" ref="F9" si="49">F72/1.17</f>
        <v>9743.5897435897441</v>
      </c>
      <c r="G9" s="419">
        <f t="shared" si="26"/>
        <v>0</v>
      </c>
      <c r="H9" s="420">
        <f>G9-F9</f>
        <v>-9743.5897435897441</v>
      </c>
      <c r="I9" s="445">
        <f t="shared" si="28"/>
        <v>8324.7863247863261</v>
      </c>
      <c r="J9" s="419">
        <f t="shared" si="28"/>
        <v>8726.4957264957266</v>
      </c>
      <c r="K9" s="419">
        <f t="shared" si="28"/>
        <v>0</v>
      </c>
      <c r="L9" s="420">
        <f>K9-J9</f>
        <v>-8726.4957264957266</v>
      </c>
      <c r="M9" s="445">
        <f t="shared" si="29"/>
        <v>8333.3333333333339</v>
      </c>
      <c r="N9" s="480">
        <f t="shared" ref="N9" si="50">N72/1.17</f>
        <v>7512.8205128205136</v>
      </c>
      <c r="O9" s="419">
        <f t="shared" si="29"/>
        <v>0</v>
      </c>
      <c r="P9" s="420">
        <f>O9-N9</f>
        <v>-7512.8205128205136</v>
      </c>
      <c r="Q9" s="413">
        <f t="shared" si="31"/>
        <v>24333.333333333336</v>
      </c>
      <c r="R9" s="414">
        <f t="shared" si="32"/>
        <v>0</v>
      </c>
      <c r="S9" s="593">
        <f t="shared" si="33"/>
        <v>25982.905982905984</v>
      </c>
      <c r="T9" s="421">
        <f t="shared" si="33"/>
        <v>0</v>
      </c>
      <c r="U9" s="422">
        <f>T9-Q9</f>
        <v>-24333.333333333336</v>
      </c>
      <c r="V9" s="989">
        <f t="shared" si="23"/>
        <v>0</v>
      </c>
      <c r="W9" s="423">
        <f>T9-S9</f>
        <v>-25982.905982905984</v>
      </c>
      <c r="X9" s="445">
        <f t="shared" si="34"/>
        <v>7094.0170940170947</v>
      </c>
      <c r="Y9" s="480">
        <f t="shared" si="34"/>
        <v>0</v>
      </c>
      <c r="Z9" s="419">
        <f t="shared" si="34"/>
        <v>0</v>
      </c>
      <c r="AA9" s="420">
        <f>Z9-Y9</f>
        <v>0</v>
      </c>
      <c r="AB9" s="445">
        <f t="shared" si="35"/>
        <v>6581.196581196582</v>
      </c>
      <c r="AC9" s="480">
        <f t="shared" si="35"/>
        <v>0</v>
      </c>
      <c r="AD9" s="419">
        <f t="shared" si="35"/>
        <v>0</v>
      </c>
      <c r="AE9" s="420">
        <f>AD9-AC9</f>
        <v>0</v>
      </c>
      <c r="AF9" s="445">
        <f t="shared" si="36"/>
        <v>5452.9914529914531</v>
      </c>
      <c r="AG9" s="480">
        <f t="shared" si="36"/>
        <v>0</v>
      </c>
      <c r="AH9" s="419">
        <f t="shared" si="36"/>
        <v>0</v>
      </c>
      <c r="AI9" s="420">
        <f>AH9-AG9</f>
        <v>0</v>
      </c>
      <c r="AJ9" s="413">
        <f t="shared" si="37"/>
        <v>19128.205128205129</v>
      </c>
      <c r="AK9" s="414">
        <f t="shared" si="38"/>
        <v>0</v>
      </c>
      <c r="AL9" s="593">
        <f t="shared" si="39"/>
        <v>0</v>
      </c>
      <c r="AM9" s="421">
        <f t="shared" si="39"/>
        <v>0</v>
      </c>
      <c r="AN9" s="424">
        <f>AM9-AJ9</f>
        <v>-19128.205128205129</v>
      </c>
      <c r="AO9" s="989">
        <f>AM9-AK9</f>
        <v>0</v>
      </c>
      <c r="AP9" s="423">
        <f>AM9-AL9</f>
        <v>0</v>
      </c>
      <c r="AQ9" s="417">
        <f>SUM(Q9,AJ9)</f>
        <v>43461.538461538468</v>
      </c>
      <c r="AR9" s="414">
        <f t="shared" si="40"/>
        <v>0</v>
      </c>
      <c r="AS9" s="186">
        <f>S9+AL9</f>
        <v>25982.905982905984</v>
      </c>
      <c r="AT9" s="306">
        <f>SUM(T9,AM9)</f>
        <v>0</v>
      </c>
      <c r="AU9" s="116">
        <f>AT9-AQ9</f>
        <v>-43461.538461538468</v>
      </c>
      <c r="AV9" s="989">
        <f t="shared" si="24"/>
        <v>0</v>
      </c>
      <c r="AW9" s="8">
        <f>AT9-AS9</f>
        <v>-25982.905982905984</v>
      </c>
      <c r="AX9" s="213"/>
      <c r="AY9" s="85"/>
      <c r="BC9" s="445">
        <f t="shared" si="41"/>
        <v>0</v>
      </c>
      <c r="BD9" s="419">
        <f t="shared" si="41"/>
        <v>0</v>
      </c>
      <c r="BE9" s="419">
        <f t="shared" si="41"/>
        <v>0</v>
      </c>
      <c r="BF9" s="420">
        <f>BE9-BD9</f>
        <v>0</v>
      </c>
      <c r="BG9" s="445">
        <f t="shared" si="42"/>
        <v>0</v>
      </c>
      <c r="BH9" s="419">
        <f t="shared" si="42"/>
        <v>0</v>
      </c>
      <c r="BI9" s="419">
        <f t="shared" si="42"/>
        <v>0</v>
      </c>
      <c r="BJ9" s="420">
        <f>BI9-BH9</f>
        <v>0</v>
      </c>
      <c r="BK9" s="445">
        <f t="shared" si="43"/>
        <v>0</v>
      </c>
      <c r="BL9" s="480">
        <f t="shared" si="43"/>
        <v>0</v>
      </c>
      <c r="BM9" s="419">
        <f t="shared" si="43"/>
        <v>0</v>
      </c>
      <c r="BN9" s="420">
        <f>BM9-BL9</f>
        <v>0</v>
      </c>
      <c r="BO9" s="413">
        <f t="shared" si="44"/>
        <v>0</v>
      </c>
      <c r="BP9" s="414">
        <f t="shared" si="44"/>
        <v>0</v>
      </c>
      <c r="BQ9" s="421">
        <f t="shared" si="44"/>
        <v>0</v>
      </c>
      <c r="BR9" s="422">
        <f>BQ9-BO9</f>
        <v>0</v>
      </c>
      <c r="BS9" s="423">
        <f>BQ9-BP9</f>
        <v>0</v>
      </c>
      <c r="BT9" s="445">
        <f t="shared" si="45"/>
        <v>7753.8461538461543</v>
      </c>
      <c r="BU9" s="480">
        <f t="shared" si="45"/>
        <v>0</v>
      </c>
      <c r="BV9" s="419">
        <f t="shared" si="45"/>
        <v>0</v>
      </c>
      <c r="BW9" s="420">
        <f>BV9-BU9</f>
        <v>0</v>
      </c>
      <c r="BX9" s="445">
        <f t="shared" si="46"/>
        <v>7753.8461538461543</v>
      </c>
      <c r="BY9" s="418">
        <f t="shared" si="46"/>
        <v>0</v>
      </c>
      <c r="BZ9" s="419">
        <f t="shared" si="46"/>
        <v>0</v>
      </c>
      <c r="CA9" s="420">
        <f>BZ9-BY9</f>
        <v>0</v>
      </c>
      <c r="CB9" s="445">
        <f t="shared" si="47"/>
        <v>0</v>
      </c>
      <c r="CC9" s="418">
        <f t="shared" si="47"/>
        <v>0</v>
      </c>
      <c r="CD9" s="419">
        <f t="shared" si="47"/>
        <v>0</v>
      </c>
      <c r="CE9" s="420">
        <f>CD9-CC9</f>
        <v>0</v>
      </c>
      <c r="CF9" s="413">
        <f t="shared" si="48"/>
        <v>15507.692307692309</v>
      </c>
      <c r="CG9" s="414">
        <f t="shared" si="48"/>
        <v>0</v>
      </c>
      <c r="CH9" s="421">
        <f t="shared" si="48"/>
        <v>0</v>
      </c>
      <c r="CI9" s="424">
        <f>CH9-CF9</f>
        <v>-15507.692307692309</v>
      </c>
      <c r="CJ9" s="423">
        <f>CH9-CG9</f>
        <v>0</v>
      </c>
      <c r="CK9" s="417">
        <f>SUM(BO9,CF9)</f>
        <v>15507.692307692309</v>
      </c>
      <c r="CL9" s="95">
        <f>BP9+CG9</f>
        <v>0</v>
      </c>
      <c r="CM9" s="306">
        <f>SUM(BQ9,CH9)</f>
        <v>0</v>
      </c>
      <c r="CN9" s="116">
        <f>CM9-CK9</f>
        <v>-15507.692307692309</v>
      </c>
      <c r="CO9" s="8">
        <f>CM9-CL9</f>
        <v>0</v>
      </c>
      <c r="CP9" s="213"/>
      <c r="CQ9" s="85"/>
    </row>
    <row r="10" spans="1:98" ht="20.100000000000001" customHeight="1">
      <c r="A10" s="33"/>
      <c r="B10" s="308"/>
      <c r="C10" s="309"/>
      <c r="D10" s="298" t="s">
        <v>66</v>
      </c>
      <c r="E10" s="446">
        <f t="shared" si="26"/>
        <v>136008.54700854703</v>
      </c>
      <c r="F10" s="427">
        <f t="shared" ref="F10" si="51">F73/1.17</f>
        <v>185128.20512820513</v>
      </c>
      <c r="G10" s="427">
        <f t="shared" si="26"/>
        <v>0</v>
      </c>
      <c r="H10" s="428">
        <f>G10-F10</f>
        <v>-185128.20512820513</v>
      </c>
      <c r="I10" s="446">
        <f t="shared" si="28"/>
        <v>150470.08547008547</v>
      </c>
      <c r="J10" s="427">
        <f t="shared" si="28"/>
        <v>165846.15384615384</v>
      </c>
      <c r="K10" s="427">
        <f t="shared" si="28"/>
        <v>0</v>
      </c>
      <c r="L10" s="428">
        <f>K10-J10</f>
        <v>-165846.15384615384</v>
      </c>
      <c r="M10" s="446">
        <f t="shared" si="29"/>
        <v>150470.08547008547</v>
      </c>
      <c r="N10" s="396">
        <f t="shared" ref="N10" si="52">N73/1.17</f>
        <v>142700.85470085472</v>
      </c>
      <c r="O10" s="427">
        <f t="shared" si="29"/>
        <v>0</v>
      </c>
      <c r="P10" s="428">
        <f>O10-N10</f>
        <v>-142700.85470085472</v>
      </c>
      <c r="Q10" s="429">
        <f t="shared" si="31"/>
        <v>436948.717948718</v>
      </c>
      <c r="R10" s="430">
        <f t="shared" si="32"/>
        <v>0</v>
      </c>
      <c r="S10" s="431">
        <f t="shared" si="33"/>
        <v>493675.21367521374</v>
      </c>
      <c r="T10" s="431">
        <f t="shared" si="33"/>
        <v>0</v>
      </c>
      <c r="U10" s="404">
        <f>T10-Q10</f>
        <v>-436948.717948718</v>
      </c>
      <c r="V10" s="990">
        <f t="shared" si="23"/>
        <v>0</v>
      </c>
      <c r="W10" s="432">
        <f>T10-S10</f>
        <v>-493675.21367521374</v>
      </c>
      <c r="X10" s="446">
        <f t="shared" si="34"/>
        <v>126495.7264957265</v>
      </c>
      <c r="Y10" s="396">
        <f t="shared" si="34"/>
        <v>0</v>
      </c>
      <c r="Z10" s="427">
        <f t="shared" si="34"/>
        <v>0</v>
      </c>
      <c r="AA10" s="428">
        <f>Z10-Y10</f>
        <v>0</v>
      </c>
      <c r="AB10" s="446">
        <f t="shared" si="35"/>
        <v>119658.11965811967</v>
      </c>
      <c r="AC10" s="396">
        <f t="shared" si="35"/>
        <v>0</v>
      </c>
      <c r="AD10" s="427">
        <f t="shared" si="35"/>
        <v>0</v>
      </c>
      <c r="AE10" s="428">
        <f>AD10-AC10</f>
        <v>0</v>
      </c>
      <c r="AF10" s="446">
        <f t="shared" si="36"/>
        <v>97153.846153846156</v>
      </c>
      <c r="AG10" s="396">
        <f t="shared" si="36"/>
        <v>0</v>
      </c>
      <c r="AH10" s="427">
        <f t="shared" si="36"/>
        <v>0</v>
      </c>
      <c r="AI10" s="428">
        <f>AH10-AG10</f>
        <v>0</v>
      </c>
      <c r="AJ10" s="429">
        <f t="shared" si="37"/>
        <v>343307.69230769237</v>
      </c>
      <c r="AK10" s="430">
        <f t="shared" si="38"/>
        <v>0</v>
      </c>
      <c r="AL10" s="431">
        <f t="shared" si="39"/>
        <v>0</v>
      </c>
      <c r="AM10" s="431">
        <f t="shared" si="39"/>
        <v>0</v>
      </c>
      <c r="AN10" s="433">
        <f>AM10-AJ10</f>
        <v>-343307.69230769237</v>
      </c>
      <c r="AO10" s="990">
        <f t="shared" si="25"/>
        <v>0</v>
      </c>
      <c r="AP10" s="432">
        <f>AM10-AL10</f>
        <v>0</v>
      </c>
      <c r="AQ10" s="434">
        <f>SUM(Q10,AJ10)</f>
        <v>780256.41025641037</v>
      </c>
      <c r="AR10" s="430">
        <f t="shared" si="40"/>
        <v>0</v>
      </c>
      <c r="AS10" s="1077">
        <f>S10+AL10</f>
        <v>493675.21367521374</v>
      </c>
      <c r="AT10" s="310">
        <f>SUM(T10,AM10)</f>
        <v>0</v>
      </c>
      <c r="AU10" s="114">
        <f>AT10-AQ10</f>
        <v>-780256.41025641037</v>
      </c>
      <c r="AV10" s="990">
        <f t="shared" si="24"/>
        <v>0</v>
      </c>
      <c r="AW10" s="56">
        <f>AT10-AS10</f>
        <v>-493675.21367521374</v>
      </c>
      <c r="AX10" s="213"/>
      <c r="AY10" s="85">
        <f>AT10/6</f>
        <v>0</v>
      </c>
      <c r="BC10" s="446">
        <f t="shared" si="41"/>
        <v>0</v>
      </c>
      <c r="BD10" s="427">
        <f t="shared" si="41"/>
        <v>0</v>
      </c>
      <c r="BE10" s="427">
        <f t="shared" si="41"/>
        <v>0</v>
      </c>
      <c r="BF10" s="428">
        <f>BE10-BD10</f>
        <v>0</v>
      </c>
      <c r="BG10" s="446">
        <f t="shared" si="42"/>
        <v>0</v>
      </c>
      <c r="BH10" s="427">
        <f t="shared" si="42"/>
        <v>0</v>
      </c>
      <c r="BI10" s="427">
        <f t="shared" si="42"/>
        <v>0</v>
      </c>
      <c r="BJ10" s="428">
        <f>BI10-BH10</f>
        <v>0</v>
      </c>
      <c r="BK10" s="446">
        <f t="shared" si="43"/>
        <v>0</v>
      </c>
      <c r="BL10" s="396">
        <f t="shared" si="43"/>
        <v>0</v>
      </c>
      <c r="BM10" s="427">
        <f t="shared" si="43"/>
        <v>0</v>
      </c>
      <c r="BN10" s="428">
        <f>BM10-BL10</f>
        <v>0</v>
      </c>
      <c r="BO10" s="429">
        <f t="shared" si="44"/>
        <v>0</v>
      </c>
      <c r="BP10" s="430">
        <f t="shared" si="44"/>
        <v>0</v>
      </c>
      <c r="BQ10" s="431">
        <f t="shared" si="44"/>
        <v>0</v>
      </c>
      <c r="BR10" s="404">
        <f>BQ10-BO10</f>
        <v>0</v>
      </c>
      <c r="BS10" s="432">
        <f>BQ10-BP10</f>
        <v>0</v>
      </c>
      <c r="BT10" s="446">
        <f t="shared" si="45"/>
        <v>0</v>
      </c>
      <c r="BU10" s="396">
        <f t="shared" si="45"/>
        <v>0</v>
      </c>
      <c r="BV10" s="427">
        <f t="shared" si="45"/>
        <v>0</v>
      </c>
      <c r="BW10" s="428">
        <f>BV10-BU10</f>
        <v>0</v>
      </c>
      <c r="BX10" s="446">
        <f t="shared" si="46"/>
        <v>0</v>
      </c>
      <c r="BY10" s="426">
        <f t="shared" si="46"/>
        <v>0</v>
      </c>
      <c r="BZ10" s="427">
        <f t="shared" si="46"/>
        <v>0</v>
      </c>
      <c r="CA10" s="428">
        <f>BZ10-BY10</f>
        <v>0</v>
      </c>
      <c r="CB10" s="446">
        <f t="shared" si="47"/>
        <v>0</v>
      </c>
      <c r="CC10" s="426">
        <f t="shared" si="47"/>
        <v>0</v>
      </c>
      <c r="CD10" s="427">
        <f t="shared" si="47"/>
        <v>0</v>
      </c>
      <c r="CE10" s="428">
        <f>CD10-CC10</f>
        <v>0</v>
      </c>
      <c r="CF10" s="429">
        <f t="shared" si="48"/>
        <v>0</v>
      </c>
      <c r="CG10" s="430">
        <f t="shared" si="48"/>
        <v>0</v>
      </c>
      <c r="CH10" s="431">
        <f t="shared" si="48"/>
        <v>0</v>
      </c>
      <c r="CI10" s="433">
        <f>CH10-CF10</f>
        <v>0</v>
      </c>
      <c r="CJ10" s="432">
        <f>CH10-CG10</f>
        <v>0</v>
      </c>
      <c r="CK10" s="434">
        <f>SUM(BO10,CF10)</f>
        <v>0</v>
      </c>
      <c r="CL10" s="101">
        <f>BP10+CG10</f>
        <v>0</v>
      </c>
      <c r="CM10" s="310">
        <f>SUM(BQ10,CH10)</f>
        <v>0</v>
      </c>
      <c r="CN10" s="114">
        <f>CM10-CK10</f>
        <v>0</v>
      </c>
      <c r="CO10" s="56">
        <f>CM10-CL10</f>
        <v>0</v>
      </c>
      <c r="CP10" s="213"/>
      <c r="CQ10" s="85">
        <f>CM10/6</f>
        <v>0</v>
      </c>
    </row>
    <row r="11" spans="1:98" s="762" customFormat="1" ht="20.100000000000001" customHeight="1">
      <c r="A11" s="774"/>
      <c r="B11" s="774"/>
      <c r="C11" s="789"/>
      <c r="D11" s="790"/>
      <c r="E11" s="793"/>
      <c r="F11" s="794"/>
      <c r="G11" s="794"/>
      <c r="H11" s="765">
        <f>G12/F12</f>
        <v>0</v>
      </c>
      <c r="I11" s="793"/>
      <c r="J11" s="794"/>
      <c r="K11" s="794"/>
      <c r="L11" s="765">
        <f>K12/J12</f>
        <v>0</v>
      </c>
      <c r="M11" s="793"/>
      <c r="N11" s="797"/>
      <c r="O11" s="794"/>
      <c r="P11" s="765">
        <f>O12/N12</f>
        <v>0</v>
      </c>
      <c r="Q11" s="795"/>
      <c r="R11" s="796"/>
      <c r="S11" s="982"/>
      <c r="T11" s="772"/>
      <c r="U11" s="824">
        <f>T12/Q12</f>
        <v>0</v>
      </c>
      <c r="V11" s="991">
        <f t="shared" si="23"/>
        <v>0</v>
      </c>
      <c r="W11" s="765">
        <f>T12/S12</f>
        <v>0</v>
      </c>
      <c r="X11" s="793"/>
      <c r="Y11" s="797"/>
      <c r="Z11" s="794"/>
      <c r="AA11" s="831" t="e">
        <f>Z12/Y12</f>
        <v>#DIV/0!</v>
      </c>
      <c r="AB11" s="793"/>
      <c r="AC11" s="797"/>
      <c r="AD11" s="794"/>
      <c r="AE11" s="954" t="e">
        <f>AD12/AC12</f>
        <v>#DIV/0!</v>
      </c>
      <c r="AF11" s="793"/>
      <c r="AG11" s="797"/>
      <c r="AH11" s="794"/>
      <c r="AI11" s="954" t="e">
        <f>AH12/AG12</f>
        <v>#DIV/0!</v>
      </c>
      <c r="AJ11" s="795"/>
      <c r="AK11" s="796"/>
      <c r="AL11" s="982"/>
      <c r="AM11" s="772"/>
      <c r="AN11" s="833">
        <f>AM12/AJ12</f>
        <v>0</v>
      </c>
      <c r="AO11" s="991">
        <f t="shared" si="25"/>
        <v>0</v>
      </c>
      <c r="AP11" s="766" t="e">
        <f>AM12/AL12</f>
        <v>#DIV/0!</v>
      </c>
      <c r="AQ11" s="795"/>
      <c r="AR11" s="796"/>
      <c r="AS11" s="792"/>
      <c r="AT11" s="792"/>
      <c r="AU11" s="834">
        <f>AT12/AQ12</f>
        <v>0</v>
      </c>
      <c r="AV11" s="991">
        <f t="shared" si="24"/>
        <v>0</v>
      </c>
      <c r="AW11" s="757">
        <f>AT12/AS12</f>
        <v>0</v>
      </c>
      <c r="AX11" s="760"/>
      <c r="AY11" s="761"/>
      <c r="BC11" s="793"/>
      <c r="BD11" s="794"/>
      <c r="BE11" s="794"/>
      <c r="BF11" s="765" t="e">
        <f>BE12/BD12</f>
        <v>#DIV/0!</v>
      </c>
      <c r="BG11" s="793"/>
      <c r="BH11" s="794"/>
      <c r="BI11" s="794"/>
      <c r="BJ11" s="765" t="e">
        <f>BI12/BH12</f>
        <v>#DIV/0!</v>
      </c>
      <c r="BK11" s="793"/>
      <c r="BL11" s="797"/>
      <c r="BM11" s="794"/>
      <c r="BN11" s="765" t="e">
        <f>BM12/BL12</f>
        <v>#DIV/0!</v>
      </c>
      <c r="BO11" s="795"/>
      <c r="BP11" s="796"/>
      <c r="BQ11" s="772"/>
      <c r="BR11" s="824" t="e">
        <f>BQ12/BO12</f>
        <v>#DIV/0!</v>
      </c>
      <c r="BS11" s="765" t="e">
        <f>BQ12/BP12</f>
        <v>#DIV/0!</v>
      </c>
      <c r="BT11" s="793"/>
      <c r="BU11" s="797"/>
      <c r="BV11" s="794"/>
      <c r="BW11" s="765" t="e">
        <f>BV12/BU12</f>
        <v>#DIV/0!</v>
      </c>
      <c r="BX11" s="793"/>
      <c r="BY11" s="798"/>
      <c r="BZ11" s="794"/>
      <c r="CA11" s="766" t="e">
        <f>BZ12/BY12</f>
        <v>#DIV/0!</v>
      </c>
      <c r="CB11" s="793"/>
      <c r="CC11" s="798"/>
      <c r="CD11" s="794"/>
      <c r="CE11" s="766" t="e">
        <f>CD12/CC12</f>
        <v>#DIV/0!</v>
      </c>
      <c r="CF11" s="795"/>
      <c r="CG11" s="796"/>
      <c r="CH11" s="772"/>
      <c r="CI11" s="833" t="e">
        <f>CH12/CF12</f>
        <v>#DIV/0!</v>
      </c>
      <c r="CJ11" s="766" t="e">
        <f>CH12/CG12</f>
        <v>#DIV/0!</v>
      </c>
      <c r="CK11" s="795"/>
      <c r="CL11" s="791"/>
      <c r="CM11" s="792"/>
      <c r="CN11" s="834" t="e">
        <f>CM12/CK12</f>
        <v>#DIV/0!</v>
      </c>
      <c r="CO11" s="757" t="e">
        <f>CM12/CL12</f>
        <v>#DIV/0!</v>
      </c>
      <c r="CP11" s="760"/>
      <c r="CQ11" s="761"/>
    </row>
    <row r="12" spans="1:98" s="762" customFormat="1" ht="20.100000000000001" customHeight="1">
      <c r="A12" s="774"/>
      <c r="B12" s="775" t="s">
        <v>6</v>
      </c>
      <c r="C12" s="243"/>
      <c r="D12" s="231"/>
      <c r="E12" s="781">
        <f>E75/1.17</f>
        <v>153846.15384615384</v>
      </c>
      <c r="F12" s="782">
        <f>F75/1.17</f>
        <v>205128.20512820515</v>
      </c>
      <c r="G12" s="782">
        <f>G75/1.17</f>
        <v>0</v>
      </c>
      <c r="H12" s="783">
        <f>G12-F12</f>
        <v>-205128.20512820515</v>
      </c>
      <c r="I12" s="781">
        <f>I75/1.17</f>
        <v>170940.17094017094</v>
      </c>
      <c r="J12" s="782">
        <f>J75/1.17</f>
        <v>183760.68376068378</v>
      </c>
      <c r="K12" s="782">
        <f>K75/1.17</f>
        <v>0</v>
      </c>
      <c r="L12" s="783">
        <f>K12-J12</f>
        <v>-183760.68376068378</v>
      </c>
      <c r="M12" s="781">
        <f>M75/1.17</f>
        <v>170940.17094017094</v>
      </c>
      <c r="N12" s="786">
        <f>N75/1.17</f>
        <v>158119.65811965812</v>
      </c>
      <c r="O12" s="782">
        <f>O75/1.17</f>
        <v>0</v>
      </c>
      <c r="P12" s="783">
        <f>O12-N12</f>
        <v>-158119.65811965812</v>
      </c>
      <c r="Q12" s="585">
        <f t="shared" ref="Q12:Q15" si="53">E12+I12+M12</f>
        <v>495726.49572649569</v>
      </c>
      <c r="R12" s="784">
        <f>R75/1.17</f>
        <v>0</v>
      </c>
      <c r="S12" s="981">
        <f t="shared" ref="S12:T15" si="54">F12+J12+N12</f>
        <v>547008.547008547</v>
      </c>
      <c r="T12" s="569">
        <f t="shared" si="54"/>
        <v>0</v>
      </c>
      <c r="U12" s="785">
        <f>T12-Q12</f>
        <v>-495726.49572649569</v>
      </c>
      <c r="V12" s="988">
        <f t="shared" si="23"/>
        <v>0</v>
      </c>
      <c r="W12" s="783">
        <f>T12-S12</f>
        <v>-547008.547008547</v>
      </c>
      <c r="X12" s="781">
        <f>X75/1.17</f>
        <v>145299.14529914531</v>
      </c>
      <c r="Y12" s="786">
        <f>Y75/1.17</f>
        <v>0</v>
      </c>
      <c r="Z12" s="782">
        <f>Z75/1.17</f>
        <v>0</v>
      </c>
      <c r="AA12" s="955">
        <f>Z12-Y12</f>
        <v>0</v>
      </c>
      <c r="AB12" s="781">
        <f>AB75/1.17</f>
        <v>136752.13675213675</v>
      </c>
      <c r="AC12" s="786">
        <f>AC75/1.17</f>
        <v>0</v>
      </c>
      <c r="AD12" s="782">
        <f>AD75/1.17</f>
        <v>0</v>
      </c>
      <c r="AE12" s="955">
        <f>AD12-AC12</f>
        <v>0</v>
      </c>
      <c r="AF12" s="781">
        <f>AF75/1.17</f>
        <v>111111.11111111112</v>
      </c>
      <c r="AG12" s="786">
        <f>AG75/1.17</f>
        <v>0</v>
      </c>
      <c r="AH12" s="782">
        <f>AH75/1.17</f>
        <v>0</v>
      </c>
      <c r="AI12" s="955">
        <f>AH12-AG12</f>
        <v>0</v>
      </c>
      <c r="AJ12" s="585">
        <f t="shared" ref="AJ12:AJ15" si="55">X12+AB12+AF12</f>
        <v>393162.39316239319</v>
      </c>
      <c r="AK12" s="784">
        <f>AK75/1.17</f>
        <v>0</v>
      </c>
      <c r="AL12" s="981">
        <f t="shared" ref="AL12:AM15" si="56">Y12+AC12+AG12</f>
        <v>0</v>
      </c>
      <c r="AM12" s="569">
        <f t="shared" si="56"/>
        <v>0</v>
      </c>
      <c r="AN12" s="787">
        <f>AM12-AJ12</f>
        <v>-393162.39316239319</v>
      </c>
      <c r="AO12" s="988">
        <f t="shared" si="25"/>
        <v>0</v>
      </c>
      <c r="AP12" s="783">
        <f>AM12-AL12</f>
        <v>0</v>
      </c>
      <c r="AQ12" s="788">
        <f>SUM(Q12,AJ12)</f>
        <v>888888.88888888888</v>
      </c>
      <c r="AR12" s="784">
        <f>AR75/1.17</f>
        <v>0</v>
      </c>
      <c r="AS12" s="204">
        <f>S12+AL12</f>
        <v>547008.547008547</v>
      </c>
      <c r="AT12" s="204">
        <f>SUM(T12,AM12)</f>
        <v>0</v>
      </c>
      <c r="AU12" s="778">
        <f>AT12-AQ12</f>
        <v>-888888.88888888888</v>
      </c>
      <c r="AV12" s="988">
        <f t="shared" si="24"/>
        <v>0</v>
      </c>
      <c r="AW12" s="777">
        <f>AT12-AS12</f>
        <v>-547008.547008547</v>
      </c>
      <c r="AX12" s="760">
        <f>AQ12/6</f>
        <v>148148.14814814815</v>
      </c>
      <c r="AY12" s="761">
        <f>AT12/6</f>
        <v>0</v>
      </c>
      <c r="AZ12" s="780">
        <f>AY12/AX12</f>
        <v>0</v>
      </c>
      <c r="BA12" s="762">
        <f>AY12-AX12</f>
        <v>-148148.14814814815</v>
      </c>
      <c r="BB12" s="762">
        <f>AW12/6</f>
        <v>-91168.091168091167</v>
      </c>
      <c r="BC12" s="781">
        <f>BC75/1.17</f>
        <v>0</v>
      </c>
      <c r="BD12" s="782">
        <f>BD75/1.17</f>
        <v>0</v>
      </c>
      <c r="BE12" s="782">
        <f>BE75/1.17</f>
        <v>0</v>
      </c>
      <c r="BF12" s="783">
        <f>BE12-BD12</f>
        <v>0</v>
      </c>
      <c r="BG12" s="781">
        <f>BG75/1.17</f>
        <v>0</v>
      </c>
      <c r="BH12" s="782">
        <f>BH75/1.17</f>
        <v>0</v>
      </c>
      <c r="BI12" s="782">
        <f>BI75/1.17</f>
        <v>0</v>
      </c>
      <c r="BJ12" s="783">
        <f>BI12-BH12</f>
        <v>0</v>
      </c>
      <c r="BK12" s="781">
        <f>BK75/1.17</f>
        <v>0</v>
      </c>
      <c r="BL12" s="786">
        <f>BL75/1.17</f>
        <v>0</v>
      </c>
      <c r="BM12" s="782">
        <f>BM75/1.17</f>
        <v>0</v>
      </c>
      <c r="BN12" s="783">
        <f>BM12-BL12</f>
        <v>0</v>
      </c>
      <c r="BO12" s="585">
        <f t="shared" ref="BO12:BQ15" si="57">BC12+BG12+BK12</f>
        <v>0</v>
      </c>
      <c r="BP12" s="784">
        <f t="shared" si="57"/>
        <v>0</v>
      </c>
      <c r="BQ12" s="569">
        <f t="shared" si="57"/>
        <v>0</v>
      </c>
      <c r="BR12" s="785">
        <f>BQ12-BO12</f>
        <v>0</v>
      </c>
      <c r="BS12" s="783">
        <f>BQ12-BP12</f>
        <v>0</v>
      </c>
      <c r="BT12" s="781">
        <f>BT75/1.17</f>
        <v>0</v>
      </c>
      <c r="BU12" s="786">
        <f>BU75/1.17</f>
        <v>0</v>
      </c>
      <c r="BV12" s="782">
        <f>BV75/1.17</f>
        <v>0</v>
      </c>
      <c r="BW12" s="783">
        <f>BV12-BU12</f>
        <v>0</v>
      </c>
      <c r="BX12" s="781">
        <f>BX75/1.17</f>
        <v>0</v>
      </c>
      <c r="BY12" s="785">
        <f>BY75/1.17</f>
        <v>0</v>
      </c>
      <c r="BZ12" s="782">
        <f>BZ75/1.17</f>
        <v>0</v>
      </c>
      <c r="CA12" s="783">
        <f>BZ12-BY12</f>
        <v>0</v>
      </c>
      <c r="CB12" s="781">
        <f>CB75/1.17</f>
        <v>0</v>
      </c>
      <c r="CC12" s="785">
        <f>CC75/1.17</f>
        <v>0</v>
      </c>
      <c r="CD12" s="782">
        <f>CD75/1.17</f>
        <v>0</v>
      </c>
      <c r="CE12" s="783">
        <f>CD12-CC12</f>
        <v>0</v>
      </c>
      <c r="CF12" s="585">
        <f t="shared" ref="CF12:CH15" si="58">BT12+BX12+CB12</f>
        <v>0</v>
      </c>
      <c r="CG12" s="784">
        <f t="shared" si="58"/>
        <v>0</v>
      </c>
      <c r="CH12" s="569">
        <f t="shared" si="58"/>
        <v>0</v>
      </c>
      <c r="CI12" s="787">
        <f>CH12-CF12</f>
        <v>0</v>
      </c>
      <c r="CJ12" s="783">
        <f>CH12-CG12</f>
        <v>0</v>
      </c>
      <c r="CK12" s="788">
        <f>SUM(BO12,CF12)</f>
        <v>0</v>
      </c>
      <c r="CL12" s="779">
        <f>BP12+CG12</f>
        <v>0</v>
      </c>
      <c r="CM12" s="204">
        <f>SUM(BQ12,CH12)</f>
        <v>0</v>
      </c>
      <c r="CN12" s="778">
        <f>CM12-CK12</f>
        <v>0</v>
      </c>
      <c r="CO12" s="777">
        <f>CM12-CL12</f>
        <v>0</v>
      </c>
      <c r="CP12" s="760">
        <f>CK12/6</f>
        <v>0</v>
      </c>
      <c r="CQ12" s="761">
        <f>CM12/6</f>
        <v>0</v>
      </c>
      <c r="CR12" s="780" t="e">
        <f>CQ12/CP12</f>
        <v>#DIV/0!</v>
      </c>
      <c r="CS12" s="762">
        <f>CQ12-CP12</f>
        <v>0</v>
      </c>
      <c r="CT12" s="762">
        <f>CO12/6</f>
        <v>0</v>
      </c>
    </row>
    <row r="13" spans="1:98" ht="20.100000000000001" customHeight="1">
      <c r="A13" s="33"/>
      <c r="B13" s="232"/>
      <c r="C13" s="263"/>
      <c r="D13" s="235" t="s">
        <v>34</v>
      </c>
      <c r="E13" s="635">
        <f>E78/1.17</f>
        <v>38105.128205128211</v>
      </c>
      <c r="F13" s="419">
        <f>F78/1.17</f>
        <v>38105.128205128211</v>
      </c>
      <c r="G13" s="419">
        <f>G78/1.17</f>
        <v>0</v>
      </c>
      <c r="H13" s="437">
        <f>G13-F13</f>
        <v>-38105.128205128211</v>
      </c>
      <c r="I13" s="635">
        <f>I78/1.17</f>
        <v>38105.128205128211</v>
      </c>
      <c r="J13" s="419">
        <f>J78/1.17</f>
        <v>38105.128205128211</v>
      </c>
      <c r="K13" s="419">
        <f>K78/1.17</f>
        <v>0</v>
      </c>
      <c r="L13" s="437">
        <f>K13-J13</f>
        <v>-38105.128205128211</v>
      </c>
      <c r="M13" s="635">
        <f>M78/1.17</f>
        <v>38105.128205128211</v>
      </c>
      <c r="N13" s="422">
        <f>N78/1.17</f>
        <v>38105.128205128211</v>
      </c>
      <c r="O13" s="419">
        <f>O78/1.17</f>
        <v>0</v>
      </c>
      <c r="P13" s="437">
        <f>O13-N13</f>
        <v>-38105.128205128211</v>
      </c>
      <c r="Q13" s="413">
        <f t="shared" si="53"/>
        <v>114315.38461538462</v>
      </c>
      <c r="R13" s="414">
        <f>R78/1.17</f>
        <v>0</v>
      </c>
      <c r="S13" s="593">
        <f t="shared" si="54"/>
        <v>114315.38461538462</v>
      </c>
      <c r="T13" s="438">
        <f t="shared" si="54"/>
        <v>0</v>
      </c>
      <c r="U13" s="412">
        <f>T13-Q13</f>
        <v>-114315.38461538462</v>
      </c>
      <c r="V13" s="992">
        <f t="shared" si="23"/>
        <v>0</v>
      </c>
      <c r="W13" s="397">
        <f>T13-S13</f>
        <v>-114315.38461538462</v>
      </c>
      <c r="X13" s="635">
        <f>X78/1.17</f>
        <v>38105.128205128211</v>
      </c>
      <c r="Y13" s="422">
        <f>Y78/1.17</f>
        <v>0</v>
      </c>
      <c r="Z13" s="419">
        <f>Z78/1.17</f>
        <v>0</v>
      </c>
      <c r="AA13" s="420">
        <f>Z13-Y13</f>
        <v>0</v>
      </c>
      <c r="AB13" s="635">
        <f>AB78/1.17</f>
        <v>38105.128205128211</v>
      </c>
      <c r="AC13" s="422">
        <f>AC78/1.17</f>
        <v>0</v>
      </c>
      <c r="AD13" s="419">
        <f>AD78/1.17</f>
        <v>0</v>
      </c>
      <c r="AE13" s="420">
        <f>AD13-AC13</f>
        <v>0</v>
      </c>
      <c r="AF13" s="635">
        <f>AF78/1.17</f>
        <v>38105.128205128211</v>
      </c>
      <c r="AG13" s="422">
        <f>AG78/1.17</f>
        <v>0</v>
      </c>
      <c r="AH13" s="419">
        <f>AH78/1.17</f>
        <v>0</v>
      </c>
      <c r="AI13" s="420">
        <f>AH13-AG13</f>
        <v>0</v>
      </c>
      <c r="AJ13" s="413">
        <f t="shared" si="55"/>
        <v>114315.38461538462</v>
      </c>
      <c r="AK13" s="414">
        <f>AK78/1.17</f>
        <v>0</v>
      </c>
      <c r="AL13" s="593">
        <f t="shared" si="56"/>
        <v>0</v>
      </c>
      <c r="AM13" s="438">
        <f t="shared" si="56"/>
        <v>0</v>
      </c>
      <c r="AN13" s="416">
        <f>AM13-AJ13</f>
        <v>-114315.38461538462</v>
      </c>
      <c r="AO13" s="992">
        <f t="shared" si="25"/>
        <v>0</v>
      </c>
      <c r="AP13" s="397">
        <f>AM13-AL13</f>
        <v>0</v>
      </c>
      <c r="AQ13" s="439">
        <f>SUM(Q13,AJ13)</f>
        <v>228630.76923076925</v>
      </c>
      <c r="AR13" s="414">
        <f>AR78/1.17</f>
        <v>0</v>
      </c>
      <c r="AS13" s="211">
        <f>S13+AL13</f>
        <v>114315.38461538462</v>
      </c>
      <c r="AT13" s="211">
        <f>SUM(T13,AM13)</f>
        <v>0</v>
      </c>
      <c r="AU13" s="159">
        <f>AT13-AQ13</f>
        <v>-228630.76923076925</v>
      </c>
      <c r="AV13" s="992">
        <f t="shared" si="24"/>
        <v>0</v>
      </c>
      <c r="AW13" s="8">
        <f>AT13-AS13</f>
        <v>-114315.38461538462</v>
      </c>
      <c r="AX13" s="213"/>
      <c r="AY13" s="85"/>
      <c r="BC13" s="635">
        <f>BC78/1.17</f>
        <v>0</v>
      </c>
      <c r="BD13" s="419">
        <f>BD78/1.17</f>
        <v>0</v>
      </c>
      <c r="BE13" s="419">
        <f>BE78/1.17</f>
        <v>0</v>
      </c>
      <c r="BF13" s="437">
        <f>BE13-BD13</f>
        <v>0</v>
      </c>
      <c r="BG13" s="635">
        <f>BG78/1.17</f>
        <v>0</v>
      </c>
      <c r="BH13" s="419">
        <f>BH78/1.17</f>
        <v>0</v>
      </c>
      <c r="BI13" s="419">
        <f>BI78/1.17</f>
        <v>0</v>
      </c>
      <c r="BJ13" s="437">
        <f>BI13-BH13</f>
        <v>0</v>
      </c>
      <c r="BK13" s="635">
        <f>BK78/1.17</f>
        <v>0</v>
      </c>
      <c r="BL13" s="422">
        <f>BL78/1.17</f>
        <v>0</v>
      </c>
      <c r="BM13" s="419">
        <f>BM78/1.17</f>
        <v>0</v>
      </c>
      <c r="BN13" s="437">
        <f>BM13-BL13</f>
        <v>0</v>
      </c>
      <c r="BO13" s="413">
        <f t="shared" si="57"/>
        <v>0</v>
      </c>
      <c r="BP13" s="414">
        <f t="shared" si="57"/>
        <v>0</v>
      </c>
      <c r="BQ13" s="438">
        <f t="shared" si="57"/>
        <v>0</v>
      </c>
      <c r="BR13" s="412">
        <f>BQ13-BO13</f>
        <v>0</v>
      </c>
      <c r="BS13" s="397">
        <f>BQ13-BP13</f>
        <v>0</v>
      </c>
      <c r="BT13" s="635">
        <f>BT78/1.17</f>
        <v>0</v>
      </c>
      <c r="BU13" s="422">
        <f>BU78/1.17</f>
        <v>0</v>
      </c>
      <c r="BV13" s="419">
        <f>BV78/1.17</f>
        <v>0</v>
      </c>
      <c r="BW13" s="437">
        <f>BV13-BU13</f>
        <v>0</v>
      </c>
      <c r="BX13" s="635">
        <f>BX78/1.17</f>
        <v>0</v>
      </c>
      <c r="BY13" s="412">
        <f>BY78/1.17</f>
        <v>0</v>
      </c>
      <c r="BZ13" s="419">
        <f>BZ78/1.17</f>
        <v>0</v>
      </c>
      <c r="CA13" s="437">
        <f>BZ13-BY13</f>
        <v>0</v>
      </c>
      <c r="CB13" s="635">
        <f>CB78/1.17</f>
        <v>0</v>
      </c>
      <c r="CC13" s="412">
        <f>CC78/1.17</f>
        <v>0</v>
      </c>
      <c r="CD13" s="419">
        <f>CD78/1.17</f>
        <v>0</v>
      </c>
      <c r="CE13" s="437">
        <f>CD13-CC13</f>
        <v>0</v>
      </c>
      <c r="CF13" s="413">
        <f t="shared" si="58"/>
        <v>0</v>
      </c>
      <c r="CG13" s="414">
        <f t="shared" si="58"/>
        <v>0</v>
      </c>
      <c r="CH13" s="438">
        <f t="shared" si="58"/>
        <v>0</v>
      </c>
      <c r="CI13" s="416">
        <f>CH13-CF13</f>
        <v>0</v>
      </c>
      <c r="CJ13" s="397">
        <f>CH13-CG13</f>
        <v>0</v>
      </c>
      <c r="CK13" s="439">
        <f>SUM(BO13,CF13)</f>
        <v>0</v>
      </c>
      <c r="CL13" s="98">
        <f>BP13+CG13</f>
        <v>0</v>
      </c>
      <c r="CM13" s="211">
        <f>SUM(BQ13,CH13)</f>
        <v>0</v>
      </c>
      <c r="CN13" s="159">
        <f>CM13-CK13</f>
        <v>0</v>
      </c>
      <c r="CO13" s="8">
        <f>CM13-CL13</f>
        <v>0</v>
      </c>
      <c r="CP13" s="213"/>
      <c r="CQ13" s="85"/>
    </row>
    <row r="14" spans="1:98" ht="20.100000000000001" customHeight="1">
      <c r="A14" s="33"/>
      <c r="B14" s="232"/>
      <c r="C14" s="263"/>
      <c r="D14" s="235" t="s">
        <v>33</v>
      </c>
      <c r="E14" s="635">
        <f>E81/1.17</f>
        <v>48717.948717948719</v>
      </c>
      <c r="F14" s="419">
        <f>F17-F13</f>
        <v>48717.948717948711</v>
      </c>
      <c r="G14" s="419">
        <f>G17-G13</f>
        <v>0</v>
      </c>
      <c r="H14" s="437">
        <f>G14-F14</f>
        <v>-48717.948717948711</v>
      </c>
      <c r="I14" s="635">
        <f t="shared" ref="I14:K15" si="59">I81/1.17</f>
        <v>48717.948717948719</v>
      </c>
      <c r="J14" s="419">
        <f t="shared" si="59"/>
        <v>48717.948717948719</v>
      </c>
      <c r="K14" s="419">
        <f t="shared" si="59"/>
        <v>0</v>
      </c>
      <c r="L14" s="437">
        <f>K14-J14</f>
        <v>-48717.948717948719</v>
      </c>
      <c r="M14" s="635">
        <f>M81/1.17</f>
        <v>48717.948717948719</v>
      </c>
      <c r="N14" s="422">
        <f>N17-N13</f>
        <v>48717.948717948711</v>
      </c>
      <c r="O14" s="419">
        <f>O17-O13</f>
        <v>0</v>
      </c>
      <c r="P14" s="437">
        <f>O14-N14</f>
        <v>-48717.948717948711</v>
      </c>
      <c r="Q14" s="413">
        <f t="shared" si="53"/>
        <v>146153.84615384616</v>
      </c>
      <c r="R14" s="414">
        <f>R17-R13</f>
        <v>0</v>
      </c>
      <c r="S14" s="593">
        <f t="shared" si="54"/>
        <v>146153.84615384616</v>
      </c>
      <c r="T14" s="438">
        <f t="shared" si="54"/>
        <v>0</v>
      </c>
      <c r="U14" s="412">
        <f>T14-Q14</f>
        <v>-146153.84615384616</v>
      </c>
      <c r="V14" s="992">
        <f t="shared" si="23"/>
        <v>0</v>
      </c>
      <c r="W14" s="397">
        <f>T14-S14</f>
        <v>-146153.84615384616</v>
      </c>
      <c r="X14" s="635">
        <f>X81/1.17</f>
        <v>58404.273504273508</v>
      </c>
      <c r="Y14" s="422">
        <f>Y17-Y13</f>
        <v>0</v>
      </c>
      <c r="Z14" s="419">
        <f>Z17-Z13</f>
        <v>0</v>
      </c>
      <c r="AA14" s="420">
        <f>Z14-Y14</f>
        <v>0</v>
      </c>
      <c r="AB14" s="635">
        <f>AB81/1.17</f>
        <v>58404.273504273508</v>
      </c>
      <c r="AC14" s="422">
        <f>AC17-AC13</f>
        <v>0</v>
      </c>
      <c r="AD14" s="419">
        <f>AD17-AD13</f>
        <v>0</v>
      </c>
      <c r="AE14" s="420">
        <f>AD14-AC14</f>
        <v>0</v>
      </c>
      <c r="AF14" s="635">
        <f>AF81/1.17</f>
        <v>58404.273504273508</v>
      </c>
      <c r="AG14" s="422">
        <f>AG17-AG13</f>
        <v>0</v>
      </c>
      <c r="AH14" s="419">
        <f>AH17-AH13</f>
        <v>0</v>
      </c>
      <c r="AI14" s="420">
        <f>AH14-AG14</f>
        <v>0</v>
      </c>
      <c r="AJ14" s="413">
        <f t="shared" si="55"/>
        <v>175212.82051282053</v>
      </c>
      <c r="AK14" s="414">
        <f>AK17-AK13</f>
        <v>0</v>
      </c>
      <c r="AL14" s="593">
        <f t="shared" si="56"/>
        <v>0</v>
      </c>
      <c r="AM14" s="438">
        <f t="shared" si="56"/>
        <v>0</v>
      </c>
      <c r="AN14" s="416">
        <f>AM14-AJ14</f>
        <v>-175212.82051282053</v>
      </c>
      <c r="AO14" s="992">
        <f t="shared" si="25"/>
        <v>0</v>
      </c>
      <c r="AP14" s="397">
        <f>AM14-AL14</f>
        <v>0</v>
      </c>
      <c r="AQ14" s="439">
        <f>SUM(Q14,AJ14)</f>
        <v>321366.66666666669</v>
      </c>
      <c r="AR14" s="414">
        <f>AR17-AR13</f>
        <v>0</v>
      </c>
      <c r="AS14" s="211">
        <f>S14+AL14</f>
        <v>146153.84615384616</v>
      </c>
      <c r="AT14" s="211">
        <f>SUM(T14,AM14)</f>
        <v>0</v>
      </c>
      <c r="AU14" s="159">
        <f>AT14-AQ14</f>
        <v>-321366.66666666669</v>
      </c>
      <c r="AV14" s="992">
        <f t="shared" si="24"/>
        <v>0</v>
      </c>
      <c r="AW14" s="8">
        <f>AT14-AS14</f>
        <v>-146153.84615384616</v>
      </c>
      <c r="AX14" s="213"/>
      <c r="AY14" s="85"/>
      <c r="BC14" s="635">
        <f>BC81/1.17</f>
        <v>0</v>
      </c>
      <c r="BD14" s="419">
        <f>BD17-BD13</f>
        <v>0</v>
      </c>
      <c r="BE14" s="419">
        <f>BE17-BE13</f>
        <v>0</v>
      </c>
      <c r="BF14" s="437">
        <f>BE14-BD14</f>
        <v>0</v>
      </c>
      <c r="BG14" s="635">
        <f t="shared" ref="BG14:BI15" si="60">BG81/1.17</f>
        <v>0</v>
      </c>
      <c r="BH14" s="419">
        <f t="shared" si="60"/>
        <v>0</v>
      </c>
      <c r="BI14" s="419">
        <f t="shared" si="60"/>
        <v>0</v>
      </c>
      <c r="BJ14" s="437">
        <f>BI14-BH14</f>
        <v>0</v>
      </c>
      <c r="BK14" s="635">
        <f>BK81/1.17</f>
        <v>0</v>
      </c>
      <c r="BL14" s="422">
        <f>BL17-BL13</f>
        <v>0</v>
      </c>
      <c r="BM14" s="419">
        <f>BM17-BM13</f>
        <v>0</v>
      </c>
      <c r="BN14" s="437">
        <f>BM14-BL14</f>
        <v>0</v>
      </c>
      <c r="BO14" s="413">
        <f t="shared" si="57"/>
        <v>0</v>
      </c>
      <c r="BP14" s="414">
        <f t="shared" si="57"/>
        <v>0</v>
      </c>
      <c r="BQ14" s="438">
        <f t="shared" si="57"/>
        <v>0</v>
      </c>
      <c r="BR14" s="412">
        <f>BQ14-BO14</f>
        <v>0</v>
      </c>
      <c r="BS14" s="397">
        <f>BQ14-BP14</f>
        <v>0</v>
      </c>
      <c r="BT14" s="635">
        <f>BT81/1.17</f>
        <v>0</v>
      </c>
      <c r="BU14" s="422">
        <f>BU17-BU13</f>
        <v>0</v>
      </c>
      <c r="BV14" s="419">
        <f>BV17-BV13</f>
        <v>0</v>
      </c>
      <c r="BW14" s="437">
        <f>BV14-BU14</f>
        <v>0</v>
      </c>
      <c r="BX14" s="635">
        <f>BX81/1.17</f>
        <v>0</v>
      </c>
      <c r="BY14" s="412">
        <f>BY17-BY13</f>
        <v>0</v>
      </c>
      <c r="BZ14" s="419">
        <f>BZ17-BZ13</f>
        <v>0</v>
      </c>
      <c r="CA14" s="437">
        <f>BZ14-BY14</f>
        <v>0</v>
      </c>
      <c r="CB14" s="635">
        <f>CB81/1.17</f>
        <v>0</v>
      </c>
      <c r="CC14" s="412">
        <f>CC17-CC13</f>
        <v>0</v>
      </c>
      <c r="CD14" s="419">
        <f>CD17-CD13</f>
        <v>0</v>
      </c>
      <c r="CE14" s="437">
        <f>CD14-CC14</f>
        <v>0</v>
      </c>
      <c r="CF14" s="413">
        <f t="shared" si="58"/>
        <v>0</v>
      </c>
      <c r="CG14" s="414">
        <f t="shared" si="58"/>
        <v>0</v>
      </c>
      <c r="CH14" s="438">
        <f t="shared" si="58"/>
        <v>0</v>
      </c>
      <c r="CI14" s="416">
        <f>CH14-CF14</f>
        <v>0</v>
      </c>
      <c r="CJ14" s="397">
        <f>CH14-CG14</f>
        <v>0</v>
      </c>
      <c r="CK14" s="439">
        <f>SUM(BO14,CF14)</f>
        <v>0</v>
      </c>
      <c r="CL14" s="98">
        <f>BP14+CG14</f>
        <v>0</v>
      </c>
      <c r="CM14" s="211">
        <f>SUM(BQ14,CH14)</f>
        <v>0</v>
      </c>
      <c r="CN14" s="159">
        <f>CM14-CK14</f>
        <v>0</v>
      </c>
      <c r="CO14" s="8">
        <f>CM14-CL14</f>
        <v>0</v>
      </c>
      <c r="CP14" s="213"/>
      <c r="CQ14" s="85"/>
    </row>
    <row r="15" spans="1:98" ht="20.100000000000001" hidden="1" customHeight="1">
      <c r="A15" s="33"/>
      <c r="B15" s="232"/>
      <c r="C15" s="263"/>
      <c r="D15" s="235" t="s">
        <v>55</v>
      </c>
      <c r="E15" s="635">
        <f>E82/1.17</f>
        <v>0</v>
      </c>
      <c r="F15" s="419">
        <f>F82/1.17</f>
        <v>0</v>
      </c>
      <c r="G15" s="419">
        <f>G82/1.17</f>
        <v>0</v>
      </c>
      <c r="H15" s="437">
        <f>G15-F15</f>
        <v>0</v>
      </c>
      <c r="I15" s="635">
        <f t="shared" si="59"/>
        <v>0</v>
      </c>
      <c r="J15" s="419">
        <f t="shared" si="59"/>
        <v>0</v>
      </c>
      <c r="K15" s="419">
        <f t="shared" si="59"/>
        <v>0</v>
      </c>
      <c r="L15" s="437">
        <f>K15-J15</f>
        <v>0</v>
      </c>
      <c r="M15" s="635">
        <f>M82/1.17</f>
        <v>0</v>
      </c>
      <c r="N15" s="422">
        <f>N82/1.17</f>
        <v>0</v>
      </c>
      <c r="O15" s="419">
        <f>O82/1.17</f>
        <v>0</v>
      </c>
      <c r="P15" s="437">
        <f>O15-N15</f>
        <v>0</v>
      </c>
      <c r="Q15" s="413">
        <f t="shared" si="53"/>
        <v>0</v>
      </c>
      <c r="R15" s="414">
        <f>R82/1.17</f>
        <v>0</v>
      </c>
      <c r="S15" s="593">
        <f t="shared" si="54"/>
        <v>0</v>
      </c>
      <c r="T15" s="438">
        <f t="shared" si="54"/>
        <v>0</v>
      </c>
      <c r="U15" s="412">
        <f>T15-Q15</f>
        <v>0</v>
      </c>
      <c r="V15" s="992">
        <f t="shared" si="23"/>
        <v>0</v>
      </c>
      <c r="W15" s="397">
        <f>T15-S15</f>
        <v>0</v>
      </c>
      <c r="X15" s="635">
        <f>X82/1.17</f>
        <v>0</v>
      </c>
      <c r="Y15" s="422">
        <f>Y82/1.17</f>
        <v>0</v>
      </c>
      <c r="Z15" s="419">
        <f>Z82/1.17</f>
        <v>0</v>
      </c>
      <c r="AA15" s="420">
        <f>Z15-Y15</f>
        <v>0</v>
      </c>
      <c r="AB15" s="635">
        <f>AB82/1.17</f>
        <v>0</v>
      </c>
      <c r="AC15" s="422">
        <f>AC82/1.17</f>
        <v>0</v>
      </c>
      <c r="AD15" s="419">
        <f>AD82/1.17</f>
        <v>0</v>
      </c>
      <c r="AE15" s="420">
        <f>AD15-AC15</f>
        <v>0</v>
      </c>
      <c r="AF15" s="635">
        <f>AF82/1.17</f>
        <v>0</v>
      </c>
      <c r="AG15" s="422">
        <f>AG82/1.17</f>
        <v>0</v>
      </c>
      <c r="AH15" s="419">
        <f>AH82/1.17</f>
        <v>0</v>
      </c>
      <c r="AI15" s="420">
        <f>AH15-AG15</f>
        <v>0</v>
      </c>
      <c r="AJ15" s="413">
        <f t="shared" si="55"/>
        <v>0</v>
      </c>
      <c r="AK15" s="414">
        <f>AK82/1.17</f>
        <v>0</v>
      </c>
      <c r="AL15" s="593">
        <f t="shared" si="56"/>
        <v>0</v>
      </c>
      <c r="AM15" s="438">
        <f t="shared" si="56"/>
        <v>0</v>
      </c>
      <c r="AN15" s="416">
        <f>AM15-AJ15</f>
        <v>0</v>
      </c>
      <c r="AO15" s="992">
        <f t="shared" si="25"/>
        <v>0</v>
      </c>
      <c r="AP15" s="397">
        <f>AM15-AL15</f>
        <v>0</v>
      </c>
      <c r="AQ15" s="439">
        <f>SUM(Q15,AJ15)</f>
        <v>0</v>
      </c>
      <c r="AR15" s="414">
        <f>AR82/1.17</f>
        <v>0</v>
      </c>
      <c r="AS15" s="211">
        <f>S15+AL15</f>
        <v>0</v>
      </c>
      <c r="AT15" s="211">
        <f>SUM(T15,AM15)</f>
        <v>0</v>
      </c>
      <c r="AU15" s="159">
        <f>AT15-AQ15</f>
        <v>0</v>
      </c>
      <c r="AV15" s="992">
        <f t="shared" si="24"/>
        <v>0</v>
      </c>
      <c r="AW15" s="8">
        <f>AT15-AS15</f>
        <v>0</v>
      </c>
      <c r="AX15" s="213"/>
      <c r="AY15" s="85"/>
      <c r="BC15" s="635">
        <f>BC82/1.17</f>
        <v>0</v>
      </c>
      <c r="BD15" s="419">
        <f>BD82/1.17</f>
        <v>0</v>
      </c>
      <c r="BE15" s="419">
        <f>BE82/1.17</f>
        <v>0</v>
      </c>
      <c r="BF15" s="437">
        <f>BE15-BD15</f>
        <v>0</v>
      </c>
      <c r="BG15" s="635">
        <f t="shared" si="60"/>
        <v>0</v>
      </c>
      <c r="BH15" s="419">
        <f t="shared" si="60"/>
        <v>0</v>
      </c>
      <c r="BI15" s="419">
        <f t="shared" si="60"/>
        <v>0</v>
      </c>
      <c r="BJ15" s="437">
        <f>BI15-BH15</f>
        <v>0</v>
      </c>
      <c r="BK15" s="635">
        <f>BK82/1.17</f>
        <v>0</v>
      </c>
      <c r="BL15" s="422">
        <f>BL82/1.17</f>
        <v>0</v>
      </c>
      <c r="BM15" s="419">
        <f>BM82/1.17</f>
        <v>0</v>
      </c>
      <c r="BN15" s="437">
        <f>BM15-BL15</f>
        <v>0</v>
      </c>
      <c r="BO15" s="413">
        <f t="shared" si="57"/>
        <v>0</v>
      </c>
      <c r="BP15" s="414">
        <f t="shared" si="57"/>
        <v>0</v>
      </c>
      <c r="BQ15" s="438">
        <f t="shared" si="57"/>
        <v>0</v>
      </c>
      <c r="BR15" s="412">
        <f>BQ15-BO15</f>
        <v>0</v>
      </c>
      <c r="BS15" s="397">
        <f>BQ15-BP15</f>
        <v>0</v>
      </c>
      <c r="BT15" s="635">
        <f>BT82/1.17</f>
        <v>0</v>
      </c>
      <c r="BU15" s="422">
        <f>BU82/1.17</f>
        <v>0</v>
      </c>
      <c r="BV15" s="419">
        <f>BV82/1.17</f>
        <v>0</v>
      </c>
      <c r="BW15" s="437">
        <f>BV15-BU15</f>
        <v>0</v>
      </c>
      <c r="BX15" s="635">
        <f>BX82/1.17</f>
        <v>0</v>
      </c>
      <c r="BY15" s="412">
        <f>BY82/1.17</f>
        <v>0</v>
      </c>
      <c r="BZ15" s="419">
        <f>BZ82/1.17</f>
        <v>0</v>
      </c>
      <c r="CA15" s="437">
        <f>BZ15-BY15</f>
        <v>0</v>
      </c>
      <c r="CB15" s="635">
        <f>CB82/1.17</f>
        <v>0</v>
      </c>
      <c r="CC15" s="412">
        <f>CC82/1.17</f>
        <v>0</v>
      </c>
      <c r="CD15" s="419">
        <f>CD82/1.17</f>
        <v>0</v>
      </c>
      <c r="CE15" s="437">
        <f>CD15-CC15</f>
        <v>0</v>
      </c>
      <c r="CF15" s="413">
        <f t="shared" si="58"/>
        <v>0</v>
      </c>
      <c r="CG15" s="414">
        <f t="shared" si="58"/>
        <v>0</v>
      </c>
      <c r="CH15" s="438">
        <f t="shared" si="58"/>
        <v>0</v>
      </c>
      <c r="CI15" s="416">
        <f>CH15-CF15</f>
        <v>0</v>
      </c>
      <c r="CJ15" s="397">
        <f>CH15-CG15</f>
        <v>0</v>
      </c>
      <c r="CK15" s="439">
        <f>SUM(BO15,CF15)</f>
        <v>0</v>
      </c>
      <c r="CL15" s="98">
        <f>BP15+CG15</f>
        <v>0</v>
      </c>
      <c r="CM15" s="211">
        <f>SUM(BQ15,CH15)</f>
        <v>0</v>
      </c>
      <c r="CN15" s="159">
        <f>CM15-CK15</f>
        <v>0</v>
      </c>
      <c r="CO15" s="8">
        <f>CM15-CL15</f>
        <v>0</v>
      </c>
      <c r="CP15" s="213"/>
      <c r="CQ15" s="85"/>
    </row>
    <row r="16" spans="1:98" s="762" customFormat="1" ht="20.100000000000001" customHeight="1">
      <c r="A16" s="774"/>
      <c r="B16" s="774"/>
      <c r="C16" s="789"/>
      <c r="D16" s="790"/>
      <c r="E16" s="802"/>
      <c r="F16" s="803"/>
      <c r="G16" s="803"/>
      <c r="H16" s="765">
        <f>G17/F17</f>
        <v>0</v>
      </c>
      <c r="I16" s="802"/>
      <c r="J16" s="803"/>
      <c r="K16" s="803"/>
      <c r="L16" s="765">
        <f>K17/J17</f>
        <v>0</v>
      </c>
      <c r="M16" s="802"/>
      <c r="N16" s="806"/>
      <c r="O16" s="803"/>
      <c r="P16" s="823">
        <f>O17/N17</f>
        <v>0</v>
      </c>
      <c r="Q16" s="804"/>
      <c r="R16" s="1009"/>
      <c r="S16" s="983"/>
      <c r="T16" s="769"/>
      <c r="U16" s="822">
        <f>T17/Q17</f>
        <v>0</v>
      </c>
      <c r="V16" s="987">
        <f t="shared" si="23"/>
        <v>0</v>
      </c>
      <c r="W16" s="823">
        <f>T17/S17</f>
        <v>0</v>
      </c>
      <c r="X16" s="802"/>
      <c r="Y16" s="806"/>
      <c r="Z16" s="803"/>
      <c r="AA16" s="956" t="e">
        <f>Z17/Y17</f>
        <v>#DIV/0!</v>
      </c>
      <c r="AB16" s="802"/>
      <c r="AC16" s="806"/>
      <c r="AD16" s="803"/>
      <c r="AE16" s="957" t="e">
        <f>AD17/AC17</f>
        <v>#DIV/0!</v>
      </c>
      <c r="AF16" s="802"/>
      <c r="AG16" s="806"/>
      <c r="AH16" s="803"/>
      <c r="AI16" s="957" t="e">
        <f>AH17/AG17</f>
        <v>#DIV/0!</v>
      </c>
      <c r="AJ16" s="804"/>
      <c r="AK16" s="1009"/>
      <c r="AL16" s="983"/>
      <c r="AM16" s="769"/>
      <c r="AN16" s="833">
        <f>AM17/AJ17</f>
        <v>0</v>
      </c>
      <c r="AO16" s="987">
        <f t="shared" si="25"/>
        <v>0</v>
      </c>
      <c r="AP16" s="770" t="e">
        <f>AM17/AL17</f>
        <v>#DIV/0!</v>
      </c>
      <c r="AQ16" s="808"/>
      <c r="AR16" s="1009"/>
      <c r="AS16" s="800"/>
      <c r="AT16" s="800"/>
      <c r="AU16" s="834">
        <f>AT17/AQ17</f>
        <v>0</v>
      </c>
      <c r="AV16" s="987">
        <f t="shared" si="24"/>
        <v>0</v>
      </c>
      <c r="AW16" s="801">
        <f>AT17/AS17</f>
        <v>0</v>
      </c>
      <c r="AX16" s="760"/>
      <c r="AY16" s="761"/>
      <c r="BC16" s="802"/>
      <c r="BD16" s="803"/>
      <c r="BE16" s="803"/>
      <c r="BF16" s="765" t="e">
        <f>BE17/BD17</f>
        <v>#DIV/0!</v>
      </c>
      <c r="BG16" s="802"/>
      <c r="BH16" s="803"/>
      <c r="BI16" s="803"/>
      <c r="BJ16" s="765" t="e">
        <f>BI17/BH17</f>
        <v>#DIV/0!</v>
      </c>
      <c r="BK16" s="802"/>
      <c r="BL16" s="806"/>
      <c r="BM16" s="803"/>
      <c r="BN16" s="823" t="e">
        <f>BM17/BL17</f>
        <v>#DIV/0!</v>
      </c>
      <c r="BO16" s="804"/>
      <c r="BP16" s="805"/>
      <c r="BQ16" s="769"/>
      <c r="BR16" s="822" t="e">
        <f>BQ17/BO17</f>
        <v>#DIV/0!</v>
      </c>
      <c r="BS16" s="823" t="e">
        <f>BQ17/BP17</f>
        <v>#DIV/0!</v>
      </c>
      <c r="BT16" s="802"/>
      <c r="BU16" s="806"/>
      <c r="BV16" s="803"/>
      <c r="BW16" s="823" t="e">
        <f>BV17/BU17</f>
        <v>#DIV/0!</v>
      </c>
      <c r="BX16" s="802"/>
      <c r="BY16" s="807"/>
      <c r="BZ16" s="803"/>
      <c r="CA16" s="770" t="e">
        <f>BZ17/BY17</f>
        <v>#DIV/0!</v>
      </c>
      <c r="CB16" s="802"/>
      <c r="CC16" s="807"/>
      <c r="CD16" s="803"/>
      <c r="CE16" s="770" t="e">
        <f>CD17/CC17</f>
        <v>#DIV/0!</v>
      </c>
      <c r="CF16" s="804"/>
      <c r="CG16" s="805"/>
      <c r="CH16" s="769"/>
      <c r="CI16" s="833" t="e">
        <f>CH17/CF17</f>
        <v>#DIV/0!</v>
      </c>
      <c r="CJ16" s="770" t="e">
        <f>CH17/CG17</f>
        <v>#DIV/0!</v>
      </c>
      <c r="CK16" s="808"/>
      <c r="CL16" s="799"/>
      <c r="CM16" s="800"/>
      <c r="CN16" s="834" t="e">
        <f>CM17/CK17</f>
        <v>#DIV/0!</v>
      </c>
      <c r="CO16" s="801" t="e">
        <f>CM17/CL17</f>
        <v>#DIV/0!</v>
      </c>
      <c r="CP16" s="760"/>
      <c r="CQ16" s="761"/>
    </row>
    <row r="17" spans="1:98" s="814" customFormat="1" ht="20.100000000000001" customHeight="1">
      <c r="A17" s="809"/>
      <c r="B17" s="775" t="s">
        <v>13</v>
      </c>
      <c r="C17" s="243"/>
      <c r="D17" s="234"/>
      <c r="E17" s="781">
        <f>E86/1.17</f>
        <v>86823.076923076922</v>
      </c>
      <c r="F17" s="782">
        <f>F86/1.17</f>
        <v>86823.076923076922</v>
      </c>
      <c r="G17" s="782">
        <f>G86/1.17</f>
        <v>0</v>
      </c>
      <c r="H17" s="783">
        <f>G17-F17</f>
        <v>-86823.076923076922</v>
      </c>
      <c r="I17" s="781">
        <f>I86/1.17</f>
        <v>86823.076923076922</v>
      </c>
      <c r="J17" s="782">
        <f>J86/1.17</f>
        <v>86823.076923076922</v>
      </c>
      <c r="K17" s="782">
        <f>K86/1.17</f>
        <v>0</v>
      </c>
      <c r="L17" s="783">
        <f>K17-J17</f>
        <v>-86823.076923076922</v>
      </c>
      <c r="M17" s="781">
        <f>M86/1.17</f>
        <v>86823.076923076922</v>
      </c>
      <c r="N17" s="786">
        <f>N86/1.17</f>
        <v>86823.076923076922</v>
      </c>
      <c r="O17" s="782">
        <f>O86/1.17</f>
        <v>0</v>
      </c>
      <c r="P17" s="783">
        <f>O17-N17</f>
        <v>-86823.076923076922</v>
      </c>
      <c r="Q17" s="585">
        <f t="shared" ref="Q17:Q19" si="61">E17+I17+M17</f>
        <v>260469.23076923075</v>
      </c>
      <c r="R17" s="784">
        <f>R86/1.17</f>
        <v>0</v>
      </c>
      <c r="S17" s="981">
        <f t="shared" ref="S17:T19" si="62">F17+J17+N17</f>
        <v>260469.23076923075</v>
      </c>
      <c r="T17" s="569">
        <f t="shared" si="62"/>
        <v>0</v>
      </c>
      <c r="U17" s="786">
        <f>T17-Q17</f>
        <v>-260469.23076923075</v>
      </c>
      <c r="V17" s="782">
        <f t="shared" si="23"/>
        <v>0</v>
      </c>
      <c r="W17" s="783">
        <f>T17-S17</f>
        <v>-260469.23076923075</v>
      </c>
      <c r="X17" s="781">
        <f>X86/1.17</f>
        <v>96509.401709401718</v>
      </c>
      <c r="Y17" s="786">
        <f>Y86/1.17</f>
        <v>0</v>
      </c>
      <c r="Z17" s="782">
        <f>Z86/1.17</f>
        <v>0</v>
      </c>
      <c r="AA17" s="955">
        <f>Z17-Y17</f>
        <v>0</v>
      </c>
      <c r="AB17" s="781">
        <f>AB86/1.17</f>
        <v>96509.401709401718</v>
      </c>
      <c r="AC17" s="786">
        <f>AC86/1.17</f>
        <v>0</v>
      </c>
      <c r="AD17" s="782">
        <f>AD86/1.17</f>
        <v>0</v>
      </c>
      <c r="AE17" s="955">
        <f>AD17-AC17</f>
        <v>0</v>
      </c>
      <c r="AF17" s="781">
        <f>AF86/1.17</f>
        <v>96509.401709401718</v>
      </c>
      <c r="AG17" s="786">
        <f>AG86/1.17</f>
        <v>0</v>
      </c>
      <c r="AH17" s="782">
        <f>AH86/1.17</f>
        <v>0</v>
      </c>
      <c r="AI17" s="955">
        <f>AH17-AG17</f>
        <v>0</v>
      </c>
      <c r="AJ17" s="585">
        <f t="shared" ref="AJ17:AJ19" si="63">X17+AB17+AF17</f>
        <v>289528.20512820513</v>
      </c>
      <c r="AK17" s="784">
        <f>AK86/1.17</f>
        <v>0</v>
      </c>
      <c r="AL17" s="981">
        <f t="shared" ref="AL17:AM19" si="64">Y17+AC17+AG17</f>
        <v>0</v>
      </c>
      <c r="AM17" s="569">
        <f t="shared" si="64"/>
        <v>0</v>
      </c>
      <c r="AN17" s="813">
        <f>AM17-AJ17</f>
        <v>-289528.20512820513</v>
      </c>
      <c r="AO17" s="782">
        <f t="shared" si="25"/>
        <v>0</v>
      </c>
      <c r="AP17" s="783">
        <f>AM17-AL17</f>
        <v>0</v>
      </c>
      <c r="AQ17" s="585">
        <f>SUM(Q17,AJ17)</f>
        <v>549997.43589743588</v>
      </c>
      <c r="AR17" s="784">
        <f>AR86/1.17</f>
        <v>0</v>
      </c>
      <c r="AS17" s="340">
        <f>S17+AL17</f>
        <v>260469.23076923075</v>
      </c>
      <c r="AT17" s="340">
        <f>SUM(T17,AM17)</f>
        <v>0</v>
      </c>
      <c r="AU17" s="776">
        <f>AT17-AQ17</f>
        <v>-549997.43589743588</v>
      </c>
      <c r="AV17" s="782">
        <f t="shared" si="24"/>
        <v>0</v>
      </c>
      <c r="AW17" s="777">
        <f>AT17-AS17</f>
        <v>-260469.23076923075</v>
      </c>
      <c r="AX17" s="811">
        <f>AQ17/6</f>
        <v>91666.239316239313</v>
      </c>
      <c r="AY17" s="812">
        <f>AT17/6</f>
        <v>0</v>
      </c>
      <c r="AZ17" s="780">
        <f>AY17/AX17</f>
        <v>0</v>
      </c>
      <c r="BA17" s="762">
        <f>AY17-AX17</f>
        <v>-91666.239316239313</v>
      </c>
      <c r="BB17" s="762">
        <f>AW17/6</f>
        <v>-43411.538461538461</v>
      </c>
      <c r="BC17" s="781">
        <f>BC86/1.17</f>
        <v>0</v>
      </c>
      <c r="BD17" s="782">
        <f>BD86/1.17</f>
        <v>0</v>
      </c>
      <c r="BE17" s="782">
        <f>BE86/1.17</f>
        <v>0</v>
      </c>
      <c r="BF17" s="783">
        <f>BE17-BD17</f>
        <v>0</v>
      </c>
      <c r="BG17" s="781">
        <f>BG86/1.17</f>
        <v>0</v>
      </c>
      <c r="BH17" s="782">
        <f>BH86/1.17</f>
        <v>0</v>
      </c>
      <c r="BI17" s="782">
        <f>BI86/1.17</f>
        <v>0</v>
      </c>
      <c r="BJ17" s="783">
        <f>BI17-BH17</f>
        <v>0</v>
      </c>
      <c r="BK17" s="781">
        <f>BK86/1.17</f>
        <v>0</v>
      </c>
      <c r="BL17" s="786">
        <f>BL86/1.17</f>
        <v>0</v>
      </c>
      <c r="BM17" s="782">
        <f>BM86/1.17</f>
        <v>0</v>
      </c>
      <c r="BN17" s="783">
        <f>BM17-BL17</f>
        <v>0</v>
      </c>
      <c r="BO17" s="585">
        <f t="shared" ref="BO17:BQ19" si="65">BC17+BG17+BK17</f>
        <v>0</v>
      </c>
      <c r="BP17" s="784">
        <f t="shared" si="65"/>
        <v>0</v>
      </c>
      <c r="BQ17" s="569">
        <f t="shared" si="65"/>
        <v>0</v>
      </c>
      <c r="BR17" s="786">
        <f>BQ17-BO17</f>
        <v>0</v>
      </c>
      <c r="BS17" s="783">
        <f>BQ17-BP17</f>
        <v>0</v>
      </c>
      <c r="BT17" s="781">
        <f>BT86/1.17</f>
        <v>0</v>
      </c>
      <c r="BU17" s="786">
        <f>BU86/1.17</f>
        <v>0</v>
      </c>
      <c r="BV17" s="782">
        <f>BV86/1.17</f>
        <v>0</v>
      </c>
      <c r="BW17" s="783">
        <f>BV17-BU17</f>
        <v>0</v>
      </c>
      <c r="BX17" s="781">
        <f>BX86/1.17</f>
        <v>0</v>
      </c>
      <c r="BY17" s="785">
        <f>BY86/1.17</f>
        <v>0</v>
      </c>
      <c r="BZ17" s="782">
        <f>BZ86/1.17</f>
        <v>0</v>
      </c>
      <c r="CA17" s="783">
        <f>BZ17-BY17</f>
        <v>0</v>
      </c>
      <c r="CB17" s="781">
        <f>CB86/1.17</f>
        <v>0</v>
      </c>
      <c r="CC17" s="785">
        <f>CC86/1.17</f>
        <v>0</v>
      </c>
      <c r="CD17" s="782">
        <f>CD86/1.17</f>
        <v>0</v>
      </c>
      <c r="CE17" s="783">
        <f>CD17-CC17</f>
        <v>0</v>
      </c>
      <c r="CF17" s="585">
        <f t="shared" ref="CF17:CH19" si="66">BT17+BX17+CB17</f>
        <v>0</v>
      </c>
      <c r="CG17" s="784">
        <f t="shared" si="66"/>
        <v>0</v>
      </c>
      <c r="CH17" s="569">
        <f t="shared" si="66"/>
        <v>0</v>
      </c>
      <c r="CI17" s="813">
        <f>CH17-CF17</f>
        <v>0</v>
      </c>
      <c r="CJ17" s="783">
        <f>CH17-CG17</f>
        <v>0</v>
      </c>
      <c r="CK17" s="585">
        <f>SUM(BO17,CF17)</f>
        <v>0</v>
      </c>
      <c r="CL17" s="810">
        <f>BP17+CG17</f>
        <v>0</v>
      </c>
      <c r="CM17" s="340">
        <f>SUM(BQ17,CH17)</f>
        <v>0</v>
      </c>
      <c r="CN17" s="776">
        <f>CM17-CK17</f>
        <v>0</v>
      </c>
      <c r="CO17" s="777">
        <f>CM17-CL17</f>
        <v>0</v>
      </c>
      <c r="CP17" s="811">
        <f>CK17/6</f>
        <v>0</v>
      </c>
      <c r="CQ17" s="812">
        <f>CM17/6</f>
        <v>0</v>
      </c>
      <c r="CR17" s="780" t="e">
        <f>CQ17/CP17</f>
        <v>#DIV/0!</v>
      </c>
      <c r="CS17" s="762">
        <f>CQ17-CP17</f>
        <v>0</v>
      </c>
      <c r="CT17" s="762">
        <f>CO17/6</f>
        <v>0</v>
      </c>
    </row>
    <row r="18" spans="1:98" s="135" customFormat="1" ht="20.100000000000001" customHeight="1">
      <c r="A18" s="325"/>
      <c r="B18" s="325"/>
      <c r="C18" s="326"/>
      <c r="D18" s="335" t="s">
        <v>75</v>
      </c>
      <c r="E18" s="445">
        <f>E88/1.17</f>
        <v>0</v>
      </c>
      <c r="F18" s="419">
        <f>F88/1.17</f>
        <v>0</v>
      </c>
      <c r="G18" s="419">
        <f>G88/1.17</f>
        <v>0</v>
      </c>
      <c r="H18" s="437">
        <f>G18-F18</f>
        <v>0</v>
      </c>
      <c r="I18" s="445">
        <f>I88/1.17</f>
        <v>0</v>
      </c>
      <c r="J18" s="419">
        <f>J88/1.17</f>
        <v>0</v>
      </c>
      <c r="K18" s="419">
        <f>K88/1.17</f>
        <v>0</v>
      </c>
      <c r="L18" s="437">
        <f>K18-J18</f>
        <v>0</v>
      </c>
      <c r="M18" s="445">
        <f>M88/1.17</f>
        <v>0</v>
      </c>
      <c r="N18" s="480">
        <f>N88/1.17</f>
        <v>0</v>
      </c>
      <c r="O18" s="419">
        <f>O88/1.17</f>
        <v>0</v>
      </c>
      <c r="P18" s="437">
        <f>O18-N18</f>
        <v>0</v>
      </c>
      <c r="Q18" s="413">
        <f t="shared" si="61"/>
        <v>0</v>
      </c>
      <c r="R18" s="414">
        <f>R88/1.17</f>
        <v>0</v>
      </c>
      <c r="S18" s="593">
        <f t="shared" si="62"/>
        <v>0</v>
      </c>
      <c r="T18" s="421">
        <f t="shared" si="62"/>
        <v>0</v>
      </c>
      <c r="U18" s="422">
        <f>T18-Q18</f>
        <v>0</v>
      </c>
      <c r="V18" s="989">
        <f t="shared" si="23"/>
        <v>0</v>
      </c>
      <c r="W18" s="397">
        <f>T18-S18</f>
        <v>0</v>
      </c>
      <c r="X18" s="445">
        <f>X88/1.17</f>
        <v>0</v>
      </c>
      <c r="Y18" s="480">
        <f>Y88/1.17</f>
        <v>0</v>
      </c>
      <c r="Z18" s="419">
        <f>Z88/1.17</f>
        <v>0</v>
      </c>
      <c r="AA18" s="420">
        <f>Z18-Y18</f>
        <v>0</v>
      </c>
      <c r="AB18" s="445">
        <f>AB88/1.17</f>
        <v>0</v>
      </c>
      <c r="AC18" s="480">
        <f>AC88/1.17</f>
        <v>0</v>
      </c>
      <c r="AD18" s="419">
        <f>AD88/1.17</f>
        <v>0</v>
      </c>
      <c r="AE18" s="420">
        <f>AD18-AC18</f>
        <v>0</v>
      </c>
      <c r="AF18" s="445">
        <f>AF88/1.17</f>
        <v>0</v>
      </c>
      <c r="AG18" s="480">
        <f>AG88/1.17</f>
        <v>0</v>
      </c>
      <c r="AH18" s="419">
        <f>AH88/1.17</f>
        <v>0</v>
      </c>
      <c r="AI18" s="420">
        <f>AH18-AG18</f>
        <v>0</v>
      </c>
      <c r="AJ18" s="413">
        <f t="shared" si="63"/>
        <v>0</v>
      </c>
      <c r="AK18" s="414">
        <f>AK88/1.17</f>
        <v>0</v>
      </c>
      <c r="AL18" s="593">
        <f t="shared" si="64"/>
        <v>0</v>
      </c>
      <c r="AM18" s="421">
        <f t="shared" si="64"/>
        <v>0</v>
      </c>
      <c r="AN18" s="424">
        <f>AM18-AJ18</f>
        <v>0</v>
      </c>
      <c r="AO18" s="989">
        <f t="shared" si="25"/>
        <v>0</v>
      </c>
      <c r="AP18" s="397">
        <f>AM18-AL18</f>
        <v>0</v>
      </c>
      <c r="AQ18" s="413">
        <f>SUM(Q18,AJ18)</f>
        <v>0</v>
      </c>
      <c r="AR18" s="414">
        <f>AR88/1.17</f>
        <v>0</v>
      </c>
      <c r="AS18" s="157">
        <f>S18+AL18</f>
        <v>0</v>
      </c>
      <c r="AT18" s="157">
        <f>SUM(T18,AM18)</f>
        <v>0</v>
      </c>
      <c r="AU18" s="149">
        <f>AT18-AQ18</f>
        <v>0</v>
      </c>
      <c r="AV18" s="989">
        <f t="shared" si="24"/>
        <v>0</v>
      </c>
      <c r="AW18" s="134">
        <f>AT18-AS18</f>
        <v>0</v>
      </c>
      <c r="AX18" s="327"/>
      <c r="AY18" s="131"/>
      <c r="BC18" s="445">
        <f>BC88/1.17</f>
        <v>0</v>
      </c>
      <c r="BD18" s="419">
        <f>BD88/1.17</f>
        <v>0</v>
      </c>
      <c r="BE18" s="419">
        <f>BE88/1.17</f>
        <v>0</v>
      </c>
      <c r="BF18" s="437">
        <f>BE18-BD18</f>
        <v>0</v>
      </c>
      <c r="BG18" s="445">
        <f>BG88/1.17</f>
        <v>0</v>
      </c>
      <c r="BH18" s="419">
        <f>BH88/1.17</f>
        <v>0</v>
      </c>
      <c r="BI18" s="419">
        <f>BI88/1.17</f>
        <v>0</v>
      </c>
      <c r="BJ18" s="437">
        <f>BI18-BH18</f>
        <v>0</v>
      </c>
      <c r="BK18" s="445">
        <f>BK88/1.17</f>
        <v>0</v>
      </c>
      <c r="BL18" s="480">
        <f>BL88/1.17</f>
        <v>0</v>
      </c>
      <c r="BM18" s="419">
        <f>BM88/1.17</f>
        <v>0</v>
      </c>
      <c r="BN18" s="437">
        <f>BM18-BL18</f>
        <v>0</v>
      </c>
      <c r="BO18" s="413">
        <f t="shared" si="65"/>
        <v>0</v>
      </c>
      <c r="BP18" s="414">
        <f t="shared" si="65"/>
        <v>0</v>
      </c>
      <c r="BQ18" s="421">
        <f t="shared" si="65"/>
        <v>0</v>
      </c>
      <c r="BR18" s="422">
        <f>BQ18-BO18</f>
        <v>0</v>
      </c>
      <c r="BS18" s="397">
        <f>BQ18-BP18</f>
        <v>0</v>
      </c>
      <c r="BT18" s="445">
        <f>BT88/1.17</f>
        <v>0</v>
      </c>
      <c r="BU18" s="480">
        <f>BU88/1.17</f>
        <v>0</v>
      </c>
      <c r="BV18" s="419">
        <f>BV88/1.17</f>
        <v>0</v>
      </c>
      <c r="BW18" s="437">
        <f>BV18-BU18</f>
        <v>0</v>
      </c>
      <c r="BX18" s="445">
        <f>BX88/1.17</f>
        <v>0</v>
      </c>
      <c r="BY18" s="418">
        <f>BY88/1.17</f>
        <v>0</v>
      </c>
      <c r="BZ18" s="419">
        <f>BZ88/1.17</f>
        <v>0</v>
      </c>
      <c r="CA18" s="437">
        <f>BZ18-BY18</f>
        <v>0</v>
      </c>
      <c r="CB18" s="445">
        <f>CB88/1.17</f>
        <v>0</v>
      </c>
      <c r="CC18" s="418">
        <f>CC88/1.17</f>
        <v>0</v>
      </c>
      <c r="CD18" s="419">
        <f>CD88/1.17</f>
        <v>0</v>
      </c>
      <c r="CE18" s="437">
        <f>CD18-CC18</f>
        <v>0</v>
      </c>
      <c r="CF18" s="413">
        <f t="shared" si="66"/>
        <v>0</v>
      </c>
      <c r="CG18" s="414">
        <f t="shared" si="66"/>
        <v>0</v>
      </c>
      <c r="CH18" s="421">
        <f t="shared" si="66"/>
        <v>0</v>
      </c>
      <c r="CI18" s="424">
        <f>CH18-CF18</f>
        <v>0</v>
      </c>
      <c r="CJ18" s="397">
        <f>CH18-CG18</f>
        <v>0</v>
      </c>
      <c r="CK18" s="413">
        <f>SUM(BO18,CF18)</f>
        <v>0</v>
      </c>
      <c r="CL18" s="140">
        <f>BP18+CG18</f>
        <v>0</v>
      </c>
      <c r="CM18" s="157">
        <f>SUM(BQ18,CH18)</f>
        <v>0</v>
      </c>
      <c r="CN18" s="149">
        <f>CM18-CK18</f>
        <v>0</v>
      </c>
      <c r="CO18" s="134">
        <f>CM18-CL18</f>
        <v>0</v>
      </c>
      <c r="CP18" s="327"/>
      <c r="CQ18" s="131"/>
    </row>
    <row r="19" spans="1:98" s="135" customFormat="1" ht="20.100000000000001" customHeight="1">
      <c r="A19" s="325"/>
      <c r="B19" s="325"/>
      <c r="C19" s="326"/>
      <c r="D19" s="335" t="s">
        <v>77</v>
      </c>
      <c r="E19" s="446">
        <f>E90/1.17</f>
        <v>0</v>
      </c>
      <c r="F19" s="427">
        <f>F90/1.17</f>
        <v>0</v>
      </c>
      <c r="G19" s="427">
        <f>G90/1.17</f>
        <v>0</v>
      </c>
      <c r="H19" s="447">
        <f>G19-F19</f>
        <v>0</v>
      </c>
      <c r="I19" s="446">
        <f>I90/1.17</f>
        <v>0</v>
      </c>
      <c r="J19" s="427">
        <f>J90/1.17</f>
        <v>0</v>
      </c>
      <c r="K19" s="427">
        <f>K90/1.17</f>
        <v>0</v>
      </c>
      <c r="L19" s="447">
        <f>K19-J19</f>
        <v>0</v>
      </c>
      <c r="M19" s="446">
        <f>M90/1.17</f>
        <v>0</v>
      </c>
      <c r="N19" s="396">
        <f>N90/1.17</f>
        <v>0</v>
      </c>
      <c r="O19" s="427">
        <f>O90/1.17</f>
        <v>0</v>
      </c>
      <c r="P19" s="447">
        <f>O19-N19</f>
        <v>0</v>
      </c>
      <c r="Q19" s="429">
        <f t="shared" si="61"/>
        <v>0</v>
      </c>
      <c r="R19" s="430">
        <f>R90/1.17</f>
        <v>0</v>
      </c>
      <c r="S19" s="431">
        <f t="shared" si="62"/>
        <v>0</v>
      </c>
      <c r="T19" s="448">
        <f t="shared" si="62"/>
        <v>0</v>
      </c>
      <c r="U19" s="404">
        <f>T19-Q19</f>
        <v>0</v>
      </c>
      <c r="V19" s="990">
        <f t="shared" si="23"/>
        <v>0</v>
      </c>
      <c r="W19" s="449">
        <f>T19-S19</f>
        <v>0</v>
      </c>
      <c r="X19" s="446">
        <f>X90/1.17</f>
        <v>0</v>
      </c>
      <c r="Y19" s="396">
        <f>Y90/1.17</f>
        <v>0</v>
      </c>
      <c r="Z19" s="427">
        <f>Z90/1.17</f>
        <v>0</v>
      </c>
      <c r="AA19" s="428">
        <f>Z19-Y19</f>
        <v>0</v>
      </c>
      <c r="AB19" s="446">
        <f>AB90/1.17</f>
        <v>0</v>
      </c>
      <c r="AC19" s="396">
        <f>AC90/1.17</f>
        <v>0</v>
      </c>
      <c r="AD19" s="427">
        <f>AD90/1.17</f>
        <v>0</v>
      </c>
      <c r="AE19" s="428">
        <f>AD19-AC19</f>
        <v>0</v>
      </c>
      <c r="AF19" s="446">
        <f>AF90/1.17</f>
        <v>0</v>
      </c>
      <c r="AG19" s="396">
        <f>AG90/1.17</f>
        <v>0</v>
      </c>
      <c r="AH19" s="427">
        <f>AH90/1.17</f>
        <v>0</v>
      </c>
      <c r="AI19" s="428">
        <f>AH19-AG19</f>
        <v>0</v>
      </c>
      <c r="AJ19" s="429">
        <f t="shared" si="63"/>
        <v>0</v>
      </c>
      <c r="AK19" s="430">
        <f>AK90/1.17</f>
        <v>0</v>
      </c>
      <c r="AL19" s="431">
        <f t="shared" si="64"/>
        <v>0</v>
      </c>
      <c r="AM19" s="448">
        <f t="shared" si="64"/>
        <v>0</v>
      </c>
      <c r="AN19" s="433">
        <f>AM19-AJ19</f>
        <v>0</v>
      </c>
      <c r="AO19" s="990">
        <f t="shared" si="25"/>
        <v>0</v>
      </c>
      <c r="AP19" s="449">
        <f>AM19-AL19</f>
        <v>0</v>
      </c>
      <c r="AQ19" s="429">
        <f>SUM(Q19,AJ19)</f>
        <v>0</v>
      </c>
      <c r="AR19" s="430">
        <f>AR90/1.17</f>
        <v>0</v>
      </c>
      <c r="AS19" s="320">
        <f>S19+AL19</f>
        <v>0</v>
      </c>
      <c r="AT19" s="320">
        <f>SUM(T19,AM19)</f>
        <v>0</v>
      </c>
      <c r="AU19" s="142">
        <f>AT19-AQ19</f>
        <v>0</v>
      </c>
      <c r="AV19" s="990">
        <f t="shared" si="24"/>
        <v>0</v>
      </c>
      <c r="AW19" s="129">
        <f>AT19-AS19</f>
        <v>0</v>
      </c>
      <c r="AX19" s="327"/>
      <c r="AY19" s="131"/>
      <c r="BC19" s="446">
        <f>BC90/1.17</f>
        <v>0</v>
      </c>
      <c r="BD19" s="427">
        <f>BD90/1.17</f>
        <v>0</v>
      </c>
      <c r="BE19" s="427">
        <f>BE90/1.17</f>
        <v>0</v>
      </c>
      <c r="BF19" s="447">
        <f>BE19-BD19</f>
        <v>0</v>
      </c>
      <c r="BG19" s="446">
        <f>BG90/1.17</f>
        <v>0</v>
      </c>
      <c r="BH19" s="427">
        <f>BH90/1.17</f>
        <v>0</v>
      </c>
      <c r="BI19" s="427">
        <f>BI90/1.17</f>
        <v>0</v>
      </c>
      <c r="BJ19" s="447">
        <f>BI19-BH19</f>
        <v>0</v>
      </c>
      <c r="BK19" s="446">
        <f>BK90/1.17</f>
        <v>0</v>
      </c>
      <c r="BL19" s="396">
        <f>BL21-BL18</f>
        <v>2821.88</v>
      </c>
      <c r="BM19" s="427">
        <f>BM21-BM18</f>
        <v>2821.88</v>
      </c>
      <c r="BN19" s="447">
        <f>BM19-BL19</f>
        <v>0</v>
      </c>
      <c r="BO19" s="429">
        <f t="shared" si="65"/>
        <v>0</v>
      </c>
      <c r="BP19" s="430">
        <f t="shared" si="65"/>
        <v>2821.88</v>
      </c>
      <c r="BQ19" s="448">
        <f t="shared" si="65"/>
        <v>2821.88</v>
      </c>
      <c r="BR19" s="404">
        <f>BQ19-BO19</f>
        <v>2821.88</v>
      </c>
      <c r="BS19" s="449">
        <f>BQ19-BP19</f>
        <v>0</v>
      </c>
      <c r="BT19" s="446">
        <f>BT90/1.17</f>
        <v>0</v>
      </c>
      <c r="BU19" s="396">
        <f>BU90/1.17</f>
        <v>0</v>
      </c>
      <c r="BV19" s="427">
        <f>BV90/1.17</f>
        <v>0</v>
      </c>
      <c r="BW19" s="447">
        <f>BV19-BU19</f>
        <v>0</v>
      </c>
      <c r="BX19" s="446">
        <f>BX90/1.17</f>
        <v>0</v>
      </c>
      <c r="BY19" s="426">
        <f>BY90/1.17</f>
        <v>0</v>
      </c>
      <c r="BZ19" s="427">
        <f>BZ90/1.17</f>
        <v>0</v>
      </c>
      <c r="CA19" s="447">
        <f>BZ19-BY19</f>
        <v>0</v>
      </c>
      <c r="CB19" s="446">
        <f>CB90/1.17</f>
        <v>0</v>
      </c>
      <c r="CC19" s="426">
        <f>CC90/1.17</f>
        <v>0</v>
      </c>
      <c r="CD19" s="427">
        <f>CD90/1.17</f>
        <v>0</v>
      </c>
      <c r="CE19" s="447">
        <f>CD19-CC19</f>
        <v>0</v>
      </c>
      <c r="CF19" s="429">
        <f t="shared" si="66"/>
        <v>0</v>
      </c>
      <c r="CG19" s="430">
        <f t="shared" si="66"/>
        <v>0</v>
      </c>
      <c r="CH19" s="448">
        <f t="shared" si="66"/>
        <v>0</v>
      </c>
      <c r="CI19" s="433">
        <f>CH19-CF19</f>
        <v>0</v>
      </c>
      <c r="CJ19" s="449">
        <f>CH19-CG19</f>
        <v>0</v>
      </c>
      <c r="CK19" s="429">
        <f>SUM(BO19,CF19)</f>
        <v>0</v>
      </c>
      <c r="CL19" s="137">
        <f>BP19+CG19</f>
        <v>2821.88</v>
      </c>
      <c r="CM19" s="320">
        <f>SUM(BQ19,CH19)</f>
        <v>2821.88</v>
      </c>
      <c r="CN19" s="142">
        <f>CM19-CK19</f>
        <v>2821.88</v>
      </c>
      <c r="CO19" s="129">
        <f>CM19-CL19</f>
        <v>0</v>
      </c>
      <c r="CP19" s="327"/>
      <c r="CQ19" s="131"/>
    </row>
    <row r="20" spans="1:98" s="762" customFormat="1" ht="20.100000000000001" customHeight="1">
      <c r="A20" s="774"/>
      <c r="B20" s="774"/>
      <c r="C20" s="789"/>
      <c r="D20" s="790"/>
      <c r="E20" s="793"/>
      <c r="F20" s="794"/>
      <c r="G20" s="794"/>
      <c r="H20" s="765" t="e">
        <f>G21/F21</f>
        <v>#DIV/0!</v>
      </c>
      <c r="I20" s="793"/>
      <c r="J20" s="794"/>
      <c r="K20" s="794"/>
      <c r="L20" s="765" t="e">
        <f>K21/J21</f>
        <v>#DIV/0!</v>
      </c>
      <c r="M20" s="793"/>
      <c r="N20" s="797"/>
      <c r="O20" s="794"/>
      <c r="P20" s="765" t="e">
        <f>O21/N21</f>
        <v>#DIV/0!</v>
      </c>
      <c r="Q20" s="795"/>
      <c r="R20" s="796"/>
      <c r="S20" s="816"/>
      <c r="T20" s="816"/>
      <c r="U20" s="824" t="e">
        <f>T21/Q21</f>
        <v>#DIV/0!</v>
      </c>
      <c r="V20" s="991">
        <f t="shared" si="23"/>
        <v>0</v>
      </c>
      <c r="W20" s="765" t="e">
        <f>T21/S21</f>
        <v>#DIV/0!</v>
      </c>
      <c r="X20" s="793"/>
      <c r="Y20" s="797"/>
      <c r="Z20" s="794"/>
      <c r="AA20" s="831" t="e">
        <f>Z21/Y21</f>
        <v>#DIV/0!</v>
      </c>
      <c r="AB20" s="793"/>
      <c r="AC20" s="797"/>
      <c r="AD20" s="794"/>
      <c r="AE20" s="954" t="e">
        <f>AD21/AC21</f>
        <v>#DIV/0!</v>
      </c>
      <c r="AF20" s="793"/>
      <c r="AG20" s="797"/>
      <c r="AH20" s="794"/>
      <c r="AI20" s="954" t="e">
        <f>AH21/AG21</f>
        <v>#DIV/0!</v>
      </c>
      <c r="AJ20" s="795"/>
      <c r="AK20" s="796"/>
      <c r="AL20" s="816"/>
      <c r="AM20" s="816"/>
      <c r="AN20" s="833" t="e">
        <f>AM21/AJ21</f>
        <v>#DIV/0!</v>
      </c>
      <c r="AO20" s="991">
        <f t="shared" si="25"/>
        <v>0</v>
      </c>
      <c r="AP20" s="766" t="e">
        <f>AM21/AL21</f>
        <v>#DIV/0!</v>
      </c>
      <c r="AQ20" s="808"/>
      <c r="AR20" s="796"/>
      <c r="AS20" s="800"/>
      <c r="AT20" s="800"/>
      <c r="AU20" s="834" t="e">
        <f>AT21/AQ21</f>
        <v>#DIV/0!</v>
      </c>
      <c r="AV20" s="991">
        <f t="shared" si="24"/>
        <v>0</v>
      </c>
      <c r="AW20" s="757" t="e">
        <f>AT21/AS21</f>
        <v>#DIV/0!</v>
      </c>
      <c r="AX20" s="760"/>
      <c r="AY20" s="761"/>
      <c r="BC20" s="793"/>
      <c r="BD20" s="794"/>
      <c r="BE20" s="794"/>
      <c r="BF20" s="765" t="e">
        <f>BE21/BD21</f>
        <v>#DIV/0!</v>
      </c>
      <c r="BG20" s="793"/>
      <c r="BH20" s="794"/>
      <c r="BI20" s="794"/>
      <c r="BJ20" s="765" t="e">
        <f>BI21/BH21</f>
        <v>#DIV/0!</v>
      </c>
      <c r="BK20" s="793"/>
      <c r="BL20" s="797"/>
      <c r="BM20" s="794"/>
      <c r="BN20" s="765">
        <f>BM21/BL21</f>
        <v>1</v>
      </c>
      <c r="BO20" s="795"/>
      <c r="BP20" s="815"/>
      <c r="BQ20" s="816"/>
      <c r="BR20" s="824" t="e">
        <f>BQ21/BO21</f>
        <v>#DIV/0!</v>
      </c>
      <c r="BS20" s="765">
        <f>BQ21/BP21</f>
        <v>1</v>
      </c>
      <c r="BT20" s="793"/>
      <c r="BU20" s="797"/>
      <c r="BV20" s="794"/>
      <c r="BW20" s="765" t="e">
        <f>BV21/BU21</f>
        <v>#DIV/0!</v>
      </c>
      <c r="BX20" s="793"/>
      <c r="BY20" s="798"/>
      <c r="BZ20" s="794"/>
      <c r="CA20" s="766" t="e">
        <f>BZ21/BY21</f>
        <v>#DIV/0!</v>
      </c>
      <c r="CB20" s="793"/>
      <c r="CC20" s="798"/>
      <c r="CD20" s="794"/>
      <c r="CE20" s="766" t="e">
        <f>CD21/CC21</f>
        <v>#DIV/0!</v>
      </c>
      <c r="CF20" s="795"/>
      <c r="CG20" s="815"/>
      <c r="CH20" s="816"/>
      <c r="CI20" s="833" t="e">
        <f>CH21/CF21</f>
        <v>#DIV/0!</v>
      </c>
      <c r="CJ20" s="766" t="e">
        <f>CH21/CG21</f>
        <v>#DIV/0!</v>
      </c>
      <c r="CK20" s="808"/>
      <c r="CL20" s="799"/>
      <c r="CM20" s="800"/>
      <c r="CN20" s="834" t="e">
        <f>CM21/CK21</f>
        <v>#DIV/0!</v>
      </c>
      <c r="CO20" s="757">
        <f>CM21/CL21</f>
        <v>1</v>
      </c>
      <c r="CP20" s="760"/>
      <c r="CQ20" s="761"/>
    </row>
    <row r="21" spans="1:98" s="762" customFormat="1" ht="20.100000000000001" customHeight="1">
      <c r="A21" s="774"/>
      <c r="B21" s="775" t="s">
        <v>8</v>
      </c>
      <c r="C21" s="243"/>
      <c r="D21" s="231"/>
      <c r="E21" s="781">
        <f>E93/1.17</f>
        <v>0</v>
      </c>
      <c r="F21" s="782">
        <f>F93/1.17</f>
        <v>0</v>
      </c>
      <c r="G21" s="782">
        <f>G93/1.17</f>
        <v>0</v>
      </c>
      <c r="H21" s="783">
        <f>G21-F21</f>
        <v>0</v>
      </c>
      <c r="I21" s="781">
        <f>I93/1.17</f>
        <v>0</v>
      </c>
      <c r="J21" s="782">
        <f>J18+J19</f>
        <v>0</v>
      </c>
      <c r="K21" s="782">
        <f>K18+K19</f>
        <v>0</v>
      </c>
      <c r="L21" s="783">
        <f>K21-J21</f>
        <v>0</v>
      </c>
      <c r="M21" s="781">
        <f>M93/1.17</f>
        <v>0</v>
      </c>
      <c r="N21" s="786">
        <f>N18+N19</f>
        <v>0</v>
      </c>
      <c r="O21" s="782">
        <f>O18+O19</f>
        <v>0</v>
      </c>
      <c r="P21" s="783">
        <f>O21-N21</f>
        <v>0</v>
      </c>
      <c r="Q21" s="585">
        <f>E21+I21+M21</f>
        <v>0</v>
      </c>
      <c r="R21" s="784">
        <f>R18+R19</f>
        <v>0</v>
      </c>
      <c r="S21" s="981">
        <f>F21+J21+N21</f>
        <v>0</v>
      </c>
      <c r="T21" s="569">
        <f>G21+K21+O21</f>
        <v>0</v>
      </c>
      <c r="U21" s="785">
        <f>T21-Q21</f>
        <v>0</v>
      </c>
      <c r="V21" s="988">
        <f t="shared" si="23"/>
        <v>0</v>
      </c>
      <c r="W21" s="783">
        <f>T21-S21</f>
        <v>0</v>
      </c>
      <c r="X21" s="781">
        <f>X93/1.17</f>
        <v>0</v>
      </c>
      <c r="Y21" s="786">
        <f>Y93/1.17</f>
        <v>0</v>
      </c>
      <c r="Z21" s="782">
        <f>Z93/1.17</f>
        <v>0</v>
      </c>
      <c r="AA21" s="955">
        <f>Z21-Y21</f>
        <v>0</v>
      </c>
      <c r="AB21" s="781">
        <f>AB93/1.17</f>
        <v>0</v>
      </c>
      <c r="AC21" s="786">
        <f>AC93/1.17</f>
        <v>0</v>
      </c>
      <c r="AD21" s="782">
        <f>AD93/1.17</f>
        <v>0</v>
      </c>
      <c r="AE21" s="955">
        <f>AD21-AC21</f>
        <v>0</v>
      </c>
      <c r="AF21" s="781">
        <f>AF93/1.17</f>
        <v>0</v>
      </c>
      <c r="AG21" s="786">
        <f>AG93/1.17</f>
        <v>0</v>
      </c>
      <c r="AH21" s="782">
        <f>AH93/1.17</f>
        <v>0</v>
      </c>
      <c r="AI21" s="955">
        <f>AH21-AG21</f>
        <v>0</v>
      </c>
      <c r="AJ21" s="585">
        <f>X21+AB21+AF21</f>
        <v>0</v>
      </c>
      <c r="AK21" s="784">
        <f>AK18+AK19</f>
        <v>0</v>
      </c>
      <c r="AL21" s="981">
        <f>Y21+AC21+AG21</f>
        <v>0</v>
      </c>
      <c r="AM21" s="569">
        <f>Z21+AD21+AH21</f>
        <v>0</v>
      </c>
      <c r="AN21" s="787">
        <f>AM21-AJ21</f>
        <v>0</v>
      </c>
      <c r="AO21" s="988">
        <f t="shared" si="25"/>
        <v>0</v>
      </c>
      <c r="AP21" s="783">
        <f>AM21-AL21</f>
        <v>0</v>
      </c>
      <c r="AQ21" s="788">
        <f>SUM(Q21,AJ21)</f>
        <v>0</v>
      </c>
      <c r="AR21" s="784">
        <f>AR18+AR19</f>
        <v>0</v>
      </c>
      <c r="AS21" s="204">
        <f>S21+AL21</f>
        <v>0</v>
      </c>
      <c r="AT21" s="204">
        <f>SUM(T21,AM21)</f>
        <v>0</v>
      </c>
      <c r="AU21" s="778">
        <f>AT21-AQ21</f>
        <v>0</v>
      </c>
      <c r="AV21" s="988">
        <f t="shared" si="24"/>
        <v>0</v>
      </c>
      <c r="AW21" s="777">
        <f>AT21-AS21</f>
        <v>0</v>
      </c>
      <c r="AX21" s="760">
        <f>AQ21/6</f>
        <v>0</v>
      </c>
      <c r="AY21" s="761">
        <f>AT21/6</f>
        <v>0</v>
      </c>
      <c r="AZ21" s="780" t="e">
        <f>AY21/AX21</f>
        <v>#DIV/0!</v>
      </c>
      <c r="BA21" s="762">
        <f>AY21-AX21</f>
        <v>0</v>
      </c>
      <c r="BB21" s="762">
        <f>AW21/6</f>
        <v>0</v>
      </c>
      <c r="BC21" s="781">
        <f>BC93/1.17</f>
        <v>0</v>
      </c>
      <c r="BD21" s="782">
        <f>BD93/1.17</f>
        <v>0</v>
      </c>
      <c r="BE21" s="782">
        <f>BE93/1.17</f>
        <v>0</v>
      </c>
      <c r="BF21" s="783">
        <f>BE21-BD21</f>
        <v>0</v>
      </c>
      <c r="BG21" s="781">
        <f>BG93/1.17</f>
        <v>0</v>
      </c>
      <c r="BH21" s="782">
        <f>BH18+BH19</f>
        <v>0</v>
      </c>
      <c r="BI21" s="782">
        <f>BI18+BI19</f>
        <v>0</v>
      </c>
      <c r="BJ21" s="783">
        <f>BI21-BH21</f>
        <v>0</v>
      </c>
      <c r="BK21" s="781">
        <f>BK93/1.17</f>
        <v>0</v>
      </c>
      <c r="BL21" s="786">
        <v>2821.88</v>
      </c>
      <c r="BM21" s="782">
        <v>2821.88</v>
      </c>
      <c r="BN21" s="783">
        <f>BM21-BL21</f>
        <v>0</v>
      </c>
      <c r="BO21" s="585">
        <f>BC21+BG21+BK21</f>
        <v>0</v>
      </c>
      <c r="BP21" s="784">
        <f>BD21+BH21+BL21</f>
        <v>2821.88</v>
      </c>
      <c r="BQ21" s="569">
        <f>BE21+BI21+BM21</f>
        <v>2821.88</v>
      </c>
      <c r="BR21" s="785">
        <f>BQ21-BO21</f>
        <v>2821.88</v>
      </c>
      <c r="BS21" s="783">
        <f>BQ21-BP21</f>
        <v>0</v>
      </c>
      <c r="BT21" s="781">
        <f>BT93/1.17</f>
        <v>0</v>
      </c>
      <c r="BU21" s="786">
        <f>BU93/1.17</f>
        <v>0</v>
      </c>
      <c r="BV21" s="782">
        <f>BV93/1.17</f>
        <v>0</v>
      </c>
      <c r="BW21" s="783">
        <f>BV21-BU21</f>
        <v>0</v>
      </c>
      <c r="BX21" s="781">
        <f>BX93/1.17</f>
        <v>0</v>
      </c>
      <c r="BY21" s="785">
        <f>BY93/1.17</f>
        <v>0</v>
      </c>
      <c r="BZ21" s="782">
        <f>BZ93/1.17</f>
        <v>0</v>
      </c>
      <c r="CA21" s="783">
        <f>BZ21-BY21</f>
        <v>0</v>
      </c>
      <c r="CB21" s="781">
        <f>CB93/1.17</f>
        <v>0</v>
      </c>
      <c r="CC21" s="785">
        <f>CC93/1.17</f>
        <v>0</v>
      </c>
      <c r="CD21" s="782">
        <f>CD93/1.17</f>
        <v>0</v>
      </c>
      <c r="CE21" s="783">
        <f>CD21-CC21</f>
        <v>0</v>
      </c>
      <c r="CF21" s="585">
        <f>BT21+BX21+CB21</f>
        <v>0</v>
      </c>
      <c r="CG21" s="784">
        <f>BU21+BY21+CC21</f>
        <v>0</v>
      </c>
      <c r="CH21" s="569">
        <f>BV21+BZ21+CD21</f>
        <v>0</v>
      </c>
      <c r="CI21" s="787">
        <f>CH21-CF21</f>
        <v>0</v>
      </c>
      <c r="CJ21" s="783">
        <f>CH21-CG21</f>
        <v>0</v>
      </c>
      <c r="CK21" s="788">
        <f>SUM(BO21,CF21)</f>
        <v>0</v>
      </c>
      <c r="CL21" s="779">
        <f>BP21+CG21</f>
        <v>2821.88</v>
      </c>
      <c r="CM21" s="204">
        <f>SUM(BQ21,CH21)</f>
        <v>2821.88</v>
      </c>
      <c r="CN21" s="778">
        <f>CM21-CK21</f>
        <v>2821.88</v>
      </c>
      <c r="CO21" s="777">
        <f>CM21-CL21</f>
        <v>0</v>
      </c>
      <c r="CP21" s="760">
        <f>CK21/6</f>
        <v>0</v>
      </c>
      <c r="CQ21" s="761">
        <f>CM21/6</f>
        <v>470.31333333333333</v>
      </c>
      <c r="CR21" s="780" t="e">
        <f>CQ21/CP21</f>
        <v>#DIV/0!</v>
      </c>
      <c r="CS21" s="762">
        <f>CQ21-CP21</f>
        <v>470.31333333333333</v>
      </c>
      <c r="CT21" s="762">
        <f>CO21/6</f>
        <v>0</v>
      </c>
    </row>
    <row r="22" spans="1:98" s="762" customFormat="1" ht="20.100000000000001" customHeight="1">
      <c r="A22" s="774"/>
      <c r="B22" s="774"/>
      <c r="C22" s="789"/>
      <c r="D22" s="790"/>
      <c r="E22" s="802"/>
      <c r="F22" s="803"/>
      <c r="G22" s="803"/>
      <c r="H22" s="765">
        <f>G23/F23</f>
        <v>0</v>
      </c>
      <c r="I22" s="802"/>
      <c r="J22" s="803"/>
      <c r="K22" s="803"/>
      <c r="L22" s="765">
        <f>K23/J23</f>
        <v>0</v>
      </c>
      <c r="M22" s="802"/>
      <c r="N22" s="806"/>
      <c r="O22" s="803"/>
      <c r="P22" s="823">
        <f>O23/N23</f>
        <v>0</v>
      </c>
      <c r="Q22" s="804"/>
      <c r="R22" s="1009"/>
      <c r="S22" s="983"/>
      <c r="T22" s="769"/>
      <c r="U22" s="822">
        <f>T23/Q23</f>
        <v>0</v>
      </c>
      <c r="V22" s="987">
        <f t="shared" si="23"/>
        <v>0</v>
      </c>
      <c r="W22" s="823">
        <f>T23/S23</f>
        <v>0</v>
      </c>
      <c r="X22" s="802"/>
      <c r="Y22" s="806"/>
      <c r="Z22" s="803"/>
      <c r="AA22" s="956" t="e">
        <f>Z23/Y23</f>
        <v>#DIV/0!</v>
      </c>
      <c r="AB22" s="802"/>
      <c r="AC22" s="806"/>
      <c r="AD22" s="803"/>
      <c r="AE22" s="957" t="e">
        <f>AD23/AC23</f>
        <v>#DIV/0!</v>
      </c>
      <c r="AF22" s="802"/>
      <c r="AG22" s="806"/>
      <c r="AH22" s="803"/>
      <c r="AI22" s="957" t="e">
        <f>AH23/AG23</f>
        <v>#DIV/0!</v>
      </c>
      <c r="AJ22" s="804"/>
      <c r="AK22" s="1009"/>
      <c r="AL22" s="983"/>
      <c r="AM22" s="769"/>
      <c r="AN22" s="833">
        <f>AM23/AJ23</f>
        <v>0</v>
      </c>
      <c r="AO22" s="987">
        <f t="shared" si="25"/>
        <v>0</v>
      </c>
      <c r="AP22" s="770" t="e">
        <f>AM23/AL23</f>
        <v>#DIV/0!</v>
      </c>
      <c r="AQ22" s="795"/>
      <c r="AR22" s="1009"/>
      <c r="AS22" s="792"/>
      <c r="AT22" s="792"/>
      <c r="AU22" s="834">
        <f>AT23/AQ23</f>
        <v>0</v>
      </c>
      <c r="AV22" s="987">
        <f t="shared" si="24"/>
        <v>0</v>
      </c>
      <c r="AW22" s="758">
        <f>AT23/AS23</f>
        <v>0</v>
      </c>
      <c r="AX22" s="760"/>
      <c r="AY22" s="761"/>
      <c r="BC22" s="802"/>
      <c r="BD22" s="803"/>
      <c r="BE22" s="803"/>
      <c r="BF22" s="765" t="e">
        <f>BE23/BD23</f>
        <v>#DIV/0!</v>
      </c>
      <c r="BG22" s="802"/>
      <c r="BH22" s="803"/>
      <c r="BI22" s="803"/>
      <c r="BJ22" s="765" t="e">
        <f>BI23/BH23</f>
        <v>#DIV/0!</v>
      </c>
      <c r="BK22" s="802"/>
      <c r="BL22" s="806"/>
      <c r="BM22" s="803"/>
      <c r="BN22" s="823">
        <f>BM23/BL23</f>
        <v>1</v>
      </c>
      <c r="BO22" s="804"/>
      <c r="BP22" s="805"/>
      <c r="BQ22" s="769"/>
      <c r="BR22" s="822" t="e">
        <f>BQ23/BO23</f>
        <v>#DIV/0!</v>
      </c>
      <c r="BS22" s="823">
        <f>BQ23/BP23</f>
        <v>1</v>
      </c>
      <c r="BT22" s="802"/>
      <c r="BU22" s="806"/>
      <c r="BV22" s="803"/>
      <c r="BW22" s="823" t="e">
        <f>BV23/BU23</f>
        <v>#DIV/0!</v>
      </c>
      <c r="BX22" s="802"/>
      <c r="BY22" s="807"/>
      <c r="BZ22" s="803"/>
      <c r="CA22" s="770" t="e">
        <f>BZ23/BY23</f>
        <v>#DIV/0!</v>
      </c>
      <c r="CB22" s="802"/>
      <c r="CC22" s="807"/>
      <c r="CD22" s="803"/>
      <c r="CE22" s="770" t="e">
        <f>CD23/CC23</f>
        <v>#DIV/0!</v>
      </c>
      <c r="CF22" s="804"/>
      <c r="CG22" s="805"/>
      <c r="CH22" s="769"/>
      <c r="CI22" s="833" t="e">
        <f>CH23/CF23</f>
        <v>#DIV/0!</v>
      </c>
      <c r="CJ22" s="770" t="e">
        <f>CH23/CG23</f>
        <v>#DIV/0!</v>
      </c>
      <c r="CK22" s="795"/>
      <c r="CL22" s="791"/>
      <c r="CM22" s="792"/>
      <c r="CN22" s="834" t="e">
        <f>CM23/CK23</f>
        <v>#DIV/0!</v>
      </c>
      <c r="CO22" s="758">
        <f>CM23/CL23</f>
        <v>1</v>
      </c>
      <c r="CP22" s="760"/>
      <c r="CQ22" s="761"/>
    </row>
    <row r="23" spans="1:98" s="762" customFormat="1" ht="20.100000000000001" customHeight="1">
      <c r="A23" s="774"/>
      <c r="B23" s="775" t="s">
        <v>99</v>
      </c>
      <c r="C23" s="243"/>
      <c r="D23" s="231"/>
      <c r="E23" s="781">
        <f>E95/1.17</f>
        <v>1211.1111111111111</v>
      </c>
      <c r="F23" s="782">
        <f>F95/1.17</f>
        <v>1211.1111111111111</v>
      </c>
      <c r="G23" s="782">
        <f>G95/1.17</f>
        <v>0</v>
      </c>
      <c r="H23" s="783">
        <f>G23-F23</f>
        <v>-1211.1111111111111</v>
      </c>
      <c r="I23" s="781">
        <f>I95/1.17</f>
        <v>1211.1111111111111</v>
      </c>
      <c r="J23" s="782">
        <f>J95/1.17</f>
        <v>1211.1111111111111</v>
      </c>
      <c r="K23" s="782">
        <f>K95/1.17</f>
        <v>0</v>
      </c>
      <c r="L23" s="783">
        <f>K23-J23</f>
        <v>-1211.1111111111111</v>
      </c>
      <c r="M23" s="781">
        <f>M95/1.17</f>
        <v>1354.7008547008547</v>
      </c>
      <c r="N23" s="786">
        <f>N95/1.17</f>
        <v>1354.7008547008547</v>
      </c>
      <c r="O23" s="782">
        <f>O95/1.17</f>
        <v>0</v>
      </c>
      <c r="P23" s="783">
        <f>O23-N23</f>
        <v>-1354.7008547008547</v>
      </c>
      <c r="Q23" s="585">
        <f>E23+I23+M23</f>
        <v>3776.9230769230771</v>
      </c>
      <c r="R23" s="784">
        <f>R95/1.17</f>
        <v>0</v>
      </c>
      <c r="S23" s="981">
        <f>F23+J23+N23</f>
        <v>3776.9230769230771</v>
      </c>
      <c r="T23" s="569">
        <f>G23+K23+O23</f>
        <v>0</v>
      </c>
      <c r="U23" s="785">
        <f>T23-Q23</f>
        <v>-3776.9230769230771</v>
      </c>
      <c r="V23" s="988">
        <f t="shared" si="23"/>
        <v>0</v>
      </c>
      <c r="W23" s="783">
        <f>T23-S23</f>
        <v>-3776.9230769230771</v>
      </c>
      <c r="X23" s="781">
        <f>X95/1.17</f>
        <v>1411.1111111111111</v>
      </c>
      <c r="Y23" s="786">
        <f>Y95/1.17</f>
        <v>0</v>
      </c>
      <c r="Z23" s="782">
        <f>Z95/1.17</f>
        <v>0</v>
      </c>
      <c r="AA23" s="955">
        <f>Z23-Y23</f>
        <v>0</v>
      </c>
      <c r="AB23" s="781">
        <f>AB95/1.17</f>
        <v>1400.8547008547009</v>
      </c>
      <c r="AC23" s="786">
        <f>AC95/1.17</f>
        <v>0</v>
      </c>
      <c r="AD23" s="782">
        <f>AD95/1.17</f>
        <v>0</v>
      </c>
      <c r="AE23" s="955">
        <f>AD23-AC23</f>
        <v>0</v>
      </c>
      <c r="AF23" s="781">
        <f>AF95/1.17</f>
        <v>1330.7692307692309</v>
      </c>
      <c r="AG23" s="786">
        <f>AG95/1.17</f>
        <v>0</v>
      </c>
      <c r="AH23" s="782">
        <f>AH95/1.17</f>
        <v>0</v>
      </c>
      <c r="AI23" s="955">
        <f>AH23-AG23</f>
        <v>0</v>
      </c>
      <c r="AJ23" s="585">
        <f>X23+AB23+AF23</f>
        <v>4142.735042735043</v>
      </c>
      <c r="AK23" s="784">
        <f>AK95/1.17</f>
        <v>0</v>
      </c>
      <c r="AL23" s="981">
        <f>Y23+AC23+AG23</f>
        <v>0</v>
      </c>
      <c r="AM23" s="569">
        <f>Z23+AD23+AH23</f>
        <v>0</v>
      </c>
      <c r="AN23" s="787">
        <f>AM23-AJ23</f>
        <v>-4142.735042735043</v>
      </c>
      <c r="AO23" s="988">
        <f t="shared" si="25"/>
        <v>0</v>
      </c>
      <c r="AP23" s="783">
        <f>AM23-AL23</f>
        <v>0</v>
      </c>
      <c r="AQ23" s="788">
        <f>SUM(Q23,AJ23)</f>
        <v>7919.6581196581201</v>
      </c>
      <c r="AR23" s="784">
        <f>AR95/1.17</f>
        <v>0</v>
      </c>
      <c r="AS23" s="204">
        <f>S23+AL23</f>
        <v>3776.9230769230771</v>
      </c>
      <c r="AT23" s="204">
        <f>SUM(T23,AM23)</f>
        <v>0</v>
      </c>
      <c r="AU23" s="778">
        <f>AT23-AQ23</f>
        <v>-7919.6581196581201</v>
      </c>
      <c r="AV23" s="988">
        <f t="shared" si="24"/>
        <v>0</v>
      </c>
      <c r="AW23" s="777">
        <f>AT23-AS23</f>
        <v>-3776.9230769230771</v>
      </c>
      <c r="AX23" s="760">
        <f>AQ23/6</f>
        <v>1319.9430199430201</v>
      </c>
      <c r="AY23" s="761">
        <f>AT23/6</f>
        <v>0</v>
      </c>
      <c r="AZ23" s="780">
        <f>AY23/AX23</f>
        <v>0</v>
      </c>
      <c r="BA23" s="762">
        <f>AY23-AX23</f>
        <v>-1319.9430199430201</v>
      </c>
      <c r="BB23" s="762">
        <f>AW23/6</f>
        <v>-629.48717948717956</v>
      </c>
      <c r="BC23" s="781">
        <f>BC95/1.17</f>
        <v>0</v>
      </c>
      <c r="BD23" s="782">
        <f>BD95/1.17</f>
        <v>0</v>
      </c>
      <c r="BE23" s="782">
        <f>BE95/1.17</f>
        <v>0</v>
      </c>
      <c r="BF23" s="783">
        <f>BE23-BD23</f>
        <v>0</v>
      </c>
      <c r="BG23" s="781">
        <f>BG95/1.17</f>
        <v>0</v>
      </c>
      <c r="BH23" s="782">
        <f>BH95/1.17</f>
        <v>0</v>
      </c>
      <c r="BI23" s="782">
        <f>BI95/1.17</f>
        <v>0</v>
      </c>
      <c r="BJ23" s="783">
        <f>BI23-BH23</f>
        <v>0</v>
      </c>
      <c r="BK23" s="781">
        <f>BK95/1.17</f>
        <v>0</v>
      </c>
      <c r="BL23" s="786">
        <v>1039</v>
      </c>
      <c r="BM23" s="782">
        <v>1039</v>
      </c>
      <c r="BN23" s="783">
        <f>BM23-BL23</f>
        <v>0</v>
      </c>
      <c r="BO23" s="585">
        <f>BC23+BG23+BK23</f>
        <v>0</v>
      </c>
      <c r="BP23" s="784">
        <f>BD23+BH23+BL23</f>
        <v>1039</v>
      </c>
      <c r="BQ23" s="569">
        <f>BE23+BI23+BM23</f>
        <v>1039</v>
      </c>
      <c r="BR23" s="785">
        <f>BQ23-BO23</f>
        <v>1039</v>
      </c>
      <c r="BS23" s="783">
        <f>BQ23-BP23</f>
        <v>0</v>
      </c>
      <c r="BT23" s="781">
        <f>BT95/1.17</f>
        <v>0</v>
      </c>
      <c r="BU23" s="786">
        <f>BU95/1.17</f>
        <v>0</v>
      </c>
      <c r="BV23" s="782">
        <f>BV95/1.17</f>
        <v>0</v>
      </c>
      <c r="BW23" s="783">
        <f>BV23-BU23</f>
        <v>0</v>
      </c>
      <c r="BX23" s="781">
        <f>BX95/1.17</f>
        <v>0</v>
      </c>
      <c r="BY23" s="785">
        <f>BY95/1.17</f>
        <v>0</v>
      </c>
      <c r="BZ23" s="782">
        <f>BZ95/1.17</f>
        <v>0</v>
      </c>
      <c r="CA23" s="783">
        <f>BZ23-BY23</f>
        <v>0</v>
      </c>
      <c r="CB23" s="781">
        <f>CB95/1.17</f>
        <v>0</v>
      </c>
      <c r="CC23" s="785">
        <f>CC95/1.17</f>
        <v>0</v>
      </c>
      <c r="CD23" s="782">
        <f>CD95/1.17</f>
        <v>0</v>
      </c>
      <c r="CE23" s="783">
        <f>CD23-CC23</f>
        <v>0</v>
      </c>
      <c r="CF23" s="585">
        <f>BT23+BX23+CB23</f>
        <v>0</v>
      </c>
      <c r="CG23" s="784">
        <f>BU23+BY23+CC23</f>
        <v>0</v>
      </c>
      <c r="CH23" s="569">
        <f>BV23+BZ23+CD23</f>
        <v>0</v>
      </c>
      <c r="CI23" s="787">
        <f>CH23-CF23</f>
        <v>0</v>
      </c>
      <c r="CJ23" s="783">
        <f>CH23-CG23</f>
        <v>0</v>
      </c>
      <c r="CK23" s="788">
        <f>SUM(BO23,CF23)</f>
        <v>0</v>
      </c>
      <c r="CL23" s="779">
        <f>BP23+CG23</f>
        <v>1039</v>
      </c>
      <c r="CM23" s="204">
        <f>SUM(BQ23,CH23)</f>
        <v>1039</v>
      </c>
      <c r="CN23" s="778">
        <f>CM23-CK23</f>
        <v>1039</v>
      </c>
      <c r="CO23" s="777">
        <f>CM23-CL23</f>
        <v>0</v>
      </c>
      <c r="CP23" s="760">
        <f>CK23/6</f>
        <v>0</v>
      </c>
      <c r="CQ23" s="761">
        <f>CM23/6</f>
        <v>173.16666666666666</v>
      </c>
      <c r="CR23" s="780" t="e">
        <f>CQ23/CP23</f>
        <v>#DIV/0!</v>
      </c>
      <c r="CS23" s="762">
        <f>CQ23-CP23</f>
        <v>173.16666666666666</v>
      </c>
      <c r="CT23" s="762">
        <f>CO23/6</f>
        <v>0</v>
      </c>
    </row>
    <row r="24" spans="1:98" s="762" customFormat="1" ht="20.100000000000001" customHeight="1">
      <c r="A24" s="774"/>
      <c r="B24" s="774"/>
      <c r="C24" s="789"/>
      <c r="D24" s="790"/>
      <c r="E24" s="802"/>
      <c r="F24" s="803"/>
      <c r="G24" s="803"/>
      <c r="H24" s="765" t="e">
        <f>G25/F25</f>
        <v>#DIV/0!</v>
      </c>
      <c r="I24" s="802"/>
      <c r="J24" s="803"/>
      <c r="K24" s="803"/>
      <c r="L24" s="765" t="e">
        <f>K25/J25</f>
        <v>#DIV/0!</v>
      </c>
      <c r="M24" s="802"/>
      <c r="N24" s="806"/>
      <c r="O24" s="803"/>
      <c r="P24" s="823" t="e">
        <f>O25/N25</f>
        <v>#DIV/0!</v>
      </c>
      <c r="Q24" s="804"/>
      <c r="R24" s="1009"/>
      <c r="S24" s="983"/>
      <c r="T24" s="769"/>
      <c r="U24" s="822" t="e">
        <f>T25/Q25</f>
        <v>#DIV/0!</v>
      </c>
      <c r="V24" s="987">
        <f t="shared" si="23"/>
        <v>0</v>
      </c>
      <c r="W24" s="823" t="e">
        <f>T25/S25</f>
        <v>#DIV/0!</v>
      </c>
      <c r="X24" s="802"/>
      <c r="Y24" s="806"/>
      <c r="Z24" s="803"/>
      <c r="AA24" s="956" t="e">
        <f>Z25/Y25</f>
        <v>#DIV/0!</v>
      </c>
      <c r="AB24" s="802"/>
      <c r="AC24" s="806"/>
      <c r="AD24" s="803"/>
      <c r="AE24" s="957" t="e">
        <f>AD25/AC25</f>
        <v>#DIV/0!</v>
      </c>
      <c r="AF24" s="802"/>
      <c r="AG24" s="806"/>
      <c r="AH24" s="803"/>
      <c r="AI24" s="957" t="e">
        <f>AH25/AG25</f>
        <v>#DIV/0!</v>
      </c>
      <c r="AJ24" s="804"/>
      <c r="AK24" s="1009"/>
      <c r="AL24" s="983"/>
      <c r="AM24" s="769"/>
      <c r="AN24" s="833" t="e">
        <f>AM25/AJ25</f>
        <v>#DIV/0!</v>
      </c>
      <c r="AO24" s="987">
        <f t="shared" si="25"/>
        <v>0</v>
      </c>
      <c r="AP24" s="770" t="e">
        <f>AM25/AL25</f>
        <v>#DIV/0!</v>
      </c>
      <c r="AQ24" s="795"/>
      <c r="AR24" s="1009"/>
      <c r="AS24" s="792"/>
      <c r="AT24" s="792"/>
      <c r="AU24" s="834" t="e">
        <f>AT25/AQ25</f>
        <v>#DIV/0!</v>
      </c>
      <c r="AV24" s="987">
        <f t="shared" si="24"/>
        <v>0</v>
      </c>
      <c r="AW24" s="758" t="e">
        <f>AT25/AS25</f>
        <v>#DIV/0!</v>
      </c>
      <c r="AX24" s="760"/>
      <c r="AY24" s="761"/>
      <c r="BC24" s="802"/>
      <c r="BD24" s="803"/>
      <c r="BE24" s="803"/>
      <c r="BF24" s="765" t="e">
        <f>BE25/BD25</f>
        <v>#DIV/0!</v>
      </c>
      <c r="BG24" s="802"/>
      <c r="BH24" s="803"/>
      <c r="BI24" s="803"/>
      <c r="BJ24" s="765" t="e">
        <f>BI25/BH25</f>
        <v>#DIV/0!</v>
      </c>
      <c r="BK24" s="802"/>
      <c r="BL24" s="806"/>
      <c r="BM24" s="803"/>
      <c r="BN24" s="823" t="e">
        <f>BM25/BL25</f>
        <v>#DIV/0!</v>
      </c>
      <c r="BO24" s="804"/>
      <c r="BP24" s="805"/>
      <c r="BQ24" s="769"/>
      <c r="BR24" s="822" t="e">
        <f>BQ25/BO25</f>
        <v>#DIV/0!</v>
      </c>
      <c r="BS24" s="823" t="e">
        <f>BQ25/BP25</f>
        <v>#DIV/0!</v>
      </c>
      <c r="BT24" s="802"/>
      <c r="BU24" s="806"/>
      <c r="BV24" s="803"/>
      <c r="BW24" s="823" t="e">
        <f>BV25/BU25</f>
        <v>#DIV/0!</v>
      </c>
      <c r="BX24" s="802"/>
      <c r="BY24" s="807"/>
      <c r="BZ24" s="803"/>
      <c r="CA24" s="770" t="e">
        <f>BZ25/BY25</f>
        <v>#DIV/0!</v>
      </c>
      <c r="CB24" s="802"/>
      <c r="CC24" s="807"/>
      <c r="CD24" s="803"/>
      <c r="CE24" s="770" t="e">
        <f>CD25/CC25</f>
        <v>#DIV/0!</v>
      </c>
      <c r="CF24" s="804"/>
      <c r="CG24" s="805"/>
      <c r="CH24" s="769"/>
      <c r="CI24" s="833" t="e">
        <f>CH25/CF25</f>
        <v>#DIV/0!</v>
      </c>
      <c r="CJ24" s="770" t="e">
        <f>CH25/CG25</f>
        <v>#DIV/0!</v>
      </c>
      <c r="CK24" s="795"/>
      <c r="CL24" s="791"/>
      <c r="CM24" s="792"/>
      <c r="CN24" s="834" t="e">
        <f>CM25/CK25</f>
        <v>#DIV/0!</v>
      </c>
      <c r="CO24" s="758" t="e">
        <f>CM25/CL25</f>
        <v>#DIV/0!</v>
      </c>
      <c r="CP24" s="760"/>
      <c r="CQ24" s="761"/>
    </row>
    <row r="25" spans="1:98" s="762" customFormat="1" ht="20.100000000000001" customHeight="1">
      <c r="A25" s="774"/>
      <c r="B25" s="775" t="s">
        <v>70</v>
      </c>
      <c r="C25" s="243"/>
      <c r="D25" s="231"/>
      <c r="E25" s="781">
        <f>E98/1.17</f>
        <v>0</v>
      </c>
      <c r="F25" s="782">
        <f>F98/1.17</f>
        <v>0</v>
      </c>
      <c r="G25" s="782">
        <f>G98/1.17</f>
        <v>0</v>
      </c>
      <c r="H25" s="783">
        <f>G25-F25</f>
        <v>0</v>
      </c>
      <c r="I25" s="781">
        <f>I98/1.17</f>
        <v>0</v>
      </c>
      <c r="J25" s="782">
        <f>J98/1.17</f>
        <v>0</v>
      </c>
      <c r="K25" s="782">
        <f>K98/1.17</f>
        <v>0</v>
      </c>
      <c r="L25" s="783">
        <f>K25-J25</f>
        <v>0</v>
      </c>
      <c r="M25" s="781">
        <f>M98/1.17</f>
        <v>0</v>
      </c>
      <c r="N25" s="786">
        <f>N98/1.17</f>
        <v>0</v>
      </c>
      <c r="O25" s="782">
        <f>O98/1.17</f>
        <v>0</v>
      </c>
      <c r="P25" s="783">
        <f>O25-N25</f>
        <v>0</v>
      </c>
      <c r="Q25" s="585">
        <f>E25+I25+M25</f>
        <v>0</v>
      </c>
      <c r="R25" s="784">
        <f>R98/1.17</f>
        <v>0</v>
      </c>
      <c r="S25" s="981">
        <f>F25+J25+N25</f>
        <v>0</v>
      </c>
      <c r="T25" s="569">
        <f>G25+K25+O25</f>
        <v>0</v>
      </c>
      <c r="U25" s="785">
        <f>T25-Q25</f>
        <v>0</v>
      </c>
      <c r="V25" s="988">
        <f t="shared" si="23"/>
        <v>0</v>
      </c>
      <c r="W25" s="783">
        <f>T25-S25</f>
        <v>0</v>
      </c>
      <c r="X25" s="781">
        <f>X98/1.17</f>
        <v>0</v>
      </c>
      <c r="Y25" s="786">
        <f>Y98/1.17</f>
        <v>0</v>
      </c>
      <c r="Z25" s="782">
        <f>Z98/1.17</f>
        <v>0</v>
      </c>
      <c r="AA25" s="955">
        <f>Z25-Y25</f>
        <v>0</v>
      </c>
      <c r="AB25" s="781">
        <f>AB98/1.17</f>
        <v>0</v>
      </c>
      <c r="AC25" s="786">
        <f>AC98/1.17</f>
        <v>0</v>
      </c>
      <c r="AD25" s="782">
        <f>AD98/1.17</f>
        <v>0</v>
      </c>
      <c r="AE25" s="955">
        <f>AD25-AC25</f>
        <v>0</v>
      </c>
      <c r="AF25" s="781">
        <f>AF98/1.17</f>
        <v>0</v>
      </c>
      <c r="AG25" s="786">
        <f>AG98/1.17</f>
        <v>0</v>
      </c>
      <c r="AH25" s="782">
        <f>AH98/1.17</f>
        <v>0</v>
      </c>
      <c r="AI25" s="955">
        <f>AH25-AG25</f>
        <v>0</v>
      </c>
      <c r="AJ25" s="585">
        <f>X25+AB25+AF25</f>
        <v>0</v>
      </c>
      <c r="AK25" s="784">
        <f>AK98/1.17</f>
        <v>0</v>
      </c>
      <c r="AL25" s="981">
        <f>Y25+AC25+AG25</f>
        <v>0</v>
      </c>
      <c r="AM25" s="569">
        <f>Z25+AD25+AH25</f>
        <v>0</v>
      </c>
      <c r="AN25" s="787">
        <f>AM25-AJ25</f>
        <v>0</v>
      </c>
      <c r="AO25" s="988">
        <f t="shared" si="25"/>
        <v>0</v>
      </c>
      <c r="AP25" s="783">
        <f>AM25-AL25</f>
        <v>0</v>
      </c>
      <c r="AQ25" s="788">
        <f>SUM(Q25,AJ25)</f>
        <v>0</v>
      </c>
      <c r="AR25" s="784">
        <f>AR98/1.17</f>
        <v>0</v>
      </c>
      <c r="AS25" s="204">
        <f>S25+AL25</f>
        <v>0</v>
      </c>
      <c r="AT25" s="204">
        <f>SUM(T25,AM25)</f>
        <v>0</v>
      </c>
      <c r="AU25" s="778">
        <f>AT25-AQ25</f>
        <v>0</v>
      </c>
      <c r="AV25" s="988">
        <f t="shared" si="24"/>
        <v>0</v>
      </c>
      <c r="AW25" s="777">
        <f>AT25-AS25</f>
        <v>0</v>
      </c>
      <c r="AX25" s="760">
        <f>AQ25/6</f>
        <v>0</v>
      </c>
      <c r="AY25" s="761">
        <f>AT25/6</f>
        <v>0</v>
      </c>
      <c r="AZ25" s="780" t="e">
        <f>AY25/AX25</f>
        <v>#DIV/0!</v>
      </c>
      <c r="BA25" s="762">
        <f>AY25-AX25</f>
        <v>0</v>
      </c>
      <c r="BB25" s="762">
        <f>AW25/6</f>
        <v>0</v>
      </c>
      <c r="BC25" s="781">
        <f>BC98/1.17</f>
        <v>0</v>
      </c>
      <c r="BD25" s="782">
        <f>BD98/1.17</f>
        <v>0</v>
      </c>
      <c r="BE25" s="782">
        <f>BE98/1.17</f>
        <v>0</v>
      </c>
      <c r="BF25" s="783">
        <f>BE25-BD25</f>
        <v>0</v>
      </c>
      <c r="BG25" s="781">
        <f>BG98/1.17</f>
        <v>0</v>
      </c>
      <c r="BH25" s="782">
        <f>BH98/1.17</f>
        <v>0</v>
      </c>
      <c r="BI25" s="782">
        <f>BI98/1.17</f>
        <v>0</v>
      </c>
      <c r="BJ25" s="783">
        <f>BI25-BH25</f>
        <v>0</v>
      </c>
      <c r="BK25" s="781">
        <f>BK98/1.17</f>
        <v>0</v>
      </c>
      <c r="BL25" s="786">
        <f>BL98/1.17</f>
        <v>0</v>
      </c>
      <c r="BM25" s="782">
        <f>BM98/1.17</f>
        <v>0</v>
      </c>
      <c r="BN25" s="783">
        <f>BM25-BL25</f>
        <v>0</v>
      </c>
      <c r="BO25" s="585">
        <f>BC25+BG25+BK25</f>
        <v>0</v>
      </c>
      <c r="BP25" s="784">
        <f>BD25+BH25+BL25</f>
        <v>0</v>
      </c>
      <c r="BQ25" s="569">
        <f>BE25+BI25+BM25</f>
        <v>0</v>
      </c>
      <c r="BR25" s="785">
        <f>BQ25-BO25</f>
        <v>0</v>
      </c>
      <c r="BS25" s="783">
        <f>BQ25-BP25</f>
        <v>0</v>
      </c>
      <c r="BT25" s="781">
        <f>BT98/1.17</f>
        <v>0</v>
      </c>
      <c r="BU25" s="786">
        <f>BU98/1.17</f>
        <v>0</v>
      </c>
      <c r="BV25" s="782">
        <f>BV98/1.17</f>
        <v>0</v>
      </c>
      <c r="BW25" s="783">
        <f>BV25-BU25</f>
        <v>0</v>
      </c>
      <c r="BX25" s="781">
        <f>BX98/1.17</f>
        <v>0</v>
      </c>
      <c r="BY25" s="785">
        <f>BY98/1.17</f>
        <v>0</v>
      </c>
      <c r="BZ25" s="782">
        <f>BZ98/1.17</f>
        <v>0</v>
      </c>
      <c r="CA25" s="783">
        <f>BZ25-BY25</f>
        <v>0</v>
      </c>
      <c r="CB25" s="781">
        <f>CB98/1.17</f>
        <v>0</v>
      </c>
      <c r="CC25" s="785">
        <f>CC98/1.17</f>
        <v>0</v>
      </c>
      <c r="CD25" s="782">
        <f>CD98/1.17</f>
        <v>0</v>
      </c>
      <c r="CE25" s="783">
        <f>CD25-CC25</f>
        <v>0</v>
      </c>
      <c r="CF25" s="585">
        <f>BT25+BX25+CB25</f>
        <v>0</v>
      </c>
      <c r="CG25" s="784">
        <f>BU25+BY25+CC25</f>
        <v>0</v>
      </c>
      <c r="CH25" s="569">
        <f>BV25+BZ25+CD25</f>
        <v>0</v>
      </c>
      <c r="CI25" s="787">
        <f>CH25-CF25</f>
        <v>0</v>
      </c>
      <c r="CJ25" s="783">
        <f>CH25-CG25</f>
        <v>0</v>
      </c>
      <c r="CK25" s="788">
        <f>SUM(BO25,CF25)</f>
        <v>0</v>
      </c>
      <c r="CL25" s="779">
        <f>BP25+CG25</f>
        <v>0</v>
      </c>
      <c r="CM25" s="204">
        <f>SUM(BQ25,CH25)</f>
        <v>0</v>
      </c>
      <c r="CN25" s="778">
        <f>CM25-CK25</f>
        <v>0</v>
      </c>
      <c r="CO25" s="777">
        <f>CM25-CL25</f>
        <v>0</v>
      </c>
      <c r="CP25" s="760">
        <f>CK25/6</f>
        <v>0</v>
      </c>
      <c r="CQ25" s="761">
        <f>CM25/6</f>
        <v>0</v>
      </c>
      <c r="CR25" s="780" t="e">
        <f>CQ25/CP25</f>
        <v>#DIV/0!</v>
      </c>
      <c r="CS25" s="762">
        <f>CQ25-CP25</f>
        <v>0</v>
      </c>
      <c r="CT25" s="762">
        <f>CO25/6</f>
        <v>0</v>
      </c>
    </row>
    <row r="26" spans="1:98" s="762" customFormat="1" ht="20.100000000000001" customHeight="1">
      <c r="A26" s="774"/>
      <c r="B26" s="774"/>
      <c r="C26" s="789"/>
      <c r="D26" s="790"/>
      <c r="E26" s="802"/>
      <c r="F26" s="803"/>
      <c r="G26" s="803"/>
      <c r="H26" s="765">
        <f>G27/F27</f>
        <v>0</v>
      </c>
      <c r="I26" s="802"/>
      <c r="J26" s="803"/>
      <c r="K26" s="803"/>
      <c r="L26" s="765">
        <f>K27/J27</f>
        <v>0</v>
      </c>
      <c r="M26" s="802"/>
      <c r="N26" s="806"/>
      <c r="O26" s="803"/>
      <c r="P26" s="770" t="e">
        <f>O27/N27</f>
        <v>#DIV/0!</v>
      </c>
      <c r="Q26" s="804"/>
      <c r="R26" s="1009"/>
      <c r="S26" s="983"/>
      <c r="T26" s="769"/>
      <c r="U26" s="822">
        <f>T27/Q27</f>
        <v>0</v>
      </c>
      <c r="V26" s="987">
        <f t="shared" si="23"/>
        <v>0</v>
      </c>
      <c r="W26" s="823">
        <f>T27/S27</f>
        <v>0</v>
      </c>
      <c r="X26" s="802"/>
      <c r="Y26" s="806"/>
      <c r="Z26" s="803"/>
      <c r="AA26" s="957" t="e">
        <f>Z27/Y27</f>
        <v>#DIV/0!</v>
      </c>
      <c r="AB26" s="802"/>
      <c r="AC26" s="806"/>
      <c r="AD26" s="803"/>
      <c r="AE26" s="957" t="e">
        <f>AD27/AC27</f>
        <v>#DIV/0!</v>
      </c>
      <c r="AF26" s="802"/>
      <c r="AG26" s="806"/>
      <c r="AH26" s="803"/>
      <c r="AI26" s="957" t="e">
        <f>AH27/AG27</f>
        <v>#DIV/0!</v>
      </c>
      <c r="AJ26" s="804"/>
      <c r="AK26" s="1009"/>
      <c r="AL26" s="983"/>
      <c r="AM26" s="769"/>
      <c r="AN26" s="833">
        <f>AM27/AJ27</f>
        <v>0</v>
      </c>
      <c r="AO26" s="987">
        <f t="shared" si="25"/>
        <v>0</v>
      </c>
      <c r="AP26" s="770" t="e">
        <f>AM27/AL27</f>
        <v>#DIV/0!</v>
      </c>
      <c r="AQ26" s="795"/>
      <c r="AR26" s="1009"/>
      <c r="AS26" s="792"/>
      <c r="AT26" s="792"/>
      <c r="AU26" s="834">
        <f>AT27/AQ27</f>
        <v>0</v>
      </c>
      <c r="AV26" s="987">
        <f t="shared" si="24"/>
        <v>0</v>
      </c>
      <c r="AW26" s="758">
        <f>AT27/AS27</f>
        <v>0</v>
      </c>
      <c r="AX26" s="760"/>
      <c r="AY26" s="761"/>
      <c r="BC26" s="802"/>
      <c r="BD26" s="803"/>
      <c r="BE26" s="803"/>
      <c r="BF26" s="765" t="e">
        <f>BE27/BD27</f>
        <v>#DIV/0!</v>
      </c>
      <c r="BG26" s="802"/>
      <c r="BH26" s="803"/>
      <c r="BI26" s="803"/>
      <c r="BJ26" s="765" t="e">
        <f>BI27/BH27</f>
        <v>#DIV/0!</v>
      </c>
      <c r="BK26" s="802"/>
      <c r="BL26" s="806"/>
      <c r="BM26" s="803"/>
      <c r="BN26" s="770" t="e">
        <f>BM27/BL27</f>
        <v>#DIV/0!</v>
      </c>
      <c r="BO26" s="804"/>
      <c r="BP26" s="805"/>
      <c r="BQ26" s="769"/>
      <c r="BR26" s="822" t="e">
        <f>BQ27/BO27</f>
        <v>#DIV/0!</v>
      </c>
      <c r="BS26" s="823" t="e">
        <f>BQ27/BP27</f>
        <v>#DIV/0!</v>
      </c>
      <c r="BT26" s="802"/>
      <c r="BU26" s="806"/>
      <c r="BV26" s="803"/>
      <c r="BW26" s="770" t="e">
        <f>BV27/BU27</f>
        <v>#DIV/0!</v>
      </c>
      <c r="BX26" s="802"/>
      <c r="BY26" s="807"/>
      <c r="BZ26" s="803"/>
      <c r="CA26" s="770" t="e">
        <f>BZ27/BY27</f>
        <v>#DIV/0!</v>
      </c>
      <c r="CB26" s="802"/>
      <c r="CC26" s="807"/>
      <c r="CD26" s="803"/>
      <c r="CE26" s="770" t="e">
        <f>CD27/CC27</f>
        <v>#DIV/0!</v>
      </c>
      <c r="CF26" s="804"/>
      <c r="CG26" s="805"/>
      <c r="CH26" s="769"/>
      <c r="CI26" s="833" t="e">
        <f>CH27/CF27</f>
        <v>#DIV/0!</v>
      </c>
      <c r="CJ26" s="770" t="e">
        <f>CH27/CG27</f>
        <v>#DIV/0!</v>
      </c>
      <c r="CK26" s="795"/>
      <c r="CL26" s="791"/>
      <c r="CM26" s="792"/>
      <c r="CN26" s="834" t="e">
        <f>CM27/CK27</f>
        <v>#DIV/0!</v>
      </c>
      <c r="CO26" s="758" t="e">
        <f>CM27/CL27</f>
        <v>#DIV/0!</v>
      </c>
      <c r="CP26" s="760"/>
      <c r="CQ26" s="761"/>
    </row>
    <row r="27" spans="1:98" s="762" customFormat="1" ht="20.100000000000001" customHeight="1">
      <c r="A27" s="774"/>
      <c r="B27" s="775" t="s">
        <v>101</v>
      </c>
      <c r="C27" s="243"/>
      <c r="D27" s="231"/>
      <c r="E27" s="781">
        <f>E100/1.17</f>
        <v>84.615384615384627</v>
      </c>
      <c r="F27" s="782">
        <f>F100/1.17</f>
        <v>165.81196581196582</v>
      </c>
      <c r="G27" s="782">
        <f>G100/1.17</f>
        <v>0</v>
      </c>
      <c r="H27" s="783">
        <f>G27-F27</f>
        <v>-165.81196581196582</v>
      </c>
      <c r="I27" s="781">
        <f>I100/1.17</f>
        <v>84.615384615384627</v>
      </c>
      <c r="J27" s="782">
        <f>J100/1.17</f>
        <v>158.11965811965814</v>
      </c>
      <c r="K27" s="782">
        <f>K100/1.17</f>
        <v>0</v>
      </c>
      <c r="L27" s="783">
        <f>K27-J27</f>
        <v>-158.11965811965814</v>
      </c>
      <c r="M27" s="781">
        <f>M100/1.17</f>
        <v>84.615384615384627</v>
      </c>
      <c r="N27" s="786">
        <f>N100/1.17</f>
        <v>0</v>
      </c>
      <c r="O27" s="782">
        <f>O100/1.17</f>
        <v>0</v>
      </c>
      <c r="P27" s="783">
        <f>O27-N27</f>
        <v>0</v>
      </c>
      <c r="Q27" s="585">
        <f>E27+I27+M27</f>
        <v>253.84615384615387</v>
      </c>
      <c r="R27" s="784">
        <f>R100/1.17</f>
        <v>0</v>
      </c>
      <c r="S27" s="981">
        <f>F27+J27+N27</f>
        <v>323.93162393162396</v>
      </c>
      <c r="T27" s="569">
        <f>G27+K27+O27</f>
        <v>0</v>
      </c>
      <c r="U27" s="785">
        <f>T27-Q27</f>
        <v>-253.84615384615387</v>
      </c>
      <c r="V27" s="988">
        <f t="shared" si="23"/>
        <v>0</v>
      </c>
      <c r="W27" s="783">
        <f>T27-S27</f>
        <v>-323.93162393162396</v>
      </c>
      <c r="X27" s="781">
        <f>X100/1.17</f>
        <v>128.2051282051282</v>
      </c>
      <c r="Y27" s="786">
        <f>Y100/1.17</f>
        <v>0</v>
      </c>
      <c r="Z27" s="782">
        <f>Z100/1.17</f>
        <v>0</v>
      </c>
      <c r="AA27" s="955">
        <f>Z27-Y27</f>
        <v>0</v>
      </c>
      <c r="AB27" s="781">
        <f>AB100/1.17</f>
        <v>128.2051282051282</v>
      </c>
      <c r="AC27" s="786">
        <f>AC100/1.17</f>
        <v>0</v>
      </c>
      <c r="AD27" s="782">
        <f>AD100/1.17</f>
        <v>0</v>
      </c>
      <c r="AE27" s="955">
        <f>AD27-AC27</f>
        <v>0</v>
      </c>
      <c r="AF27" s="781">
        <f>AF100/1.17</f>
        <v>128.2051282051282</v>
      </c>
      <c r="AG27" s="786">
        <f>AG100/1.17</f>
        <v>0</v>
      </c>
      <c r="AH27" s="782">
        <f>AH100/1.17</f>
        <v>0</v>
      </c>
      <c r="AI27" s="955">
        <f>AH27-AG27</f>
        <v>0</v>
      </c>
      <c r="AJ27" s="585">
        <f>X27+AB27+AF27</f>
        <v>384.61538461538464</v>
      </c>
      <c r="AK27" s="784">
        <f>AK100/1.17</f>
        <v>0</v>
      </c>
      <c r="AL27" s="981">
        <f>Y27+AC27+AG27</f>
        <v>0</v>
      </c>
      <c r="AM27" s="569">
        <f>Z27+AD27+AH27</f>
        <v>0</v>
      </c>
      <c r="AN27" s="787">
        <f>AM27-AJ27</f>
        <v>-384.61538461538464</v>
      </c>
      <c r="AO27" s="988">
        <f t="shared" si="25"/>
        <v>0</v>
      </c>
      <c r="AP27" s="783">
        <f>AM27-AL27</f>
        <v>0</v>
      </c>
      <c r="AQ27" s="788">
        <f>SUM(Q27,AJ27)</f>
        <v>638.46153846153857</v>
      </c>
      <c r="AR27" s="784">
        <f>AR100/1.17</f>
        <v>0</v>
      </c>
      <c r="AS27" s="204">
        <f>S27+AL27</f>
        <v>323.93162393162396</v>
      </c>
      <c r="AT27" s="204">
        <f>SUM(T27,AM27)</f>
        <v>0</v>
      </c>
      <c r="AU27" s="778">
        <f>AT27-AQ27</f>
        <v>-638.46153846153857</v>
      </c>
      <c r="AV27" s="988">
        <f t="shared" si="24"/>
        <v>0</v>
      </c>
      <c r="AW27" s="777">
        <f>AT27-AS27</f>
        <v>-323.93162393162396</v>
      </c>
      <c r="AX27" s="760">
        <f>AQ27/6</f>
        <v>106.41025641025642</v>
      </c>
      <c r="AY27" s="761">
        <f>AT27/6</f>
        <v>0</v>
      </c>
      <c r="AZ27" s="780">
        <f>AY27/AX27</f>
        <v>0</v>
      </c>
      <c r="BA27" s="762">
        <f>AY27-AX27</f>
        <v>-106.41025641025642</v>
      </c>
      <c r="BB27" s="762">
        <f>AW27/6</f>
        <v>-53.988603988603991</v>
      </c>
      <c r="BC27" s="781">
        <f>BC100/1.17</f>
        <v>0</v>
      </c>
      <c r="BD27" s="782">
        <f>BD100/1.17</f>
        <v>0</v>
      </c>
      <c r="BE27" s="782">
        <f>BE100/1.17</f>
        <v>0</v>
      </c>
      <c r="BF27" s="783">
        <f>BE27-BD27</f>
        <v>0</v>
      </c>
      <c r="BG27" s="781">
        <f>BG100/1.17</f>
        <v>0</v>
      </c>
      <c r="BH27" s="782">
        <f>BH100/1.17</f>
        <v>0</v>
      </c>
      <c r="BI27" s="782">
        <f>BI100/1.17</f>
        <v>0</v>
      </c>
      <c r="BJ27" s="783">
        <f>BI27-BH27</f>
        <v>0</v>
      </c>
      <c r="BK27" s="781">
        <f>BK100/1.17</f>
        <v>0</v>
      </c>
      <c r="BL27" s="786">
        <f>BL100/1.17</f>
        <v>0</v>
      </c>
      <c r="BM27" s="782">
        <f>BM100/1.17</f>
        <v>0</v>
      </c>
      <c r="BN27" s="783">
        <f>BM27-BL27</f>
        <v>0</v>
      </c>
      <c r="BO27" s="585">
        <f>BC27+BG27+BK27</f>
        <v>0</v>
      </c>
      <c r="BP27" s="784">
        <f>BD27+BH27+BL27</f>
        <v>0</v>
      </c>
      <c r="BQ27" s="569">
        <f>BE27+BI27+BM27</f>
        <v>0</v>
      </c>
      <c r="BR27" s="785">
        <f>BQ27-BO27</f>
        <v>0</v>
      </c>
      <c r="BS27" s="783">
        <f>BQ27-BP27</f>
        <v>0</v>
      </c>
      <c r="BT27" s="781">
        <f>BT100/1.17</f>
        <v>0</v>
      </c>
      <c r="BU27" s="786">
        <f>BU100/1.17</f>
        <v>0</v>
      </c>
      <c r="BV27" s="782">
        <f>BV100/1.17</f>
        <v>0</v>
      </c>
      <c r="BW27" s="783">
        <f>BV27-BU27</f>
        <v>0</v>
      </c>
      <c r="BX27" s="781">
        <f>BX100/1.17</f>
        <v>0</v>
      </c>
      <c r="BY27" s="785">
        <f>BY100/1.17</f>
        <v>0</v>
      </c>
      <c r="BZ27" s="782">
        <f>BZ100/1.17</f>
        <v>0</v>
      </c>
      <c r="CA27" s="783">
        <f>BZ27-BY27</f>
        <v>0</v>
      </c>
      <c r="CB27" s="781">
        <f>CB100/1.17</f>
        <v>0</v>
      </c>
      <c r="CC27" s="785">
        <f>CC100/1.17</f>
        <v>0</v>
      </c>
      <c r="CD27" s="782">
        <f>CD100/1.17</f>
        <v>0</v>
      </c>
      <c r="CE27" s="783">
        <f>CD27-CC27</f>
        <v>0</v>
      </c>
      <c r="CF27" s="585">
        <f>BT27+BX27+CB27</f>
        <v>0</v>
      </c>
      <c r="CG27" s="784">
        <f>BU27+BY27+CC27</f>
        <v>0</v>
      </c>
      <c r="CH27" s="569">
        <f>BV27+BZ27+CD27</f>
        <v>0</v>
      </c>
      <c r="CI27" s="787">
        <f>CH27-CF27</f>
        <v>0</v>
      </c>
      <c r="CJ27" s="783">
        <f>CH27-CG27</f>
        <v>0</v>
      </c>
      <c r="CK27" s="788">
        <f>SUM(BO27,CF27)</f>
        <v>0</v>
      </c>
      <c r="CL27" s="779">
        <f>BP27+CG27</f>
        <v>0</v>
      </c>
      <c r="CM27" s="204">
        <f>SUM(BQ27,CH27)</f>
        <v>0</v>
      </c>
      <c r="CN27" s="778">
        <f>CM27-CK27</f>
        <v>0</v>
      </c>
      <c r="CO27" s="777">
        <f>CM27-CL27</f>
        <v>0</v>
      </c>
      <c r="CP27" s="760">
        <f>CK27/6</f>
        <v>0</v>
      </c>
      <c r="CQ27" s="761">
        <f>CM27/6</f>
        <v>0</v>
      </c>
      <c r="CR27" s="780" t="e">
        <f>CQ27/CP27</f>
        <v>#DIV/0!</v>
      </c>
      <c r="CS27" s="762">
        <f>CQ27-CP27</f>
        <v>0</v>
      </c>
      <c r="CT27" s="762">
        <f>CO27/6</f>
        <v>0</v>
      </c>
    </row>
    <row r="28" spans="1:98" ht="20.100000000000001" customHeight="1">
      <c r="A28" s="33"/>
      <c r="B28" s="32"/>
      <c r="C28" s="32"/>
      <c r="D28" s="44"/>
      <c r="E28" s="634"/>
      <c r="F28" s="441"/>
      <c r="G28" s="441"/>
      <c r="H28" s="765">
        <f>G29/F29</f>
        <v>0</v>
      </c>
      <c r="I28" s="634"/>
      <c r="J28" s="441"/>
      <c r="K28" s="441"/>
      <c r="L28" s="765">
        <f>K29/J29</f>
        <v>0</v>
      </c>
      <c r="M28" s="634"/>
      <c r="N28" s="575"/>
      <c r="O28" s="441"/>
      <c r="P28" s="872">
        <f>O29/N29</f>
        <v>0</v>
      </c>
      <c r="Q28" s="442"/>
      <c r="R28" s="1010"/>
      <c r="S28" s="984"/>
      <c r="T28" s="451"/>
      <c r="U28" s="822">
        <f>T29/Q29</f>
        <v>0</v>
      </c>
      <c r="V28" s="987">
        <f t="shared" si="23"/>
        <v>0</v>
      </c>
      <c r="W28" s="823">
        <f>T29/S29</f>
        <v>0</v>
      </c>
      <c r="X28" s="634"/>
      <c r="Y28" s="575"/>
      <c r="Z28" s="441"/>
      <c r="AA28" s="958" t="e">
        <f>Z29/Y29</f>
        <v>#DIV/0!</v>
      </c>
      <c r="AB28" s="634"/>
      <c r="AC28" s="575"/>
      <c r="AD28" s="441"/>
      <c r="AE28" s="663" t="e">
        <f>AD29/AC29</f>
        <v>#DIV/0!</v>
      </c>
      <c r="AF28" s="634"/>
      <c r="AG28" s="575"/>
      <c r="AH28" s="441"/>
      <c r="AI28" s="663" t="e">
        <f>AH29/AG29</f>
        <v>#DIV/0!</v>
      </c>
      <c r="AJ28" s="442"/>
      <c r="AK28" s="1010"/>
      <c r="AL28" s="984"/>
      <c r="AM28" s="451"/>
      <c r="AN28" s="833">
        <f>AM29/AJ29</f>
        <v>0</v>
      </c>
      <c r="AO28" s="987">
        <f t="shared" si="25"/>
        <v>0</v>
      </c>
      <c r="AP28" s="411" t="e">
        <f>AM29/AL29</f>
        <v>#DIV/0!</v>
      </c>
      <c r="AQ28" s="436"/>
      <c r="AR28" s="1010"/>
      <c r="AS28" s="1078"/>
      <c r="AT28" s="10"/>
      <c r="AU28" s="834">
        <f>AT29/AQ29</f>
        <v>0</v>
      </c>
      <c r="AV28" s="987">
        <f t="shared" si="24"/>
        <v>0</v>
      </c>
      <c r="AW28" s="5">
        <f>AT29/AS29</f>
        <v>0</v>
      </c>
      <c r="AX28" s="213"/>
      <c r="AY28" s="85"/>
      <c r="BC28" s="634"/>
      <c r="BD28" s="441"/>
      <c r="BE28" s="441"/>
      <c r="BF28" s="765" t="e">
        <f>BE29/BD29</f>
        <v>#DIV/0!</v>
      </c>
      <c r="BG28" s="634"/>
      <c r="BH28" s="441"/>
      <c r="BI28" s="441"/>
      <c r="BJ28" s="765" t="e">
        <f>BI29/BH29</f>
        <v>#DIV/0!</v>
      </c>
      <c r="BK28" s="634"/>
      <c r="BL28" s="575"/>
      <c r="BM28" s="441"/>
      <c r="BN28" s="872">
        <f>BM29/BL29</f>
        <v>1</v>
      </c>
      <c r="BO28" s="442"/>
      <c r="BP28" s="443"/>
      <c r="BQ28" s="451"/>
      <c r="BR28" s="822" t="e">
        <f>BQ29/BO29</f>
        <v>#DIV/0!</v>
      </c>
      <c r="BS28" s="823">
        <f>BQ29/BP29</f>
        <v>1</v>
      </c>
      <c r="BT28" s="634"/>
      <c r="BU28" s="575"/>
      <c r="BV28" s="441"/>
      <c r="BW28" s="872" t="e">
        <f>BV29/BU29</f>
        <v>#DIV/0!</v>
      </c>
      <c r="BX28" s="634"/>
      <c r="BY28" s="440"/>
      <c r="BZ28" s="441"/>
      <c r="CA28" s="411" t="e">
        <f>BZ29/BY29</f>
        <v>#DIV/0!</v>
      </c>
      <c r="CB28" s="634"/>
      <c r="CC28" s="440"/>
      <c r="CD28" s="441"/>
      <c r="CE28" s="411" t="e">
        <f>CD29/CC29</f>
        <v>#DIV/0!</v>
      </c>
      <c r="CF28" s="442"/>
      <c r="CG28" s="443"/>
      <c r="CH28" s="451"/>
      <c r="CI28" s="833" t="e">
        <f>CH29/CF29</f>
        <v>#DIV/0!</v>
      </c>
      <c r="CJ28" s="411" t="e">
        <f>CH29/CG29</f>
        <v>#DIV/0!</v>
      </c>
      <c r="CK28" s="436"/>
      <c r="CL28" s="96"/>
      <c r="CM28" s="10"/>
      <c r="CN28" s="834" t="e">
        <f>CM29/CK29</f>
        <v>#DIV/0!</v>
      </c>
      <c r="CO28" s="5">
        <f>CM29/CL29</f>
        <v>1</v>
      </c>
      <c r="CP28" s="213"/>
      <c r="CQ28" s="85"/>
    </row>
    <row r="29" spans="1:98" s="814" customFormat="1" ht="20.100000000000001" customHeight="1" thickBot="1">
      <c r="A29" s="775" t="s">
        <v>48</v>
      </c>
      <c r="B29" s="243"/>
      <c r="C29" s="243"/>
      <c r="D29" s="234"/>
      <c r="E29" s="850">
        <f>E8+E12+E23+E17+E21+E25+E27</f>
        <v>302477.77777777781</v>
      </c>
      <c r="F29" s="851">
        <f>F8+F12+F23+F17+F21+F25+F27</f>
        <v>354695.7264957265</v>
      </c>
      <c r="G29" s="851">
        <f>G8+G12+G23+G17+G21+G25+G27</f>
        <v>0</v>
      </c>
      <c r="H29" s="852">
        <f>G29-F29</f>
        <v>-354695.7264957265</v>
      </c>
      <c r="I29" s="850">
        <f>I8+I12+I23+I17+I21+I25+I27</f>
        <v>326323.93162393162</v>
      </c>
      <c r="J29" s="851">
        <f>J8+J12+J23+J17+J21+J25+J27</f>
        <v>341183.76068376075</v>
      </c>
      <c r="K29" s="851">
        <f>K8+K12+K23+K17+K21+K25+K27</f>
        <v>0</v>
      </c>
      <c r="L29" s="852">
        <f>K29-J29</f>
        <v>-341183.76068376075</v>
      </c>
      <c r="M29" s="850">
        <f>M8+M12+M23+M17+M21+M25+M27</f>
        <v>327065.81196581194</v>
      </c>
      <c r="N29" s="855">
        <f>N8+N12+N23+N17+N21+N25+N27</f>
        <v>318947.00854700856</v>
      </c>
      <c r="O29" s="851">
        <f>O8+O12+O23+O17+O21+O25+O27</f>
        <v>0</v>
      </c>
      <c r="P29" s="852">
        <f>O29-N29</f>
        <v>-318947.00854700856</v>
      </c>
      <c r="Q29" s="853">
        <f>Q8+Q12+Q23+Q17+Q21+Q25+Q27</f>
        <v>955867.52136752137</v>
      </c>
      <c r="R29" s="854">
        <f>R8+R12+R23+R17+R21+R25+R27</f>
        <v>0</v>
      </c>
      <c r="S29" s="855">
        <f>S8+S12+S23+S17+S21+S25+S27</f>
        <v>1014826.4957264957</v>
      </c>
      <c r="T29" s="855">
        <f>T8+T12+T23+T17+T21+T25+T27</f>
        <v>0</v>
      </c>
      <c r="U29" s="855">
        <f>T29-Q29</f>
        <v>-955867.52136752137</v>
      </c>
      <c r="V29" s="851">
        <f t="shared" si="23"/>
        <v>0</v>
      </c>
      <c r="W29" s="856">
        <f>T29-S29</f>
        <v>-1014826.4957264957</v>
      </c>
      <c r="X29" s="850">
        <f>X8+X12+X23+X17+X21+X25+X27</f>
        <v>311211.11111111112</v>
      </c>
      <c r="Y29" s="855">
        <f>Y8+Y12+Y23+Y17+Y21+Y25+Y27</f>
        <v>0</v>
      </c>
      <c r="Z29" s="851">
        <f>Z8+Z12+Z23+Z17+Z21+Z25+Z27</f>
        <v>0</v>
      </c>
      <c r="AA29" s="856">
        <f>AA8+AA12+AA23+AA17+AA21+AA25</f>
        <v>0</v>
      </c>
      <c r="AB29" s="850">
        <f>AB8+AB12+AB23+AB17+AB21+AB25+AB27</f>
        <v>308722.22222222225</v>
      </c>
      <c r="AC29" s="855">
        <f>AC8+AC12+AC23+AC17+AC21+AC25+AC27</f>
        <v>0</v>
      </c>
      <c r="AD29" s="851">
        <f>AD8+AD12+AD23+AD17+AD21+AD25+AD27</f>
        <v>0</v>
      </c>
      <c r="AE29" s="856">
        <f>AE8+AE12+AE23+AE17+AE21+AE25</f>
        <v>0</v>
      </c>
      <c r="AF29" s="850">
        <f>AF8+AF12+AF23+AF17+AF21+AF25+AF27+AF27</f>
        <v>288694.87179487181</v>
      </c>
      <c r="AG29" s="855">
        <f>AG8+AG12+AG23+AG17+AG21+AG25+AG27+AG27</f>
        <v>0</v>
      </c>
      <c r="AH29" s="851">
        <f>AH8+AH12+AH23+AH17+AH21+AH25+AH27+AH27</f>
        <v>0</v>
      </c>
      <c r="AI29" s="856">
        <f>AI8+AI12+AI23+AI17+AI21+AI25</f>
        <v>0</v>
      </c>
      <c r="AJ29" s="853">
        <f>AJ8+AJ12+AJ23+AJ17+AJ21+AJ25+AJ27</f>
        <v>908500</v>
      </c>
      <c r="AK29" s="854">
        <f>AK8+AK12+AK23+AK17+AK21+AK25+AK27</f>
        <v>0</v>
      </c>
      <c r="AL29" s="855">
        <f>AL8+AL12+AL23+AL17+AL21+AL25+AL27</f>
        <v>0</v>
      </c>
      <c r="AM29" s="855">
        <f>AM8+AM12+AM23+AM17+AM21+AM25+AM27</f>
        <v>0</v>
      </c>
      <c r="AN29" s="854">
        <f>AN8+AN12+AN23+AN17+AN21+AN25</f>
        <v>-908115.38461538462</v>
      </c>
      <c r="AO29" s="851">
        <f t="shared" si="25"/>
        <v>0</v>
      </c>
      <c r="AP29" s="856">
        <f>AP8+AP12+AP23+AP17+AP21+AP25</f>
        <v>0</v>
      </c>
      <c r="AQ29" s="853">
        <f>AQ8+AQ12+AQ23+AQ17+AQ21+AQ25+AQ27</f>
        <v>1864367.5213675215</v>
      </c>
      <c r="AR29" s="854">
        <f>AR8+AR12+AR23+AR17+AR21+AR25+AR27</f>
        <v>0</v>
      </c>
      <c r="AS29" s="855">
        <f>AS8+AS12+AS23+AS17+AS21+AS25+AS27</f>
        <v>1014826.4957264957</v>
      </c>
      <c r="AT29" s="855">
        <f>AT8+AT12+AT23+AT17+AT21+AT25+AT27</f>
        <v>0</v>
      </c>
      <c r="AU29" s="846">
        <f>AU8+AU12+AU23+AU17+AU21+AU25</f>
        <v>-1863729.05982906</v>
      </c>
      <c r="AV29" s="851">
        <f t="shared" si="24"/>
        <v>0</v>
      </c>
      <c r="AW29" s="847">
        <f>AT29-AS29</f>
        <v>-1014826.4957264957</v>
      </c>
      <c r="AX29" s="811">
        <f>AX8+AX12+AX23+AX17+AX21+AX25+AX27</f>
        <v>310727.92022792023</v>
      </c>
      <c r="AY29" s="812">
        <f>AY8+AY12+AY23+AY17+AY21+AY25+AY27</f>
        <v>0</v>
      </c>
      <c r="AZ29" s="780">
        <f>AY29/AX29</f>
        <v>0</v>
      </c>
      <c r="BA29" s="814">
        <f>AY29-AX29</f>
        <v>-310727.92022792023</v>
      </c>
      <c r="BB29" s="814">
        <f>AW29/6</f>
        <v>-169137.74928774929</v>
      </c>
      <c r="BC29" s="850">
        <f>BC8+BC12+BC23+BC17+BC21+BC25+BC27</f>
        <v>0</v>
      </c>
      <c r="BD29" s="851">
        <f>BD8+BD12+BD23+BD17+BD21+BD25+BD27</f>
        <v>0</v>
      </c>
      <c r="BE29" s="851">
        <f>BE8+BE12+BE23+BE17+BE21+BE25+BE27</f>
        <v>0</v>
      </c>
      <c r="BF29" s="852">
        <f>BE29-BD29</f>
        <v>0</v>
      </c>
      <c r="BG29" s="850">
        <f>BG8+BG12+BG23+BG17+BG21+BG25+BG27</f>
        <v>0</v>
      </c>
      <c r="BH29" s="851">
        <f>BH8+BH12+BH23+BH17+BH21+BH25+BH27</f>
        <v>0</v>
      </c>
      <c r="BI29" s="851">
        <f>BI8+BI12+BI23+BI17+BI21+BI25+BI27</f>
        <v>0</v>
      </c>
      <c r="BJ29" s="852">
        <f>BI29-BH29</f>
        <v>0</v>
      </c>
      <c r="BK29" s="850">
        <f>BK8+BK12+BK23+BK17+BK21+BK25+BK27</f>
        <v>0</v>
      </c>
      <c r="BL29" s="855">
        <f>BL8+BL12+BL23+BL17+BL21+BL25+BL27</f>
        <v>3860.88</v>
      </c>
      <c r="BM29" s="851">
        <f>BM8+BM12+BM23+BM17+BM21+BM25+BM27</f>
        <v>3860.88</v>
      </c>
      <c r="BN29" s="852">
        <f>BM29-BL29</f>
        <v>0</v>
      </c>
      <c r="BO29" s="853">
        <f>BO8+BO12+BO23+BO17+BO21+BO25+BO27</f>
        <v>0</v>
      </c>
      <c r="BP29" s="854">
        <f>BP8+BP12+BP23+BP17+BP21+BP25+BP27</f>
        <v>3860.88</v>
      </c>
      <c r="BQ29" s="855">
        <f>BQ8+BQ12+BQ23+BQ17+BQ21+BQ25+BQ27</f>
        <v>3860.88</v>
      </c>
      <c r="BR29" s="855">
        <f>BQ29-BO29</f>
        <v>3860.88</v>
      </c>
      <c r="BS29" s="856">
        <f>BQ29-BP29</f>
        <v>0</v>
      </c>
      <c r="BT29" s="850">
        <f>BT8+BT12+BT23+BT17+BT21+BT25+BT27</f>
        <v>0</v>
      </c>
      <c r="BU29" s="855">
        <f>BU8+BU12+BU23+BU17+BU21+BU25+BU27</f>
        <v>0</v>
      </c>
      <c r="BV29" s="851">
        <f>BV8+BV12+BV23+BV17+BV21+BV25+BV27</f>
        <v>0</v>
      </c>
      <c r="BW29" s="852">
        <f>BW8+BW12+BW23+BW17+BW21+BW25</f>
        <v>0</v>
      </c>
      <c r="BX29" s="850">
        <f>BX8+BX12+BX23+BX17+BX21+BX25+BX27</f>
        <v>0</v>
      </c>
      <c r="BY29" s="855">
        <f>BY8+BY12+BY23+BY17+BY21+BY25+BY27</f>
        <v>0</v>
      </c>
      <c r="BZ29" s="851">
        <f>BZ8+BZ12+BZ23+BZ17+BZ21+BZ25+BZ27</f>
        <v>0</v>
      </c>
      <c r="CA29" s="852">
        <f>CA8+CA12+CA23+CA17+CA21+CA25</f>
        <v>0</v>
      </c>
      <c r="CB29" s="850">
        <f>CB8+CB12+CB23+CB17+CB21+CB25+CB27+CB27</f>
        <v>0</v>
      </c>
      <c r="CC29" s="855">
        <f>CC8+CC12+CC23+CC17+CC21+CC25+CC27+CC27</f>
        <v>0</v>
      </c>
      <c r="CD29" s="851">
        <f>CD8+CD12+CD23+CD17+CD21+CD25+CD27+CD27</f>
        <v>0</v>
      </c>
      <c r="CE29" s="852">
        <f>CE8+CE12+CE23+CE17+CE21+CE25</f>
        <v>0</v>
      </c>
      <c r="CF29" s="853">
        <f>CF8+CF12+CF23+CF17+CF21+CF25+CF27</f>
        <v>0</v>
      </c>
      <c r="CG29" s="854">
        <f>CG8+CG12+CG23+CG17+CG21+CG25+CG27</f>
        <v>0</v>
      </c>
      <c r="CH29" s="855">
        <f>CH8+CH12+CH23+CH17+CH21+CH25+CH27</f>
        <v>0</v>
      </c>
      <c r="CI29" s="854">
        <f>CI8+CI12+CI23+CI17+CI21+CI25</f>
        <v>0</v>
      </c>
      <c r="CJ29" s="856">
        <f>CJ8+CJ12+CJ23+CJ17+CJ21+CJ25</f>
        <v>0</v>
      </c>
      <c r="CK29" s="853">
        <f>CK8+CK12+CK23+CK17+CK21+CK25+CK27</f>
        <v>0</v>
      </c>
      <c r="CL29" s="854">
        <f>CL8+CL12+CL23+CL17+CL21+CL25+CL27</f>
        <v>3860.88</v>
      </c>
      <c r="CM29" s="855">
        <f>CM8+CM12+CM23+CM17+CM21+CM25+CM27</f>
        <v>3860.88</v>
      </c>
      <c r="CN29" s="846">
        <f>CN8+CN12+CN23+CN17+CN21+CN25</f>
        <v>3860.88</v>
      </c>
      <c r="CO29" s="847">
        <f>CM29-CL29</f>
        <v>0</v>
      </c>
      <c r="CP29" s="811">
        <f>CP8+CP12+CP23+CP17+CP21+CP25+CP27</f>
        <v>0</v>
      </c>
      <c r="CQ29" s="812">
        <f>CQ8+CQ12+CQ23+CQ17+CQ21+CQ25+CQ27</f>
        <v>643.48</v>
      </c>
      <c r="CR29" s="780" t="e">
        <f>CQ29/CP29</f>
        <v>#DIV/0!</v>
      </c>
      <c r="CS29" s="814">
        <f>CQ29-CP29</f>
        <v>643.48</v>
      </c>
      <c r="CT29" s="814">
        <f>CO29/6</f>
        <v>0</v>
      </c>
    </row>
    <row r="30" spans="1:98" ht="12.75" customHeight="1">
      <c r="Q30" s="385"/>
      <c r="R30" s="385"/>
      <c r="S30" s="385"/>
      <c r="T30" s="385"/>
      <c r="U30" s="385"/>
      <c r="V30" s="385"/>
      <c r="AJ30" s="385"/>
      <c r="AK30" s="385"/>
      <c r="AL30" s="385"/>
      <c r="AM30" s="385"/>
      <c r="AN30" s="385"/>
      <c r="AO30" s="385"/>
      <c r="AR30" s="1083"/>
      <c r="AV30" s="385"/>
      <c r="AX30" s="24"/>
      <c r="AY30" s="24"/>
      <c r="BO30" s="385"/>
      <c r="BP30" s="385"/>
      <c r="BQ30" s="385"/>
      <c r="BR30" s="385"/>
      <c r="CD30" s="382"/>
      <c r="CF30" s="385"/>
      <c r="CG30" s="385"/>
      <c r="CH30" s="385"/>
      <c r="CI30" s="385"/>
      <c r="CP30" s="24"/>
      <c r="CQ30" s="24"/>
    </row>
    <row r="31" spans="1:98" ht="21.75" thickBot="1">
      <c r="A31" s="26" t="s">
        <v>2</v>
      </c>
      <c r="Q31" s="384"/>
      <c r="R31" s="384"/>
      <c r="S31" s="384"/>
      <c r="AJ31" s="384"/>
      <c r="AK31" s="384"/>
      <c r="AL31" s="384"/>
      <c r="AQ31" s="383"/>
      <c r="AR31" s="383"/>
      <c r="AS31" s="205"/>
      <c r="AT31" s="121"/>
      <c r="AW31" s="297" t="s">
        <v>63</v>
      </c>
      <c r="AX31" s="24"/>
      <c r="BO31" s="384"/>
      <c r="BP31" s="384"/>
      <c r="CD31" s="382"/>
      <c r="CF31" s="384"/>
      <c r="CG31" s="384"/>
      <c r="CK31" s="383"/>
      <c r="CL31" s="205"/>
      <c r="CM31" s="121"/>
      <c r="CO31" s="297" t="s">
        <v>63</v>
      </c>
      <c r="CP31" s="24"/>
    </row>
    <row r="32" spans="1:98" s="73" customFormat="1" ht="20.100000000000001" customHeight="1">
      <c r="A32" s="27"/>
      <c r="B32" s="28"/>
      <c r="C32" s="28"/>
      <c r="D32" s="36"/>
      <c r="E32" s="1087" t="str">
        <f>E3</f>
        <v>17/3</v>
      </c>
      <c r="F32" s="1090"/>
      <c r="G32" s="1090"/>
      <c r="H32" s="1089">
        <v>0</v>
      </c>
      <c r="I32" s="1087" t="str">
        <f>I3</f>
        <v>17/4</v>
      </c>
      <c r="J32" s="1090"/>
      <c r="K32" s="1090"/>
      <c r="L32" s="1089">
        <v>0</v>
      </c>
      <c r="M32" s="1087" t="str">
        <f>M3</f>
        <v>17/5</v>
      </c>
      <c r="N32" s="1090"/>
      <c r="O32" s="1090"/>
      <c r="P32" s="1089">
        <v>0</v>
      </c>
      <c r="Q32" s="1087" t="str">
        <f>Q3</f>
        <v>17/3-17/5累計</v>
      </c>
      <c r="R32" s="1090"/>
      <c r="S32" s="1090"/>
      <c r="T32" s="1088"/>
      <c r="U32" s="1090"/>
      <c r="V32" s="1090"/>
      <c r="W32" s="1089"/>
      <c r="X32" s="1087" t="str">
        <f>X3</f>
        <v>17/6</v>
      </c>
      <c r="Y32" s="1090"/>
      <c r="Z32" s="1090"/>
      <c r="AA32" s="1089">
        <v>0</v>
      </c>
      <c r="AB32" s="1087" t="str">
        <f>AB3</f>
        <v>17/7</v>
      </c>
      <c r="AC32" s="1090"/>
      <c r="AD32" s="1090"/>
      <c r="AE32" s="1089">
        <v>0</v>
      </c>
      <c r="AF32" s="1087" t="str">
        <f>AF3</f>
        <v>17/8</v>
      </c>
      <c r="AG32" s="1090"/>
      <c r="AH32" s="1090"/>
      <c r="AI32" s="1089">
        <v>0</v>
      </c>
      <c r="AJ32" s="1087" t="str">
        <f>AJ3</f>
        <v>17/6-17/8累計</v>
      </c>
      <c r="AK32" s="1090"/>
      <c r="AL32" s="1090"/>
      <c r="AM32" s="1088"/>
      <c r="AN32" s="1090"/>
      <c r="AO32" s="1090"/>
      <c r="AP32" s="1089"/>
      <c r="AQ32" s="1091" t="str">
        <f>AQ3</f>
        <v>17/上(17/3-17/8)累計</v>
      </c>
      <c r="AR32" s="1092"/>
      <c r="AS32" s="1092"/>
      <c r="AT32" s="1092"/>
      <c r="AU32" s="1092"/>
      <c r="AV32" s="1092"/>
      <c r="AW32" s="1093"/>
      <c r="AX32" s="212"/>
      <c r="AY32" s="118"/>
      <c r="BC32" s="1087" t="str">
        <f>BC3</f>
        <v>17/3</v>
      </c>
      <c r="BD32" s="1090"/>
      <c r="BE32" s="1090"/>
      <c r="BF32" s="1089">
        <v>0</v>
      </c>
      <c r="BG32" s="1087" t="str">
        <f>BG3</f>
        <v>17/4</v>
      </c>
      <c r="BH32" s="1090"/>
      <c r="BI32" s="1090"/>
      <c r="BJ32" s="1089">
        <v>0</v>
      </c>
      <c r="BK32" s="1087" t="str">
        <f>BK3</f>
        <v>17/5</v>
      </c>
      <c r="BL32" s="1090"/>
      <c r="BM32" s="1090"/>
      <c r="BN32" s="1089">
        <v>0</v>
      </c>
      <c r="BO32" s="1087" t="str">
        <f>BO3</f>
        <v>16/9-16/11累計</v>
      </c>
      <c r="BP32" s="1090"/>
      <c r="BQ32" s="1088"/>
      <c r="BR32" s="1090"/>
      <c r="BS32" s="1089"/>
      <c r="BT32" s="1087" t="str">
        <f>BT3</f>
        <v>17/6</v>
      </c>
      <c r="BU32" s="1090"/>
      <c r="BV32" s="1090"/>
      <c r="BW32" s="1089">
        <v>0</v>
      </c>
      <c r="BX32" s="1087" t="str">
        <f>BX3</f>
        <v>17/7</v>
      </c>
      <c r="BY32" s="1090"/>
      <c r="BZ32" s="1090"/>
      <c r="CA32" s="1089">
        <v>0</v>
      </c>
      <c r="CB32" s="1087" t="str">
        <f>CB3</f>
        <v>17/8</v>
      </c>
      <c r="CC32" s="1090"/>
      <c r="CD32" s="1090"/>
      <c r="CE32" s="1089">
        <v>0</v>
      </c>
      <c r="CF32" s="1087" t="str">
        <f>CF3</f>
        <v>17/6-17/8累計</v>
      </c>
      <c r="CG32" s="1090"/>
      <c r="CH32" s="1088"/>
      <c r="CI32" s="1090"/>
      <c r="CJ32" s="1089"/>
      <c r="CK32" s="1091" t="str">
        <f>CK3</f>
        <v>16/上(16/3-16/8)累計</v>
      </c>
      <c r="CL32" s="1092"/>
      <c r="CM32" s="1092"/>
      <c r="CN32" s="1092"/>
      <c r="CO32" s="1093"/>
      <c r="CP32" s="212"/>
      <c r="CQ32" s="118"/>
    </row>
    <row r="33" spans="1:98" s="74" customFormat="1" ht="20.100000000000001" customHeight="1">
      <c r="A33" s="29"/>
      <c r="B33" s="30"/>
      <c r="C33" s="30"/>
      <c r="D33" s="37"/>
      <c r="E33" s="458" t="str">
        <f t="shared" ref="E33:Q33" si="67">E106</f>
        <v>予算</v>
      </c>
      <c r="F33" s="460" t="str">
        <f t="shared" ref="F33" si="68">F106</f>
        <v>今回計画</v>
      </c>
      <c r="G33" s="460" t="str">
        <f t="shared" si="67"/>
        <v>実績</v>
      </c>
      <c r="H33" s="461" t="str">
        <f t="shared" si="67"/>
        <v>計画差異</v>
      </c>
      <c r="I33" s="458" t="str">
        <f t="shared" si="67"/>
        <v>予算</v>
      </c>
      <c r="J33" s="460" t="str">
        <f t="shared" si="67"/>
        <v>前回計画</v>
      </c>
      <c r="K33" s="460" t="str">
        <f t="shared" si="67"/>
        <v>今回計画</v>
      </c>
      <c r="L33" s="461" t="str">
        <f t="shared" si="67"/>
        <v>計画差異</v>
      </c>
      <c r="M33" s="458" t="str">
        <f t="shared" si="67"/>
        <v>予算</v>
      </c>
      <c r="N33" s="622" t="str">
        <f t="shared" ref="N33" si="69">N106</f>
        <v>今回計画</v>
      </c>
      <c r="O33" s="460" t="str">
        <f t="shared" si="67"/>
        <v>今回計画</v>
      </c>
      <c r="P33" s="461" t="str">
        <f t="shared" si="67"/>
        <v>計画差異</v>
      </c>
      <c r="Q33" s="391" t="str">
        <f t="shared" si="67"/>
        <v>予算</v>
      </c>
      <c r="R33" s="392" t="s">
        <v>128</v>
      </c>
      <c r="S33" s="388" t="s">
        <v>91</v>
      </c>
      <c r="T33" s="393" t="str">
        <f>T4</f>
        <v>今回見通</v>
      </c>
      <c r="U33" s="388" t="s">
        <v>94</v>
      </c>
      <c r="V33" s="985" t="str">
        <f>V4</f>
        <v>目標差異</v>
      </c>
      <c r="W33" s="390" t="str">
        <f t="shared" ref="W33:AJ33" si="70">W106</f>
        <v>計画差異</v>
      </c>
      <c r="X33" s="458" t="str">
        <f t="shared" si="70"/>
        <v>予算</v>
      </c>
      <c r="Y33" s="622" t="str">
        <f t="shared" si="70"/>
        <v>前回計画</v>
      </c>
      <c r="Z33" s="460" t="str">
        <f t="shared" si="70"/>
        <v>今回計画</v>
      </c>
      <c r="AA33" s="461" t="str">
        <f t="shared" si="70"/>
        <v>計画差異</v>
      </c>
      <c r="AB33" s="458" t="str">
        <f t="shared" si="70"/>
        <v>予算</v>
      </c>
      <c r="AC33" s="622" t="str">
        <f t="shared" si="70"/>
        <v>前回計画</v>
      </c>
      <c r="AD33" s="460" t="str">
        <f t="shared" si="70"/>
        <v>今回計画</v>
      </c>
      <c r="AE33" s="461" t="str">
        <f t="shared" si="70"/>
        <v>計画差異</v>
      </c>
      <c r="AF33" s="458" t="str">
        <f t="shared" si="70"/>
        <v>予算</v>
      </c>
      <c r="AG33" s="622" t="str">
        <f t="shared" si="70"/>
        <v>前回計画</v>
      </c>
      <c r="AH33" s="460" t="str">
        <f t="shared" si="70"/>
        <v>今回計画</v>
      </c>
      <c r="AI33" s="461" t="str">
        <f t="shared" si="70"/>
        <v>計画差異</v>
      </c>
      <c r="AJ33" s="391" t="str">
        <f t="shared" si="70"/>
        <v>予算</v>
      </c>
      <c r="AK33" s="392" t="s">
        <v>128</v>
      </c>
      <c r="AL33" s="388" t="s">
        <v>40</v>
      </c>
      <c r="AM33" s="393" t="str">
        <f>AM4</f>
        <v>今回見通</v>
      </c>
      <c r="AN33" s="392" t="s">
        <v>94</v>
      </c>
      <c r="AO33" s="985" t="str">
        <f>AO4</f>
        <v>目標差異</v>
      </c>
      <c r="AP33" s="390" t="str">
        <f>AP106</f>
        <v>計画差異</v>
      </c>
      <c r="AQ33" s="387" t="str">
        <f>AQ106</f>
        <v>予算</v>
      </c>
      <c r="AR33" s="1006" t="s">
        <v>128</v>
      </c>
      <c r="AS33" s="1074" t="str">
        <f>AS4</f>
        <v>前回見通</v>
      </c>
      <c r="AT33" s="3" t="str">
        <f>AT4</f>
        <v>今回見通</v>
      </c>
      <c r="AU33" s="21" t="str">
        <f>AU106</f>
        <v>予算差異</v>
      </c>
      <c r="AV33" s="985" t="str">
        <f>AV4</f>
        <v>目標差異</v>
      </c>
      <c r="AW33" s="4" t="str">
        <f>AW106</f>
        <v>計画差異</v>
      </c>
      <c r="AX33" s="47" t="str">
        <f>AX106</f>
        <v>予算平均</v>
      </c>
      <c r="AY33" s="217" t="str">
        <f>AY4</f>
        <v>見通し平均</v>
      </c>
      <c r="AZ33" s="342"/>
      <c r="BA33" s="339" t="s">
        <v>78</v>
      </c>
      <c r="BB33" s="72" t="s">
        <v>79</v>
      </c>
      <c r="BC33" s="458" t="str">
        <f t="shared" ref="BC33:BO33" si="71">BC106</f>
        <v>予算</v>
      </c>
      <c r="BD33" s="460" t="str">
        <f t="shared" si="71"/>
        <v>前回計画</v>
      </c>
      <c r="BE33" s="460" t="str">
        <f t="shared" si="71"/>
        <v>今回計画</v>
      </c>
      <c r="BF33" s="461" t="str">
        <f t="shared" si="71"/>
        <v>計画差異</v>
      </c>
      <c r="BG33" s="458" t="str">
        <f t="shared" si="71"/>
        <v>予算</v>
      </c>
      <c r="BH33" s="460" t="str">
        <f t="shared" si="71"/>
        <v>前回計画</v>
      </c>
      <c r="BI33" s="460" t="str">
        <f t="shared" si="71"/>
        <v>今回計画</v>
      </c>
      <c r="BJ33" s="461" t="str">
        <f t="shared" si="71"/>
        <v>計画差異</v>
      </c>
      <c r="BK33" s="458" t="str">
        <f t="shared" si="71"/>
        <v>予算</v>
      </c>
      <c r="BL33" s="622" t="str">
        <f t="shared" si="71"/>
        <v>前回計画</v>
      </c>
      <c r="BM33" s="460" t="str">
        <f t="shared" si="71"/>
        <v>今回計画</v>
      </c>
      <c r="BN33" s="461" t="str">
        <f t="shared" si="71"/>
        <v>計画差異</v>
      </c>
      <c r="BO33" s="391" t="str">
        <f t="shared" si="71"/>
        <v>予算</v>
      </c>
      <c r="BP33" s="392" t="s">
        <v>91</v>
      </c>
      <c r="BQ33" s="393" t="str">
        <f>BQ4</f>
        <v>実績</v>
      </c>
      <c r="BR33" s="388" t="s">
        <v>94</v>
      </c>
      <c r="BS33" s="390" t="str">
        <f t="shared" ref="BS33:CF33" si="72">BS106</f>
        <v>計画差異</v>
      </c>
      <c r="BT33" s="458" t="str">
        <f t="shared" si="72"/>
        <v>予算</v>
      </c>
      <c r="BU33" s="622" t="str">
        <f t="shared" si="72"/>
        <v>前回計画</v>
      </c>
      <c r="BV33" s="460" t="str">
        <f t="shared" si="72"/>
        <v>今回計画</v>
      </c>
      <c r="BW33" s="461" t="str">
        <f t="shared" si="72"/>
        <v>計画差異</v>
      </c>
      <c r="BX33" s="458" t="str">
        <f t="shared" si="72"/>
        <v>予算</v>
      </c>
      <c r="BY33" s="459" t="str">
        <f t="shared" si="72"/>
        <v>前回計画</v>
      </c>
      <c r="BZ33" s="460" t="str">
        <f t="shared" si="72"/>
        <v>今回計画</v>
      </c>
      <c r="CA33" s="461" t="str">
        <f t="shared" si="72"/>
        <v>計画差異</v>
      </c>
      <c r="CB33" s="458" t="str">
        <f t="shared" si="72"/>
        <v>予算</v>
      </c>
      <c r="CC33" s="459" t="str">
        <f t="shared" si="72"/>
        <v>前回計画</v>
      </c>
      <c r="CD33" s="460" t="str">
        <f t="shared" si="72"/>
        <v>今回計画</v>
      </c>
      <c r="CE33" s="461" t="str">
        <f t="shared" si="72"/>
        <v>計画差異</v>
      </c>
      <c r="CF33" s="391" t="str">
        <f t="shared" si="72"/>
        <v>予算</v>
      </c>
      <c r="CG33" s="392" t="s">
        <v>40</v>
      </c>
      <c r="CH33" s="393" t="str">
        <f>CH4</f>
        <v>今回見通</v>
      </c>
      <c r="CI33" s="392" t="s">
        <v>94</v>
      </c>
      <c r="CJ33" s="390" t="str">
        <f>CJ106</f>
        <v>計画差異</v>
      </c>
      <c r="CK33" s="387" t="str">
        <f>CK106</f>
        <v>予算</v>
      </c>
      <c r="CL33" s="97" t="str">
        <f>CL4</f>
        <v>前回見通</v>
      </c>
      <c r="CM33" s="3" t="str">
        <f>CM4</f>
        <v>今回見通</v>
      </c>
      <c r="CN33" s="21" t="str">
        <f>CN106</f>
        <v>予算差異</v>
      </c>
      <c r="CO33" s="4" t="str">
        <f>CO106</f>
        <v>計画差異</v>
      </c>
      <c r="CP33" s="47" t="str">
        <f>CP106</f>
        <v>予算平均</v>
      </c>
      <c r="CQ33" s="217" t="str">
        <f>CQ4</f>
        <v>見通し平均</v>
      </c>
      <c r="CR33" s="342"/>
      <c r="CS33" s="339" t="s">
        <v>78</v>
      </c>
      <c r="CT33" s="72" t="s">
        <v>79</v>
      </c>
    </row>
    <row r="34" spans="1:98" s="74" customFormat="1" ht="20.100000000000001" customHeight="1">
      <c r="A34" s="31"/>
      <c r="B34" s="241"/>
      <c r="C34" s="1104" t="s">
        <v>59</v>
      </c>
      <c r="D34" s="1105"/>
      <c r="E34" s="721">
        <f t="shared" ref="E34:G37" si="73">E107/1.17</f>
        <v>5982.9059829059834</v>
      </c>
      <c r="F34" s="463">
        <f t="shared" ref="F34" si="74">F107/1.17</f>
        <v>6837.6068376068379</v>
      </c>
      <c r="G34" s="463">
        <f t="shared" si="73"/>
        <v>0</v>
      </c>
      <c r="H34" s="464">
        <f>G34-F34</f>
        <v>-6837.6068376068379</v>
      </c>
      <c r="I34" s="721">
        <f t="shared" ref="I34:K37" si="75">I107/1.17</f>
        <v>6581.196581196582</v>
      </c>
      <c r="J34" s="463">
        <f t="shared" si="75"/>
        <v>8547.0085470085469</v>
      </c>
      <c r="K34" s="463">
        <f t="shared" si="75"/>
        <v>0</v>
      </c>
      <c r="L34" s="464">
        <f>K34-J34</f>
        <v>-8547.0085470085469</v>
      </c>
      <c r="M34" s="721">
        <f t="shared" ref="M34:O37" si="76">M107/1.17</f>
        <v>7179.4871794871797</v>
      </c>
      <c r="N34" s="740">
        <f t="shared" ref="N34" si="77">N107/1.17</f>
        <v>11965.811965811967</v>
      </c>
      <c r="O34" s="463">
        <f t="shared" si="76"/>
        <v>0</v>
      </c>
      <c r="P34" s="464">
        <f>O34-N34</f>
        <v>-11965.811965811967</v>
      </c>
      <c r="Q34" s="425">
        <f t="shared" ref="Q34:Q36" si="78">E34+I34+M34</f>
        <v>19743.589743589746</v>
      </c>
      <c r="R34" s="478">
        <f t="shared" ref="R34:R37" si="79">R107/1.17</f>
        <v>0</v>
      </c>
      <c r="S34" s="396">
        <f t="shared" ref="S34:T36" si="80">F34+J34+N34</f>
        <v>27350.427350427351</v>
      </c>
      <c r="T34" s="396">
        <f t="shared" si="80"/>
        <v>0</v>
      </c>
      <c r="U34" s="465">
        <f>T34-Q34</f>
        <v>-19743.589743589746</v>
      </c>
      <c r="V34" s="558">
        <f>T34-R34</f>
        <v>0</v>
      </c>
      <c r="W34" s="818">
        <f>T34-S34</f>
        <v>-27350.427350427351</v>
      </c>
      <c r="X34" s="721">
        <f t="shared" ref="X34:Z37" si="81">X107/1.17</f>
        <v>7179.4871794871797</v>
      </c>
      <c r="Y34" s="740">
        <f t="shared" si="81"/>
        <v>0</v>
      </c>
      <c r="Z34" s="463">
        <f t="shared" si="81"/>
        <v>0</v>
      </c>
      <c r="AA34" s="967">
        <f>Z34-Y34</f>
        <v>0</v>
      </c>
      <c r="AB34" s="721">
        <f t="shared" ref="AB34:AD37" si="82">AB107/1.17</f>
        <v>7179.4871794871797</v>
      </c>
      <c r="AC34" s="740">
        <f t="shared" si="82"/>
        <v>0</v>
      </c>
      <c r="AD34" s="463">
        <f t="shared" si="82"/>
        <v>0</v>
      </c>
      <c r="AE34" s="967">
        <f>AD34-AC34</f>
        <v>0</v>
      </c>
      <c r="AF34" s="721">
        <f t="shared" ref="AF34:AH37" si="83">AF107/1.17</f>
        <v>6666.666666666667</v>
      </c>
      <c r="AG34" s="740">
        <f t="shared" si="83"/>
        <v>0</v>
      </c>
      <c r="AH34" s="463">
        <f t="shared" si="83"/>
        <v>0</v>
      </c>
      <c r="AI34" s="967">
        <f>AH34-AG34</f>
        <v>0</v>
      </c>
      <c r="AJ34" s="425">
        <f t="shared" ref="AJ34:AJ36" si="84">X34+AB34+AF34</f>
        <v>21025.641025641027</v>
      </c>
      <c r="AK34" s="478">
        <f t="shared" ref="AK34:AK37" si="85">AK107/1.17</f>
        <v>0</v>
      </c>
      <c r="AL34" s="396">
        <f t="shared" ref="AL34:AM36" si="86">Y34+AC34+AG34</f>
        <v>0</v>
      </c>
      <c r="AM34" s="396">
        <f t="shared" si="86"/>
        <v>0</v>
      </c>
      <c r="AN34" s="466">
        <f>AM34-AJ34</f>
        <v>-21025.641025641027</v>
      </c>
      <c r="AO34" s="558">
        <f>AM34-AK34</f>
        <v>0</v>
      </c>
      <c r="AP34" s="467">
        <f>AM34-AL34</f>
        <v>0</v>
      </c>
      <c r="AQ34" s="468">
        <f>SUM(Q34,AJ34)</f>
        <v>40769.230769230773</v>
      </c>
      <c r="AR34" s="572">
        <f t="shared" ref="AR34:AR37" si="87">AR107/1.17</f>
        <v>0</v>
      </c>
      <c r="AS34" s="186">
        <f t="shared" ref="AS34:AT37" si="88">S34+AL34</f>
        <v>27350.427350427351</v>
      </c>
      <c r="AT34" s="124">
        <f t="shared" si="88"/>
        <v>0</v>
      </c>
      <c r="AU34" s="114">
        <f>AT34-AQ34</f>
        <v>-40769.230769230773</v>
      </c>
      <c r="AV34" s="558">
        <f>AT34-AR34</f>
        <v>0</v>
      </c>
      <c r="AW34" s="66">
        <f>AT34-AS34</f>
        <v>-27350.427350427351</v>
      </c>
      <c r="AX34" s="237"/>
      <c r="AY34" s="238"/>
      <c r="BC34" s="721">
        <f t="shared" ref="BC34:BE37" si="89">BC107/1.17</f>
        <v>0</v>
      </c>
      <c r="BD34" s="463">
        <f t="shared" si="89"/>
        <v>0</v>
      </c>
      <c r="BE34" s="463">
        <f t="shared" si="89"/>
        <v>0</v>
      </c>
      <c r="BF34" s="464">
        <f>BE34-BD34</f>
        <v>0</v>
      </c>
      <c r="BG34" s="721">
        <f t="shared" ref="BG34:BI37" si="90">BG107/1.17</f>
        <v>0</v>
      </c>
      <c r="BH34" s="463">
        <f t="shared" si="90"/>
        <v>0</v>
      </c>
      <c r="BI34" s="463">
        <f t="shared" si="90"/>
        <v>0</v>
      </c>
      <c r="BJ34" s="464">
        <f>BI34-BH34</f>
        <v>0</v>
      </c>
      <c r="BK34" s="721">
        <f t="shared" ref="BK34:BM37" si="91">BK107/1.17</f>
        <v>0</v>
      </c>
      <c r="BL34" s="740">
        <f t="shared" si="91"/>
        <v>0</v>
      </c>
      <c r="BM34" s="463">
        <f t="shared" si="91"/>
        <v>0</v>
      </c>
      <c r="BN34" s="464">
        <f>BM34-BL34</f>
        <v>0</v>
      </c>
      <c r="BO34" s="425">
        <f t="shared" ref="BO34:BQ36" si="92">BC34+BG34+BK34</f>
        <v>0</v>
      </c>
      <c r="BP34" s="427">
        <f t="shared" si="92"/>
        <v>0</v>
      </c>
      <c r="BQ34" s="396">
        <f t="shared" si="92"/>
        <v>0</v>
      </c>
      <c r="BR34" s="465">
        <f>BQ34-BO34</f>
        <v>0</v>
      </c>
      <c r="BS34" s="818">
        <f>BQ34-BP34</f>
        <v>0</v>
      </c>
      <c r="BT34" s="721">
        <f t="shared" ref="BT34:BV37" si="93">BT107/1.17</f>
        <v>0</v>
      </c>
      <c r="BU34" s="740">
        <f t="shared" si="93"/>
        <v>0</v>
      </c>
      <c r="BV34" s="463">
        <f t="shared" si="93"/>
        <v>0</v>
      </c>
      <c r="BW34" s="464">
        <f>BV34-BU34</f>
        <v>0</v>
      </c>
      <c r="BX34" s="721">
        <f t="shared" ref="BX34:BZ37" si="94">BX107/1.17</f>
        <v>0</v>
      </c>
      <c r="BY34" s="462">
        <f t="shared" si="94"/>
        <v>0</v>
      </c>
      <c r="BZ34" s="463">
        <f t="shared" si="94"/>
        <v>0</v>
      </c>
      <c r="CA34" s="464">
        <f>BZ34-BY34</f>
        <v>0</v>
      </c>
      <c r="CB34" s="721">
        <f t="shared" ref="CB34:CD37" si="95">CB107/1.17</f>
        <v>0</v>
      </c>
      <c r="CC34" s="462">
        <f t="shared" si="95"/>
        <v>0</v>
      </c>
      <c r="CD34" s="463">
        <f t="shared" si="95"/>
        <v>0</v>
      </c>
      <c r="CE34" s="464">
        <f>CD34-CC34</f>
        <v>0</v>
      </c>
      <c r="CF34" s="425">
        <f t="shared" ref="CF34:CH36" si="96">BT34+BX34+CB34</f>
        <v>0</v>
      </c>
      <c r="CG34" s="427">
        <f t="shared" si="96"/>
        <v>0</v>
      </c>
      <c r="CH34" s="396">
        <f t="shared" si="96"/>
        <v>0</v>
      </c>
      <c r="CI34" s="466">
        <f>CH34-CF34</f>
        <v>0</v>
      </c>
      <c r="CJ34" s="467">
        <f>CH34-CG34</f>
        <v>0</v>
      </c>
      <c r="CK34" s="468">
        <f>SUM(BO34,CF34)</f>
        <v>0</v>
      </c>
      <c r="CL34" s="95">
        <f t="shared" ref="CL34:CM37" si="97">BP34+CG34</f>
        <v>0</v>
      </c>
      <c r="CM34" s="124">
        <f t="shared" si="97"/>
        <v>0</v>
      </c>
      <c r="CN34" s="114">
        <f>CM34-CK34</f>
        <v>0</v>
      </c>
      <c r="CO34" s="66">
        <f>CM34-CL34</f>
        <v>0</v>
      </c>
      <c r="CP34" s="237"/>
      <c r="CQ34" s="238"/>
    </row>
    <row r="35" spans="1:98" s="126" customFormat="1" ht="20.100000000000001" customHeight="1">
      <c r="A35" s="122"/>
      <c r="B35" s="122"/>
      <c r="C35" s="123"/>
      <c r="D35" s="164" t="s">
        <v>24</v>
      </c>
      <c r="E35" s="722">
        <f t="shared" si="73"/>
        <v>341.88034188034192</v>
      </c>
      <c r="F35" s="463">
        <f t="shared" ref="F35" si="98">F108/1.17</f>
        <v>341.88034188034192</v>
      </c>
      <c r="G35" s="463">
        <f t="shared" si="73"/>
        <v>0</v>
      </c>
      <c r="H35" s="464">
        <f>G35-F35</f>
        <v>-341.88034188034192</v>
      </c>
      <c r="I35" s="722">
        <f t="shared" si="75"/>
        <v>341.88034188034192</v>
      </c>
      <c r="J35" s="463">
        <f t="shared" si="75"/>
        <v>341.88034188034192</v>
      </c>
      <c r="K35" s="463">
        <f t="shared" si="75"/>
        <v>0</v>
      </c>
      <c r="L35" s="464">
        <f>K35-J35</f>
        <v>-341.88034188034192</v>
      </c>
      <c r="M35" s="722">
        <f t="shared" si="76"/>
        <v>341.88034188034192</v>
      </c>
      <c r="N35" s="740">
        <f t="shared" ref="N35" si="99">N108/1.17</f>
        <v>341.88034188034192</v>
      </c>
      <c r="O35" s="463">
        <f t="shared" si="76"/>
        <v>0</v>
      </c>
      <c r="P35" s="464">
        <f>O35-N35</f>
        <v>-341.88034188034192</v>
      </c>
      <c r="Q35" s="469">
        <f t="shared" si="78"/>
        <v>1025.6410256410259</v>
      </c>
      <c r="R35" s="972">
        <f t="shared" si="79"/>
        <v>0</v>
      </c>
      <c r="S35" s="471">
        <f t="shared" si="80"/>
        <v>1025.6410256410259</v>
      </c>
      <c r="T35" s="471">
        <f t="shared" si="80"/>
        <v>0</v>
      </c>
      <c r="U35" s="472">
        <f>T35-Q35</f>
        <v>-1025.6410256410259</v>
      </c>
      <c r="V35" s="664">
        <f t="shared" ref="V35:V63" si="100">T35-R35</f>
        <v>0</v>
      </c>
      <c r="W35" s="473">
        <f>T35-S35</f>
        <v>-1025.6410256410259</v>
      </c>
      <c r="X35" s="722">
        <f t="shared" si="81"/>
        <v>427.35042735042737</v>
      </c>
      <c r="Y35" s="740">
        <f t="shared" si="81"/>
        <v>0</v>
      </c>
      <c r="Z35" s="463">
        <f t="shared" si="81"/>
        <v>0</v>
      </c>
      <c r="AA35" s="967">
        <f>Z35-Y35</f>
        <v>0</v>
      </c>
      <c r="AB35" s="722">
        <f t="shared" si="82"/>
        <v>427.35042735042737</v>
      </c>
      <c r="AC35" s="740">
        <f t="shared" si="82"/>
        <v>0</v>
      </c>
      <c r="AD35" s="463">
        <f t="shared" si="82"/>
        <v>0</v>
      </c>
      <c r="AE35" s="967">
        <f>AD35-AC35</f>
        <v>0</v>
      </c>
      <c r="AF35" s="722">
        <f t="shared" si="83"/>
        <v>427.35042735042737</v>
      </c>
      <c r="AG35" s="740">
        <f t="shared" si="83"/>
        <v>0</v>
      </c>
      <c r="AH35" s="463">
        <f t="shared" si="83"/>
        <v>0</v>
      </c>
      <c r="AI35" s="967">
        <f>AH35-AG35</f>
        <v>0</v>
      </c>
      <c r="AJ35" s="469">
        <f t="shared" si="84"/>
        <v>1282.0512820512822</v>
      </c>
      <c r="AK35" s="972">
        <f t="shared" si="85"/>
        <v>0</v>
      </c>
      <c r="AL35" s="471">
        <f t="shared" si="86"/>
        <v>0</v>
      </c>
      <c r="AM35" s="471">
        <f t="shared" si="86"/>
        <v>0</v>
      </c>
      <c r="AN35" s="474">
        <f>AM35-AJ35</f>
        <v>-1282.0512820512822</v>
      </c>
      <c r="AO35" s="664">
        <f t="shared" ref="AO35:AO63" si="101">AM35-AK35</f>
        <v>0</v>
      </c>
      <c r="AP35" s="473">
        <f>AM35-AL35</f>
        <v>0</v>
      </c>
      <c r="AQ35" s="468">
        <f>SUM(Q35,AJ35)</f>
        <v>2307.6923076923081</v>
      </c>
      <c r="AR35" s="470">
        <f t="shared" si="87"/>
        <v>0</v>
      </c>
      <c r="AS35" s="186">
        <f t="shared" si="88"/>
        <v>1025.6410256410259</v>
      </c>
      <c r="AT35" s="124">
        <f t="shared" si="88"/>
        <v>0</v>
      </c>
      <c r="AU35" s="114">
        <f>AT35-AQ35</f>
        <v>-2307.6923076923081</v>
      </c>
      <c r="AV35" s="664">
        <f t="shared" ref="AV35:AV63" si="102">AT35-AR35</f>
        <v>0</v>
      </c>
      <c r="AW35" s="66">
        <f>AT35-AS35</f>
        <v>-1025.6410256410259</v>
      </c>
      <c r="AX35" s="214"/>
      <c r="AY35" s="125"/>
      <c r="BC35" s="722">
        <f t="shared" si="89"/>
        <v>0</v>
      </c>
      <c r="BD35" s="463">
        <f t="shared" si="89"/>
        <v>0</v>
      </c>
      <c r="BE35" s="463">
        <f t="shared" si="89"/>
        <v>0</v>
      </c>
      <c r="BF35" s="464">
        <f>BE35-BD35</f>
        <v>0</v>
      </c>
      <c r="BG35" s="722">
        <f t="shared" si="90"/>
        <v>0</v>
      </c>
      <c r="BH35" s="463">
        <f t="shared" si="90"/>
        <v>0</v>
      </c>
      <c r="BI35" s="463">
        <f t="shared" si="90"/>
        <v>0</v>
      </c>
      <c r="BJ35" s="464">
        <f>BI35-BH35</f>
        <v>0</v>
      </c>
      <c r="BK35" s="722">
        <f t="shared" si="91"/>
        <v>0</v>
      </c>
      <c r="BL35" s="740">
        <f t="shared" si="91"/>
        <v>0</v>
      </c>
      <c r="BM35" s="463">
        <f t="shared" si="91"/>
        <v>0</v>
      </c>
      <c r="BN35" s="464">
        <f>BM35-BL35</f>
        <v>0</v>
      </c>
      <c r="BO35" s="469">
        <f t="shared" si="92"/>
        <v>0</v>
      </c>
      <c r="BP35" s="470">
        <f t="shared" si="92"/>
        <v>0</v>
      </c>
      <c r="BQ35" s="471">
        <f t="shared" si="92"/>
        <v>0</v>
      </c>
      <c r="BR35" s="472">
        <f>BQ35-BO35</f>
        <v>0</v>
      </c>
      <c r="BS35" s="473">
        <f>BQ35-BP35</f>
        <v>0</v>
      </c>
      <c r="BT35" s="722">
        <f t="shared" si="93"/>
        <v>0</v>
      </c>
      <c r="BU35" s="740">
        <f t="shared" si="93"/>
        <v>0</v>
      </c>
      <c r="BV35" s="463">
        <f t="shared" si="93"/>
        <v>0</v>
      </c>
      <c r="BW35" s="464">
        <f>BV35-BU35</f>
        <v>0</v>
      </c>
      <c r="BX35" s="722">
        <f t="shared" si="94"/>
        <v>0</v>
      </c>
      <c r="BY35" s="462">
        <f t="shared" si="94"/>
        <v>0</v>
      </c>
      <c r="BZ35" s="463">
        <f t="shared" si="94"/>
        <v>0</v>
      </c>
      <c r="CA35" s="464">
        <f>BZ35-BY35</f>
        <v>0</v>
      </c>
      <c r="CB35" s="722">
        <f t="shared" si="95"/>
        <v>0</v>
      </c>
      <c r="CC35" s="462">
        <f t="shared" si="95"/>
        <v>0</v>
      </c>
      <c r="CD35" s="463">
        <f t="shared" si="95"/>
        <v>0</v>
      </c>
      <c r="CE35" s="464">
        <f>CD35-CC35</f>
        <v>0</v>
      </c>
      <c r="CF35" s="469">
        <f t="shared" si="96"/>
        <v>0</v>
      </c>
      <c r="CG35" s="470">
        <f t="shared" si="96"/>
        <v>0</v>
      </c>
      <c r="CH35" s="471">
        <f t="shared" si="96"/>
        <v>0</v>
      </c>
      <c r="CI35" s="474">
        <f>CH35-CF35</f>
        <v>0</v>
      </c>
      <c r="CJ35" s="473">
        <f>CH35-CG35</f>
        <v>0</v>
      </c>
      <c r="CK35" s="468">
        <f>SUM(BO35,CF35)</f>
        <v>0</v>
      </c>
      <c r="CL35" s="95">
        <f t="shared" si="97"/>
        <v>0</v>
      </c>
      <c r="CM35" s="124">
        <f t="shared" si="97"/>
        <v>0</v>
      </c>
      <c r="CN35" s="114">
        <f>CM35-CK35</f>
        <v>0</v>
      </c>
      <c r="CO35" s="66">
        <f>CM35-CL35</f>
        <v>0</v>
      </c>
      <c r="CP35" s="214"/>
      <c r="CQ35" s="125"/>
    </row>
    <row r="36" spans="1:98" s="126" customFormat="1" ht="20.100000000000001" customHeight="1">
      <c r="A36" s="122"/>
      <c r="B36" s="244"/>
      <c r="C36" s="127"/>
      <c r="D36" s="164" t="s">
        <v>31</v>
      </c>
      <c r="E36" s="721">
        <f t="shared" si="73"/>
        <v>54188.034188034195</v>
      </c>
      <c r="F36" s="476">
        <f t="shared" ref="F36" si="103">F109/1.17</f>
        <v>54188.034188034195</v>
      </c>
      <c r="G36" s="476">
        <f t="shared" si="73"/>
        <v>0</v>
      </c>
      <c r="H36" s="477">
        <f>G36-F36</f>
        <v>-54188.034188034195</v>
      </c>
      <c r="I36" s="721">
        <f t="shared" si="75"/>
        <v>60341.880341880344</v>
      </c>
      <c r="J36" s="476">
        <f t="shared" si="75"/>
        <v>60341.880341880344</v>
      </c>
      <c r="K36" s="476">
        <f t="shared" si="75"/>
        <v>0</v>
      </c>
      <c r="L36" s="477">
        <f>K36-J36</f>
        <v>-60341.880341880344</v>
      </c>
      <c r="M36" s="721">
        <f t="shared" si="76"/>
        <v>60341.880341880344</v>
      </c>
      <c r="N36" s="558">
        <f t="shared" ref="N36" si="104">N109/1.17</f>
        <v>60341.880341880344</v>
      </c>
      <c r="O36" s="476">
        <f t="shared" si="76"/>
        <v>0</v>
      </c>
      <c r="P36" s="477">
        <f>O36-N36</f>
        <v>-60341.880341880344</v>
      </c>
      <c r="Q36" s="425">
        <f t="shared" si="78"/>
        <v>174871.79487179487</v>
      </c>
      <c r="R36" s="478">
        <f t="shared" si="79"/>
        <v>0</v>
      </c>
      <c r="S36" s="426">
        <f t="shared" si="80"/>
        <v>174871.79487179487</v>
      </c>
      <c r="T36" s="396">
        <f t="shared" si="80"/>
        <v>0</v>
      </c>
      <c r="U36" s="404">
        <f>T36-Q36</f>
        <v>-174871.79487179487</v>
      </c>
      <c r="V36" s="990">
        <f t="shared" si="100"/>
        <v>0</v>
      </c>
      <c r="W36" s="432">
        <f>T36-S36</f>
        <v>-174871.79487179487</v>
      </c>
      <c r="X36" s="721">
        <f t="shared" si="81"/>
        <v>60256.410256410258</v>
      </c>
      <c r="Y36" s="558">
        <f t="shared" si="81"/>
        <v>0</v>
      </c>
      <c r="Z36" s="476">
        <f t="shared" si="81"/>
        <v>0</v>
      </c>
      <c r="AA36" s="968">
        <f>Z36-Y36</f>
        <v>0</v>
      </c>
      <c r="AB36" s="721">
        <f t="shared" si="82"/>
        <v>66324.786324786328</v>
      </c>
      <c r="AC36" s="558">
        <f t="shared" si="82"/>
        <v>0</v>
      </c>
      <c r="AD36" s="476">
        <f t="shared" si="82"/>
        <v>0</v>
      </c>
      <c r="AE36" s="968">
        <f>AD36-AC36</f>
        <v>0</v>
      </c>
      <c r="AF36" s="721">
        <f t="shared" si="83"/>
        <v>72393.162393162391</v>
      </c>
      <c r="AG36" s="558">
        <f t="shared" si="83"/>
        <v>0</v>
      </c>
      <c r="AH36" s="476">
        <f t="shared" si="83"/>
        <v>0</v>
      </c>
      <c r="AI36" s="968">
        <f>AH36-AG36</f>
        <v>0</v>
      </c>
      <c r="AJ36" s="425">
        <f t="shared" si="84"/>
        <v>198974.358974359</v>
      </c>
      <c r="AK36" s="478">
        <f t="shared" si="85"/>
        <v>0</v>
      </c>
      <c r="AL36" s="426">
        <f t="shared" si="86"/>
        <v>0</v>
      </c>
      <c r="AM36" s="396">
        <f t="shared" si="86"/>
        <v>0</v>
      </c>
      <c r="AN36" s="433">
        <f>AM36-AJ36</f>
        <v>-198974.358974359</v>
      </c>
      <c r="AO36" s="990">
        <f t="shared" si="101"/>
        <v>0</v>
      </c>
      <c r="AP36" s="432">
        <f>AM36-AL36</f>
        <v>0</v>
      </c>
      <c r="AQ36" s="468">
        <f>SUM(Q36,AJ36)</f>
        <v>373846.15384615387</v>
      </c>
      <c r="AR36" s="572">
        <f t="shared" si="87"/>
        <v>0</v>
      </c>
      <c r="AS36" s="186">
        <f t="shared" si="88"/>
        <v>174871.79487179487</v>
      </c>
      <c r="AT36" s="124">
        <f t="shared" si="88"/>
        <v>0</v>
      </c>
      <c r="AU36" s="114">
        <f>AT36-AQ36</f>
        <v>-373846.15384615387</v>
      </c>
      <c r="AV36" s="990">
        <f t="shared" si="102"/>
        <v>0</v>
      </c>
      <c r="AW36" s="66">
        <f>AT36-AS36</f>
        <v>-174871.79487179487</v>
      </c>
      <c r="AX36" s="214"/>
      <c r="AY36" s="125"/>
      <c r="BC36" s="721">
        <f t="shared" si="89"/>
        <v>0</v>
      </c>
      <c r="BD36" s="476">
        <f t="shared" si="89"/>
        <v>0</v>
      </c>
      <c r="BE36" s="476">
        <f t="shared" si="89"/>
        <v>0</v>
      </c>
      <c r="BF36" s="477">
        <f>BE36-BD36</f>
        <v>0</v>
      </c>
      <c r="BG36" s="721">
        <f t="shared" si="90"/>
        <v>0</v>
      </c>
      <c r="BH36" s="476">
        <f t="shared" si="90"/>
        <v>0</v>
      </c>
      <c r="BI36" s="476">
        <f t="shared" si="90"/>
        <v>0</v>
      </c>
      <c r="BJ36" s="477">
        <f>BI36-BH36</f>
        <v>0</v>
      </c>
      <c r="BK36" s="721">
        <f t="shared" si="91"/>
        <v>0</v>
      </c>
      <c r="BL36" s="558">
        <f t="shared" si="91"/>
        <v>0</v>
      </c>
      <c r="BM36" s="476">
        <f t="shared" si="91"/>
        <v>0</v>
      </c>
      <c r="BN36" s="477">
        <f>BM36-BL36</f>
        <v>0</v>
      </c>
      <c r="BO36" s="425">
        <f t="shared" si="92"/>
        <v>0</v>
      </c>
      <c r="BP36" s="478">
        <f t="shared" si="92"/>
        <v>0</v>
      </c>
      <c r="BQ36" s="396">
        <f t="shared" si="92"/>
        <v>0</v>
      </c>
      <c r="BR36" s="404">
        <f>BQ36-BO36</f>
        <v>0</v>
      </c>
      <c r="BS36" s="432">
        <f>BQ36-BP36</f>
        <v>0</v>
      </c>
      <c r="BT36" s="721">
        <f t="shared" si="93"/>
        <v>0</v>
      </c>
      <c r="BU36" s="558">
        <f t="shared" si="93"/>
        <v>0</v>
      </c>
      <c r="BV36" s="476">
        <f t="shared" si="93"/>
        <v>0</v>
      </c>
      <c r="BW36" s="477">
        <f>BV36-BU36</f>
        <v>0</v>
      </c>
      <c r="BX36" s="721">
        <f t="shared" si="94"/>
        <v>0</v>
      </c>
      <c r="BY36" s="475">
        <f t="shared" si="94"/>
        <v>0</v>
      </c>
      <c r="BZ36" s="476">
        <f t="shared" si="94"/>
        <v>0</v>
      </c>
      <c r="CA36" s="477">
        <f>BZ36-BY36</f>
        <v>0</v>
      </c>
      <c r="CB36" s="721">
        <f t="shared" si="95"/>
        <v>0</v>
      </c>
      <c r="CC36" s="475">
        <f t="shared" si="95"/>
        <v>0</v>
      </c>
      <c r="CD36" s="476">
        <f t="shared" si="95"/>
        <v>0</v>
      </c>
      <c r="CE36" s="477">
        <f>CD36-CC36</f>
        <v>0</v>
      </c>
      <c r="CF36" s="425">
        <f t="shared" si="96"/>
        <v>0</v>
      </c>
      <c r="CG36" s="478">
        <f t="shared" si="96"/>
        <v>0</v>
      </c>
      <c r="CH36" s="396">
        <f t="shared" si="96"/>
        <v>0</v>
      </c>
      <c r="CI36" s="433">
        <f>CH36-CF36</f>
        <v>0</v>
      </c>
      <c r="CJ36" s="432">
        <f>CH36-CG36</f>
        <v>0</v>
      </c>
      <c r="CK36" s="468">
        <f>SUM(BO36,CF36)</f>
        <v>0</v>
      </c>
      <c r="CL36" s="95">
        <f t="shared" si="97"/>
        <v>0</v>
      </c>
      <c r="CM36" s="124">
        <f t="shared" si="97"/>
        <v>0</v>
      </c>
      <c r="CN36" s="114">
        <f>CM36-CK36</f>
        <v>0</v>
      </c>
      <c r="CO36" s="66">
        <f>CM36-CL36</f>
        <v>0</v>
      </c>
      <c r="CP36" s="214"/>
      <c r="CQ36" s="125"/>
    </row>
    <row r="37" spans="1:98" s="174" customFormat="1" ht="20.100000000000001" customHeight="1">
      <c r="A37" s="141"/>
      <c r="B37" s="147"/>
      <c r="C37" s="1095" t="s">
        <v>57</v>
      </c>
      <c r="D37" s="1096"/>
      <c r="E37" s="721">
        <f t="shared" si="73"/>
        <v>54529.914529914531</v>
      </c>
      <c r="F37" s="476">
        <f t="shared" ref="F37" si="105">F110/1.17</f>
        <v>54529.914529914531</v>
      </c>
      <c r="G37" s="476">
        <f t="shared" si="73"/>
        <v>0</v>
      </c>
      <c r="H37" s="477">
        <f>G37-F37</f>
        <v>-54529.914529914531</v>
      </c>
      <c r="I37" s="721">
        <f t="shared" si="75"/>
        <v>60683.760683760687</v>
      </c>
      <c r="J37" s="476">
        <f t="shared" si="75"/>
        <v>60683.760683760687</v>
      </c>
      <c r="K37" s="476">
        <f t="shared" si="75"/>
        <v>0</v>
      </c>
      <c r="L37" s="477">
        <f>K37-J37</f>
        <v>-60683.760683760687</v>
      </c>
      <c r="M37" s="721">
        <f t="shared" si="76"/>
        <v>60683.760683760687</v>
      </c>
      <c r="N37" s="558">
        <f t="shared" ref="N37" si="106">N110/1.17</f>
        <v>60683.760683760687</v>
      </c>
      <c r="O37" s="476">
        <f t="shared" si="76"/>
        <v>0</v>
      </c>
      <c r="P37" s="477">
        <f>O37-N37</f>
        <v>-60683.760683760687</v>
      </c>
      <c r="Q37" s="425">
        <f>E37+I37+M37</f>
        <v>175897.43589743591</v>
      </c>
      <c r="R37" s="693">
        <f t="shared" si="79"/>
        <v>0</v>
      </c>
      <c r="S37" s="480">
        <f>F37+J37+N37</f>
        <v>175897.43589743591</v>
      </c>
      <c r="T37" s="480">
        <f>T35+T36</f>
        <v>0</v>
      </c>
      <c r="U37" s="404">
        <f>T37-Q37</f>
        <v>-175897.43589743591</v>
      </c>
      <c r="V37" s="990">
        <f t="shared" si="100"/>
        <v>0</v>
      </c>
      <c r="W37" s="432">
        <f>T37-S37</f>
        <v>-175897.43589743591</v>
      </c>
      <c r="X37" s="721">
        <f t="shared" si="81"/>
        <v>60683.760683760687</v>
      </c>
      <c r="Y37" s="558">
        <f t="shared" si="81"/>
        <v>0</v>
      </c>
      <c r="Z37" s="476">
        <f t="shared" si="81"/>
        <v>0</v>
      </c>
      <c r="AA37" s="968">
        <f>Z37-Y37</f>
        <v>0</v>
      </c>
      <c r="AB37" s="721">
        <f t="shared" si="82"/>
        <v>66752.13675213675</v>
      </c>
      <c r="AC37" s="558">
        <f t="shared" si="82"/>
        <v>0</v>
      </c>
      <c r="AD37" s="476">
        <f t="shared" si="82"/>
        <v>0</v>
      </c>
      <c r="AE37" s="968">
        <f>AD37-AC37</f>
        <v>0</v>
      </c>
      <c r="AF37" s="721">
        <f t="shared" si="83"/>
        <v>72820.512820512828</v>
      </c>
      <c r="AG37" s="558">
        <f t="shared" si="83"/>
        <v>0</v>
      </c>
      <c r="AH37" s="476">
        <f t="shared" si="83"/>
        <v>0</v>
      </c>
      <c r="AI37" s="968">
        <f>AH37-AG37</f>
        <v>0</v>
      </c>
      <c r="AJ37" s="425">
        <f>X37+AB37+AF37</f>
        <v>200256.41025641025</v>
      </c>
      <c r="AK37" s="693">
        <f t="shared" si="85"/>
        <v>0</v>
      </c>
      <c r="AL37" s="480">
        <f>Y37+AC37+AG37</f>
        <v>0</v>
      </c>
      <c r="AM37" s="480">
        <f>AM35+AM36</f>
        <v>0</v>
      </c>
      <c r="AN37" s="433">
        <f>AM37-AJ37</f>
        <v>-200256.41025641025</v>
      </c>
      <c r="AO37" s="990">
        <f t="shared" si="101"/>
        <v>0</v>
      </c>
      <c r="AP37" s="432">
        <f>AM37-AL37</f>
        <v>0</v>
      </c>
      <c r="AQ37" s="468">
        <f>SUM(Q37,AJ37)</f>
        <v>376153.84615384613</v>
      </c>
      <c r="AR37" s="479">
        <f t="shared" si="87"/>
        <v>0</v>
      </c>
      <c r="AS37" s="1076">
        <f t="shared" si="88"/>
        <v>175897.43589743591</v>
      </c>
      <c r="AT37" s="124">
        <f t="shared" si="88"/>
        <v>0</v>
      </c>
      <c r="AU37" s="114">
        <f>AT37-AQ37</f>
        <v>-376153.84615384613</v>
      </c>
      <c r="AV37" s="990">
        <f t="shared" si="102"/>
        <v>0</v>
      </c>
      <c r="AW37" s="66">
        <f>AT37-AS37</f>
        <v>-175897.43589743591</v>
      </c>
      <c r="AX37" s="67"/>
      <c r="AY37" s="57"/>
      <c r="BC37" s="721">
        <f t="shared" si="89"/>
        <v>0</v>
      </c>
      <c r="BD37" s="476">
        <f t="shared" si="89"/>
        <v>0</v>
      </c>
      <c r="BE37" s="476">
        <f t="shared" si="89"/>
        <v>0</v>
      </c>
      <c r="BF37" s="477">
        <f>BE37-BD37</f>
        <v>0</v>
      </c>
      <c r="BG37" s="721">
        <f t="shared" si="90"/>
        <v>0</v>
      </c>
      <c r="BH37" s="476">
        <f t="shared" si="90"/>
        <v>0</v>
      </c>
      <c r="BI37" s="476">
        <f t="shared" si="90"/>
        <v>0</v>
      </c>
      <c r="BJ37" s="477">
        <f>BI37-BH37</f>
        <v>0</v>
      </c>
      <c r="BK37" s="721">
        <f t="shared" si="91"/>
        <v>0</v>
      </c>
      <c r="BL37" s="558">
        <f t="shared" si="91"/>
        <v>0</v>
      </c>
      <c r="BM37" s="476">
        <f t="shared" si="91"/>
        <v>0</v>
      </c>
      <c r="BN37" s="477">
        <f>BM37-BL37</f>
        <v>0</v>
      </c>
      <c r="BO37" s="425">
        <f>BC37+BG37+BK37</f>
        <v>0</v>
      </c>
      <c r="BP37" s="479">
        <f>BD37+BH37+BL37</f>
        <v>0</v>
      </c>
      <c r="BQ37" s="480">
        <f>BQ35+BQ36</f>
        <v>0</v>
      </c>
      <c r="BR37" s="404">
        <f>BQ37-BO37</f>
        <v>0</v>
      </c>
      <c r="BS37" s="432">
        <f>BQ37-BP37</f>
        <v>0</v>
      </c>
      <c r="BT37" s="721">
        <f t="shared" si="93"/>
        <v>0</v>
      </c>
      <c r="BU37" s="558">
        <f t="shared" si="93"/>
        <v>0</v>
      </c>
      <c r="BV37" s="476">
        <f t="shared" si="93"/>
        <v>0</v>
      </c>
      <c r="BW37" s="477">
        <f>BV37-BU37</f>
        <v>0</v>
      </c>
      <c r="BX37" s="721">
        <f t="shared" si="94"/>
        <v>0</v>
      </c>
      <c r="BY37" s="475">
        <f t="shared" si="94"/>
        <v>0</v>
      </c>
      <c r="BZ37" s="476">
        <f t="shared" si="94"/>
        <v>0</v>
      </c>
      <c r="CA37" s="477">
        <f>BZ37-BY37</f>
        <v>0</v>
      </c>
      <c r="CB37" s="721">
        <f t="shared" si="95"/>
        <v>0</v>
      </c>
      <c r="CC37" s="475">
        <f t="shared" si="95"/>
        <v>0</v>
      </c>
      <c r="CD37" s="476">
        <f t="shared" si="95"/>
        <v>0</v>
      </c>
      <c r="CE37" s="477">
        <f>CD37-CC37</f>
        <v>0</v>
      </c>
      <c r="CF37" s="425">
        <f>BT37+BX37+CB37</f>
        <v>0</v>
      </c>
      <c r="CG37" s="479">
        <f>BU37+BY37+CC37</f>
        <v>0</v>
      </c>
      <c r="CH37" s="480">
        <f>CH35+CH36</f>
        <v>0</v>
      </c>
      <c r="CI37" s="433">
        <f>CH37-CF37</f>
        <v>0</v>
      </c>
      <c r="CJ37" s="432">
        <f>CH37-CG37</f>
        <v>0</v>
      </c>
      <c r="CK37" s="468">
        <f>SUM(BO37,CF37)</f>
        <v>0</v>
      </c>
      <c r="CL37" s="267">
        <f t="shared" si="97"/>
        <v>0</v>
      </c>
      <c r="CM37" s="124">
        <f t="shared" si="97"/>
        <v>0</v>
      </c>
      <c r="CN37" s="114">
        <f>CM37-CK37</f>
        <v>0</v>
      </c>
      <c r="CO37" s="66">
        <f>CM37-CL37</f>
        <v>0</v>
      </c>
      <c r="CP37" s="67"/>
      <c r="CQ37" s="57"/>
    </row>
    <row r="38" spans="1:98" s="74" customFormat="1" ht="20.100000000000001" customHeight="1">
      <c r="A38" s="31"/>
      <c r="B38" s="31"/>
      <c r="C38" s="236"/>
      <c r="D38" s="163"/>
      <c r="E38" s="720"/>
      <c r="F38" s="408"/>
      <c r="G38" s="408"/>
      <c r="H38" s="765">
        <f>G39/F39</f>
        <v>0</v>
      </c>
      <c r="I38" s="720"/>
      <c r="J38" s="408"/>
      <c r="K38" s="408"/>
      <c r="L38" s="765">
        <f>K39/J39</f>
        <v>0</v>
      </c>
      <c r="M38" s="720"/>
      <c r="N38" s="408"/>
      <c r="O38" s="408"/>
      <c r="P38" s="875">
        <f>O39/N39</f>
        <v>0</v>
      </c>
      <c r="Q38" s="407"/>
      <c r="R38" s="973"/>
      <c r="S38" s="1003"/>
      <c r="T38" s="483"/>
      <c r="U38" s="824">
        <f>T39/Q39</f>
        <v>0</v>
      </c>
      <c r="V38" s="991">
        <f t="shared" si="100"/>
        <v>0</v>
      </c>
      <c r="W38" s="765">
        <f>T39/S39</f>
        <v>0</v>
      </c>
      <c r="X38" s="720"/>
      <c r="Y38" s="408"/>
      <c r="Z38" s="408"/>
      <c r="AA38" s="654" t="e">
        <f>Z39/Y39</f>
        <v>#DIV/0!</v>
      </c>
      <c r="AB38" s="720"/>
      <c r="AC38" s="408"/>
      <c r="AD38" s="408"/>
      <c r="AE38" s="591" t="e">
        <f>AD39/AC39</f>
        <v>#DIV/0!</v>
      </c>
      <c r="AF38" s="720"/>
      <c r="AG38" s="408"/>
      <c r="AH38" s="408"/>
      <c r="AI38" s="591" t="e">
        <f>AH39/AG39</f>
        <v>#DIV/0!</v>
      </c>
      <c r="AJ38" s="407"/>
      <c r="AK38" s="973"/>
      <c r="AL38" s="1003"/>
      <c r="AM38" s="483"/>
      <c r="AN38" s="835">
        <f>AM39/AJ39</f>
        <v>0</v>
      </c>
      <c r="AO38" s="991">
        <f t="shared" si="101"/>
        <v>0</v>
      </c>
      <c r="AP38" s="409" t="e">
        <f>AM39/AL39</f>
        <v>#DIV/0!</v>
      </c>
      <c r="AQ38" s="407"/>
      <c r="AR38" s="482"/>
      <c r="AS38" s="1081"/>
      <c r="AT38" s="6"/>
      <c r="AU38" s="834">
        <f>AT39/AQ39</f>
        <v>0</v>
      </c>
      <c r="AV38" s="991">
        <f t="shared" si="102"/>
        <v>0</v>
      </c>
      <c r="AW38" s="877">
        <f>AT39/AS39</f>
        <v>0</v>
      </c>
      <c r="AX38" s="213"/>
      <c r="AY38" s="85"/>
      <c r="BC38" s="720"/>
      <c r="BD38" s="408"/>
      <c r="BE38" s="408"/>
      <c r="BF38" s="765" t="e">
        <f>BE39/BD39</f>
        <v>#DIV/0!</v>
      </c>
      <c r="BG38" s="720"/>
      <c r="BH38" s="408"/>
      <c r="BI38" s="408"/>
      <c r="BJ38" s="765" t="e">
        <f>BI39/BH39</f>
        <v>#DIV/0!</v>
      </c>
      <c r="BK38" s="720"/>
      <c r="BL38" s="408"/>
      <c r="BM38" s="408"/>
      <c r="BN38" s="875" t="e">
        <f>BM39/BL39</f>
        <v>#DIV/0!</v>
      </c>
      <c r="BO38" s="407"/>
      <c r="BP38" s="482"/>
      <c r="BQ38" s="483"/>
      <c r="BR38" s="824" t="e">
        <f>BQ39/BO39</f>
        <v>#DIV/0!</v>
      </c>
      <c r="BS38" s="765" t="e">
        <f>BQ39/BP39</f>
        <v>#DIV/0!</v>
      </c>
      <c r="BT38" s="720"/>
      <c r="BU38" s="408"/>
      <c r="BV38" s="408"/>
      <c r="BW38" s="875" t="e">
        <f>BV39/BU39</f>
        <v>#DIV/0!</v>
      </c>
      <c r="BX38" s="720"/>
      <c r="BY38" s="481"/>
      <c r="BZ38" s="408"/>
      <c r="CA38" s="409" t="e">
        <f>BZ39/BY39</f>
        <v>#DIV/0!</v>
      </c>
      <c r="CB38" s="720"/>
      <c r="CC38" s="481"/>
      <c r="CD38" s="408"/>
      <c r="CE38" s="409" t="e">
        <f>CD39/CC39</f>
        <v>#DIV/0!</v>
      </c>
      <c r="CF38" s="407"/>
      <c r="CG38" s="482"/>
      <c r="CH38" s="483"/>
      <c r="CI38" s="835" t="e">
        <f>CH39/CF39</f>
        <v>#DIV/0!</v>
      </c>
      <c r="CJ38" s="409" t="e">
        <f>CH39/CG39</f>
        <v>#DIV/0!</v>
      </c>
      <c r="CK38" s="407"/>
      <c r="CL38" s="18"/>
      <c r="CM38" s="6"/>
      <c r="CN38" s="834" t="e">
        <f>CM39/CK39</f>
        <v>#DIV/0!</v>
      </c>
      <c r="CO38" s="877" t="e">
        <f>CM39/CL39</f>
        <v>#DIV/0!</v>
      </c>
      <c r="CP38" s="213"/>
      <c r="CQ38" s="85"/>
    </row>
    <row r="39" spans="1:98" s="870" customFormat="1" ht="20.100000000000001" customHeight="1">
      <c r="A39" s="868"/>
      <c r="B39" s="869" t="s">
        <v>12</v>
      </c>
      <c r="C39" s="243"/>
      <c r="D39" s="234"/>
      <c r="E39" s="781">
        <f t="shared" ref="E39:G44" si="107">E112/1.17</f>
        <v>60512.820512820515</v>
      </c>
      <c r="F39" s="782">
        <f t="shared" ref="F39" si="108">F112/1.17</f>
        <v>61367.521367521374</v>
      </c>
      <c r="G39" s="782">
        <f t="shared" si="107"/>
        <v>0</v>
      </c>
      <c r="H39" s="783">
        <f t="shared" ref="H39:H44" si="109">G39-F39</f>
        <v>-61367.521367521374</v>
      </c>
      <c r="I39" s="781">
        <f t="shared" ref="I39:K44" si="110">I112/1.17</f>
        <v>67264.957264957266</v>
      </c>
      <c r="J39" s="782">
        <f t="shared" si="110"/>
        <v>69230.769230769234</v>
      </c>
      <c r="K39" s="782">
        <f t="shared" si="110"/>
        <v>0</v>
      </c>
      <c r="L39" s="783">
        <f t="shared" ref="L39:L44" si="111">K39-J39</f>
        <v>-69230.769230769234</v>
      </c>
      <c r="M39" s="781">
        <f t="shared" ref="M39:O44" si="112">M112/1.17</f>
        <v>67863.247863247874</v>
      </c>
      <c r="N39" s="786">
        <f t="shared" ref="N39" si="113">N112/1.17</f>
        <v>72649.572649572656</v>
      </c>
      <c r="O39" s="782">
        <f t="shared" si="112"/>
        <v>0</v>
      </c>
      <c r="P39" s="783">
        <f t="shared" ref="P39:P44" si="114">O39-N39</f>
        <v>-72649.572649572656</v>
      </c>
      <c r="Q39" s="585">
        <f t="shared" ref="Q39:Q44" si="115">E39+I39+M39</f>
        <v>195641.02564102566</v>
      </c>
      <c r="R39" s="784">
        <f t="shared" ref="R39:R44" si="116">R112/1.17</f>
        <v>0</v>
      </c>
      <c r="S39" s="786">
        <f t="shared" ref="S39:S44" si="117">F39+J39+N39</f>
        <v>203247.86324786325</v>
      </c>
      <c r="T39" s="569">
        <f t="shared" ref="T39:T44" si="118">G39+K39+O39</f>
        <v>0</v>
      </c>
      <c r="U39" s="786">
        <f t="shared" ref="U39:U44" si="119">T39-Q39</f>
        <v>-195641.02564102566</v>
      </c>
      <c r="V39" s="782">
        <f t="shared" si="100"/>
        <v>0</v>
      </c>
      <c r="W39" s="783">
        <f t="shared" ref="W39:W44" si="120">T39-S39</f>
        <v>-203247.86324786325</v>
      </c>
      <c r="X39" s="781">
        <f t="shared" ref="X39:Z44" si="121">X112/1.17</f>
        <v>67863.247863247874</v>
      </c>
      <c r="Y39" s="786">
        <f t="shared" si="121"/>
        <v>0</v>
      </c>
      <c r="Z39" s="782">
        <f t="shared" si="121"/>
        <v>0</v>
      </c>
      <c r="AA39" s="955">
        <f t="shared" ref="AA39:AA44" si="122">Z39-Y39</f>
        <v>0</v>
      </c>
      <c r="AB39" s="781">
        <f t="shared" ref="AB39:AD44" si="123">AB112/1.17</f>
        <v>73931.623931623937</v>
      </c>
      <c r="AC39" s="786">
        <f t="shared" si="123"/>
        <v>0</v>
      </c>
      <c r="AD39" s="782">
        <f t="shared" si="123"/>
        <v>0</v>
      </c>
      <c r="AE39" s="955">
        <f t="shared" ref="AE39:AE44" si="124">AD39-AC39</f>
        <v>0</v>
      </c>
      <c r="AF39" s="781">
        <f t="shared" ref="AF39:AH44" si="125">AF112/1.17</f>
        <v>79487.179487179499</v>
      </c>
      <c r="AG39" s="786">
        <f t="shared" si="125"/>
        <v>0</v>
      </c>
      <c r="AH39" s="782">
        <f t="shared" si="125"/>
        <v>0</v>
      </c>
      <c r="AI39" s="955">
        <f t="shared" ref="AI39:AI44" si="126">AH39-AG39</f>
        <v>0</v>
      </c>
      <c r="AJ39" s="585">
        <f t="shared" ref="AJ39:AJ44" si="127">X39+AB39+AF39</f>
        <v>221282.05128205131</v>
      </c>
      <c r="AK39" s="784">
        <f t="shared" ref="AK39:AK44" si="128">AK112/1.17</f>
        <v>0</v>
      </c>
      <c r="AL39" s="786">
        <f t="shared" ref="AL39:AL44" si="129">Y39+AC39+AG39</f>
        <v>0</v>
      </c>
      <c r="AM39" s="569">
        <f t="shared" ref="AM39:AM44" si="130">Z39+AD39+AH39</f>
        <v>0</v>
      </c>
      <c r="AN39" s="813">
        <f t="shared" ref="AN39:AN44" si="131">AM39-AJ39</f>
        <v>-221282.05128205131</v>
      </c>
      <c r="AO39" s="782">
        <f t="shared" si="101"/>
        <v>0</v>
      </c>
      <c r="AP39" s="783">
        <f t="shared" ref="AP39:AP44" si="132">AM39-AL39</f>
        <v>0</v>
      </c>
      <c r="AQ39" s="585">
        <f t="shared" ref="AQ39:AQ44" si="133">SUM(Q39,AJ39)</f>
        <v>416923.07692307699</v>
      </c>
      <c r="AR39" s="784">
        <f t="shared" ref="AR39:AR44" si="134">AR112/1.17</f>
        <v>0</v>
      </c>
      <c r="AS39" s="204">
        <f t="shared" ref="AS39:AS44" si="135">S39+AL39</f>
        <v>203247.86324786325</v>
      </c>
      <c r="AT39" s="204">
        <f t="shared" ref="AT39:AT44" si="136">T39+AM39</f>
        <v>0</v>
      </c>
      <c r="AU39" s="778">
        <f t="shared" ref="AU39:AU44" si="137">AT39-AQ39</f>
        <v>-416923.07692307699</v>
      </c>
      <c r="AV39" s="782">
        <f t="shared" si="102"/>
        <v>0</v>
      </c>
      <c r="AW39" s="777">
        <f t="shared" ref="AW39:AW44" si="138">AT39-AS39</f>
        <v>-203247.86324786325</v>
      </c>
      <c r="AX39" s="811">
        <f>AQ39/6</f>
        <v>69487.179487179499</v>
      </c>
      <c r="AY39" s="812">
        <f>AT39/6</f>
        <v>0</v>
      </c>
      <c r="AZ39" s="780">
        <f>AY39/AX39</f>
        <v>0</v>
      </c>
      <c r="BA39" s="814">
        <f>AY39-AX39</f>
        <v>-69487.179487179499</v>
      </c>
      <c r="BB39" s="814">
        <f>AW39/6</f>
        <v>-33874.643874643873</v>
      </c>
      <c r="BC39" s="781">
        <f t="shared" ref="BC39:BE44" si="139">BC112/1.17</f>
        <v>0</v>
      </c>
      <c r="BD39" s="782">
        <f t="shared" si="139"/>
        <v>0</v>
      </c>
      <c r="BE39" s="782">
        <f t="shared" si="139"/>
        <v>0</v>
      </c>
      <c r="BF39" s="783">
        <f t="shared" ref="BF39:BF44" si="140">BE39-BD39</f>
        <v>0</v>
      </c>
      <c r="BG39" s="781">
        <f t="shared" ref="BG39:BI44" si="141">BG112/1.17</f>
        <v>0</v>
      </c>
      <c r="BH39" s="782">
        <f t="shared" si="141"/>
        <v>0</v>
      </c>
      <c r="BI39" s="782">
        <f t="shared" si="141"/>
        <v>0</v>
      </c>
      <c r="BJ39" s="783">
        <f t="shared" ref="BJ39:BJ44" si="142">BI39-BH39</f>
        <v>0</v>
      </c>
      <c r="BK39" s="781">
        <f t="shared" ref="BK39:BM44" si="143">BK112/1.17</f>
        <v>0</v>
      </c>
      <c r="BL39" s="786">
        <f t="shared" si="143"/>
        <v>0</v>
      </c>
      <c r="BM39" s="782">
        <f t="shared" si="143"/>
        <v>0</v>
      </c>
      <c r="BN39" s="783">
        <f t="shared" ref="BN39:BN44" si="144">BM39-BL39</f>
        <v>0</v>
      </c>
      <c r="BO39" s="585">
        <f t="shared" ref="BO39:BO44" si="145">BC39+BG39+BK39</f>
        <v>0</v>
      </c>
      <c r="BP39" s="782">
        <f t="shared" ref="BP39:BP44" si="146">BD39+BH39+BL39</f>
        <v>0</v>
      </c>
      <c r="BQ39" s="569">
        <f t="shared" ref="BQ39:BQ44" si="147">BE39+BI39+BM39</f>
        <v>0</v>
      </c>
      <c r="BR39" s="786">
        <f t="shared" ref="BR39:BR44" si="148">BQ39-BO39</f>
        <v>0</v>
      </c>
      <c r="BS39" s="783">
        <f t="shared" ref="BS39:BS44" si="149">BQ39-BP39</f>
        <v>0</v>
      </c>
      <c r="BT39" s="781">
        <f t="shared" ref="BT39:BV44" si="150">BT112/1.17</f>
        <v>0</v>
      </c>
      <c r="BU39" s="786">
        <f t="shared" si="150"/>
        <v>0</v>
      </c>
      <c r="BV39" s="782">
        <f t="shared" si="150"/>
        <v>0</v>
      </c>
      <c r="BW39" s="783">
        <f t="shared" ref="BW39:BW44" si="151">BV39-BU39</f>
        <v>0</v>
      </c>
      <c r="BX39" s="781">
        <f t="shared" ref="BX39:BZ44" si="152">BX112/1.17</f>
        <v>0</v>
      </c>
      <c r="BY39" s="785">
        <f t="shared" si="152"/>
        <v>0</v>
      </c>
      <c r="BZ39" s="782">
        <f t="shared" si="152"/>
        <v>0</v>
      </c>
      <c r="CA39" s="783">
        <f t="shared" ref="CA39:CA44" si="153">BZ39-BY39</f>
        <v>0</v>
      </c>
      <c r="CB39" s="781">
        <f t="shared" ref="CB39:CD44" si="154">CB112/1.17</f>
        <v>0</v>
      </c>
      <c r="CC39" s="785">
        <f t="shared" si="154"/>
        <v>0</v>
      </c>
      <c r="CD39" s="782">
        <f t="shared" si="154"/>
        <v>0</v>
      </c>
      <c r="CE39" s="783">
        <f t="shared" ref="CE39:CE44" si="155">CD39-CC39</f>
        <v>0</v>
      </c>
      <c r="CF39" s="585">
        <f t="shared" ref="CF39:CF44" si="156">BT39+BX39+CB39</f>
        <v>0</v>
      </c>
      <c r="CG39" s="782">
        <f t="shared" ref="CG39:CG44" si="157">BU39+BY39+CC39</f>
        <v>0</v>
      </c>
      <c r="CH39" s="569">
        <f t="shared" ref="CH39:CH44" si="158">BV39+BZ39+CD39</f>
        <v>0</v>
      </c>
      <c r="CI39" s="813">
        <f t="shared" ref="CI39:CI44" si="159">CH39-CF39</f>
        <v>0</v>
      </c>
      <c r="CJ39" s="783">
        <f t="shared" ref="CJ39:CJ44" si="160">CH39-CG39</f>
        <v>0</v>
      </c>
      <c r="CK39" s="585">
        <f t="shared" ref="CK39:CK44" si="161">SUM(BO39,CF39)</f>
        <v>0</v>
      </c>
      <c r="CL39" s="779">
        <f t="shared" ref="CL39:CL44" si="162">BP39+CG39</f>
        <v>0</v>
      </c>
      <c r="CM39" s="204">
        <f t="shared" ref="CM39:CM44" si="163">BQ39+CH39</f>
        <v>0</v>
      </c>
      <c r="CN39" s="778">
        <f t="shared" ref="CN39:CN44" si="164">CM39-CK39</f>
        <v>0</v>
      </c>
      <c r="CO39" s="777">
        <f t="shared" ref="CO39:CO44" si="165">CM39-CL39</f>
        <v>0</v>
      </c>
      <c r="CP39" s="811">
        <f>CK39/6</f>
        <v>0</v>
      </c>
      <c r="CQ39" s="812">
        <f>CM39/6</f>
        <v>0</v>
      </c>
      <c r="CR39" s="780" t="e">
        <f>CQ39/CP39</f>
        <v>#DIV/0!</v>
      </c>
      <c r="CS39" s="814">
        <f>CQ39-CP39</f>
        <v>0</v>
      </c>
      <c r="CT39" s="814">
        <f>CO39/6</f>
        <v>0</v>
      </c>
    </row>
    <row r="40" spans="1:98" s="132" customFormat="1" ht="20.100000000000001" customHeight="1">
      <c r="A40" s="128"/>
      <c r="B40" s="128"/>
      <c r="C40" s="314" t="s">
        <v>24</v>
      </c>
      <c r="D40" s="315"/>
      <c r="E40" s="486">
        <f t="shared" si="107"/>
        <v>10854.700854700855</v>
      </c>
      <c r="F40" s="396">
        <f t="shared" ref="F40" si="166">F113/1.17</f>
        <v>10256.410256410258</v>
      </c>
      <c r="G40" s="396">
        <f t="shared" si="107"/>
        <v>0</v>
      </c>
      <c r="H40" s="447">
        <f t="shared" si="109"/>
        <v>-10256.410256410258</v>
      </c>
      <c r="I40" s="486">
        <f t="shared" si="110"/>
        <v>11794.871794871795</v>
      </c>
      <c r="J40" s="396">
        <f t="shared" si="110"/>
        <v>7478.6324786324794</v>
      </c>
      <c r="K40" s="396">
        <f t="shared" si="110"/>
        <v>0</v>
      </c>
      <c r="L40" s="447">
        <f t="shared" si="111"/>
        <v>-7478.6324786324794</v>
      </c>
      <c r="M40" s="486">
        <f t="shared" si="112"/>
        <v>11794.871794871795</v>
      </c>
      <c r="N40" s="396">
        <f t="shared" ref="N40" si="167">N113/1.17</f>
        <v>7905.9829059829062</v>
      </c>
      <c r="O40" s="396">
        <f t="shared" si="112"/>
        <v>0</v>
      </c>
      <c r="P40" s="447">
        <f t="shared" si="114"/>
        <v>-7905.9829059829062</v>
      </c>
      <c r="Q40" s="487">
        <f t="shared" si="115"/>
        <v>34444.444444444445</v>
      </c>
      <c r="R40" s="491">
        <f t="shared" si="116"/>
        <v>0</v>
      </c>
      <c r="S40" s="491">
        <f t="shared" si="117"/>
        <v>25641.025641025644</v>
      </c>
      <c r="T40" s="421">
        <f t="shared" si="118"/>
        <v>0</v>
      </c>
      <c r="U40" s="404">
        <f t="shared" si="119"/>
        <v>-34444.444444444445</v>
      </c>
      <c r="V40" s="990">
        <f t="shared" si="100"/>
        <v>0</v>
      </c>
      <c r="W40" s="449">
        <f t="shared" si="120"/>
        <v>-25641.025641025644</v>
      </c>
      <c r="X40" s="486">
        <f t="shared" si="121"/>
        <v>10940.170940170941</v>
      </c>
      <c r="Y40" s="396">
        <f t="shared" si="121"/>
        <v>7692.3076923076924</v>
      </c>
      <c r="Z40" s="396">
        <f t="shared" si="121"/>
        <v>0</v>
      </c>
      <c r="AA40" s="428">
        <f t="shared" si="122"/>
        <v>-7692.3076923076924</v>
      </c>
      <c r="AB40" s="486">
        <f t="shared" si="123"/>
        <v>10470.085470085471</v>
      </c>
      <c r="AC40" s="396">
        <f t="shared" si="123"/>
        <v>7692.3076923076924</v>
      </c>
      <c r="AD40" s="396">
        <f t="shared" si="123"/>
        <v>0</v>
      </c>
      <c r="AE40" s="428">
        <f t="shared" si="124"/>
        <v>-7692.3076923076924</v>
      </c>
      <c r="AF40" s="486">
        <f t="shared" si="125"/>
        <v>9316.2393162393164</v>
      </c>
      <c r="AG40" s="396">
        <f t="shared" si="125"/>
        <v>7692.3076923076924</v>
      </c>
      <c r="AH40" s="396">
        <f t="shared" si="125"/>
        <v>0</v>
      </c>
      <c r="AI40" s="428">
        <f t="shared" si="126"/>
        <v>-7692.3076923076924</v>
      </c>
      <c r="AJ40" s="487">
        <f t="shared" si="127"/>
        <v>30726.49572649573</v>
      </c>
      <c r="AK40" s="1079">
        <f t="shared" si="128"/>
        <v>0</v>
      </c>
      <c r="AL40" s="491">
        <f t="shared" si="129"/>
        <v>23076.923076923078</v>
      </c>
      <c r="AM40" s="421">
        <f t="shared" si="130"/>
        <v>0</v>
      </c>
      <c r="AN40" s="433">
        <f t="shared" si="131"/>
        <v>-30726.49572649573</v>
      </c>
      <c r="AO40" s="990">
        <f t="shared" si="101"/>
        <v>0</v>
      </c>
      <c r="AP40" s="449">
        <f t="shared" si="132"/>
        <v>-23076.923076923078</v>
      </c>
      <c r="AQ40" s="434">
        <f t="shared" si="133"/>
        <v>65170.940170940172</v>
      </c>
      <c r="AR40" s="1084">
        <f t="shared" si="134"/>
        <v>0</v>
      </c>
      <c r="AS40" s="186">
        <f t="shared" si="135"/>
        <v>48717.948717948719</v>
      </c>
      <c r="AT40" s="130">
        <f t="shared" si="136"/>
        <v>0</v>
      </c>
      <c r="AU40" s="114">
        <f t="shared" si="137"/>
        <v>-65170.940170940172</v>
      </c>
      <c r="AV40" s="990">
        <f t="shared" si="102"/>
        <v>0</v>
      </c>
      <c r="AW40" s="56">
        <f t="shared" si="138"/>
        <v>-48717.948717948719</v>
      </c>
      <c r="AX40" s="213"/>
      <c r="AY40" s="85"/>
      <c r="BC40" s="486">
        <f t="shared" si="139"/>
        <v>0</v>
      </c>
      <c r="BD40" s="396">
        <f t="shared" si="139"/>
        <v>0</v>
      </c>
      <c r="BE40" s="396">
        <f t="shared" si="139"/>
        <v>0</v>
      </c>
      <c r="BF40" s="447">
        <f t="shared" si="140"/>
        <v>0</v>
      </c>
      <c r="BG40" s="486">
        <f t="shared" si="141"/>
        <v>0</v>
      </c>
      <c r="BH40" s="396">
        <f t="shared" si="141"/>
        <v>0</v>
      </c>
      <c r="BI40" s="396">
        <f t="shared" si="141"/>
        <v>0</v>
      </c>
      <c r="BJ40" s="447">
        <f t="shared" si="142"/>
        <v>0</v>
      </c>
      <c r="BK40" s="486">
        <f t="shared" si="143"/>
        <v>0</v>
      </c>
      <c r="BL40" s="396">
        <f t="shared" si="143"/>
        <v>0</v>
      </c>
      <c r="BM40" s="396">
        <f t="shared" si="143"/>
        <v>0</v>
      </c>
      <c r="BN40" s="447">
        <f t="shared" si="144"/>
        <v>0</v>
      </c>
      <c r="BO40" s="487">
        <f t="shared" si="145"/>
        <v>0</v>
      </c>
      <c r="BP40" s="488">
        <f t="shared" si="146"/>
        <v>0</v>
      </c>
      <c r="BQ40" s="421">
        <f t="shared" si="147"/>
        <v>0</v>
      </c>
      <c r="BR40" s="404">
        <f t="shared" si="148"/>
        <v>0</v>
      </c>
      <c r="BS40" s="449">
        <f t="shared" si="149"/>
        <v>0</v>
      </c>
      <c r="BT40" s="486">
        <f t="shared" si="150"/>
        <v>0</v>
      </c>
      <c r="BU40" s="396">
        <f t="shared" si="150"/>
        <v>0</v>
      </c>
      <c r="BV40" s="396">
        <f t="shared" si="150"/>
        <v>0</v>
      </c>
      <c r="BW40" s="447">
        <f t="shared" si="151"/>
        <v>0</v>
      </c>
      <c r="BX40" s="486">
        <f t="shared" si="152"/>
        <v>0</v>
      </c>
      <c r="BY40" s="426">
        <f t="shared" si="152"/>
        <v>0</v>
      </c>
      <c r="BZ40" s="396">
        <f t="shared" si="152"/>
        <v>0</v>
      </c>
      <c r="CA40" s="447">
        <f t="shared" si="153"/>
        <v>0</v>
      </c>
      <c r="CB40" s="486">
        <f t="shared" si="154"/>
        <v>0</v>
      </c>
      <c r="CC40" s="426">
        <f t="shared" si="154"/>
        <v>0</v>
      </c>
      <c r="CD40" s="396">
        <f t="shared" si="154"/>
        <v>0</v>
      </c>
      <c r="CE40" s="447">
        <f t="shared" si="155"/>
        <v>0</v>
      </c>
      <c r="CF40" s="487">
        <f t="shared" si="156"/>
        <v>0</v>
      </c>
      <c r="CG40" s="488">
        <f t="shared" si="157"/>
        <v>0</v>
      </c>
      <c r="CH40" s="421">
        <f t="shared" si="158"/>
        <v>0</v>
      </c>
      <c r="CI40" s="433">
        <f t="shared" si="159"/>
        <v>0</v>
      </c>
      <c r="CJ40" s="449">
        <f t="shared" si="160"/>
        <v>0</v>
      </c>
      <c r="CK40" s="434">
        <f t="shared" si="161"/>
        <v>0</v>
      </c>
      <c r="CL40" s="95">
        <f t="shared" si="162"/>
        <v>0</v>
      </c>
      <c r="CM40" s="130">
        <f t="shared" si="163"/>
        <v>0</v>
      </c>
      <c r="CN40" s="114">
        <f t="shared" si="164"/>
        <v>0</v>
      </c>
      <c r="CO40" s="56">
        <f t="shared" si="165"/>
        <v>0</v>
      </c>
      <c r="CP40" s="213"/>
      <c r="CQ40" s="85"/>
    </row>
    <row r="41" spans="1:98" s="132" customFormat="1" ht="20.100000000000001" customHeight="1">
      <c r="A41" s="128"/>
      <c r="B41" s="128"/>
      <c r="C41" s="314" t="s">
        <v>25</v>
      </c>
      <c r="D41" s="315"/>
      <c r="E41" s="486">
        <f t="shared" si="107"/>
        <v>142991.452991453</v>
      </c>
      <c r="F41" s="396">
        <f t="shared" ref="F41" si="168">F114/1.17</f>
        <v>194871.79487179487</v>
      </c>
      <c r="G41" s="396">
        <f t="shared" si="107"/>
        <v>0</v>
      </c>
      <c r="H41" s="447">
        <f t="shared" si="109"/>
        <v>-194871.79487179487</v>
      </c>
      <c r="I41" s="486">
        <f t="shared" si="110"/>
        <v>159145.29914529916</v>
      </c>
      <c r="J41" s="396">
        <f t="shared" si="110"/>
        <v>172863.24786324787</v>
      </c>
      <c r="K41" s="396">
        <f t="shared" si="110"/>
        <v>0</v>
      </c>
      <c r="L41" s="447">
        <f t="shared" si="111"/>
        <v>-172863.24786324787</v>
      </c>
      <c r="M41" s="486">
        <f t="shared" si="112"/>
        <v>159145.29914529916</v>
      </c>
      <c r="N41" s="480">
        <f t="shared" ref="N41" si="169">N114/1.17</f>
        <v>150213.67521367522</v>
      </c>
      <c r="O41" s="396">
        <f t="shared" si="112"/>
        <v>0</v>
      </c>
      <c r="P41" s="447">
        <f t="shared" si="114"/>
        <v>-150213.67521367522</v>
      </c>
      <c r="Q41" s="487">
        <f t="shared" si="115"/>
        <v>461282.05128205125</v>
      </c>
      <c r="R41" s="491">
        <f t="shared" si="116"/>
        <v>0</v>
      </c>
      <c r="S41" s="491">
        <f t="shared" si="117"/>
        <v>517948.717948718</v>
      </c>
      <c r="T41" s="421">
        <f t="shared" si="118"/>
        <v>0</v>
      </c>
      <c r="U41" s="404">
        <f t="shared" si="119"/>
        <v>-461282.05128205125</v>
      </c>
      <c r="V41" s="990">
        <f t="shared" si="100"/>
        <v>0</v>
      </c>
      <c r="W41" s="449">
        <f t="shared" si="120"/>
        <v>-517948.717948718</v>
      </c>
      <c r="X41" s="486">
        <f t="shared" si="121"/>
        <v>134358.97435897437</v>
      </c>
      <c r="Y41" s="480">
        <f t="shared" si="121"/>
        <v>146153.84615384616</v>
      </c>
      <c r="Z41" s="396">
        <f t="shared" si="121"/>
        <v>0</v>
      </c>
      <c r="AA41" s="428">
        <f t="shared" si="122"/>
        <v>-146153.84615384616</v>
      </c>
      <c r="AB41" s="486">
        <f t="shared" si="123"/>
        <v>126282.0512820513</v>
      </c>
      <c r="AC41" s="480">
        <f t="shared" si="123"/>
        <v>146153.84615384616</v>
      </c>
      <c r="AD41" s="396">
        <f t="shared" si="123"/>
        <v>0</v>
      </c>
      <c r="AE41" s="428">
        <f t="shared" si="124"/>
        <v>-146153.84615384616</v>
      </c>
      <c r="AF41" s="486">
        <f t="shared" si="125"/>
        <v>101794.8717948718</v>
      </c>
      <c r="AG41" s="480">
        <f t="shared" si="125"/>
        <v>146153.84615384616</v>
      </c>
      <c r="AH41" s="396">
        <f t="shared" si="125"/>
        <v>0</v>
      </c>
      <c r="AI41" s="428">
        <f t="shared" si="126"/>
        <v>-146153.84615384616</v>
      </c>
      <c r="AJ41" s="487">
        <f t="shared" si="127"/>
        <v>362435.8974358975</v>
      </c>
      <c r="AK41" s="1079">
        <f t="shared" si="128"/>
        <v>0</v>
      </c>
      <c r="AL41" s="491">
        <f t="shared" si="129"/>
        <v>438461.5384615385</v>
      </c>
      <c r="AM41" s="421">
        <f t="shared" si="130"/>
        <v>0</v>
      </c>
      <c r="AN41" s="433">
        <f t="shared" si="131"/>
        <v>-362435.8974358975</v>
      </c>
      <c r="AO41" s="990">
        <f t="shared" si="101"/>
        <v>0</v>
      </c>
      <c r="AP41" s="449">
        <f t="shared" si="132"/>
        <v>-438461.5384615385</v>
      </c>
      <c r="AQ41" s="434">
        <f t="shared" si="133"/>
        <v>823717.94871794875</v>
      </c>
      <c r="AR41" s="1084">
        <f t="shared" si="134"/>
        <v>0</v>
      </c>
      <c r="AS41" s="186">
        <f t="shared" si="135"/>
        <v>956410.25641025649</v>
      </c>
      <c r="AT41" s="130">
        <f t="shared" si="136"/>
        <v>0</v>
      </c>
      <c r="AU41" s="114">
        <f t="shared" si="137"/>
        <v>-823717.94871794875</v>
      </c>
      <c r="AV41" s="990">
        <f t="shared" si="102"/>
        <v>0</v>
      </c>
      <c r="AW41" s="56">
        <f t="shared" si="138"/>
        <v>-956410.25641025649</v>
      </c>
      <c r="AX41" s="213"/>
      <c r="AY41" s="85"/>
      <c r="BC41" s="486">
        <f t="shared" si="139"/>
        <v>0</v>
      </c>
      <c r="BD41" s="396">
        <f t="shared" si="139"/>
        <v>0</v>
      </c>
      <c r="BE41" s="396">
        <f t="shared" si="139"/>
        <v>0</v>
      </c>
      <c r="BF41" s="447">
        <f t="shared" si="140"/>
        <v>0</v>
      </c>
      <c r="BG41" s="486">
        <f t="shared" si="141"/>
        <v>0</v>
      </c>
      <c r="BH41" s="396">
        <f t="shared" si="141"/>
        <v>0</v>
      </c>
      <c r="BI41" s="396">
        <f t="shared" si="141"/>
        <v>0</v>
      </c>
      <c r="BJ41" s="447">
        <f t="shared" si="142"/>
        <v>0</v>
      </c>
      <c r="BK41" s="486">
        <f t="shared" si="143"/>
        <v>0</v>
      </c>
      <c r="BL41" s="480">
        <f t="shared" si="143"/>
        <v>0</v>
      </c>
      <c r="BM41" s="396">
        <f t="shared" si="143"/>
        <v>0</v>
      </c>
      <c r="BN41" s="447">
        <f t="shared" si="144"/>
        <v>0</v>
      </c>
      <c r="BO41" s="487">
        <f t="shared" si="145"/>
        <v>0</v>
      </c>
      <c r="BP41" s="488">
        <f t="shared" si="146"/>
        <v>0</v>
      </c>
      <c r="BQ41" s="421">
        <f t="shared" si="147"/>
        <v>0</v>
      </c>
      <c r="BR41" s="404">
        <f t="shared" si="148"/>
        <v>0</v>
      </c>
      <c r="BS41" s="449">
        <f t="shared" si="149"/>
        <v>0</v>
      </c>
      <c r="BT41" s="486">
        <f t="shared" si="150"/>
        <v>0</v>
      </c>
      <c r="BU41" s="480">
        <f t="shared" si="150"/>
        <v>0</v>
      </c>
      <c r="BV41" s="396">
        <f t="shared" si="150"/>
        <v>0</v>
      </c>
      <c r="BW41" s="447">
        <f t="shared" si="151"/>
        <v>0</v>
      </c>
      <c r="BX41" s="486">
        <f t="shared" si="152"/>
        <v>0</v>
      </c>
      <c r="BY41" s="418">
        <f t="shared" si="152"/>
        <v>0</v>
      </c>
      <c r="BZ41" s="396">
        <f t="shared" si="152"/>
        <v>0</v>
      </c>
      <c r="CA41" s="447">
        <f t="shared" si="153"/>
        <v>0</v>
      </c>
      <c r="CB41" s="486">
        <f t="shared" si="154"/>
        <v>0</v>
      </c>
      <c r="CC41" s="418">
        <f t="shared" si="154"/>
        <v>0</v>
      </c>
      <c r="CD41" s="396">
        <f t="shared" si="154"/>
        <v>0</v>
      </c>
      <c r="CE41" s="447">
        <f t="shared" si="155"/>
        <v>0</v>
      </c>
      <c r="CF41" s="487">
        <f t="shared" si="156"/>
        <v>0</v>
      </c>
      <c r="CG41" s="488">
        <f t="shared" si="157"/>
        <v>0</v>
      </c>
      <c r="CH41" s="421">
        <f t="shared" si="158"/>
        <v>0</v>
      </c>
      <c r="CI41" s="433">
        <f t="shared" si="159"/>
        <v>0</v>
      </c>
      <c r="CJ41" s="449">
        <f t="shared" si="160"/>
        <v>0</v>
      </c>
      <c r="CK41" s="434">
        <f t="shared" si="161"/>
        <v>0</v>
      </c>
      <c r="CL41" s="95">
        <f t="shared" si="162"/>
        <v>0</v>
      </c>
      <c r="CM41" s="130">
        <f t="shared" si="163"/>
        <v>0</v>
      </c>
      <c r="CN41" s="114">
        <f t="shared" si="164"/>
        <v>0</v>
      </c>
      <c r="CO41" s="56">
        <f t="shared" si="165"/>
        <v>0</v>
      </c>
      <c r="CP41" s="213"/>
      <c r="CQ41" s="85"/>
    </row>
    <row r="42" spans="1:98" s="132" customFormat="1" ht="20.100000000000001" hidden="1" customHeight="1">
      <c r="A42" s="128"/>
      <c r="B42" s="128"/>
      <c r="C42" s="314" t="s">
        <v>26</v>
      </c>
      <c r="D42" s="315"/>
      <c r="E42" s="723">
        <f t="shared" si="107"/>
        <v>0</v>
      </c>
      <c r="F42" s="396">
        <f t="shared" ref="F42" si="170">F115/1.17</f>
        <v>0</v>
      </c>
      <c r="G42" s="396">
        <f t="shared" si="107"/>
        <v>0</v>
      </c>
      <c r="H42" s="447">
        <f t="shared" si="109"/>
        <v>0</v>
      </c>
      <c r="I42" s="723">
        <f t="shared" si="110"/>
        <v>0</v>
      </c>
      <c r="J42" s="396">
        <f t="shared" si="110"/>
        <v>0</v>
      </c>
      <c r="K42" s="396">
        <f t="shared" si="110"/>
        <v>0</v>
      </c>
      <c r="L42" s="447">
        <f t="shared" si="111"/>
        <v>0</v>
      </c>
      <c r="M42" s="723">
        <f t="shared" si="112"/>
        <v>0</v>
      </c>
      <c r="N42" s="396">
        <f t="shared" ref="N42" si="171">N115/1.17</f>
        <v>0</v>
      </c>
      <c r="O42" s="396">
        <f t="shared" si="112"/>
        <v>0</v>
      </c>
      <c r="P42" s="447">
        <f t="shared" si="114"/>
        <v>0</v>
      </c>
      <c r="Q42" s="489">
        <f t="shared" si="115"/>
        <v>0</v>
      </c>
      <c r="R42" s="491">
        <f t="shared" si="116"/>
        <v>0</v>
      </c>
      <c r="S42" s="491">
        <f t="shared" si="117"/>
        <v>0</v>
      </c>
      <c r="T42" s="421">
        <f t="shared" si="118"/>
        <v>0</v>
      </c>
      <c r="U42" s="404">
        <f t="shared" si="119"/>
        <v>0</v>
      </c>
      <c r="V42" s="990">
        <f t="shared" si="100"/>
        <v>0</v>
      </c>
      <c r="W42" s="449">
        <f t="shared" si="120"/>
        <v>0</v>
      </c>
      <c r="X42" s="723">
        <f t="shared" si="121"/>
        <v>0</v>
      </c>
      <c r="Y42" s="396">
        <f t="shared" si="121"/>
        <v>0</v>
      </c>
      <c r="Z42" s="396">
        <f t="shared" si="121"/>
        <v>0</v>
      </c>
      <c r="AA42" s="428">
        <f t="shared" si="122"/>
        <v>0</v>
      </c>
      <c r="AB42" s="723">
        <f t="shared" si="123"/>
        <v>0</v>
      </c>
      <c r="AC42" s="396">
        <f t="shared" si="123"/>
        <v>0</v>
      </c>
      <c r="AD42" s="396">
        <f t="shared" si="123"/>
        <v>0</v>
      </c>
      <c r="AE42" s="428">
        <f t="shared" si="124"/>
        <v>0</v>
      </c>
      <c r="AF42" s="723">
        <f t="shared" si="125"/>
        <v>0</v>
      </c>
      <c r="AG42" s="396">
        <f t="shared" si="125"/>
        <v>0</v>
      </c>
      <c r="AH42" s="396">
        <f t="shared" si="125"/>
        <v>0</v>
      </c>
      <c r="AI42" s="428">
        <f t="shared" si="126"/>
        <v>0</v>
      </c>
      <c r="AJ42" s="489">
        <f t="shared" si="127"/>
        <v>0</v>
      </c>
      <c r="AK42" s="1079">
        <f t="shared" si="128"/>
        <v>0</v>
      </c>
      <c r="AL42" s="491">
        <f t="shared" si="129"/>
        <v>0</v>
      </c>
      <c r="AM42" s="421">
        <f t="shared" si="130"/>
        <v>0</v>
      </c>
      <c r="AN42" s="433">
        <f t="shared" si="131"/>
        <v>0</v>
      </c>
      <c r="AO42" s="990">
        <f t="shared" si="101"/>
        <v>0</v>
      </c>
      <c r="AP42" s="449">
        <f t="shared" si="132"/>
        <v>0</v>
      </c>
      <c r="AQ42" s="434">
        <f t="shared" si="133"/>
        <v>0</v>
      </c>
      <c r="AR42" s="1084">
        <f t="shared" si="134"/>
        <v>0</v>
      </c>
      <c r="AS42" s="186">
        <f t="shared" si="135"/>
        <v>0</v>
      </c>
      <c r="AT42" s="130">
        <f t="shared" si="136"/>
        <v>0</v>
      </c>
      <c r="AU42" s="114">
        <f t="shared" si="137"/>
        <v>0</v>
      </c>
      <c r="AV42" s="990">
        <f t="shared" si="102"/>
        <v>0</v>
      </c>
      <c r="AW42" s="56">
        <f t="shared" si="138"/>
        <v>0</v>
      </c>
      <c r="AX42" s="213"/>
      <c r="AY42" s="85"/>
      <c r="BC42" s="723">
        <f t="shared" si="139"/>
        <v>0</v>
      </c>
      <c r="BD42" s="396">
        <f t="shared" si="139"/>
        <v>0</v>
      </c>
      <c r="BE42" s="396">
        <f t="shared" si="139"/>
        <v>0</v>
      </c>
      <c r="BF42" s="447">
        <f t="shared" si="140"/>
        <v>0</v>
      </c>
      <c r="BG42" s="723">
        <f t="shared" si="141"/>
        <v>0</v>
      </c>
      <c r="BH42" s="396">
        <f t="shared" si="141"/>
        <v>0</v>
      </c>
      <c r="BI42" s="396">
        <f t="shared" si="141"/>
        <v>0</v>
      </c>
      <c r="BJ42" s="447">
        <f t="shared" si="142"/>
        <v>0</v>
      </c>
      <c r="BK42" s="723">
        <f t="shared" si="143"/>
        <v>0</v>
      </c>
      <c r="BL42" s="396">
        <f t="shared" si="143"/>
        <v>0</v>
      </c>
      <c r="BM42" s="396">
        <f t="shared" si="143"/>
        <v>0</v>
      </c>
      <c r="BN42" s="447">
        <f t="shared" si="144"/>
        <v>0</v>
      </c>
      <c r="BO42" s="489">
        <f t="shared" si="145"/>
        <v>0</v>
      </c>
      <c r="BP42" s="488">
        <f t="shared" si="146"/>
        <v>0</v>
      </c>
      <c r="BQ42" s="421">
        <f t="shared" si="147"/>
        <v>0</v>
      </c>
      <c r="BR42" s="404">
        <f t="shared" si="148"/>
        <v>0</v>
      </c>
      <c r="BS42" s="449">
        <f t="shared" si="149"/>
        <v>0</v>
      </c>
      <c r="BT42" s="723">
        <f t="shared" si="150"/>
        <v>0</v>
      </c>
      <c r="BU42" s="396">
        <f t="shared" si="150"/>
        <v>0</v>
      </c>
      <c r="BV42" s="396">
        <f t="shared" si="150"/>
        <v>0</v>
      </c>
      <c r="BW42" s="447">
        <f t="shared" si="151"/>
        <v>0</v>
      </c>
      <c r="BX42" s="723">
        <f t="shared" si="152"/>
        <v>0</v>
      </c>
      <c r="BY42" s="426">
        <f t="shared" si="152"/>
        <v>0</v>
      </c>
      <c r="BZ42" s="396">
        <f t="shared" si="152"/>
        <v>0</v>
      </c>
      <c r="CA42" s="447">
        <f t="shared" si="153"/>
        <v>0</v>
      </c>
      <c r="CB42" s="723">
        <f t="shared" si="154"/>
        <v>0</v>
      </c>
      <c r="CC42" s="426">
        <f t="shared" si="154"/>
        <v>0</v>
      </c>
      <c r="CD42" s="396">
        <f t="shared" si="154"/>
        <v>0</v>
      </c>
      <c r="CE42" s="447">
        <f t="shared" si="155"/>
        <v>0</v>
      </c>
      <c r="CF42" s="489">
        <f t="shared" si="156"/>
        <v>0</v>
      </c>
      <c r="CG42" s="488">
        <f t="shared" si="157"/>
        <v>0</v>
      </c>
      <c r="CH42" s="421">
        <f t="shared" si="158"/>
        <v>0</v>
      </c>
      <c r="CI42" s="433">
        <f t="shared" si="159"/>
        <v>0</v>
      </c>
      <c r="CJ42" s="449">
        <f t="shared" si="160"/>
        <v>0</v>
      </c>
      <c r="CK42" s="434">
        <f t="shared" si="161"/>
        <v>0</v>
      </c>
      <c r="CL42" s="95">
        <f t="shared" si="162"/>
        <v>0</v>
      </c>
      <c r="CM42" s="130">
        <f t="shared" si="163"/>
        <v>0</v>
      </c>
      <c r="CN42" s="114">
        <f t="shared" si="164"/>
        <v>0</v>
      </c>
      <c r="CO42" s="56">
        <f t="shared" si="165"/>
        <v>0</v>
      </c>
      <c r="CP42" s="213"/>
      <c r="CQ42" s="85"/>
    </row>
    <row r="43" spans="1:98" s="132" customFormat="1" ht="20.100000000000001" customHeight="1">
      <c r="A43" s="128"/>
      <c r="B43" s="128"/>
      <c r="C43" s="245"/>
      <c r="D43" s="166" t="s">
        <v>65</v>
      </c>
      <c r="E43" s="490">
        <f t="shared" si="107"/>
        <v>7675.2136752136757</v>
      </c>
      <c r="F43" s="492">
        <f t="shared" ref="F43" si="172">F116/1.17</f>
        <v>9743.5897435897441</v>
      </c>
      <c r="G43" s="492">
        <f t="shared" si="107"/>
        <v>0</v>
      </c>
      <c r="H43" s="493">
        <f t="shared" si="109"/>
        <v>-9743.5897435897441</v>
      </c>
      <c r="I43" s="490">
        <f t="shared" si="110"/>
        <v>8324.7863247863261</v>
      </c>
      <c r="J43" s="492">
        <f t="shared" si="110"/>
        <v>8726.4957264957266</v>
      </c>
      <c r="K43" s="492">
        <f t="shared" si="110"/>
        <v>0</v>
      </c>
      <c r="L43" s="493">
        <f t="shared" si="111"/>
        <v>-8726.4957264957266</v>
      </c>
      <c r="M43" s="490">
        <f t="shared" si="112"/>
        <v>8333.3333333333339</v>
      </c>
      <c r="N43" s="492">
        <f t="shared" ref="N43" si="173">N116/1.17</f>
        <v>7512.8205128205136</v>
      </c>
      <c r="O43" s="492">
        <f t="shared" si="112"/>
        <v>0</v>
      </c>
      <c r="P43" s="493">
        <f t="shared" si="114"/>
        <v>-7512.8205128205136</v>
      </c>
      <c r="Q43" s="442">
        <f t="shared" si="115"/>
        <v>24333.333333333336</v>
      </c>
      <c r="R43" s="426">
        <f t="shared" si="116"/>
        <v>0</v>
      </c>
      <c r="S43" s="426">
        <f t="shared" si="117"/>
        <v>25982.905982905984</v>
      </c>
      <c r="T43" s="448">
        <f t="shared" si="118"/>
        <v>0</v>
      </c>
      <c r="U43" s="404">
        <f t="shared" si="119"/>
        <v>-24333.333333333336</v>
      </c>
      <c r="V43" s="990">
        <f t="shared" si="100"/>
        <v>0</v>
      </c>
      <c r="W43" s="449">
        <f t="shared" si="120"/>
        <v>-25982.905982905984</v>
      </c>
      <c r="X43" s="490">
        <f t="shared" si="121"/>
        <v>7094.0170940170947</v>
      </c>
      <c r="Y43" s="492">
        <f t="shared" si="121"/>
        <v>0</v>
      </c>
      <c r="Z43" s="492">
        <f t="shared" si="121"/>
        <v>0</v>
      </c>
      <c r="AA43" s="493">
        <f t="shared" si="122"/>
        <v>0</v>
      </c>
      <c r="AB43" s="490">
        <f t="shared" si="123"/>
        <v>6581.196581196582</v>
      </c>
      <c r="AC43" s="492">
        <f t="shared" si="123"/>
        <v>0</v>
      </c>
      <c r="AD43" s="492">
        <f t="shared" si="123"/>
        <v>0</v>
      </c>
      <c r="AE43" s="493">
        <f t="shared" si="124"/>
        <v>0</v>
      </c>
      <c r="AF43" s="490">
        <f t="shared" si="125"/>
        <v>5452.9914529914531</v>
      </c>
      <c r="AG43" s="492">
        <f t="shared" si="125"/>
        <v>0</v>
      </c>
      <c r="AH43" s="492">
        <f t="shared" si="125"/>
        <v>0</v>
      </c>
      <c r="AI43" s="493">
        <f t="shared" si="126"/>
        <v>0</v>
      </c>
      <c r="AJ43" s="442">
        <f t="shared" si="127"/>
        <v>19128.205128205129</v>
      </c>
      <c r="AK43" s="494">
        <f t="shared" si="128"/>
        <v>0</v>
      </c>
      <c r="AL43" s="491">
        <f t="shared" si="129"/>
        <v>0</v>
      </c>
      <c r="AM43" s="448">
        <f t="shared" si="130"/>
        <v>0</v>
      </c>
      <c r="AN43" s="433">
        <f t="shared" si="131"/>
        <v>-19128.205128205129</v>
      </c>
      <c r="AO43" s="990">
        <f t="shared" si="101"/>
        <v>0</v>
      </c>
      <c r="AP43" s="449">
        <f t="shared" si="132"/>
        <v>0</v>
      </c>
      <c r="AQ43" s="434">
        <f t="shared" si="133"/>
        <v>43461.538461538468</v>
      </c>
      <c r="AR43" s="427">
        <f t="shared" si="134"/>
        <v>0</v>
      </c>
      <c r="AS43" s="1077">
        <f t="shared" si="135"/>
        <v>25982.905982905984</v>
      </c>
      <c r="AT43" s="138">
        <f t="shared" si="136"/>
        <v>0</v>
      </c>
      <c r="AU43" s="160">
        <f t="shared" si="137"/>
        <v>-43461.538461538468</v>
      </c>
      <c r="AV43" s="990">
        <f t="shared" si="102"/>
        <v>0</v>
      </c>
      <c r="AW43" s="66">
        <f t="shared" si="138"/>
        <v>-25982.905982905984</v>
      </c>
      <c r="AX43" s="213"/>
      <c r="AY43" s="85"/>
      <c r="BC43" s="490">
        <f t="shared" si="139"/>
        <v>0</v>
      </c>
      <c r="BD43" s="492">
        <f t="shared" si="139"/>
        <v>0</v>
      </c>
      <c r="BE43" s="492">
        <f t="shared" si="139"/>
        <v>0</v>
      </c>
      <c r="BF43" s="493">
        <f t="shared" si="140"/>
        <v>0</v>
      </c>
      <c r="BG43" s="490">
        <f t="shared" si="141"/>
        <v>0</v>
      </c>
      <c r="BH43" s="492">
        <f t="shared" si="141"/>
        <v>0</v>
      </c>
      <c r="BI43" s="492">
        <f t="shared" si="141"/>
        <v>0</v>
      </c>
      <c r="BJ43" s="493">
        <f t="shared" si="142"/>
        <v>0</v>
      </c>
      <c r="BK43" s="490">
        <f t="shared" si="143"/>
        <v>0</v>
      </c>
      <c r="BL43" s="492">
        <f t="shared" si="143"/>
        <v>0</v>
      </c>
      <c r="BM43" s="492">
        <f t="shared" si="143"/>
        <v>0</v>
      </c>
      <c r="BN43" s="493">
        <f t="shared" si="144"/>
        <v>0</v>
      </c>
      <c r="BO43" s="442">
        <f t="shared" si="145"/>
        <v>0</v>
      </c>
      <c r="BP43" s="494">
        <f t="shared" si="146"/>
        <v>0</v>
      </c>
      <c r="BQ43" s="448">
        <f t="shared" si="147"/>
        <v>0</v>
      </c>
      <c r="BR43" s="404">
        <f t="shared" si="148"/>
        <v>0</v>
      </c>
      <c r="BS43" s="449">
        <f t="shared" si="149"/>
        <v>0</v>
      </c>
      <c r="BT43" s="490">
        <f t="shared" si="150"/>
        <v>0</v>
      </c>
      <c r="BU43" s="492">
        <f t="shared" si="150"/>
        <v>0</v>
      </c>
      <c r="BV43" s="492">
        <f t="shared" si="150"/>
        <v>0</v>
      </c>
      <c r="BW43" s="493">
        <f t="shared" si="151"/>
        <v>0</v>
      </c>
      <c r="BX43" s="490">
        <f t="shared" si="152"/>
        <v>0</v>
      </c>
      <c r="BY43" s="491">
        <f t="shared" si="152"/>
        <v>0</v>
      </c>
      <c r="BZ43" s="492">
        <f t="shared" si="152"/>
        <v>0</v>
      </c>
      <c r="CA43" s="493">
        <f t="shared" si="153"/>
        <v>0</v>
      </c>
      <c r="CB43" s="490">
        <f t="shared" si="154"/>
        <v>0</v>
      </c>
      <c r="CC43" s="491">
        <f t="shared" si="154"/>
        <v>0</v>
      </c>
      <c r="CD43" s="492">
        <f t="shared" si="154"/>
        <v>0</v>
      </c>
      <c r="CE43" s="493">
        <f t="shared" si="155"/>
        <v>0</v>
      </c>
      <c r="CF43" s="442">
        <f t="shared" si="156"/>
        <v>0</v>
      </c>
      <c r="CG43" s="488">
        <f t="shared" si="157"/>
        <v>0</v>
      </c>
      <c r="CH43" s="448">
        <f t="shared" si="158"/>
        <v>0</v>
      </c>
      <c r="CI43" s="433">
        <f t="shared" si="159"/>
        <v>0</v>
      </c>
      <c r="CJ43" s="449">
        <f t="shared" si="160"/>
        <v>0</v>
      </c>
      <c r="CK43" s="434">
        <f t="shared" si="161"/>
        <v>0</v>
      </c>
      <c r="CL43" s="101">
        <f t="shared" si="162"/>
        <v>0</v>
      </c>
      <c r="CM43" s="138">
        <f t="shared" si="163"/>
        <v>0</v>
      </c>
      <c r="CN43" s="160">
        <f t="shared" si="164"/>
        <v>0</v>
      </c>
      <c r="CO43" s="66">
        <f t="shared" si="165"/>
        <v>0</v>
      </c>
      <c r="CP43" s="213"/>
      <c r="CQ43" s="85"/>
    </row>
    <row r="44" spans="1:98" s="132" customFormat="1" ht="20.100000000000001" customHeight="1">
      <c r="A44" s="128"/>
      <c r="B44" s="128"/>
      <c r="C44" s="245"/>
      <c r="D44" s="166" t="s">
        <v>67</v>
      </c>
      <c r="E44" s="490">
        <f t="shared" si="107"/>
        <v>136008.54700854703</v>
      </c>
      <c r="F44" s="492">
        <f t="shared" ref="F44" si="174">F117/1.17</f>
        <v>185128.20512820513</v>
      </c>
      <c r="G44" s="492">
        <f t="shared" si="107"/>
        <v>0</v>
      </c>
      <c r="H44" s="428">
        <f t="shared" si="109"/>
        <v>-185128.20512820513</v>
      </c>
      <c r="I44" s="490">
        <f t="shared" si="110"/>
        <v>150470.08547008547</v>
      </c>
      <c r="J44" s="492">
        <f t="shared" si="110"/>
        <v>164136.75213675215</v>
      </c>
      <c r="K44" s="492">
        <f t="shared" si="110"/>
        <v>0</v>
      </c>
      <c r="L44" s="428">
        <f t="shared" si="111"/>
        <v>-164136.75213675215</v>
      </c>
      <c r="M44" s="490">
        <f t="shared" si="112"/>
        <v>150470.08547008547</v>
      </c>
      <c r="N44" s="492">
        <f t="shared" ref="N44" si="175">N117/1.17</f>
        <v>142700.85470085472</v>
      </c>
      <c r="O44" s="492">
        <f t="shared" si="112"/>
        <v>0</v>
      </c>
      <c r="P44" s="493">
        <f t="shared" si="114"/>
        <v>-142700.85470085472</v>
      </c>
      <c r="Q44" s="442">
        <f t="shared" si="115"/>
        <v>436948.717948718</v>
      </c>
      <c r="R44" s="471">
        <f t="shared" si="116"/>
        <v>0</v>
      </c>
      <c r="S44" s="471">
        <f t="shared" si="117"/>
        <v>491965.811965812</v>
      </c>
      <c r="T44" s="495">
        <f t="shared" si="118"/>
        <v>0</v>
      </c>
      <c r="U44" s="404">
        <f t="shared" si="119"/>
        <v>-436948.717948718</v>
      </c>
      <c r="V44" s="990">
        <f t="shared" si="100"/>
        <v>0</v>
      </c>
      <c r="W44" s="432">
        <f t="shared" si="120"/>
        <v>-491965.811965812</v>
      </c>
      <c r="X44" s="490">
        <f t="shared" si="121"/>
        <v>126495.7264957265</v>
      </c>
      <c r="Y44" s="492">
        <f t="shared" si="121"/>
        <v>0</v>
      </c>
      <c r="Z44" s="492">
        <f t="shared" si="121"/>
        <v>0</v>
      </c>
      <c r="AA44" s="493">
        <f t="shared" si="122"/>
        <v>0</v>
      </c>
      <c r="AB44" s="490">
        <f t="shared" si="123"/>
        <v>119658.11965811967</v>
      </c>
      <c r="AC44" s="492">
        <f t="shared" si="123"/>
        <v>0</v>
      </c>
      <c r="AD44" s="492">
        <f t="shared" si="123"/>
        <v>0</v>
      </c>
      <c r="AE44" s="493">
        <f t="shared" si="124"/>
        <v>0</v>
      </c>
      <c r="AF44" s="490">
        <f t="shared" si="125"/>
        <v>97153.846153846156</v>
      </c>
      <c r="AG44" s="492">
        <f t="shared" si="125"/>
        <v>0</v>
      </c>
      <c r="AH44" s="492">
        <f t="shared" si="125"/>
        <v>0</v>
      </c>
      <c r="AI44" s="493">
        <f t="shared" si="126"/>
        <v>0</v>
      </c>
      <c r="AJ44" s="442">
        <f t="shared" si="127"/>
        <v>343307.69230769237</v>
      </c>
      <c r="AK44" s="632">
        <f t="shared" si="128"/>
        <v>0</v>
      </c>
      <c r="AL44" s="491">
        <f t="shared" si="129"/>
        <v>0</v>
      </c>
      <c r="AM44" s="495">
        <f t="shared" si="130"/>
        <v>0</v>
      </c>
      <c r="AN44" s="404">
        <f t="shared" si="131"/>
        <v>-343307.69230769237</v>
      </c>
      <c r="AO44" s="990">
        <f t="shared" si="101"/>
        <v>0</v>
      </c>
      <c r="AP44" s="473">
        <f t="shared" si="132"/>
        <v>0</v>
      </c>
      <c r="AQ44" s="434">
        <f t="shared" si="133"/>
        <v>780256.41025641037</v>
      </c>
      <c r="AR44" s="632">
        <f t="shared" si="134"/>
        <v>0</v>
      </c>
      <c r="AS44" s="1077">
        <f t="shared" si="135"/>
        <v>491965.811965812</v>
      </c>
      <c r="AT44" s="138">
        <f t="shared" si="136"/>
        <v>0</v>
      </c>
      <c r="AU44" s="160">
        <f t="shared" si="137"/>
        <v>-780256.41025641037</v>
      </c>
      <c r="AV44" s="990">
        <f t="shared" si="102"/>
        <v>0</v>
      </c>
      <c r="AW44" s="66">
        <f t="shared" si="138"/>
        <v>-491965.811965812</v>
      </c>
      <c r="AX44" s="213"/>
      <c r="AY44" s="85"/>
      <c r="BC44" s="490">
        <f t="shared" si="139"/>
        <v>0</v>
      </c>
      <c r="BD44" s="492">
        <f t="shared" si="139"/>
        <v>0</v>
      </c>
      <c r="BE44" s="492">
        <f t="shared" si="139"/>
        <v>0</v>
      </c>
      <c r="BF44" s="428">
        <f t="shared" si="140"/>
        <v>0</v>
      </c>
      <c r="BG44" s="490">
        <f t="shared" si="141"/>
        <v>0</v>
      </c>
      <c r="BH44" s="492">
        <f t="shared" si="141"/>
        <v>0</v>
      </c>
      <c r="BI44" s="492">
        <f t="shared" si="141"/>
        <v>0</v>
      </c>
      <c r="BJ44" s="428">
        <f t="shared" si="142"/>
        <v>0</v>
      </c>
      <c r="BK44" s="490">
        <f t="shared" si="143"/>
        <v>0</v>
      </c>
      <c r="BL44" s="492">
        <f t="shared" si="143"/>
        <v>0</v>
      </c>
      <c r="BM44" s="492">
        <f t="shared" si="143"/>
        <v>0</v>
      </c>
      <c r="BN44" s="493">
        <f t="shared" si="144"/>
        <v>0</v>
      </c>
      <c r="BO44" s="442">
        <f t="shared" si="145"/>
        <v>0</v>
      </c>
      <c r="BP44" s="470">
        <f t="shared" si="146"/>
        <v>0</v>
      </c>
      <c r="BQ44" s="495">
        <f t="shared" si="147"/>
        <v>0</v>
      </c>
      <c r="BR44" s="404">
        <f t="shared" si="148"/>
        <v>0</v>
      </c>
      <c r="BS44" s="432">
        <f t="shared" si="149"/>
        <v>0</v>
      </c>
      <c r="BT44" s="490">
        <f t="shared" si="150"/>
        <v>0</v>
      </c>
      <c r="BU44" s="492">
        <f t="shared" si="150"/>
        <v>0</v>
      </c>
      <c r="BV44" s="492">
        <f t="shared" si="150"/>
        <v>0</v>
      </c>
      <c r="BW44" s="493">
        <f t="shared" si="151"/>
        <v>0</v>
      </c>
      <c r="BX44" s="490">
        <f t="shared" si="152"/>
        <v>0</v>
      </c>
      <c r="BY44" s="491">
        <f t="shared" si="152"/>
        <v>0</v>
      </c>
      <c r="BZ44" s="492">
        <f t="shared" si="152"/>
        <v>0</v>
      </c>
      <c r="CA44" s="493">
        <f t="shared" si="153"/>
        <v>0</v>
      </c>
      <c r="CB44" s="490">
        <f t="shared" si="154"/>
        <v>0</v>
      </c>
      <c r="CC44" s="491">
        <f t="shared" si="154"/>
        <v>0</v>
      </c>
      <c r="CD44" s="492">
        <f t="shared" si="154"/>
        <v>0</v>
      </c>
      <c r="CE44" s="493">
        <f t="shared" si="155"/>
        <v>0</v>
      </c>
      <c r="CF44" s="442">
        <f t="shared" si="156"/>
        <v>0</v>
      </c>
      <c r="CG44" s="488">
        <f t="shared" si="157"/>
        <v>0</v>
      </c>
      <c r="CH44" s="495">
        <f t="shared" si="158"/>
        <v>0</v>
      </c>
      <c r="CI44" s="404">
        <f t="shared" si="159"/>
        <v>0</v>
      </c>
      <c r="CJ44" s="473">
        <f t="shared" si="160"/>
        <v>0</v>
      </c>
      <c r="CK44" s="434">
        <f t="shared" si="161"/>
        <v>0</v>
      </c>
      <c r="CL44" s="101">
        <f t="shared" si="162"/>
        <v>0</v>
      </c>
      <c r="CM44" s="138">
        <f t="shared" si="163"/>
        <v>0</v>
      </c>
      <c r="CN44" s="160">
        <f t="shared" si="164"/>
        <v>0</v>
      </c>
      <c r="CO44" s="66">
        <f t="shared" si="165"/>
        <v>0</v>
      </c>
      <c r="CP44" s="213"/>
      <c r="CQ44" s="85"/>
    </row>
    <row r="45" spans="1:98" s="132" customFormat="1" ht="20.100000000000001" customHeight="1">
      <c r="A45" s="128"/>
      <c r="B45" s="128"/>
      <c r="C45" s="245"/>
      <c r="D45" s="165"/>
      <c r="E45" s="724"/>
      <c r="F45" s="492"/>
      <c r="G45" s="492"/>
      <c r="H45" s="765">
        <f>G46/F46</f>
        <v>0</v>
      </c>
      <c r="I45" s="724"/>
      <c r="J45" s="492"/>
      <c r="K45" s="492"/>
      <c r="L45" s="765">
        <f>K46/J46</f>
        <v>0</v>
      </c>
      <c r="M45" s="724"/>
      <c r="N45" s="575"/>
      <c r="O45" s="492"/>
      <c r="P45" s="876">
        <f>O46/N46</f>
        <v>0</v>
      </c>
      <c r="Q45" s="442"/>
      <c r="R45" s="1004"/>
      <c r="S45" s="1004"/>
      <c r="T45" s="498"/>
      <c r="U45" s="824">
        <f>T46/Q46</f>
        <v>0</v>
      </c>
      <c r="V45" s="991">
        <f t="shared" si="100"/>
        <v>0</v>
      </c>
      <c r="W45" s="765">
        <f>T46/S46</f>
        <v>0</v>
      </c>
      <c r="X45" s="724"/>
      <c r="Y45" s="575"/>
      <c r="Z45" s="492"/>
      <c r="AA45" s="969">
        <f>Z46/Y46</f>
        <v>0</v>
      </c>
      <c r="AB45" s="724"/>
      <c r="AC45" s="575"/>
      <c r="AD45" s="492"/>
      <c r="AE45" s="970">
        <f>AD46/AC46</f>
        <v>0</v>
      </c>
      <c r="AF45" s="724"/>
      <c r="AG45" s="575"/>
      <c r="AH45" s="492"/>
      <c r="AI45" s="970">
        <f>AH46/AG46</f>
        <v>0</v>
      </c>
      <c r="AJ45" s="442"/>
      <c r="AK45" s="1080"/>
      <c r="AL45" s="1004"/>
      <c r="AM45" s="498"/>
      <c r="AN45" s="835">
        <f>AM46/AJ46</f>
        <v>0</v>
      </c>
      <c r="AO45" s="991">
        <f t="shared" si="101"/>
        <v>0</v>
      </c>
      <c r="AP45" s="411">
        <f>AM46/AL46</f>
        <v>0</v>
      </c>
      <c r="AQ45" s="436"/>
      <c r="AR45" s="1085"/>
      <c r="AS45" s="1078"/>
      <c r="AT45" s="133"/>
      <c r="AU45" s="834">
        <f>AT46/AQ46</f>
        <v>0</v>
      </c>
      <c r="AV45" s="991">
        <f t="shared" si="102"/>
        <v>0</v>
      </c>
      <c r="AW45" s="5">
        <f>AT46/AS46</f>
        <v>0</v>
      </c>
      <c r="AX45" s="213"/>
      <c r="AY45" s="85"/>
      <c r="BC45" s="724"/>
      <c r="BD45" s="492"/>
      <c r="BE45" s="492"/>
      <c r="BF45" s="765" t="e">
        <f>BE46/BD46</f>
        <v>#DIV/0!</v>
      </c>
      <c r="BG45" s="724"/>
      <c r="BH45" s="492"/>
      <c r="BI45" s="492"/>
      <c r="BJ45" s="765" t="e">
        <f>BI46/BH46</f>
        <v>#DIV/0!</v>
      </c>
      <c r="BK45" s="724"/>
      <c r="BL45" s="575"/>
      <c r="BM45" s="492"/>
      <c r="BN45" s="876" t="e">
        <f>BM46/BL46</f>
        <v>#DIV/0!</v>
      </c>
      <c r="BO45" s="442"/>
      <c r="BP45" s="497"/>
      <c r="BQ45" s="498"/>
      <c r="BR45" s="824" t="e">
        <f>BQ46/BO46</f>
        <v>#DIV/0!</v>
      </c>
      <c r="BS45" s="765" t="e">
        <f>BQ46/BP46</f>
        <v>#DIV/0!</v>
      </c>
      <c r="BT45" s="724"/>
      <c r="BU45" s="575"/>
      <c r="BV45" s="492"/>
      <c r="BW45" s="876" t="e">
        <f>BV46/BU46</f>
        <v>#DIV/0!</v>
      </c>
      <c r="BX45" s="724"/>
      <c r="BY45" s="440"/>
      <c r="BZ45" s="492"/>
      <c r="CA45" s="496" t="e">
        <f>BZ46/BY46</f>
        <v>#DIV/0!</v>
      </c>
      <c r="CB45" s="724"/>
      <c r="CC45" s="440"/>
      <c r="CD45" s="492"/>
      <c r="CE45" s="496" t="e">
        <f>CD46/CC46</f>
        <v>#DIV/0!</v>
      </c>
      <c r="CF45" s="442"/>
      <c r="CG45" s="497"/>
      <c r="CH45" s="498"/>
      <c r="CI45" s="835" t="e">
        <f>CH46/CF46</f>
        <v>#DIV/0!</v>
      </c>
      <c r="CJ45" s="411" t="e">
        <f>CH46/CG46</f>
        <v>#DIV/0!</v>
      </c>
      <c r="CK45" s="436"/>
      <c r="CL45" s="96"/>
      <c r="CM45" s="133"/>
      <c r="CN45" s="834" t="e">
        <f>CM46/CK46</f>
        <v>#DIV/0!</v>
      </c>
      <c r="CO45" s="5" t="e">
        <f>CM46/CL46</f>
        <v>#DIV/0!</v>
      </c>
      <c r="CP45" s="213"/>
      <c r="CQ45" s="85"/>
    </row>
    <row r="46" spans="1:98" s="814" customFormat="1" ht="20.100000000000001" customHeight="1">
      <c r="A46" s="868"/>
      <c r="B46" s="869" t="s">
        <v>23</v>
      </c>
      <c r="C46" s="243"/>
      <c r="D46" s="234"/>
      <c r="E46" s="781">
        <f>E119/1.17</f>
        <v>153846.15384615384</v>
      </c>
      <c r="F46" s="786">
        <f>F119/1.17</f>
        <v>205128.20512820515</v>
      </c>
      <c r="G46" s="786">
        <f>G119/1.17</f>
        <v>0</v>
      </c>
      <c r="H46" s="783">
        <f>G46-F46</f>
        <v>-205128.20512820515</v>
      </c>
      <c r="I46" s="781">
        <f>I119/1.17</f>
        <v>170940.17094017094</v>
      </c>
      <c r="J46" s="786">
        <f>J119/1.17</f>
        <v>180341.88034188034</v>
      </c>
      <c r="K46" s="786">
        <f>K119/1.17</f>
        <v>0</v>
      </c>
      <c r="L46" s="783">
        <f>K46-J46</f>
        <v>-180341.88034188034</v>
      </c>
      <c r="M46" s="781">
        <f>M119/1.17</f>
        <v>170940.17094017094</v>
      </c>
      <c r="N46" s="786">
        <f>N119/1.17</f>
        <v>158119.65811965812</v>
      </c>
      <c r="O46" s="786">
        <f>O119/1.17</f>
        <v>0</v>
      </c>
      <c r="P46" s="783">
        <f>O46-N46</f>
        <v>-158119.65811965812</v>
      </c>
      <c r="Q46" s="585">
        <f t="shared" ref="Q46:Q49" si="176">E46+I46+M46</f>
        <v>495726.49572649569</v>
      </c>
      <c r="R46" s="786">
        <f>R119/1.17</f>
        <v>0</v>
      </c>
      <c r="S46" s="786">
        <f t="shared" ref="S46:T49" si="177">F46+J46+N46</f>
        <v>543589.74358974362</v>
      </c>
      <c r="T46" s="569">
        <f t="shared" si="177"/>
        <v>0</v>
      </c>
      <c r="U46" s="786">
        <f>T46-Q46</f>
        <v>-495726.49572649569</v>
      </c>
      <c r="V46" s="782">
        <f t="shared" si="100"/>
        <v>0</v>
      </c>
      <c r="W46" s="783">
        <f>T46-S46</f>
        <v>-543589.74358974362</v>
      </c>
      <c r="X46" s="781">
        <f>X119/1.17</f>
        <v>145299.14529914531</v>
      </c>
      <c r="Y46" s="786">
        <f>Y119/1.17</f>
        <v>153846.15384615384</v>
      </c>
      <c r="Z46" s="786">
        <f>Z119/1.17</f>
        <v>0</v>
      </c>
      <c r="AA46" s="955">
        <f>Z46-Y46</f>
        <v>-153846.15384615384</v>
      </c>
      <c r="AB46" s="781">
        <f>AB119/1.17</f>
        <v>136752.13675213675</v>
      </c>
      <c r="AC46" s="786">
        <f>AC119/1.17</f>
        <v>153846.15384615384</v>
      </c>
      <c r="AD46" s="786">
        <f>AD119/1.17</f>
        <v>0</v>
      </c>
      <c r="AE46" s="955">
        <f>AD46-AC46</f>
        <v>-153846.15384615384</v>
      </c>
      <c r="AF46" s="781">
        <f>AF119/1.17</f>
        <v>111111.11111111112</v>
      </c>
      <c r="AG46" s="786">
        <f>AG119/1.17</f>
        <v>153846.15384615384</v>
      </c>
      <c r="AH46" s="786">
        <f>AH119/1.17</f>
        <v>0</v>
      </c>
      <c r="AI46" s="955">
        <f>AH46-AG46</f>
        <v>-153846.15384615384</v>
      </c>
      <c r="AJ46" s="585">
        <f t="shared" ref="AJ46:AJ49" si="178">X46+AB46+AF46</f>
        <v>393162.39316239319</v>
      </c>
      <c r="AK46" s="782">
        <f>AK119/1.17</f>
        <v>0</v>
      </c>
      <c r="AL46" s="786">
        <f t="shared" ref="AL46:AM49" si="179">Y46+AC46+AG46</f>
        <v>461538.4615384615</v>
      </c>
      <c r="AM46" s="569">
        <f t="shared" si="179"/>
        <v>0</v>
      </c>
      <c r="AN46" s="813">
        <f>AM46-AJ46</f>
        <v>-393162.39316239319</v>
      </c>
      <c r="AO46" s="782">
        <f t="shared" si="101"/>
        <v>0</v>
      </c>
      <c r="AP46" s="783">
        <f>AM46-AL46</f>
        <v>-461538.4615384615</v>
      </c>
      <c r="AQ46" s="585">
        <f>SUM(Q46,AJ46)</f>
        <v>888888.88888888888</v>
      </c>
      <c r="AR46" s="782">
        <f>AR119/1.17</f>
        <v>0</v>
      </c>
      <c r="AS46" s="204">
        <f t="shared" ref="AS46:AT49" si="180">S46+AL46</f>
        <v>1005128.2051282051</v>
      </c>
      <c r="AT46" s="204">
        <f t="shared" si="180"/>
        <v>0</v>
      </c>
      <c r="AU46" s="778">
        <f>AT46-AQ46</f>
        <v>-888888.88888888888</v>
      </c>
      <c r="AV46" s="782">
        <f t="shared" si="102"/>
        <v>0</v>
      </c>
      <c r="AW46" s="777">
        <f>AT46-AS46</f>
        <v>-1005128.2051282051</v>
      </c>
      <c r="AX46" s="811">
        <f>AQ46/6</f>
        <v>148148.14814814815</v>
      </c>
      <c r="AY46" s="812">
        <f>AT46/6</f>
        <v>0</v>
      </c>
      <c r="AZ46" s="780">
        <f>AY46/AX46</f>
        <v>0</v>
      </c>
      <c r="BA46" s="814">
        <f>AY46-AX46</f>
        <v>-148148.14814814815</v>
      </c>
      <c r="BB46" s="814">
        <f>AW46/6</f>
        <v>-167521.36752136753</v>
      </c>
      <c r="BC46" s="781">
        <f>BC119/1.17</f>
        <v>0</v>
      </c>
      <c r="BD46" s="786">
        <f>BD119/1.17</f>
        <v>0</v>
      </c>
      <c r="BE46" s="786">
        <f>BE119/1.17</f>
        <v>0</v>
      </c>
      <c r="BF46" s="783">
        <f>BE46-BD46</f>
        <v>0</v>
      </c>
      <c r="BG46" s="781">
        <f>BG119/1.17</f>
        <v>0</v>
      </c>
      <c r="BH46" s="786">
        <f>BH119/1.17</f>
        <v>0</v>
      </c>
      <c r="BI46" s="786">
        <f>BI119/1.17</f>
        <v>0</v>
      </c>
      <c r="BJ46" s="783">
        <f>BI46-BH46</f>
        <v>0</v>
      </c>
      <c r="BK46" s="781">
        <f>BK119/1.17</f>
        <v>0</v>
      </c>
      <c r="BL46" s="786">
        <f>BL119/1.17</f>
        <v>0</v>
      </c>
      <c r="BM46" s="786">
        <f>BM119/1.17</f>
        <v>0</v>
      </c>
      <c r="BN46" s="783">
        <f>BM46-BL46</f>
        <v>0</v>
      </c>
      <c r="BO46" s="585">
        <f t="shared" ref="BO46:BQ49" si="181">BC46+BG46+BK46</f>
        <v>0</v>
      </c>
      <c r="BP46" s="782">
        <f t="shared" si="181"/>
        <v>0</v>
      </c>
      <c r="BQ46" s="569">
        <f t="shared" si="181"/>
        <v>0</v>
      </c>
      <c r="BR46" s="786">
        <f>BQ46-BO46</f>
        <v>0</v>
      </c>
      <c r="BS46" s="783">
        <f>BQ46-BP46</f>
        <v>0</v>
      </c>
      <c r="BT46" s="781">
        <f>BT119/1.17</f>
        <v>0</v>
      </c>
      <c r="BU46" s="786">
        <f>BU119/1.17</f>
        <v>0</v>
      </c>
      <c r="BV46" s="786">
        <f>BV119/1.17</f>
        <v>0</v>
      </c>
      <c r="BW46" s="783">
        <f>BV46-BU46</f>
        <v>0</v>
      </c>
      <c r="BX46" s="781">
        <f>BX119/1.17</f>
        <v>0</v>
      </c>
      <c r="BY46" s="785">
        <f>BY119/1.17</f>
        <v>0</v>
      </c>
      <c r="BZ46" s="786">
        <f>BZ119/1.17</f>
        <v>0</v>
      </c>
      <c r="CA46" s="783">
        <f>BZ46-BY46</f>
        <v>0</v>
      </c>
      <c r="CB46" s="781">
        <f>CB119/1.17</f>
        <v>0</v>
      </c>
      <c r="CC46" s="785">
        <f>CC119/1.17</f>
        <v>0</v>
      </c>
      <c r="CD46" s="786">
        <f>CD119/1.17</f>
        <v>0</v>
      </c>
      <c r="CE46" s="783">
        <f>CD46-CC46</f>
        <v>0</v>
      </c>
      <c r="CF46" s="585">
        <f t="shared" ref="CF46:CH49" si="182">BT46+BX46+CB46</f>
        <v>0</v>
      </c>
      <c r="CG46" s="782">
        <f t="shared" si="182"/>
        <v>0</v>
      </c>
      <c r="CH46" s="569">
        <f t="shared" si="182"/>
        <v>0</v>
      </c>
      <c r="CI46" s="813">
        <f>CH46-CF46</f>
        <v>0</v>
      </c>
      <c r="CJ46" s="783">
        <f>CH46-CG46</f>
        <v>0</v>
      </c>
      <c r="CK46" s="585">
        <f>SUM(BO46,CF46)</f>
        <v>0</v>
      </c>
      <c r="CL46" s="779">
        <f t="shared" ref="CL46:CM49" si="183">BP46+CG46</f>
        <v>0</v>
      </c>
      <c r="CM46" s="204">
        <f t="shared" si="183"/>
        <v>0</v>
      </c>
      <c r="CN46" s="778">
        <f>CM46-CK46</f>
        <v>0</v>
      </c>
      <c r="CO46" s="777">
        <f>CM46-CL46</f>
        <v>0</v>
      </c>
      <c r="CP46" s="811">
        <f>CK46/6</f>
        <v>0</v>
      </c>
      <c r="CQ46" s="812">
        <f>CM46/6</f>
        <v>0</v>
      </c>
      <c r="CR46" s="780" t="e">
        <f>CQ46/CP46</f>
        <v>#DIV/0!</v>
      </c>
      <c r="CS46" s="814">
        <f>CQ46-CP46</f>
        <v>0</v>
      </c>
      <c r="CT46" s="814">
        <f>CO46/6</f>
        <v>0</v>
      </c>
    </row>
    <row r="47" spans="1:98" s="135" customFormat="1" ht="20.100000000000001" customHeight="1">
      <c r="A47" s="128"/>
      <c r="B47" s="128"/>
      <c r="C47" s="255"/>
      <c r="D47" s="167" t="s">
        <v>34</v>
      </c>
      <c r="E47" s="446">
        <f>E122/1.17</f>
        <v>38105.128205128211</v>
      </c>
      <c r="F47" s="396">
        <f>F122/1.17</f>
        <v>38461.538461538461</v>
      </c>
      <c r="G47" s="396">
        <f>G122/1.17</f>
        <v>0</v>
      </c>
      <c r="H47" s="447">
        <f>G47-F47</f>
        <v>-38461.538461538461</v>
      </c>
      <c r="I47" s="446">
        <f>I122/1.17</f>
        <v>38105.128205128211</v>
      </c>
      <c r="J47" s="396">
        <f>J122/1.17</f>
        <v>38461.538461538461</v>
      </c>
      <c r="K47" s="396">
        <f>K122/1.17</f>
        <v>0</v>
      </c>
      <c r="L47" s="447">
        <f>K47-J47</f>
        <v>-38461.538461538461</v>
      </c>
      <c r="M47" s="446">
        <f>M122/1.17</f>
        <v>38105.128205128211</v>
      </c>
      <c r="N47" s="404">
        <f>N122/1.17</f>
        <v>38461.538461538461</v>
      </c>
      <c r="O47" s="396">
        <f>O122/1.17</f>
        <v>0</v>
      </c>
      <c r="P47" s="447">
        <f>O47-N47</f>
        <v>-38461.538461538461</v>
      </c>
      <c r="Q47" s="489">
        <f t="shared" si="176"/>
        <v>114315.38461538462</v>
      </c>
      <c r="R47" s="491">
        <f>R122/1.17</f>
        <v>0</v>
      </c>
      <c r="S47" s="491">
        <f t="shared" si="177"/>
        <v>115384.61538461538</v>
      </c>
      <c r="T47" s="448">
        <f t="shared" si="177"/>
        <v>0</v>
      </c>
      <c r="U47" s="404">
        <f>T47-Q47</f>
        <v>-114315.38461538462</v>
      </c>
      <c r="V47" s="990">
        <f t="shared" si="100"/>
        <v>0</v>
      </c>
      <c r="W47" s="449">
        <f>T47-S47</f>
        <v>-115384.61538461538</v>
      </c>
      <c r="X47" s="446">
        <f>X122/1.17</f>
        <v>38105.128205128211</v>
      </c>
      <c r="Y47" s="404">
        <f>Y122/1.17</f>
        <v>0</v>
      </c>
      <c r="Z47" s="396">
        <f>Z122/1.17</f>
        <v>0</v>
      </c>
      <c r="AA47" s="428">
        <f>Z47-Y47</f>
        <v>0</v>
      </c>
      <c r="AB47" s="446">
        <f>AB122/1.17</f>
        <v>38105.128205128211</v>
      </c>
      <c r="AC47" s="404">
        <f>AC122/1.17</f>
        <v>0</v>
      </c>
      <c r="AD47" s="396">
        <f>AD122/1.17</f>
        <v>0</v>
      </c>
      <c r="AE47" s="428">
        <f>AD47-AC47</f>
        <v>0</v>
      </c>
      <c r="AF47" s="446">
        <f>AF122/1.17</f>
        <v>38105.128205128211</v>
      </c>
      <c r="AG47" s="404">
        <f>AG122/1.17</f>
        <v>0</v>
      </c>
      <c r="AH47" s="396">
        <f>AH122/1.17</f>
        <v>0</v>
      </c>
      <c r="AI47" s="428">
        <f>AH47-AG47</f>
        <v>0</v>
      </c>
      <c r="AJ47" s="489">
        <f t="shared" si="178"/>
        <v>114315.38461538462</v>
      </c>
      <c r="AK47" s="1079">
        <f>AK122/1.17</f>
        <v>0</v>
      </c>
      <c r="AL47" s="491">
        <f t="shared" si="179"/>
        <v>0</v>
      </c>
      <c r="AM47" s="448">
        <f t="shared" si="179"/>
        <v>0</v>
      </c>
      <c r="AN47" s="433">
        <f>AM47-AJ47</f>
        <v>-114315.38461538462</v>
      </c>
      <c r="AO47" s="990">
        <f t="shared" si="101"/>
        <v>0</v>
      </c>
      <c r="AP47" s="449">
        <f>AM47-AL47</f>
        <v>0</v>
      </c>
      <c r="AQ47" s="434">
        <f>SUM(Q47,AJ47)</f>
        <v>228630.76923076925</v>
      </c>
      <c r="AR47" s="1084">
        <f>AR122/1.17</f>
        <v>0</v>
      </c>
      <c r="AS47" s="1077">
        <f t="shared" si="180"/>
        <v>115384.61538461538</v>
      </c>
      <c r="AT47" s="138">
        <f t="shared" si="180"/>
        <v>0</v>
      </c>
      <c r="AU47" s="114">
        <f>AT47-AQ47</f>
        <v>-228630.76923076925</v>
      </c>
      <c r="AV47" s="990">
        <f t="shared" si="102"/>
        <v>0</v>
      </c>
      <c r="AW47" s="56">
        <f>AT47-AS47</f>
        <v>-115384.61538461538</v>
      </c>
      <c r="AX47" s="213"/>
      <c r="AY47" s="85"/>
      <c r="BC47" s="446">
        <f>BC122/1.17</f>
        <v>0</v>
      </c>
      <c r="BD47" s="396">
        <f>BD122/1.17</f>
        <v>0</v>
      </c>
      <c r="BE47" s="396">
        <f>BE122/1.17</f>
        <v>0</v>
      </c>
      <c r="BF47" s="447">
        <f>BE47-BD47</f>
        <v>0</v>
      </c>
      <c r="BG47" s="446">
        <f>BG122/1.17</f>
        <v>0</v>
      </c>
      <c r="BH47" s="396">
        <f>BH122/1.17</f>
        <v>0</v>
      </c>
      <c r="BI47" s="396">
        <f>BI122/1.17</f>
        <v>0</v>
      </c>
      <c r="BJ47" s="447">
        <f>BI47-BH47</f>
        <v>0</v>
      </c>
      <c r="BK47" s="446">
        <f>BK122/1.17</f>
        <v>0</v>
      </c>
      <c r="BL47" s="404">
        <f>BL122/1.17</f>
        <v>0</v>
      </c>
      <c r="BM47" s="396">
        <f>BM122/1.17</f>
        <v>0</v>
      </c>
      <c r="BN47" s="447">
        <f>BM47-BL47</f>
        <v>0</v>
      </c>
      <c r="BO47" s="489">
        <f t="shared" si="181"/>
        <v>0</v>
      </c>
      <c r="BP47" s="488">
        <f t="shared" si="181"/>
        <v>0</v>
      </c>
      <c r="BQ47" s="448">
        <f t="shared" si="181"/>
        <v>0</v>
      </c>
      <c r="BR47" s="404">
        <f>BQ47-BO47</f>
        <v>0</v>
      </c>
      <c r="BS47" s="449">
        <f>BQ47-BP47</f>
        <v>0</v>
      </c>
      <c r="BT47" s="446">
        <f>BT122/1.17</f>
        <v>0</v>
      </c>
      <c r="BU47" s="404">
        <f>BU122/1.17</f>
        <v>0</v>
      </c>
      <c r="BV47" s="396">
        <f>BV122/1.17</f>
        <v>0</v>
      </c>
      <c r="BW47" s="447">
        <f>BV47-BU47</f>
        <v>0</v>
      </c>
      <c r="BX47" s="446">
        <f>BX122/1.17</f>
        <v>0</v>
      </c>
      <c r="BY47" s="500">
        <f>BY122/1.17</f>
        <v>0</v>
      </c>
      <c r="BZ47" s="396">
        <f>BZ122/1.17</f>
        <v>0</v>
      </c>
      <c r="CA47" s="447">
        <f>BZ47-BY47</f>
        <v>0</v>
      </c>
      <c r="CB47" s="446">
        <f>CB122/1.17</f>
        <v>0</v>
      </c>
      <c r="CC47" s="500">
        <f>CC122/1.17</f>
        <v>0</v>
      </c>
      <c r="CD47" s="396">
        <f>CD122/1.17</f>
        <v>0</v>
      </c>
      <c r="CE47" s="447">
        <f>CD47-CC47</f>
        <v>0</v>
      </c>
      <c r="CF47" s="489">
        <f t="shared" si="182"/>
        <v>0</v>
      </c>
      <c r="CG47" s="488">
        <f t="shared" si="182"/>
        <v>0</v>
      </c>
      <c r="CH47" s="448">
        <f t="shared" si="182"/>
        <v>0</v>
      </c>
      <c r="CI47" s="433">
        <f>CH47-CF47</f>
        <v>0</v>
      </c>
      <c r="CJ47" s="449">
        <f>CH47-CG47</f>
        <v>0</v>
      </c>
      <c r="CK47" s="434">
        <f>SUM(BO47,CF47)</f>
        <v>0</v>
      </c>
      <c r="CL47" s="101">
        <f t="shared" si="183"/>
        <v>0</v>
      </c>
      <c r="CM47" s="138">
        <f t="shared" si="183"/>
        <v>0</v>
      </c>
      <c r="CN47" s="114">
        <f>CM47-CK47</f>
        <v>0</v>
      </c>
      <c r="CO47" s="56">
        <f>CM47-CL47</f>
        <v>0</v>
      </c>
      <c r="CP47" s="213"/>
      <c r="CQ47" s="85"/>
    </row>
    <row r="48" spans="1:98" s="135" customFormat="1" ht="20.100000000000001" customHeight="1">
      <c r="A48" s="128"/>
      <c r="B48" s="128"/>
      <c r="C48" s="255"/>
      <c r="D48" s="166" t="s">
        <v>33</v>
      </c>
      <c r="E48" s="446">
        <f t="shared" ref="E48:G49" si="184">E125/1.17</f>
        <v>44017.094017094023</v>
      </c>
      <c r="F48" s="396">
        <f t="shared" ref="F48" si="185">F125/1.17</f>
        <v>38461.538461538461</v>
      </c>
      <c r="G48" s="396">
        <f t="shared" si="184"/>
        <v>0</v>
      </c>
      <c r="H48" s="447">
        <f>G48-F48</f>
        <v>-38461.538461538461</v>
      </c>
      <c r="I48" s="446">
        <f t="shared" ref="I48:K49" si="186">I125/1.17</f>
        <v>44017.094017094023</v>
      </c>
      <c r="J48" s="396">
        <f t="shared" si="186"/>
        <v>51282.051282051289</v>
      </c>
      <c r="K48" s="396">
        <f t="shared" si="186"/>
        <v>0</v>
      </c>
      <c r="L48" s="447">
        <f>K48-J48</f>
        <v>-51282.051282051289</v>
      </c>
      <c r="M48" s="446">
        <f t="shared" ref="M48:O49" si="187">M125/1.17</f>
        <v>44017.094017094023</v>
      </c>
      <c r="N48" s="396">
        <f t="shared" ref="N48" si="188">N125/1.17</f>
        <v>56410.256410256414</v>
      </c>
      <c r="O48" s="396">
        <f t="shared" si="187"/>
        <v>0</v>
      </c>
      <c r="P48" s="447">
        <f>O48-N48</f>
        <v>-56410.256410256414</v>
      </c>
      <c r="Q48" s="487">
        <f t="shared" si="176"/>
        <v>132051.28205128206</v>
      </c>
      <c r="R48" s="491">
        <f t="shared" ref="R48:R49" si="189">R125/1.17</f>
        <v>0</v>
      </c>
      <c r="S48" s="491">
        <f t="shared" si="177"/>
        <v>146153.84615384616</v>
      </c>
      <c r="T48" s="421">
        <f t="shared" si="177"/>
        <v>0</v>
      </c>
      <c r="U48" s="422">
        <f>T48-Q48</f>
        <v>-132051.28205128206</v>
      </c>
      <c r="V48" s="989">
        <f t="shared" si="100"/>
        <v>0</v>
      </c>
      <c r="W48" s="397">
        <f>T48-S48</f>
        <v>-146153.84615384616</v>
      </c>
      <c r="X48" s="446">
        <f t="shared" ref="X48:Z49" si="190">X125/1.17</f>
        <v>63105.128205128211</v>
      </c>
      <c r="Y48" s="404">
        <f t="shared" si="190"/>
        <v>0</v>
      </c>
      <c r="Z48" s="396">
        <f t="shared" si="190"/>
        <v>0</v>
      </c>
      <c r="AA48" s="428">
        <f>Z48-Y48</f>
        <v>0</v>
      </c>
      <c r="AB48" s="446">
        <f t="shared" ref="AB48:AD49" si="191">AB125/1.17</f>
        <v>63105.128205128211</v>
      </c>
      <c r="AC48" s="404">
        <f t="shared" si="191"/>
        <v>0</v>
      </c>
      <c r="AD48" s="396">
        <f t="shared" si="191"/>
        <v>0</v>
      </c>
      <c r="AE48" s="428">
        <f>AD48-AC48</f>
        <v>0</v>
      </c>
      <c r="AF48" s="446">
        <f t="shared" ref="AF48:AH49" si="192">AF125/1.17</f>
        <v>63105.128205128211</v>
      </c>
      <c r="AG48" s="404">
        <f t="shared" si="192"/>
        <v>0</v>
      </c>
      <c r="AH48" s="396">
        <f t="shared" si="192"/>
        <v>0</v>
      </c>
      <c r="AI48" s="428">
        <f>AH48-AG48</f>
        <v>0</v>
      </c>
      <c r="AJ48" s="487">
        <f t="shared" si="178"/>
        <v>189315.38461538462</v>
      </c>
      <c r="AK48" s="1079">
        <f t="shared" ref="AK48:AK49" si="193">AK125/1.17</f>
        <v>0</v>
      </c>
      <c r="AL48" s="491">
        <f t="shared" si="179"/>
        <v>0</v>
      </c>
      <c r="AM48" s="421">
        <f t="shared" si="179"/>
        <v>0</v>
      </c>
      <c r="AN48" s="424">
        <f>AM48-AJ48</f>
        <v>-189315.38461538462</v>
      </c>
      <c r="AO48" s="989">
        <f t="shared" si="101"/>
        <v>0</v>
      </c>
      <c r="AP48" s="397">
        <f>AM48-AL48</f>
        <v>0</v>
      </c>
      <c r="AQ48" s="501">
        <f>SUM(Q48,AJ48)</f>
        <v>321366.66666666669</v>
      </c>
      <c r="AR48" s="1084">
        <f t="shared" ref="AR48:AR49" si="194">AR125/1.17</f>
        <v>0</v>
      </c>
      <c r="AS48" s="1082">
        <f t="shared" si="180"/>
        <v>146153.84615384616</v>
      </c>
      <c r="AT48" s="286">
        <f t="shared" si="180"/>
        <v>0</v>
      </c>
      <c r="AU48" s="280">
        <f>AT48-AQ48</f>
        <v>-321366.66666666669</v>
      </c>
      <c r="AV48" s="989">
        <f t="shared" si="102"/>
        <v>0</v>
      </c>
      <c r="AW48" s="281">
        <f>AT48-AS48</f>
        <v>-146153.84615384616</v>
      </c>
      <c r="AX48" s="213"/>
      <c r="AY48" s="85"/>
      <c r="BC48" s="446">
        <f t="shared" ref="BC48:BE49" si="195">BC125/1.17</f>
        <v>0</v>
      </c>
      <c r="BD48" s="396">
        <f t="shared" si="195"/>
        <v>0</v>
      </c>
      <c r="BE48" s="396">
        <f t="shared" si="195"/>
        <v>0</v>
      </c>
      <c r="BF48" s="447">
        <f>BE48-BD48</f>
        <v>0</v>
      </c>
      <c r="BG48" s="446">
        <f t="shared" ref="BG48:BI49" si="196">BG125/1.17</f>
        <v>0</v>
      </c>
      <c r="BH48" s="396">
        <f t="shared" si="196"/>
        <v>0</v>
      </c>
      <c r="BI48" s="396">
        <f t="shared" si="196"/>
        <v>0</v>
      </c>
      <c r="BJ48" s="447">
        <f>BI48-BH48</f>
        <v>0</v>
      </c>
      <c r="BK48" s="446">
        <f t="shared" ref="BK48:BM49" si="197">BK125/1.17</f>
        <v>0</v>
      </c>
      <c r="BL48" s="396">
        <f t="shared" si="197"/>
        <v>0</v>
      </c>
      <c r="BM48" s="396">
        <f t="shared" si="197"/>
        <v>0</v>
      </c>
      <c r="BN48" s="447">
        <f>BM48-BL48</f>
        <v>0</v>
      </c>
      <c r="BO48" s="487">
        <f t="shared" si="181"/>
        <v>0</v>
      </c>
      <c r="BP48" s="488">
        <f t="shared" si="181"/>
        <v>0</v>
      </c>
      <c r="BQ48" s="421">
        <f t="shared" si="181"/>
        <v>0</v>
      </c>
      <c r="BR48" s="422">
        <f>BQ48-BO48</f>
        <v>0</v>
      </c>
      <c r="BS48" s="397">
        <f>BQ48-BP48</f>
        <v>0</v>
      </c>
      <c r="BT48" s="446">
        <f t="shared" ref="BT48:BV49" si="198">BT125/1.17</f>
        <v>0</v>
      </c>
      <c r="BU48" s="404">
        <f t="shared" si="198"/>
        <v>0</v>
      </c>
      <c r="BV48" s="396">
        <f t="shared" si="198"/>
        <v>0</v>
      </c>
      <c r="BW48" s="447">
        <f>BV48-BU48</f>
        <v>0</v>
      </c>
      <c r="BX48" s="446">
        <f t="shared" ref="BX48:BZ49" si="199">BX125/1.17</f>
        <v>0</v>
      </c>
      <c r="BY48" s="500">
        <f t="shared" si="199"/>
        <v>0</v>
      </c>
      <c r="BZ48" s="396">
        <f t="shared" si="199"/>
        <v>0</v>
      </c>
      <c r="CA48" s="447">
        <f>BZ48-BY48</f>
        <v>0</v>
      </c>
      <c r="CB48" s="446">
        <f t="shared" ref="CB48:CD49" si="200">CB125/1.17</f>
        <v>0</v>
      </c>
      <c r="CC48" s="500">
        <f t="shared" si="200"/>
        <v>0</v>
      </c>
      <c r="CD48" s="396">
        <f t="shared" si="200"/>
        <v>0</v>
      </c>
      <c r="CE48" s="447">
        <f>CD48-CC48</f>
        <v>0</v>
      </c>
      <c r="CF48" s="487">
        <f t="shared" si="182"/>
        <v>0</v>
      </c>
      <c r="CG48" s="488">
        <f t="shared" si="182"/>
        <v>0</v>
      </c>
      <c r="CH48" s="421">
        <f t="shared" si="182"/>
        <v>0</v>
      </c>
      <c r="CI48" s="424">
        <f>CH48-CF48</f>
        <v>0</v>
      </c>
      <c r="CJ48" s="397">
        <f>CH48-CG48</f>
        <v>0</v>
      </c>
      <c r="CK48" s="501">
        <f>SUM(BO48,CF48)</f>
        <v>0</v>
      </c>
      <c r="CL48" s="279">
        <f t="shared" si="183"/>
        <v>0</v>
      </c>
      <c r="CM48" s="286">
        <f t="shared" si="183"/>
        <v>0</v>
      </c>
      <c r="CN48" s="280">
        <f>CM48-CK48</f>
        <v>0</v>
      </c>
      <c r="CO48" s="281">
        <f>CM48-CL48</f>
        <v>0</v>
      </c>
      <c r="CP48" s="213"/>
      <c r="CQ48" s="85"/>
    </row>
    <row r="49" spans="1:98" s="135" customFormat="1" ht="20.100000000000001" hidden="1" customHeight="1">
      <c r="A49" s="128"/>
      <c r="B49" s="128"/>
      <c r="C49" s="255"/>
      <c r="D49" s="166" t="s">
        <v>55</v>
      </c>
      <c r="E49" s="446">
        <f t="shared" si="184"/>
        <v>0</v>
      </c>
      <c r="F49" s="396">
        <f t="shared" ref="F49" si="201">F126/1.17</f>
        <v>0</v>
      </c>
      <c r="G49" s="396">
        <f t="shared" si="184"/>
        <v>0</v>
      </c>
      <c r="H49" s="447">
        <f>G49-F49</f>
        <v>0</v>
      </c>
      <c r="I49" s="446">
        <f t="shared" si="186"/>
        <v>0</v>
      </c>
      <c r="J49" s="396">
        <f t="shared" si="186"/>
        <v>0</v>
      </c>
      <c r="K49" s="396">
        <f t="shared" si="186"/>
        <v>0</v>
      </c>
      <c r="L49" s="447">
        <f>K49-J49</f>
        <v>0</v>
      </c>
      <c r="M49" s="446">
        <f t="shared" si="187"/>
        <v>0</v>
      </c>
      <c r="N49" s="404">
        <f t="shared" ref="N49" si="202">N126/1.17</f>
        <v>0</v>
      </c>
      <c r="O49" s="396">
        <f t="shared" si="187"/>
        <v>0</v>
      </c>
      <c r="P49" s="447">
        <f>O49-N49</f>
        <v>0</v>
      </c>
      <c r="Q49" s="487">
        <f t="shared" si="176"/>
        <v>0</v>
      </c>
      <c r="R49" s="491">
        <f t="shared" si="189"/>
        <v>0</v>
      </c>
      <c r="S49" s="491">
        <f t="shared" si="177"/>
        <v>0</v>
      </c>
      <c r="T49" s="421">
        <f t="shared" si="177"/>
        <v>0</v>
      </c>
      <c r="U49" s="422">
        <f>T49-Q49</f>
        <v>0</v>
      </c>
      <c r="V49" s="989">
        <f t="shared" si="100"/>
        <v>0</v>
      </c>
      <c r="W49" s="397">
        <f>T49-S49</f>
        <v>0</v>
      </c>
      <c r="X49" s="446">
        <f t="shared" si="190"/>
        <v>0</v>
      </c>
      <c r="Y49" s="404">
        <f t="shared" si="190"/>
        <v>0</v>
      </c>
      <c r="Z49" s="396">
        <f t="shared" si="190"/>
        <v>0</v>
      </c>
      <c r="AA49" s="428">
        <f>Z49-Y49</f>
        <v>0</v>
      </c>
      <c r="AB49" s="446">
        <f t="shared" si="191"/>
        <v>0</v>
      </c>
      <c r="AC49" s="404">
        <f t="shared" si="191"/>
        <v>0</v>
      </c>
      <c r="AD49" s="396">
        <f t="shared" si="191"/>
        <v>0</v>
      </c>
      <c r="AE49" s="428">
        <f>AD49-AC49</f>
        <v>0</v>
      </c>
      <c r="AF49" s="446">
        <f t="shared" si="192"/>
        <v>0</v>
      </c>
      <c r="AG49" s="404">
        <f t="shared" si="192"/>
        <v>0</v>
      </c>
      <c r="AH49" s="396">
        <f t="shared" si="192"/>
        <v>0</v>
      </c>
      <c r="AI49" s="428">
        <f>AH49-AG49</f>
        <v>0</v>
      </c>
      <c r="AJ49" s="487">
        <f t="shared" si="178"/>
        <v>0</v>
      </c>
      <c r="AK49" s="1079">
        <f t="shared" si="193"/>
        <v>0</v>
      </c>
      <c r="AL49" s="491">
        <f t="shared" si="179"/>
        <v>0</v>
      </c>
      <c r="AM49" s="421">
        <f t="shared" si="179"/>
        <v>0</v>
      </c>
      <c r="AN49" s="424">
        <f>AM49-AJ49</f>
        <v>0</v>
      </c>
      <c r="AO49" s="989">
        <f t="shared" si="101"/>
        <v>0</v>
      </c>
      <c r="AP49" s="397">
        <f>AM49-AL49</f>
        <v>0</v>
      </c>
      <c r="AQ49" s="501">
        <f>SUM(Q49,AJ49)</f>
        <v>0</v>
      </c>
      <c r="AR49" s="1084">
        <f t="shared" si="194"/>
        <v>0</v>
      </c>
      <c r="AS49" s="1082">
        <f t="shared" si="180"/>
        <v>0</v>
      </c>
      <c r="AT49" s="286">
        <f t="shared" si="180"/>
        <v>0</v>
      </c>
      <c r="AU49" s="280">
        <f>AT49-AQ49</f>
        <v>0</v>
      </c>
      <c r="AV49" s="989">
        <f t="shared" si="102"/>
        <v>0</v>
      </c>
      <c r="AW49" s="281">
        <f>AT49-AS49</f>
        <v>0</v>
      </c>
      <c r="AX49" s="213"/>
      <c r="AY49" s="85"/>
      <c r="BC49" s="446">
        <f t="shared" si="195"/>
        <v>0</v>
      </c>
      <c r="BD49" s="396">
        <f t="shared" si="195"/>
        <v>0</v>
      </c>
      <c r="BE49" s="396">
        <f t="shared" si="195"/>
        <v>0</v>
      </c>
      <c r="BF49" s="447">
        <f>BE49-BD49</f>
        <v>0</v>
      </c>
      <c r="BG49" s="446">
        <f t="shared" si="196"/>
        <v>0</v>
      </c>
      <c r="BH49" s="396">
        <f t="shared" si="196"/>
        <v>0</v>
      </c>
      <c r="BI49" s="396">
        <f t="shared" si="196"/>
        <v>0</v>
      </c>
      <c r="BJ49" s="447">
        <f>BI49-BH49</f>
        <v>0</v>
      </c>
      <c r="BK49" s="446">
        <f t="shared" si="197"/>
        <v>0</v>
      </c>
      <c r="BL49" s="404">
        <f t="shared" si="197"/>
        <v>0</v>
      </c>
      <c r="BM49" s="396">
        <f t="shared" si="197"/>
        <v>0</v>
      </c>
      <c r="BN49" s="447">
        <f>BM49-BL49</f>
        <v>0</v>
      </c>
      <c r="BO49" s="487">
        <f t="shared" si="181"/>
        <v>0</v>
      </c>
      <c r="BP49" s="488">
        <f t="shared" si="181"/>
        <v>0</v>
      </c>
      <c r="BQ49" s="421">
        <f t="shared" si="181"/>
        <v>0</v>
      </c>
      <c r="BR49" s="422">
        <f>BQ49-BO49</f>
        <v>0</v>
      </c>
      <c r="BS49" s="397">
        <f>BQ49-BP49</f>
        <v>0</v>
      </c>
      <c r="BT49" s="446">
        <f t="shared" si="198"/>
        <v>0</v>
      </c>
      <c r="BU49" s="404">
        <f t="shared" si="198"/>
        <v>0</v>
      </c>
      <c r="BV49" s="396">
        <f t="shared" si="198"/>
        <v>0</v>
      </c>
      <c r="BW49" s="447">
        <f>BV49-BU49</f>
        <v>0</v>
      </c>
      <c r="BX49" s="446">
        <f t="shared" si="199"/>
        <v>0</v>
      </c>
      <c r="BY49" s="500">
        <f t="shared" si="199"/>
        <v>0</v>
      </c>
      <c r="BZ49" s="396">
        <f t="shared" si="199"/>
        <v>0</v>
      </c>
      <c r="CA49" s="447">
        <f>BZ49-BY49</f>
        <v>0</v>
      </c>
      <c r="CB49" s="446">
        <f t="shared" si="200"/>
        <v>0</v>
      </c>
      <c r="CC49" s="500">
        <f t="shared" si="200"/>
        <v>0</v>
      </c>
      <c r="CD49" s="396">
        <f t="shared" si="200"/>
        <v>0</v>
      </c>
      <c r="CE49" s="447">
        <f>CD49-CC49</f>
        <v>0</v>
      </c>
      <c r="CF49" s="487">
        <f t="shared" si="182"/>
        <v>0</v>
      </c>
      <c r="CG49" s="488">
        <f t="shared" si="182"/>
        <v>0</v>
      </c>
      <c r="CH49" s="421">
        <f t="shared" si="182"/>
        <v>0</v>
      </c>
      <c r="CI49" s="424">
        <f>CH49-CF49</f>
        <v>0</v>
      </c>
      <c r="CJ49" s="397">
        <f>CH49-CG49</f>
        <v>0</v>
      </c>
      <c r="CK49" s="501">
        <f>SUM(BO49,CF49)</f>
        <v>0</v>
      </c>
      <c r="CL49" s="279">
        <f t="shared" si="183"/>
        <v>0</v>
      </c>
      <c r="CM49" s="286">
        <f t="shared" si="183"/>
        <v>0</v>
      </c>
      <c r="CN49" s="280">
        <f>CM49-CK49</f>
        <v>0</v>
      </c>
      <c r="CO49" s="281">
        <f>CM49-CL49</f>
        <v>0</v>
      </c>
      <c r="CP49" s="213"/>
      <c r="CQ49" s="85"/>
    </row>
    <row r="50" spans="1:98" s="75" customFormat="1" ht="20.100000000000001" customHeight="1">
      <c r="A50" s="33"/>
      <c r="B50" s="33"/>
      <c r="C50" s="32"/>
      <c r="D50" s="44"/>
      <c r="E50" s="583"/>
      <c r="F50" s="502"/>
      <c r="G50" s="502"/>
      <c r="H50" s="765">
        <f>G51/F51</f>
        <v>0</v>
      </c>
      <c r="I50" s="583"/>
      <c r="J50" s="502"/>
      <c r="K50" s="502"/>
      <c r="L50" s="765">
        <f>K51/J51</f>
        <v>0</v>
      </c>
      <c r="M50" s="583"/>
      <c r="N50" s="575"/>
      <c r="O50" s="502"/>
      <c r="P50" s="871">
        <f>O51/N51</f>
        <v>0</v>
      </c>
      <c r="Q50" s="503"/>
      <c r="R50" s="1005"/>
      <c r="S50" s="1005"/>
      <c r="T50" s="410"/>
      <c r="U50" s="824">
        <f>T51/Q51</f>
        <v>0</v>
      </c>
      <c r="V50" s="991">
        <f t="shared" si="100"/>
        <v>0</v>
      </c>
      <c r="W50" s="765">
        <f>T51/S51</f>
        <v>0</v>
      </c>
      <c r="X50" s="583"/>
      <c r="Y50" s="575"/>
      <c r="Z50" s="502"/>
      <c r="AA50" s="628" t="e">
        <f>Z51/Y51</f>
        <v>#DIV/0!</v>
      </c>
      <c r="AB50" s="583"/>
      <c r="AC50" s="575"/>
      <c r="AD50" s="502"/>
      <c r="AE50" s="663" t="e">
        <f>AD51/AC51</f>
        <v>#DIV/0!</v>
      </c>
      <c r="AF50" s="583"/>
      <c r="AG50" s="575"/>
      <c r="AH50" s="502"/>
      <c r="AI50" s="663" t="e">
        <f>AH51/AG51</f>
        <v>#DIV/0!</v>
      </c>
      <c r="AJ50" s="503"/>
      <c r="AK50" s="1038"/>
      <c r="AL50" s="1005"/>
      <c r="AM50" s="410"/>
      <c r="AN50" s="835">
        <f>AM51/AJ51</f>
        <v>0</v>
      </c>
      <c r="AO50" s="991">
        <f t="shared" si="101"/>
        <v>0</v>
      </c>
      <c r="AP50" s="411" t="e">
        <f>AM51/AL51</f>
        <v>#DIV/0!</v>
      </c>
      <c r="AQ50" s="444"/>
      <c r="AR50" s="1038"/>
      <c r="AS50" s="225"/>
      <c r="AT50" s="51"/>
      <c r="AU50" s="834">
        <f>AT51/AQ51</f>
        <v>0</v>
      </c>
      <c r="AV50" s="991">
        <f t="shared" si="102"/>
        <v>0</v>
      </c>
      <c r="AW50" s="278">
        <f>AT51/AS51</f>
        <v>0</v>
      </c>
      <c r="AX50" s="213"/>
      <c r="AY50" s="85"/>
      <c r="BC50" s="583"/>
      <c r="BD50" s="502"/>
      <c r="BE50" s="502"/>
      <c r="BF50" s="765" t="e">
        <f>BE51/BD51</f>
        <v>#DIV/0!</v>
      </c>
      <c r="BG50" s="583"/>
      <c r="BH50" s="502"/>
      <c r="BI50" s="502"/>
      <c r="BJ50" s="765" t="e">
        <f>BI51/BH51</f>
        <v>#DIV/0!</v>
      </c>
      <c r="BK50" s="583"/>
      <c r="BL50" s="575"/>
      <c r="BM50" s="502"/>
      <c r="BN50" s="871" t="e">
        <f>BM51/BL51</f>
        <v>#DIV/0!</v>
      </c>
      <c r="BO50" s="503"/>
      <c r="BP50" s="504"/>
      <c r="BQ50" s="410"/>
      <c r="BR50" s="824" t="e">
        <f>BQ51/BO51</f>
        <v>#DIV/0!</v>
      </c>
      <c r="BS50" s="765" t="e">
        <f>BQ51/BP51</f>
        <v>#DIV/0!</v>
      </c>
      <c r="BT50" s="583"/>
      <c r="BU50" s="575"/>
      <c r="BV50" s="502"/>
      <c r="BW50" s="871" t="e">
        <f>BV51/BU51</f>
        <v>#DIV/0!</v>
      </c>
      <c r="BX50" s="583"/>
      <c r="BY50" s="440"/>
      <c r="BZ50" s="502"/>
      <c r="CA50" s="411" t="e">
        <f>BZ51/BY51</f>
        <v>#DIV/0!</v>
      </c>
      <c r="CB50" s="583"/>
      <c r="CC50" s="440"/>
      <c r="CD50" s="502"/>
      <c r="CE50" s="411" t="e">
        <f>CD51/CC51</f>
        <v>#DIV/0!</v>
      </c>
      <c r="CF50" s="503"/>
      <c r="CG50" s="504"/>
      <c r="CH50" s="410"/>
      <c r="CI50" s="835" t="e">
        <f>CH51/CF51</f>
        <v>#DIV/0!</v>
      </c>
      <c r="CJ50" s="411" t="e">
        <f>CH51/CG51</f>
        <v>#DIV/0!</v>
      </c>
      <c r="CK50" s="444"/>
      <c r="CL50" s="100"/>
      <c r="CM50" s="51"/>
      <c r="CN50" s="834" t="e">
        <f>CM51/CK51</f>
        <v>#DIV/0!</v>
      </c>
      <c r="CO50" s="278" t="e">
        <f>CM51/CL51</f>
        <v>#DIV/0!</v>
      </c>
      <c r="CP50" s="213"/>
      <c r="CQ50" s="85"/>
    </row>
    <row r="51" spans="1:98" s="814" customFormat="1" ht="20.100000000000001" customHeight="1">
      <c r="A51" s="868"/>
      <c r="B51" s="869" t="s">
        <v>14</v>
      </c>
      <c r="C51" s="243"/>
      <c r="D51" s="234"/>
      <c r="E51" s="781">
        <f>E130/1.17</f>
        <v>82122.222222222234</v>
      </c>
      <c r="F51" s="786">
        <f>F130/1.17</f>
        <v>76923.076923076922</v>
      </c>
      <c r="G51" s="786">
        <f>G130/1.17</f>
        <v>0</v>
      </c>
      <c r="H51" s="783">
        <f>G51-F51</f>
        <v>-76923.076923076922</v>
      </c>
      <c r="I51" s="781">
        <f>I130/1.17</f>
        <v>82122.222222222234</v>
      </c>
      <c r="J51" s="786">
        <f>J47+J48</f>
        <v>89743.58974358975</v>
      </c>
      <c r="K51" s="786">
        <f>K47+K48</f>
        <v>0</v>
      </c>
      <c r="L51" s="783">
        <f>K51-J51</f>
        <v>-89743.58974358975</v>
      </c>
      <c r="M51" s="781">
        <f>M47+M48</f>
        <v>82122.222222222234</v>
      </c>
      <c r="N51" s="786">
        <f>N47+N48</f>
        <v>94871.794871794875</v>
      </c>
      <c r="O51" s="786">
        <f>O47+O48</f>
        <v>0</v>
      </c>
      <c r="P51" s="783">
        <f>O51-N51</f>
        <v>-94871.794871794875</v>
      </c>
      <c r="Q51" s="585">
        <f>Q48+Q47+Q49</f>
        <v>246366.66666666669</v>
      </c>
      <c r="R51" s="786">
        <f>R47+R48</f>
        <v>0</v>
      </c>
      <c r="S51" s="786">
        <f>F51+J51+N51</f>
        <v>261538.46153846156</v>
      </c>
      <c r="T51" s="569">
        <f>T48+T47+T49</f>
        <v>0</v>
      </c>
      <c r="U51" s="786">
        <f>T51-Q51</f>
        <v>-246366.66666666669</v>
      </c>
      <c r="V51" s="782">
        <f t="shared" si="100"/>
        <v>0</v>
      </c>
      <c r="W51" s="783">
        <f>T51-S51</f>
        <v>-261538.46153846156</v>
      </c>
      <c r="X51" s="781">
        <f>X48+X47+X49</f>
        <v>101210.25641025642</v>
      </c>
      <c r="Y51" s="786">
        <f>Y48+Y47+Y49</f>
        <v>0</v>
      </c>
      <c r="Z51" s="786">
        <f>Z48+Z47+Z49</f>
        <v>0</v>
      </c>
      <c r="AA51" s="955">
        <f>Z51-Y51</f>
        <v>0</v>
      </c>
      <c r="AB51" s="781">
        <f>AB130/1.17</f>
        <v>101210.25641025642</v>
      </c>
      <c r="AC51" s="786">
        <f>AC130/1.17</f>
        <v>0</v>
      </c>
      <c r="AD51" s="786">
        <f>AD130/1.17</f>
        <v>0</v>
      </c>
      <c r="AE51" s="955">
        <f>AD51-AC51</f>
        <v>0</v>
      </c>
      <c r="AF51" s="781">
        <f>AF130/1.17</f>
        <v>101210.25641025642</v>
      </c>
      <c r="AG51" s="786">
        <f>AG130/1.17</f>
        <v>0</v>
      </c>
      <c r="AH51" s="786">
        <f>AH130/1.17</f>
        <v>0</v>
      </c>
      <c r="AI51" s="955">
        <f>AH51-AG51</f>
        <v>0</v>
      </c>
      <c r="AJ51" s="585">
        <f>AJ48+AJ47+AJ49</f>
        <v>303630.76923076925</v>
      </c>
      <c r="AK51" s="782">
        <f>AK47+AK48</f>
        <v>0</v>
      </c>
      <c r="AL51" s="786">
        <f>Y51+AC51+AG51</f>
        <v>0</v>
      </c>
      <c r="AM51" s="569">
        <f>AM48+AM47+AM49</f>
        <v>0</v>
      </c>
      <c r="AN51" s="813">
        <f>AM51-AJ51</f>
        <v>-303630.76923076925</v>
      </c>
      <c r="AO51" s="782">
        <f t="shared" si="101"/>
        <v>0</v>
      </c>
      <c r="AP51" s="783">
        <f>AM51-AL51</f>
        <v>0</v>
      </c>
      <c r="AQ51" s="585">
        <f>AQ48+AQ47+AQ49</f>
        <v>549997.43589743599</v>
      </c>
      <c r="AR51" s="782">
        <f>AR47+AR48</f>
        <v>0</v>
      </c>
      <c r="AS51" s="204">
        <f>S51+AL51</f>
        <v>261538.46153846156</v>
      </c>
      <c r="AT51" s="204">
        <f>AT48+AT47+AT49</f>
        <v>0</v>
      </c>
      <c r="AU51" s="778">
        <f>AT51-AQ51</f>
        <v>-549997.43589743599</v>
      </c>
      <c r="AV51" s="782">
        <f t="shared" si="102"/>
        <v>0</v>
      </c>
      <c r="AW51" s="777">
        <f>AT51-AS51</f>
        <v>-261538.46153846156</v>
      </c>
      <c r="AX51" s="811">
        <f>AQ51/6</f>
        <v>91666.239316239327</v>
      </c>
      <c r="AY51" s="812">
        <f>AT51/6</f>
        <v>0</v>
      </c>
      <c r="AZ51" s="780">
        <f>AY51/AX51</f>
        <v>0</v>
      </c>
      <c r="BA51" s="814">
        <f>AY51-AX51</f>
        <v>-91666.239316239327</v>
      </c>
      <c r="BB51" s="814">
        <f>AW51/6</f>
        <v>-43589.743589743593</v>
      </c>
      <c r="BC51" s="781">
        <f>BC130/1.17</f>
        <v>0</v>
      </c>
      <c r="BD51" s="786">
        <f>BD130/1.17</f>
        <v>0</v>
      </c>
      <c r="BE51" s="786">
        <f>BE130/1.17</f>
        <v>0</v>
      </c>
      <c r="BF51" s="783">
        <f>BE51-BD51</f>
        <v>0</v>
      </c>
      <c r="BG51" s="781">
        <f>BG130/1.17</f>
        <v>0</v>
      </c>
      <c r="BH51" s="786">
        <f>BH47+BH48</f>
        <v>0</v>
      </c>
      <c r="BI51" s="786">
        <f>BI47+BI48</f>
        <v>0</v>
      </c>
      <c r="BJ51" s="783">
        <f>BI51-BH51</f>
        <v>0</v>
      </c>
      <c r="BK51" s="781">
        <f>BK47+BK48</f>
        <v>0</v>
      </c>
      <c r="BL51" s="786">
        <f>BL47+BL48</f>
        <v>0</v>
      </c>
      <c r="BM51" s="786">
        <f>BM47+BM48</f>
        <v>0</v>
      </c>
      <c r="BN51" s="783">
        <f>BM51-BL51</f>
        <v>0</v>
      </c>
      <c r="BO51" s="585">
        <f>BO48+BO47+BO49</f>
        <v>0</v>
      </c>
      <c r="BP51" s="782">
        <f>BD51+BH51+BL51</f>
        <v>0</v>
      </c>
      <c r="BQ51" s="569">
        <f>BQ48+BQ47+BQ49</f>
        <v>0</v>
      </c>
      <c r="BR51" s="786">
        <f>BQ51-BO51</f>
        <v>0</v>
      </c>
      <c r="BS51" s="783">
        <f>BQ51-BP51</f>
        <v>0</v>
      </c>
      <c r="BT51" s="781">
        <f>BT48+BT47+BT49</f>
        <v>0</v>
      </c>
      <c r="BU51" s="786">
        <f>BU48+BU47+BU49</f>
        <v>0</v>
      </c>
      <c r="BV51" s="786">
        <f>BV48+BV47+BV49</f>
        <v>0</v>
      </c>
      <c r="BW51" s="783">
        <f>BV51-BU51</f>
        <v>0</v>
      </c>
      <c r="BX51" s="781">
        <f>BX130/1.17</f>
        <v>0</v>
      </c>
      <c r="BY51" s="785">
        <f>BY130/1.17</f>
        <v>0</v>
      </c>
      <c r="BZ51" s="786">
        <f>BZ130/1.17</f>
        <v>0</v>
      </c>
      <c r="CA51" s="783">
        <f>BZ51-BY51</f>
        <v>0</v>
      </c>
      <c r="CB51" s="781">
        <f>CB130/1.17</f>
        <v>0</v>
      </c>
      <c r="CC51" s="785">
        <f>CC130/1.17</f>
        <v>0</v>
      </c>
      <c r="CD51" s="786">
        <f>CD130/1.17</f>
        <v>0</v>
      </c>
      <c r="CE51" s="783">
        <f>CD51-CC51</f>
        <v>0</v>
      </c>
      <c r="CF51" s="585">
        <f>CF48+CF47+CF49</f>
        <v>0</v>
      </c>
      <c r="CG51" s="782">
        <f>BU51+BY51+CC51</f>
        <v>0</v>
      </c>
      <c r="CH51" s="569">
        <f>CH48+CH47+CH49</f>
        <v>0</v>
      </c>
      <c r="CI51" s="813">
        <f>CH51-CF51</f>
        <v>0</v>
      </c>
      <c r="CJ51" s="783">
        <f>CH51-CG51</f>
        <v>0</v>
      </c>
      <c r="CK51" s="585">
        <f>CK48+CK47+CK49</f>
        <v>0</v>
      </c>
      <c r="CL51" s="779">
        <f>BP51+CG51</f>
        <v>0</v>
      </c>
      <c r="CM51" s="204">
        <f>CM48+CM47+CM49</f>
        <v>0</v>
      </c>
      <c r="CN51" s="778">
        <f>CM51-CK51</f>
        <v>0</v>
      </c>
      <c r="CO51" s="777">
        <f>CM51-CL51</f>
        <v>0</v>
      </c>
      <c r="CP51" s="811">
        <f>CK51/6</f>
        <v>0</v>
      </c>
      <c r="CQ51" s="812">
        <f>CM51/6</f>
        <v>0</v>
      </c>
      <c r="CR51" s="780" t="e">
        <f>CQ51/CP51</f>
        <v>#DIV/0!</v>
      </c>
      <c r="CS51" s="814">
        <f>CQ51-CP51</f>
        <v>0</v>
      </c>
      <c r="CT51" s="814">
        <f>CO51/6</f>
        <v>0</v>
      </c>
    </row>
    <row r="52" spans="1:98" s="135" customFormat="1" ht="20.100000000000001" customHeight="1">
      <c r="A52" s="325"/>
      <c r="B52" s="325"/>
      <c r="C52" s="326"/>
      <c r="D52" s="335" t="s">
        <v>75</v>
      </c>
      <c r="E52" s="445">
        <f>E132/1.17</f>
        <v>412.82051282051282</v>
      </c>
      <c r="F52" s="419">
        <f>F132/1.17</f>
        <v>0</v>
      </c>
      <c r="G52" s="419">
        <f>G132/1.17</f>
        <v>0</v>
      </c>
      <c r="H52" s="437">
        <f>G52-F52</f>
        <v>0</v>
      </c>
      <c r="I52" s="445">
        <f>I132/1.17</f>
        <v>412.82051282051282</v>
      </c>
      <c r="J52" s="419">
        <f>J132/1.17</f>
        <v>1559.8290598290598</v>
      </c>
      <c r="K52" s="419">
        <f>K132/1.17</f>
        <v>0</v>
      </c>
      <c r="L52" s="437">
        <f>K52-J52</f>
        <v>-1559.8290598290598</v>
      </c>
      <c r="M52" s="445">
        <f>M132/1.17</f>
        <v>412.82051282051282</v>
      </c>
      <c r="N52" s="480">
        <f>N132/1.17</f>
        <v>4256.4102564102568</v>
      </c>
      <c r="O52" s="419">
        <f>O132/1.17</f>
        <v>0</v>
      </c>
      <c r="P52" s="437">
        <f>O52-N52</f>
        <v>-4256.4102564102568</v>
      </c>
      <c r="Q52" s="413">
        <f>E52+I52+M52</f>
        <v>1238.4615384615386</v>
      </c>
      <c r="R52" s="414">
        <f>R132/1.17</f>
        <v>0</v>
      </c>
      <c r="S52" s="593">
        <f>F52+J52+N52</f>
        <v>5816.2393162393164</v>
      </c>
      <c r="T52" s="421">
        <f>G52+K52+O52</f>
        <v>0</v>
      </c>
      <c r="U52" s="422">
        <f>T52-Q52</f>
        <v>-1238.4615384615386</v>
      </c>
      <c r="V52" s="989">
        <f t="shared" si="100"/>
        <v>0</v>
      </c>
      <c r="W52" s="397">
        <f>T52-S52</f>
        <v>-5816.2393162393164</v>
      </c>
      <c r="X52" s="445">
        <f>X132/1.17</f>
        <v>1489.7435897435898</v>
      </c>
      <c r="Y52" s="480">
        <f>Y132/1.17</f>
        <v>0</v>
      </c>
      <c r="Z52" s="419">
        <f>Z132/1.17</f>
        <v>0</v>
      </c>
      <c r="AA52" s="420">
        <f>Z52-Y52</f>
        <v>0</v>
      </c>
      <c r="AB52" s="445">
        <f>AB132/1.17</f>
        <v>1489.7435897435898</v>
      </c>
      <c r="AC52" s="480">
        <f>AC132/1.17</f>
        <v>0</v>
      </c>
      <c r="AD52" s="419">
        <f>AD132/1.17</f>
        <v>0</v>
      </c>
      <c r="AE52" s="420">
        <f>AD52-AC52</f>
        <v>0</v>
      </c>
      <c r="AF52" s="445">
        <f>AF132/1.17</f>
        <v>1489.7435897435898</v>
      </c>
      <c r="AG52" s="480">
        <f>AG132/1.17</f>
        <v>0</v>
      </c>
      <c r="AH52" s="419">
        <f>AH132/1.17</f>
        <v>0</v>
      </c>
      <c r="AI52" s="420">
        <f>AH52-AG52</f>
        <v>0</v>
      </c>
      <c r="AJ52" s="413">
        <f>X52+AB52+AF52</f>
        <v>4469.2307692307695</v>
      </c>
      <c r="AK52" s="414">
        <f>AK132/1.17</f>
        <v>0</v>
      </c>
      <c r="AL52" s="593">
        <f>Y52+AC52+AG52</f>
        <v>0</v>
      </c>
      <c r="AM52" s="421">
        <f>Z52+AD52+AH52</f>
        <v>0</v>
      </c>
      <c r="AN52" s="424">
        <f>AM52-AJ52</f>
        <v>-4469.2307692307695</v>
      </c>
      <c r="AO52" s="989">
        <f t="shared" si="101"/>
        <v>0</v>
      </c>
      <c r="AP52" s="397">
        <f>AM52-AL52</f>
        <v>0</v>
      </c>
      <c r="AQ52" s="413">
        <f>SUM(Q52,AJ52)</f>
        <v>5707.6923076923085</v>
      </c>
      <c r="AR52" s="414">
        <f>AR132/1.17</f>
        <v>0</v>
      </c>
      <c r="AS52" s="157">
        <f>S52+AL52</f>
        <v>5816.2393162393164</v>
      </c>
      <c r="AT52" s="157">
        <f>SUM(T52,AM52)</f>
        <v>0</v>
      </c>
      <c r="AU52" s="149">
        <f>AT52-AQ52</f>
        <v>-5707.6923076923085</v>
      </c>
      <c r="AV52" s="989">
        <f t="shared" si="102"/>
        <v>0</v>
      </c>
      <c r="AW52" s="134">
        <f>AT52-AS52</f>
        <v>-5816.2393162393164</v>
      </c>
      <c r="AX52" s="327"/>
      <c r="AY52" s="131"/>
      <c r="BC52" s="445">
        <f>BC132/1.17</f>
        <v>0</v>
      </c>
      <c r="BD52" s="419">
        <f>BD132/1.17</f>
        <v>0</v>
      </c>
      <c r="BE52" s="419">
        <f>BE132/1.17</f>
        <v>0</v>
      </c>
      <c r="BF52" s="437">
        <f>BE52-BD52</f>
        <v>0</v>
      </c>
      <c r="BG52" s="445">
        <f>BG132/1.17</f>
        <v>0</v>
      </c>
      <c r="BH52" s="419">
        <f>BH132/1.17</f>
        <v>0</v>
      </c>
      <c r="BI52" s="419">
        <f>BI132/1.17</f>
        <v>0</v>
      </c>
      <c r="BJ52" s="437">
        <f>BI52-BH52</f>
        <v>0</v>
      </c>
      <c r="BK52" s="445">
        <f>BK132/1.17</f>
        <v>0</v>
      </c>
      <c r="BL52" s="480">
        <f>BL132/1.17</f>
        <v>0</v>
      </c>
      <c r="BM52" s="419">
        <f>BM132/1.17</f>
        <v>0</v>
      </c>
      <c r="BN52" s="437">
        <f>BM52-BL52</f>
        <v>0</v>
      </c>
      <c r="BO52" s="413">
        <f>BC52+BG52+BK52</f>
        <v>0</v>
      </c>
      <c r="BP52" s="414">
        <f>BD52+BH52+BL52</f>
        <v>0</v>
      </c>
      <c r="BQ52" s="421">
        <f>BE52+BI52+BM52</f>
        <v>0</v>
      </c>
      <c r="BR52" s="422">
        <f>BQ52-BO52</f>
        <v>0</v>
      </c>
      <c r="BS52" s="397">
        <f>BQ52-BP52</f>
        <v>0</v>
      </c>
      <c r="BT52" s="445">
        <f>BT132/1.17</f>
        <v>0</v>
      </c>
      <c r="BU52" s="480">
        <f>BU132/1.17</f>
        <v>0</v>
      </c>
      <c r="BV52" s="419">
        <f>BV132/1.17</f>
        <v>0</v>
      </c>
      <c r="BW52" s="437">
        <f>BV52-BU52</f>
        <v>0</v>
      </c>
      <c r="BX52" s="445">
        <f>BX132/1.17</f>
        <v>0</v>
      </c>
      <c r="BY52" s="418">
        <f>BY132/1.17</f>
        <v>0</v>
      </c>
      <c r="BZ52" s="419">
        <f>BZ132/1.17</f>
        <v>0</v>
      </c>
      <c r="CA52" s="437">
        <f>BZ52-BY52</f>
        <v>0</v>
      </c>
      <c r="CB52" s="445">
        <f>CB132/1.17</f>
        <v>0</v>
      </c>
      <c r="CC52" s="418">
        <f>CC132/1.17</f>
        <v>0</v>
      </c>
      <c r="CD52" s="419">
        <f>CD132/1.17</f>
        <v>0</v>
      </c>
      <c r="CE52" s="437">
        <f>CD52-CC52</f>
        <v>0</v>
      </c>
      <c r="CF52" s="413">
        <f>BT52+BX52+CB52</f>
        <v>0</v>
      </c>
      <c r="CG52" s="414">
        <f>BU52+BY52+CC52</f>
        <v>0</v>
      </c>
      <c r="CH52" s="421">
        <f>BV52+BZ52+CD52</f>
        <v>0</v>
      </c>
      <c r="CI52" s="424">
        <f>CH52-CF52</f>
        <v>0</v>
      </c>
      <c r="CJ52" s="397">
        <f>CH52-CG52</f>
        <v>0</v>
      </c>
      <c r="CK52" s="413">
        <f>SUM(BO52,CF52)</f>
        <v>0</v>
      </c>
      <c r="CL52" s="140">
        <f>BP52+CG52</f>
        <v>0</v>
      </c>
      <c r="CM52" s="157">
        <f>SUM(BQ52,CH52)</f>
        <v>0</v>
      </c>
      <c r="CN52" s="149">
        <f>CM52-CK52</f>
        <v>0</v>
      </c>
      <c r="CO52" s="134">
        <f>CM52-CL52</f>
        <v>0</v>
      </c>
      <c r="CP52" s="327"/>
      <c r="CQ52" s="131"/>
    </row>
    <row r="53" spans="1:98" s="135" customFormat="1" ht="20.100000000000001" customHeight="1">
      <c r="A53" s="325"/>
      <c r="B53" s="325"/>
      <c r="C53" s="326"/>
      <c r="D53" s="335" t="s">
        <v>77</v>
      </c>
      <c r="E53" s="446">
        <f>E134/1.17</f>
        <v>2077.7777777777778</v>
      </c>
      <c r="F53" s="427">
        <f>F134/1.17</f>
        <v>185.47008547008548</v>
      </c>
      <c r="G53" s="427">
        <f>G134/1.17</f>
        <v>0</v>
      </c>
      <c r="H53" s="447">
        <f>G53-F53</f>
        <v>-185.47008547008548</v>
      </c>
      <c r="I53" s="446">
        <f>I134/1.17</f>
        <v>2077.7777777777778</v>
      </c>
      <c r="J53" s="427">
        <f>J134/1.17</f>
        <v>3829.0598290598291</v>
      </c>
      <c r="K53" s="427">
        <f>K134/1.17</f>
        <v>0</v>
      </c>
      <c r="L53" s="447">
        <f>K53-J53</f>
        <v>-3829.0598290598291</v>
      </c>
      <c r="M53" s="446">
        <f>M134/1.17</f>
        <v>2077.7777777777778</v>
      </c>
      <c r="N53" s="396">
        <f>N134/1.17</f>
        <v>444.44444444444446</v>
      </c>
      <c r="O53" s="427">
        <f>O134/1.17</f>
        <v>0</v>
      </c>
      <c r="P53" s="447">
        <f>O53-N53</f>
        <v>-444.44444444444446</v>
      </c>
      <c r="Q53" s="429">
        <f>E53+I53+M53</f>
        <v>6233.3333333333339</v>
      </c>
      <c r="R53" s="430">
        <f>R134/1.17</f>
        <v>0</v>
      </c>
      <c r="S53" s="431">
        <f>F53+J53+N53</f>
        <v>4458.9743589743593</v>
      </c>
      <c r="T53" s="448">
        <f>G53+K53+O53</f>
        <v>0</v>
      </c>
      <c r="U53" s="404">
        <f>T53-Q53</f>
        <v>-6233.3333333333339</v>
      </c>
      <c r="V53" s="990">
        <f t="shared" si="100"/>
        <v>0</v>
      </c>
      <c r="W53" s="449">
        <f>T53-S53</f>
        <v>-4458.9743589743593</v>
      </c>
      <c r="X53" s="446">
        <f>X134/1.17</f>
        <v>0</v>
      </c>
      <c r="Y53" s="396">
        <f>Y134/1.17</f>
        <v>0</v>
      </c>
      <c r="Z53" s="427">
        <f>Z134/1.17</f>
        <v>0</v>
      </c>
      <c r="AA53" s="428">
        <f>Z53-Y53</f>
        <v>0</v>
      </c>
      <c r="AB53" s="446">
        <f>AB134/1.17</f>
        <v>0</v>
      </c>
      <c r="AC53" s="396">
        <f>AC134/1.17</f>
        <v>0</v>
      </c>
      <c r="AD53" s="427">
        <f>AD134/1.17</f>
        <v>0</v>
      </c>
      <c r="AE53" s="428">
        <f>AD53-AC53</f>
        <v>0</v>
      </c>
      <c r="AF53" s="446">
        <f>AF134/1.17</f>
        <v>0</v>
      </c>
      <c r="AG53" s="396">
        <f>AG134/1.17</f>
        <v>0</v>
      </c>
      <c r="AH53" s="427">
        <f>AH134/1.17</f>
        <v>0</v>
      </c>
      <c r="AI53" s="428">
        <f>AH53-AG53</f>
        <v>0</v>
      </c>
      <c r="AJ53" s="429">
        <f>X53+AB53+AF53</f>
        <v>0</v>
      </c>
      <c r="AK53" s="430">
        <f>AK134/1.17</f>
        <v>0</v>
      </c>
      <c r="AL53" s="431">
        <f>Y53+AC53+AG53</f>
        <v>0</v>
      </c>
      <c r="AM53" s="448">
        <f>Z53+AD53+AH53</f>
        <v>0</v>
      </c>
      <c r="AN53" s="433">
        <f>AM53-AJ53</f>
        <v>0</v>
      </c>
      <c r="AO53" s="990">
        <f t="shared" si="101"/>
        <v>0</v>
      </c>
      <c r="AP53" s="449">
        <f>AM53-AL53</f>
        <v>0</v>
      </c>
      <c r="AQ53" s="429">
        <f>SUM(Q53,AJ53)</f>
        <v>6233.3333333333339</v>
      </c>
      <c r="AR53" s="430">
        <f>AR134/1.17</f>
        <v>0</v>
      </c>
      <c r="AS53" s="320">
        <f>S53+AL53</f>
        <v>4458.9743589743593</v>
      </c>
      <c r="AT53" s="320">
        <f>SUM(T53,AM53)</f>
        <v>0</v>
      </c>
      <c r="AU53" s="142">
        <f>AT53-AQ53</f>
        <v>-6233.3333333333339</v>
      </c>
      <c r="AV53" s="990">
        <f t="shared" si="102"/>
        <v>0</v>
      </c>
      <c r="AW53" s="129">
        <f>AT53-AS53</f>
        <v>-4458.9743589743593</v>
      </c>
      <c r="AX53" s="327"/>
      <c r="AY53" s="131"/>
      <c r="BC53" s="446">
        <f>BC134/1.17</f>
        <v>0</v>
      </c>
      <c r="BD53" s="427">
        <f>BD134/1.17</f>
        <v>0</v>
      </c>
      <c r="BE53" s="427">
        <f>BE134/1.17</f>
        <v>0</v>
      </c>
      <c r="BF53" s="447">
        <f>BE53-BD53</f>
        <v>0</v>
      </c>
      <c r="BG53" s="446">
        <f>BG134/1.17</f>
        <v>0</v>
      </c>
      <c r="BH53" s="427">
        <f>BH134/1.17</f>
        <v>0</v>
      </c>
      <c r="BI53" s="427">
        <f>BI134/1.17</f>
        <v>0</v>
      </c>
      <c r="BJ53" s="447">
        <f>BI53-BH53</f>
        <v>0</v>
      </c>
      <c r="BK53" s="446">
        <f>BK134/1.17</f>
        <v>0</v>
      </c>
      <c r="BL53" s="396">
        <f>BL134/1.17</f>
        <v>0</v>
      </c>
      <c r="BM53" s="427">
        <f>BM134/1.17</f>
        <v>0</v>
      </c>
      <c r="BN53" s="447">
        <f>BM53-BL53</f>
        <v>0</v>
      </c>
      <c r="BO53" s="429">
        <f>BC53+BG53+BK53</f>
        <v>0</v>
      </c>
      <c r="BP53" s="430">
        <f>BD53+BH53+BL53</f>
        <v>0</v>
      </c>
      <c r="BQ53" s="448">
        <f>BE53+BI53+BM53</f>
        <v>0</v>
      </c>
      <c r="BR53" s="404">
        <f>BQ53-BO53</f>
        <v>0</v>
      </c>
      <c r="BS53" s="449">
        <f>BQ53-BP53</f>
        <v>0</v>
      </c>
      <c r="BT53" s="446">
        <f>BT134/1.17</f>
        <v>0</v>
      </c>
      <c r="BU53" s="396">
        <f>BU134/1.17</f>
        <v>0</v>
      </c>
      <c r="BV53" s="427">
        <f>BV134/1.17</f>
        <v>0</v>
      </c>
      <c r="BW53" s="447">
        <f>BV53-BU53</f>
        <v>0</v>
      </c>
      <c r="BX53" s="446">
        <f>BX134/1.17</f>
        <v>0</v>
      </c>
      <c r="BY53" s="426">
        <f>BY134/1.17</f>
        <v>0</v>
      </c>
      <c r="BZ53" s="427">
        <f>BZ134/1.17</f>
        <v>0</v>
      </c>
      <c r="CA53" s="447">
        <f>BZ53-BY53</f>
        <v>0</v>
      </c>
      <c r="CB53" s="446">
        <f>CB134/1.17</f>
        <v>0</v>
      </c>
      <c r="CC53" s="426">
        <f>CC134/1.17</f>
        <v>0</v>
      </c>
      <c r="CD53" s="427">
        <f>CD134/1.17</f>
        <v>0</v>
      </c>
      <c r="CE53" s="447">
        <f>CD53-CC53</f>
        <v>0</v>
      </c>
      <c r="CF53" s="429">
        <f>BT53+BX53+CB53</f>
        <v>0</v>
      </c>
      <c r="CG53" s="430">
        <f>BU53+BY53+CC53</f>
        <v>0</v>
      </c>
      <c r="CH53" s="448">
        <f>BV53+BZ53+CD53</f>
        <v>0</v>
      </c>
      <c r="CI53" s="433">
        <f>CH53-CF53</f>
        <v>0</v>
      </c>
      <c r="CJ53" s="449">
        <f>CH53-CG53</f>
        <v>0</v>
      </c>
      <c r="CK53" s="429">
        <f>SUM(BO53,CF53)</f>
        <v>0</v>
      </c>
      <c r="CL53" s="137">
        <f>BP53+CG53</f>
        <v>0</v>
      </c>
      <c r="CM53" s="320">
        <f>SUM(BQ53,CH53)</f>
        <v>0</v>
      </c>
      <c r="CN53" s="142">
        <f>CM53-CK53</f>
        <v>0</v>
      </c>
      <c r="CO53" s="129">
        <f>CM53-CL53</f>
        <v>0</v>
      </c>
      <c r="CP53" s="327"/>
      <c r="CQ53" s="131"/>
    </row>
    <row r="54" spans="1:98" s="75" customFormat="1" ht="20.100000000000001" customHeight="1">
      <c r="A54" s="33"/>
      <c r="B54" s="33"/>
      <c r="C54" s="32"/>
      <c r="D54" s="44"/>
      <c r="E54" s="583"/>
      <c r="F54" s="502"/>
      <c r="G54" s="502"/>
      <c r="H54" s="765">
        <f>G55/F55</f>
        <v>0</v>
      </c>
      <c r="I54" s="583"/>
      <c r="J54" s="502"/>
      <c r="K54" s="502"/>
      <c r="L54" s="765">
        <f>K55/J55</f>
        <v>0</v>
      </c>
      <c r="M54" s="583"/>
      <c r="N54" s="575"/>
      <c r="O54" s="502"/>
      <c r="P54" s="871">
        <f>O55/N55</f>
        <v>0</v>
      </c>
      <c r="Q54" s="503"/>
      <c r="R54" s="974"/>
      <c r="S54" s="1005"/>
      <c r="T54" s="410"/>
      <c r="U54" s="824">
        <f>T55/Q55</f>
        <v>0</v>
      </c>
      <c r="V54" s="991">
        <f t="shared" si="100"/>
        <v>0</v>
      </c>
      <c r="W54" s="765">
        <f>T55/S55</f>
        <v>0</v>
      </c>
      <c r="X54" s="583"/>
      <c r="Y54" s="575"/>
      <c r="Z54" s="502"/>
      <c r="AA54" s="628" t="e">
        <f>Z55/Y55</f>
        <v>#DIV/0!</v>
      </c>
      <c r="AB54" s="583"/>
      <c r="AC54" s="575"/>
      <c r="AD54" s="502"/>
      <c r="AE54" s="663" t="e">
        <f>AD55/AC55</f>
        <v>#DIV/0!</v>
      </c>
      <c r="AF54" s="583"/>
      <c r="AG54" s="575"/>
      <c r="AH54" s="502"/>
      <c r="AI54" s="663" t="e">
        <f>AH55/AG55</f>
        <v>#DIV/0!</v>
      </c>
      <c r="AJ54" s="503"/>
      <c r="AK54" s="974"/>
      <c r="AL54" s="1005"/>
      <c r="AM54" s="410"/>
      <c r="AN54" s="835">
        <f>AM55/AJ55</f>
        <v>0</v>
      </c>
      <c r="AO54" s="991">
        <f t="shared" si="101"/>
        <v>0</v>
      </c>
      <c r="AP54" s="411" t="e">
        <f>AM55/AL55</f>
        <v>#DIV/0!</v>
      </c>
      <c r="AQ54" s="436"/>
      <c r="AR54" s="978"/>
      <c r="AS54" s="1078">
        <f>S54+AL54</f>
        <v>0</v>
      </c>
      <c r="AT54" s="10"/>
      <c r="AU54" s="834">
        <f>AT55/AQ55</f>
        <v>0</v>
      </c>
      <c r="AV54" s="991">
        <f t="shared" si="102"/>
        <v>0</v>
      </c>
      <c r="AW54" s="5">
        <f>AT55/AS55</f>
        <v>0</v>
      </c>
      <c r="AX54" s="213"/>
      <c r="AY54" s="85"/>
      <c r="BC54" s="583"/>
      <c r="BD54" s="502"/>
      <c r="BE54" s="502"/>
      <c r="BF54" s="765" t="e">
        <f>BE55/BD55</f>
        <v>#DIV/0!</v>
      </c>
      <c r="BG54" s="583"/>
      <c r="BH54" s="502"/>
      <c r="BI54" s="502"/>
      <c r="BJ54" s="765" t="e">
        <f>BI55/BH55</f>
        <v>#DIV/0!</v>
      </c>
      <c r="BK54" s="583"/>
      <c r="BL54" s="575"/>
      <c r="BM54" s="502"/>
      <c r="BN54" s="871" t="e">
        <f>BM55/BL55</f>
        <v>#DIV/0!</v>
      </c>
      <c r="BO54" s="503"/>
      <c r="BP54" s="504"/>
      <c r="BQ54" s="410"/>
      <c r="BR54" s="824" t="e">
        <f>BQ55/BO55</f>
        <v>#DIV/0!</v>
      </c>
      <c r="BS54" s="765" t="e">
        <f>BQ55/BP55</f>
        <v>#DIV/0!</v>
      </c>
      <c r="BT54" s="583"/>
      <c r="BU54" s="575"/>
      <c r="BV54" s="502"/>
      <c r="BW54" s="871" t="e">
        <f>BV55/BU55</f>
        <v>#DIV/0!</v>
      </c>
      <c r="BX54" s="583"/>
      <c r="BY54" s="440"/>
      <c r="BZ54" s="502"/>
      <c r="CA54" s="411" t="e">
        <f>BZ55/BY55</f>
        <v>#DIV/0!</v>
      </c>
      <c r="CB54" s="583"/>
      <c r="CC54" s="440"/>
      <c r="CD54" s="502"/>
      <c r="CE54" s="411" t="e">
        <f>CD55/CC55</f>
        <v>#DIV/0!</v>
      </c>
      <c r="CF54" s="503"/>
      <c r="CG54" s="504"/>
      <c r="CH54" s="410"/>
      <c r="CI54" s="835" t="e">
        <f>CH55/CF55</f>
        <v>#DIV/0!</v>
      </c>
      <c r="CJ54" s="411" t="e">
        <f>CH55/CG55</f>
        <v>#DIV/0!</v>
      </c>
      <c r="CK54" s="436"/>
      <c r="CL54" s="96">
        <f>BP54+CG54</f>
        <v>0</v>
      </c>
      <c r="CM54" s="10"/>
      <c r="CN54" s="834" t="e">
        <f>CM55/CK55</f>
        <v>#DIV/0!</v>
      </c>
      <c r="CO54" s="5" t="e">
        <f>CM55/CL55</f>
        <v>#DIV/0!</v>
      </c>
      <c r="CP54" s="213"/>
      <c r="CQ54" s="85"/>
    </row>
    <row r="55" spans="1:98" s="814" customFormat="1" ht="20.100000000000001" customHeight="1">
      <c r="A55" s="868"/>
      <c r="B55" s="869" t="s">
        <v>22</v>
      </c>
      <c r="C55" s="243"/>
      <c r="D55" s="234"/>
      <c r="E55" s="781">
        <f>E137/1.17</f>
        <v>2490.5982905982905</v>
      </c>
      <c r="F55" s="786">
        <f>F137/1.17</f>
        <v>185.47008547008548</v>
      </c>
      <c r="G55" s="786">
        <f>G137/1.17</f>
        <v>0</v>
      </c>
      <c r="H55" s="783">
        <f>G55-F55</f>
        <v>-185.47008547008548</v>
      </c>
      <c r="I55" s="781">
        <f>I137/1.17</f>
        <v>2490.5982905982905</v>
      </c>
      <c r="J55" s="786">
        <f>J137/1.17</f>
        <v>5388.8888888888896</v>
      </c>
      <c r="K55" s="786">
        <f>K137/1.17</f>
        <v>0</v>
      </c>
      <c r="L55" s="783">
        <f>K55-J55</f>
        <v>-5388.8888888888896</v>
      </c>
      <c r="M55" s="781">
        <f>M137/1.17</f>
        <v>2490.5982905982905</v>
      </c>
      <c r="N55" s="786">
        <f>N137/1.17</f>
        <v>4700.8547008547012</v>
      </c>
      <c r="O55" s="786">
        <f>O137/1.17</f>
        <v>0</v>
      </c>
      <c r="P55" s="783">
        <f>O55-N55</f>
        <v>-4700.8547008547012</v>
      </c>
      <c r="Q55" s="585">
        <f>E55+I55+M55</f>
        <v>7471.7948717948711</v>
      </c>
      <c r="R55" s="784">
        <f>R137/1.17</f>
        <v>0</v>
      </c>
      <c r="S55" s="786">
        <f>F55+J55+N55</f>
        <v>10275.213675213676</v>
      </c>
      <c r="T55" s="569">
        <f>G55+K55+O55</f>
        <v>0</v>
      </c>
      <c r="U55" s="786">
        <f>T55-Q55</f>
        <v>-7471.7948717948711</v>
      </c>
      <c r="V55" s="782">
        <f t="shared" si="100"/>
        <v>0</v>
      </c>
      <c r="W55" s="783">
        <f>T55-S55</f>
        <v>-10275.213675213676</v>
      </c>
      <c r="X55" s="781">
        <f>X137/1.17</f>
        <v>1489.7435897435898</v>
      </c>
      <c r="Y55" s="786">
        <f>Y137/1.17</f>
        <v>0</v>
      </c>
      <c r="Z55" s="786">
        <f>Z137/1.17</f>
        <v>0</v>
      </c>
      <c r="AA55" s="955">
        <f>Z55-Y55</f>
        <v>0</v>
      </c>
      <c r="AB55" s="781">
        <f>AB137/1.17</f>
        <v>1489.7435897435898</v>
      </c>
      <c r="AC55" s="786">
        <f>AC137/1.17</f>
        <v>0</v>
      </c>
      <c r="AD55" s="786">
        <f>AD137/1.17</f>
        <v>0</v>
      </c>
      <c r="AE55" s="955">
        <f>AD55-AC55</f>
        <v>0</v>
      </c>
      <c r="AF55" s="781">
        <f>AF137/1.17</f>
        <v>1489.7435897435898</v>
      </c>
      <c r="AG55" s="786">
        <f>AG137/1.17</f>
        <v>0</v>
      </c>
      <c r="AH55" s="786">
        <f>AH137/1.17</f>
        <v>0</v>
      </c>
      <c r="AI55" s="955">
        <f>AH55-AG55</f>
        <v>0</v>
      </c>
      <c r="AJ55" s="585">
        <f>X55+AB55+AF55</f>
        <v>4469.2307692307695</v>
      </c>
      <c r="AK55" s="784">
        <f>AK137/1.17</f>
        <v>0</v>
      </c>
      <c r="AL55" s="786">
        <f>Y55+AC55+AG55</f>
        <v>0</v>
      </c>
      <c r="AM55" s="569">
        <f>Z55+AD55+AH55</f>
        <v>0</v>
      </c>
      <c r="AN55" s="813">
        <f>AM55-AJ55</f>
        <v>-4469.2307692307695</v>
      </c>
      <c r="AO55" s="782">
        <f t="shared" si="101"/>
        <v>0</v>
      </c>
      <c r="AP55" s="783">
        <f>AM55-AL55</f>
        <v>0</v>
      </c>
      <c r="AQ55" s="585">
        <f>SUM(Q55,AJ55)</f>
        <v>11941.025641025641</v>
      </c>
      <c r="AR55" s="784">
        <f>AR137/1.17</f>
        <v>0</v>
      </c>
      <c r="AS55" s="204">
        <f>S55+AL55</f>
        <v>10275.213675213676</v>
      </c>
      <c r="AT55" s="204">
        <f>T55+AM55</f>
        <v>0</v>
      </c>
      <c r="AU55" s="778">
        <f>AT55-AQ55</f>
        <v>-11941.025641025641</v>
      </c>
      <c r="AV55" s="782">
        <f t="shared" si="102"/>
        <v>0</v>
      </c>
      <c r="AW55" s="777">
        <f>AT55-AS55</f>
        <v>-10275.213675213676</v>
      </c>
      <c r="AX55" s="811">
        <f>AQ55/6</f>
        <v>1990.1709401709402</v>
      </c>
      <c r="AY55" s="812">
        <f>AT55/6</f>
        <v>0</v>
      </c>
      <c r="AZ55" s="780">
        <f>AY55/AX55</f>
        <v>0</v>
      </c>
      <c r="BA55" s="814">
        <f>AY55-AX55</f>
        <v>-1990.1709401709402</v>
      </c>
      <c r="BB55" s="814">
        <f>AW55/6</f>
        <v>-1712.5356125356127</v>
      </c>
      <c r="BC55" s="781">
        <f>BC137/1.17</f>
        <v>0</v>
      </c>
      <c r="BD55" s="786">
        <f>BD137/1.17</f>
        <v>0</v>
      </c>
      <c r="BE55" s="786">
        <f>BE137/1.17</f>
        <v>0</v>
      </c>
      <c r="BF55" s="783">
        <f>BE55-BD55</f>
        <v>0</v>
      </c>
      <c r="BG55" s="781">
        <f>BG137/1.17</f>
        <v>0</v>
      </c>
      <c r="BH55" s="786">
        <f>BH137/1.17</f>
        <v>0</v>
      </c>
      <c r="BI55" s="786">
        <f>BI137/1.17</f>
        <v>0</v>
      </c>
      <c r="BJ55" s="783">
        <f>BI55-BH55</f>
        <v>0</v>
      </c>
      <c r="BK55" s="781">
        <f>BK137/1.17</f>
        <v>0</v>
      </c>
      <c r="BL55" s="786">
        <f>BL137/1.17</f>
        <v>0</v>
      </c>
      <c r="BM55" s="786">
        <f>BM137/1.17</f>
        <v>0</v>
      </c>
      <c r="BN55" s="783">
        <f>BM55-BL55</f>
        <v>0</v>
      </c>
      <c r="BO55" s="585">
        <f>BC55+BG55+BK55</f>
        <v>0</v>
      </c>
      <c r="BP55" s="782">
        <f>BD55+BH55+BL55</f>
        <v>0</v>
      </c>
      <c r="BQ55" s="569">
        <f>BE55+BI55+BM55</f>
        <v>0</v>
      </c>
      <c r="BR55" s="786">
        <f>BQ55-BO55</f>
        <v>0</v>
      </c>
      <c r="BS55" s="783">
        <f>BQ55-BP55</f>
        <v>0</v>
      </c>
      <c r="BT55" s="781">
        <f>BT137/1.17</f>
        <v>0</v>
      </c>
      <c r="BU55" s="786">
        <f>BU137/1.17</f>
        <v>0</v>
      </c>
      <c r="BV55" s="786">
        <f>BV137/1.17</f>
        <v>0</v>
      </c>
      <c r="BW55" s="783">
        <f>BV55-BU55</f>
        <v>0</v>
      </c>
      <c r="BX55" s="781">
        <f>BX137/1.17</f>
        <v>0</v>
      </c>
      <c r="BY55" s="785">
        <f>BY137/1.17</f>
        <v>0</v>
      </c>
      <c r="BZ55" s="786">
        <f>BZ137/1.17</f>
        <v>0</v>
      </c>
      <c r="CA55" s="783">
        <f>BZ55-BY55</f>
        <v>0</v>
      </c>
      <c r="CB55" s="781">
        <f>CB137/1.17</f>
        <v>0</v>
      </c>
      <c r="CC55" s="785">
        <f>CC137/1.17</f>
        <v>0</v>
      </c>
      <c r="CD55" s="786">
        <f>CD137/1.17</f>
        <v>0</v>
      </c>
      <c r="CE55" s="783">
        <f>CD55-CC55</f>
        <v>0</v>
      </c>
      <c r="CF55" s="585">
        <f>BT55+BX55+CB55</f>
        <v>0</v>
      </c>
      <c r="CG55" s="782">
        <f>BU55+BY55+CC55</f>
        <v>0</v>
      </c>
      <c r="CH55" s="569">
        <f>BV55+BZ55+CD55</f>
        <v>0</v>
      </c>
      <c r="CI55" s="813">
        <f>CH55-CF55</f>
        <v>0</v>
      </c>
      <c r="CJ55" s="783">
        <f>CH55-CG55</f>
        <v>0</v>
      </c>
      <c r="CK55" s="585">
        <f>SUM(BO55,CF55)</f>
        <v>0</v>
      </c>
      <c r="CL55" s="779">
        <f>BP55+CG55</f>
        <v>0</v>
      </c>
      <c r="CM55" s="204">
        <f>BQ55+CH55</f>
        <v>0</v>
      </c>
      <c r="CN55" s="778">
        <f>CM55-CK55</f>
        <v>0</v>
      </c>
      <c r="CO55" s="777">
        <f>CM55-CL55</f>
        <v>0</v>
      </c>
      <c r="CP55" s="811">
        <f>CK55/6</f>
        <v>0</v>
      </c>
      <c r="CQ55" s="812">
        <f>CM55/6</f>
        <v>0</v>
      </c>
      <c r="CR55" s="780" t="e">
        <f>CQ55/CP55</f>
        <v>#DIV/0!</v>
      </c>
      <c r="CS55" s="814">
        <f>CQ55-CP55</f>
        <v>0</v>
      </c>
      <c r="CT55" s="814">
        <f>CO55/6</f>
        <v>0</v>
      </c>
    </row>
    <row r="56" spans="1:98" ht="20.100000000000001" customHeight="1">
      <c r="A56" s="33"/>
      <c r="B56" s="33"/>
      <c r="C56" s="32"/>
      <c r="D56" s="44"/>
      <c r="E56" s="583"/>
      <c r="F56" s="502"/>
      <c r="G56" s="502"/>
      <c r="H56" s="765">
        <f>G57/F57</f>
        <v>0</v>
      </c>
      <c r="I56" s="583"/>
      <c r="J56" s="502"/>
      <c r="K56" s="502"/>
      <c r="L56" s="765">
        <f>K57/J57</f>
        <v>0</v>
      </c>
      <c r="M56" s="583"/>
      <c r="N56" s="575"/>
      <c r="O56" s="502"/>
      <c r="P56" s="871">
        <f>O57/N57</f>
        <v>0</v>
      </c>
      <c r="Q56" s="503"/>
      <c r="R56" s="974"/>
      <c r="S56" s="1005"/>
      <c r="T56" s="410"/>
      <c r="U56" s="824">
        <f>T57/Q57</f>
        <v>0</v>
      </c>
      <c r="V56" s="991">
        <f t="shared" si="100"/>
        <v>0</v>
      </c>
      <c r="W56" s="765">
        <f>T57/S57</f>
        <v>0</v>
      </c>
      <c r="X56" s="583"/>
      <c r="Y56" s="575"/>
      <c r="Z56" s="502"/>
      <c r="AA56" s="628" t="e">
        <f>Z57/Y57</f>
        <v>#DIV/0!</v>
      </c>
      <c r="AB56" s="583"/>
      <c r="AC56" s="575"/>
      <c r="AD56" s="502"/>
      <c r="AE56" s="663" t="e">
        <f>AD57/AC57</f>
        <v>#DIV/0!</v>
      </c>
      <c r="AF56" s="583"/>
      <c r="AG56" s="575"/>
      <c r="AH56" s="502"/>
      <c r="AI56" s="663" t="e">
        <f>AH57/AG57</f>
        <v>#DIV/0!</v>
      </c>
      <c r="AJ56" s="503"/>
      <c r="AK56" s="974"/>
      <c r="AL56" s="1005"/>
      <c r="AM56" s="410"/>
      <c r="AN56" s="835">
        <f>AM57/AJ57</f>
        <v>0</v>
      </c>
      <c r="AO56" s="991">
        <f t="shared" si="101"/>
        <v>0</v>
      </c>
      <c r="AP56" s="411" t="e">
        <f>AM57/AL57</f>
        <v>#DIV/0!</v>
      </c>
      <c r="AQ56" s="436"/>
      <c r="AR56" s="978"/>
      <c r="AS56" s="1078"/>
      <c r="AT56" s="10"/>
      <c r="AU56" s="834">
        <f>AT57/AQ57</f>
        <v>0</v>
      </c>
      <c r="AV56" s="991">
        <f t="shared" si="102"/>
        <v>0</v>
      </c>
      <c r="AW56" s="5">
        <f>AT57/AS57</f>
        <v>0</v>
      </c>
      <c r="AX56" s="213"/>
      <c r="AY56" s="85"/>
      <c r="BC56" s="583"/>
      <c r="BD56" s="502"/>
      <c r="BE56" s="502"/>
      <c r="BF56" s="765" t="e">
        <f>BE57/BD57</f>
        <v>#DIV/0!</v>
      </c>
      <c r="BG56" s="583"/>
      <c r="BH56" s="502"/>
      <c r="BI56" s="502"/>
      <c r="BJ56" s="765" t="e">
        <f>BI57/BH57</f>
        <v>#DIV/0!</v>
      </c>
      <c r="BK56" s="583"/>
      <c r="BL56" s="575"/>
      <c r="BM56" s="502"/>
      <c r="BN56" s="871" t="e">
        <f>BM57/BL57</f>
        <v>#DIV/0!</v>
      </c>
      <c r="BO56" s="503"/>
      <c r="BP56" s="504"/>
      <c r="BQ56" s="410"/>
      <c r="BR56" s="824" t="e">
        <f>BQ57/BO57</f>
        <v>#DIV/0!</v>
      </c>
      <c r="BS56" s="765" t="e">
        <f>BQ57/BP57</f>
        <v>#DIV/0!</v>
      </c>
      <c r="BT56" s="583"/>
      <c r="BU56" s="575"/>
      <c r="BV56" s="502"/>
      <c r="BW56" s="871" t="e">
        <f>BV57/BU57</f>
        <v>#DIV/0!</v>
      </c>
      <c r="BX56" s="583"/>
      <c r="BY56" s="440"/>
      <c r="BZ56" s="502"/>
      <c r="CA56" s="411" t="e">
        <f>BZ57/BY57</f>
        <v>#DIV/0!</v>
      </c>
      <c r="CB56" s="583"/>
      <c r="CC56" s="440"/>
      <c r="CD56" s="502"/>
      <c r="CE56" s="411" t="e">
        <f>CD57/CC57</f>
        <v>#DIV/0!</v>
      </c>
      <c r="CF56" s="503"/>
      <c r="CG56" s="504"/>
      <c r="CH56" s="410"/>
      <c r="CI56" s="835" t="e">
        <f>CH57/CF57</f>
        <v>#DIV/0!</v>
      </c>
      <c r="CJ56" s="411" t="e">
        <f>CH57/CG57</f>
        <v>#DIV/0!</v>
      </c>
      <c r="CK56" s="436"/>
      <c r="CL56" s="96"/>
      <c r="CM56" s="10"/>
      <c r="CN56" s="834" t="e">
        <f>CM57/CK57</f>
        <v>#DIV/0!</v>
      </c>
      <c r="CO56" s="5" t="e">
        <f>CM57/CL57</f>
        <v>#DIV/0!</v>
      </c>
      <c r="CP56" s="213"/>
      <c r="CQ56" s="85"/>
    </row>
    <row r="57" spans="1:98" s="870" customFormat="1" ht="20.100000000000001" customHeight="1">
      <c r="A57" s="868"/>
      <c r="B57" s="869" t="s">
        <v>99</v>
      </c>
      <c r="C57" s="243"/>
      <c r="D57" s="234"/>
      <c r="E57" s="781">
        <f>E139/1.17</f>
        <v>1211.1111111111111</v>
      </c>
      <c r="F57" s="786">
        <f>F139/1.17</f>
        <v>1211.1111111111111</v>
      </c>
      <c r="G57" s="786">
        <f>G139/1.17</f>
        <v>0</v>
      </c>
      <c r="H57" s="783">
        <f>G57-F57</f>
        <v>-1211.1111111111111</v>
      </c>
      <c r="I57" s="781">
        <f>I139/1.17</f>
        <v>1211.1111111111111</v>
      </c>
      <c r="J57" s="786">
        <f>J139/1.17</f>
        <v>1211.1111111111111</v>
      </c>
      <c r="K57" s="786">
        <f>K139/1.17</f>
        <v>0</v>
      </c>
      <c r="L57" s="783">
        <f>K57-J57</f>
        <v>-1211.1111111111111</v>
      </c>
      <c r="M57" s="781">
        <f>M139/1.17</f>
        <v>1354.7008547008547</v>
      </c>
      <c r="N57" s="786">
        <f>N139/1.17</f>
        <v>1354.7008547008547</v>
      </c>
      <c r="O57" s="786">
        <f>O139/1.17</f>
        <v>0</v>
      </c>
      <c r="P57" s="783">
        <f>O57-N57</f>
        <v>-1354.7008547008547</v>
      </c>
      <c r="Q57" s="585">
        <f>E57+I57+M57</f>
        <v>3776.9230769230771</v>
      </c>
      <c r="R57" s="784">
        <f>R139/1.17</f>
        <v>0</v>
      </c>
      <c r="S57" s="786">
        <f>F57+J57+N57</f>
        <v>3776.9230769230771</v>
      </c>
      <c r="T57" s="569">
        <f>G57+K57+O57</f>
        <v>0</v>
      </c>
      <c r="U57" s="786">
        <f>T57-Q57</f>
        <v>-3776.9230769230771</v>
      </c>
      <c r="V57" s="782">
        <f t="shared" si="100"/>
        <v>0</v>
      </c>
      <c r="W57" s="783">
        <f>T57-S57</f>
        <v>-3776.9230769230771</v>
      </c>
      <c r="X57" s="781">
        <f>X139/1.17</f>
        <v>1411.1111111111111</v>
      </c>
      <c r="Y57" s="786">
        <f>Y139/1.17</f>
        <v>0</v>
      </c>
      <c r="Z57" s="786">
        <f>Z139/1.17</f>
        <v>0</v>
      </c>
      <c r="AA57" s="955">
        <f>Z57-Y57</f>
        <v>0</v>
      </c>
      <c r="AB57" s="781">
        <f>AB139/1.17</f>
        <v>1400.8547008547009</v>
      </c>
      <c r="AC57" s="786">
        <f>AC139/1.17</f>
        <v>0</v>
      </c>
      <c r="AD57" s="786">
        <f>AD139/1.17</f>
        <v>0</v>
      </c>
      <c r="AE57" s="955">
        <f>AD57-AC57</f>
        <v>0</v>
      </c>
      <c r="AF57" s="781">
        <f>AF139/1.17</f>
        <v>1330.7692307692309</v>
      </c>
      <c r="AG57" s="786">
        <f>AG139/1.17</f>
        <v>0</v>
      </c>
      <c r="AH57" s="786">
        <f>AH139/1.17</f>
        <v>0</v>
      </c>
      <c r="AI57" s="955">
        <f>AH57-AG57</f>
        <v>0</v>
      </c>
      <c r="AJ57" s="585">
        <f>X57+AB57+AF57</f>
        <v>4142.735042735043</v>
      </c>
      <c r="AK57" s="784">
        <f>AK139/1.17</f>
        <v>0</v>
      </c>
      <c r="AL57" s="786">
        <f>Y57+AC57+AG57</f>
        <v>0</v>
      </c>
      <c r="AM57" s="569">
        <f>Z57+AD57+AH57</f>
        <v>0</v>
      </c>
      <c r="AN57" s="813">
        <f>AM57-AJ57</f>
        <v>-4142.735042735043</v>
      </c>
      <c r="AO57" s="782">
        <f t="shared" si="101"/>
        <v>0</v>
      </c>
      <c r="AP57" s="783">
        <f>AM57-AL57</f>
        <v>0</v>
      </c>
      <c r="AQ57" s="585">
        <f>SUM(Q57,AJ57)</f>
        <v>7919.6581196581201</v>
      </c>
      <c r="AR57" s="784">
        <f>AR139/1.17</f>
        <v>0</v>
      </c>
      <c r="AS57" s="204">
        <f>S57+AL57</f>
        <v>3776.9230769230771</v>
      </c>
      <c r="AT57" s="204">
        <f>T57+AM57</f>
        <v>0</v>
      </c>
      <c r="AU57" s="778">
        <f>AT57-AQ57</f>
        <v>-7919.6581196581201</v>
      </c>
      <c r="AV57" s="782">
        <f t="shared" si="102"/>
        <v>0</v>
      </c>
      <c r="AW57" s="777">
        <f>AT57-AS57</f>
        <v>-3776.9230769230771</v>
      </c>
      <c r="AX57" s="811">
        <f>AQ57/6</f>
        <v>1319.9430199430201</v>
      </c>
      <c r="AY57" s="812">
        <f>AT57/6</f>
        <v>0</v>
      </c>
      <c r="AZ57" s="780">
        <f>AY57/AX57</f>
        <v>0</v>
      </c>
      <c r="BA57" s="814">
        <f>AY57-AX57</f>
        <v>-1319.9430199430201</v>
      </c>
      <c r="BB57" s="814">
        <f>AW57/6</f>
        <v>-629.48717948717956</v>
      </c>
      <c r="BC57" s="781">
        <f>BC139/1.17</f>
        <v>0</v>
      </c>
      <c r="BD57" s="786">
        <f>BD139/1.17</f>
        <v>0</v>
      </c>
      <c r="BE57" s="786">
        <f>BE139/1.17</f>
        <v>0</v>
      </c>
      <c r="BF57" s="783">
        <f>BE57-BD57</f>
        <v>0</v>
      </c>
      <c r="BG57" s="781">
        <f>BG139/1.17</f>
        <v>0</v>
      </c>
      <c r="BH57" s="786">
        <f>BH139/1.17</f>
        <v>0</v>
      </c>
      <c r="BI57" s="786">
        <f>BI139/1.17</f>
        <v>0</v>
      </c>
      <c r="BJ57" s="783">
        <f>BI57-BH57</f>
        <v>0</v>
      </c>
      <c r="BK57" s="781">
        <f>BK139/1.17</f>
        <v>0</v>
      </c>
      <c r="BL57" s="786">
        <f>BL139/1.17</f>
        <v>0</v>
      </c>
      <c r="BM57" s="786">
        <f>BM139/1.17</f>
        <v>0</v>
      </c>
      <c r="BN57" s="783">
        <f>BM57-BL57</f>
        <v>0</v>
      </c>
      <c r="BO57" s="585">
        <f>BC57+BG57+BK57</f>
        <v>0</v>
      </c>
      <c r="BP57" s="782">
        <f>BD57+BH57+BL57</f>
        <v>0</v>
      </c>
      <c r="BQ57" s="569">
        <f>BE57+BI57+BM57</f>
        <v>0</v>
      </c>
      <c r="BR57" s="786">
        <f>BQ57-BO57</f>
        <v>0</v>
      </c>
      <c r="BS57" s="783">
        <f>BQ57-BP57</f>
        <v>0</v>
      </c>
      <c r="BT57" s="781">
        <f>BT139/1.17</f>
        <v>0</v>
      </c>
      <c r="BU57" s="786">
        <f>BU139/1.17</f>
        <v>0</v>
      </c>
      <c r="BV57" s="786">
        <f>BV139/1.17</f>
        <v>0</v>
      </c>
      <c r="BW57" s="783">
        <f>BV57-BU57</f>
        <v>0</v>
      </c>
      <c r="BX57" s="781">
        <f>BX139/1.17</f>
        <v>0</v>
      </c>
      <c r="BY57" s="785">
        <f>BY139/1.17</f>
        <v>0</v>
      </c>
      <c r="BZ57" s="786">
        <f>BZ139/1.17</f>
        <v>0</v>
      </c>
      <c r="CA57" s="783">
        <f>BZ57-BY57</f>
        <v>0</v>
      </c>
      <c r="CB57" s="781">
        <f>CB139/1.17</f>
        <v>0</v>
      </c>
      <c r="CC57" s="785">
        <f>CC139/1.17</f>
        <v>0</v>
      </c>
      <c r="CD57" s="786">
        <f>CD139/1.17</f>
        <v>0</v>
      </c>
      <c r="CE57" s="783">
        <f>CD57-CC57</f>
        <v>0</v>
      </c>
      <c r="CF57" s="585">
        <f>BT57+BX57+CB57</f>
        <v>0</v>
      </c>
      <c r="CG57" s="782">
        <f>BU57+BY57+CC57</f>
        <v>0</v>
      </c>
      <c r="CH57" s="569">
        <f>BV57+BZ57+CD57</f>
        <v>0</v>
      </c>
      <c r="CI57" s="813">
        <f>CH57-CF57</f>
        <v>0</v>
      </c>
      <c r="CJ57" s="783">
        <f>CH57-CG57</f>
        <v>0</v>
      </c>
      <c r="CK57" s="585">
        <f>SUM(BO57,CF57)</f>
        <v>0</v>
      </c>
      <c r="CL57" s="779">
        <f>BP57+CG57</f>
        <v>0</v>
      </c>
      <c r="CM57" s="204">
        <f>BQ57+CH57</f>
        <v>0</v>
      </c>
      <c r="CN57" s="778">
        <f>CM57-CK57</f>
        <v>0</v>
      </c>
      <c r="CO57" s="777">
        <f>CM57-CL57</f>
        <v>0</v>
      </c>
      <c r="CP57" s="811">
        <f>CK57/6</f>
        <v>0</v>
      </c>
      <c r="CQ57" s="812">
        <f>CM57/6</f>
        <v>0</v>
      </c>
      <c r="CR57" s="780" t="e">
        <f>CQ57/CP57</f>
        <v>#DIV/0!</v>
      </c>
      <c r="CS57" s="814">
        <f>CQ57-CP57</f>
        <v>0</v>
      </c>
      <c r="CT57" s="814">
        <f>CO57/6</f>
        <v>0</v>
      </c>
    </row>
    <row r="58" spans="1:98" ht="20.100000000000001" customHeight="1">
      <c r="A58" s="33"/>
      <c r="B58" s="33"/>
      <c r="C58" s="32"/>
      <c r="D58" s="44"/>
      <c r="E58" s="583"/>
      <c r="F58" s="502"/>
      <c r="G58" s="502"/>
      <c r="H58" s="765" t="e">
        <f>G59/F59</f>
        <v>#DIV/0!</v>
      </c>
      <c r="I58" s="583"/>
      <c r="J58" s="502"/>
      <c r="K58" s="502"/>
      <c r="L58" s="765" t="e">
        <f>K59/J59</f>
        <v>#DIV/0!</v>
      </c>
      <c r="M58" s="583"/>
      <c r="N58" s="575"/>
      <c r="O58" s="502"/>
      <c r="P58" s="411" t="e">
        <f>O59/N59</f>
        <v>#DIV/0!</v>
      </c>
      <c r="Q58" s="503"/>
      <c r="R58" s="974"/>
      <c r="S58" s="1005"/>
      <c r="T58" s="410"/>
      <c r="U58" s="824" t="e">
        <f>T59/Q59</f>
        <v>#DIV/0!</v>
      </c>
      <c r="V58" s="991">
        <f t="shared" si="100"/>
        <v>0</v>
      </c>
      <c r="W58" s="765" t="e">
        <f>T59/S59</f>
        <v>#DIV/0!</v>
      </c>
      <c r="X58" s="583"/>
      <c r="Y58" s="575"/>
      <c r="Z58" s="502"/>
      <c r="AA58" s="663" t="e">
        <f>Z59/Y59</f>
        <v>#DIV/0!</v>
      </c>
      <c r="AB58" s="583"/>
      <c r="AC58" s="575"/>
      <c r="AD58" s="502"/>
      <c r="AE58" s="663" t="e">
        <f>AD59/AC59</f>
        <v>#DIV/0!</v>
      </c>
      <c r="AF58" s="583"/>
      <c r="AG58" s="575"/>
      <c r="AH58" s="502"/>
      <c r="AI58" s="663" t="e">
        <f>AH59/AG59</f>
        <v>#DIV/0!</v>
      </c>
      <c r="AJ58" s="503"/>
      <c r="AK58" s="974"/>
      <c r="AL58" s="1005"/>
      <c r="AM58" s="410"/>
      <c r="AN58" s="835" t="e">
        <f>AM59/AJ59</f>
        <v>#DIV/0!</v>
      </c>
      <c r="AO58" s="991">
        <f t="shared" si="101"/>
        <v>0</v>
      </c>
      <c r="AP58" s="411" t="e">
        <f>AM59/AL59</f>
        <v>#DIV/0!</v>
      </c>
      <c r="AQ58" s="436"/>
      <c r="AR58" s="978"/>
      <c r="AS58" s="1078"/>
      <c r="AT58" s="10"/>
      <c r="AU58" s="834" t="e">
        <f>AT59/AQ59</f>
        <v>#DIV/0!</v>
      </c>
      <c r="AV58" s="991">
        <f t="shared" si="102"/>
        <v>0</v>
      </c>
      <c r="AW58" s="5" t="e">
        <f>AT59/AS59</f>
        <v>#DIV/0!</v>
      </c>
      <c r="AX58" s="213"/>
      <c r="AY58" s="85"/>
      <c r="BC58" s="583"/>
      <c r="BD58" s="502"/>
      <c r="BE58" s="502"/>
      <c r="BF58" s="765" t="e">
        <f>BE59/BD59</f>
        <v>#DIV/0!</v>
      </c>
      <c r="BG58" s="583"/>
      <c r="BH58" s="502"/>
      <c r="BI58" s="502"/>
      <c r="BJ58" s="765" t="e">
        <f>BI59/BH59</f>
        <v>#DIV/0!</v>
      </c>
      <c r="BK58" s="583"/>
      <c r="BL58" s="575"/>
      <c r="BM58" s="502"/>
      <c r="BN58" s="411" t="e">
        <f>BM59/BL59</f>
        <v>#DIV/0!</v>
      </c>
      <c r="BO58" s="503"/>
      <c r="BP58" s="504"/>
      <c r="BQ58" s="410"/>
      <c r="BR58" s="824" t="e">
        <f>BQ59/BO59</f>
        <v>#DIV/0!</v>
      </c>
      <c r="BS58" s="765" t="e">
        <f>BQ59/BP59</f>
        <v>#DIV/0!</v>
      </c>
      <c r="BT58" s="583"/>
      <c r="BU58" s="575"/>
      <c r="BV58" s="502"/>
      <c r="BW58" s="411" t="e">
        <f>BV59/BU59</f>
        <v>#DIV/0!</v>
      </c>
      <c r="BX58" s="583"/>
      <c r="BY58" s="440"/>
      <c r="BZ58" s="502"/>
      <c r="CA58" s="411" t="e">
        <f>BZ59/BY59</f>
        <v>#DIV/0!</v>
      </c>
      <c r="CB58" s="583"/>
      <c r="CC58" s="440"/>
      <c r="CD58" s="502"/>
      <c r="CE58" s="411" t="e">
        <f>CD59/CC59</f>
        <v>#DIV/0!</v>
      </c>
      <c r="CF58" s="503"/>
      <c r="CG58" s="504"/>
      <c r="CH58" s="410"/>
      <c r="CI58" s="835" t="e">
        <f>CH59/CF59</f>
        <v>#DIV/0!</v>
      </c>
      <c r="CJ58" s="411" t="e">
        <f>CH59/CG59</f>
        <v>#DIV/0!</v>
      </c>
      <c r="CK58" s="436"/>
      <c r="CL58" s="96"/>
      <c r="CM58" s="10"/>
      <c r="CN58" s="834" t="e">
        <f>CM59/CK59</f>
        <v>#DIV/0!</v>
      </c>
      <c r="CO58" s="5" t="e">
        <f>CM59/CL59</f>
        <v>#DIV/0!</v>
      </c>
      <c r="CP58" s="213"/>
      <c r="CQ58" s="85"/>
    </row>
    <row r="59" spans="1:98" s="870" customFormat="1" ht="20.100000000000001" customHeight="1">
      <c r="A59" s="868"/>
      <c r="B59" s="869" t="s">
        <v>70</v>
      </c>
      <c r="C59" s="243"/>
      <c r="D59" s="234"/>
      <c r="E59" s="781">
        <f>E142/1.17</f>
        <v>0</v>
      </c>
      <c r="F59" s="786">
        <f>F142/1.17</f>
        <v>0</v>
      </c>
      <c r="G59" s="786">
        <f>G142/1.17</f>
        <v>0</v>
      </c>
      <c r="H59" s="783">
        <f>G59-F59</f>
        <v>0</v>
      </c>
      <c r="I59" s="781">
        <f>I142/1.17</f>
        <v>0</v>
      </c>
      <c r="J59" s="786">
        <f>J142/1.17</f>
        <v>0</v>
      </c>
      <c r="K59" s="786">
        <f>K142/1.17</f>
        <v>0</v>
      </c>
      <c r="L59" s="783">
        <f>K59-J59</f>
        <v>0</v>
      </c>
      <c r="M59" s="781">
        <f>M142/1.17</f>
        <v>0</v>
      </c>
      <c r="N59" s="786">
        <f>N142/1.17</f>
        <v>0</v>
      </c>
      <c r="O59" s="786">
        <f>O142/1.17</f>
        <v>0</v>
      </c>
      <c r="P59" s="783">
        <f>O59-N59</f>
        <v>0</v>
      </c>
      <c r="Q59" s="585">
        <f>E59+I59+M59</f>
        <v>0</v>
      </c>
      <c r="R59" s="784">
        <f>R142/1.17</f>
        <v>0</v>
      </c>
      <c r="S59" s="786">
        <f>F59+J59+N59</f>
        <v>0</v>
      </c>
      <c r="T59" s="569">
        <f>G59+K59+O59</f>
        <v>0</v>
      </c>
      <c r="U59" s="786">
        <f>T59-Q59</f>
        <v>0</v>
      </c>
      <c r="V59" s="782">
        <f t="shared" si="100"/>
        <v>0</v>
      </c>
      <c r="W59" s="783">
        <f>T59-S59</f>
        <v>0</v>
      </c>
      <c r="X59" s="781">
        <f>X142/1.17</f>
        <v>0</v>
      </c>
      <c r="Y59" s="786">
        <f>Y142/1.17</f>
        <v>0</v>
      </c>
      <c r="Z59" s="786">
        <f>Z142/1.17</f>
        <v>0</v>
      </c>
      <c r="AA59" s="955">
        <f>Z59-Y59</f>
        <v>0</v>
      </c>
      <c r="AB59" s="781">
        <f>AB142/1.17</f>
        <v>0</v>
      </c>
      <c r="AC59" s="786">
        <f>AC142/1.17</f>
        <v>0</v>
      </c>
      <c r="AD59" s="786">
        <f>AD142/1.17</f>
        <v>0</v>
      </c>
      <c r="AE59" s="955">
        <f>AD59-AC59</f>
        <v>0</v>
      </c>
      <c r="AF59" s="781">
        <f>AF142/1.17</f>
        <v>0</v>
      </c>
      <c r="AG59" s="786">
        <f>AG142/1.17</f>
        <v>0</v>
      </c>
      <c r="AH59" s="786">
        <f>AH142/1.17</f>
        <v>0</v>
      </c>
      <c r="AI59" s="955">
        <f>AH59-AG59</f>
        <v>0</v>
      </c>
      <c r="AJ59" s="585">
        <f>X59+AB59+AF59</f>
        <v>0</v>
      </c>
      <c r="AK59" s="784">
        <f>AK142/1.17</f>
        <v>0</v>
      </c>
      <c r="AL59" s="786">
        <f>Y59+AC59+AG59</f>
        <v>0</v>
      </c>
      <c r="AM59" s="569">
        <f>Z59+AD59+AH59</f>
        <v>0</v>
      </c>
      <c r="AN59" s="813">
        <f>AM59-AJ59</f>
        <v>0</v>
      </c>
      <c r="AO59" s="782">
        <f t="shared" si="101"/>
        <v>0</v>
      </c>
      <c r="AP59" s="783">
        <f>AM59-AL59</f>
        <v>0</v>
      </c>
      <c r="AQ59" s="585">
        <f>SUM(Q59,AJ59)</f>
        <v>0</v>
      </c>
      <c r="AR59" s="784">
        <f>AR142/1.17</f>
        <v>0</v>
      </c>
      <c r="AS59" s="204">
        <f>S59+AL59</f>
        <v>0</v>
      </c>
      <c r="AT59" s="204">
        <f>T59+AM59</f>
        <v>0</v>
      </c>
      <c r="AU59" s="778">
        <f>AT59-AQ59</f>
        <v>0</v>
      </c>
      <c r="AV59" s="782">
        <f t="shared" si="102"/>
        <v>0</v>
      </c>
      <c r="AW59" s="777">
        <f>AT59-AS59</f>
        <v>0</v>
      </c>
      <c r="AX59" s="811">
        <f>AQ59/6</f>
        <v>0</v>
      </c>
      <c r="AY59" s="812">
        <f>AT59/6</f>
        <v>0</v>
      </c>
      <c r="AZ59" s="780" t="e">
        <f>AY59/AX59</f>
        <v>#DIV/0!</v>
      </c>
      <c r="BA59" s="814">
        <f>AY59-AX59</f>
        <v>0</v>
      </c>
      <c r="BB59" s="814">
        <f>AW59/6</f>
        <v>0</v>
      </c>
      <c r="BC59" s="781">
        <f>BC142/1.17</f>
        <v>0</v>
      </c>
      <c r="BD59" s="786">
        <f>BD142/1.17</f>
        <v>0</v>
      </c>
      <c r="BE59" s="786">
        <f>BE142/1.17</f>
        <v>0</v>
      </c>
      <c r="BF59" s="783">
        <f>BE59-BD59</f>
        <v>0</v>
      </c>
      <c r="BG59" s="781">
        <f>BG142/1.17</f>
        <v>0</v>
      </c>
      <c r="BH59" s="786">
        <f>BH142/1.17</f>
        <v>0</v>
      </c>
      <c r="BI59" s="786">
        <f>BI142/1.17</f>
        <v>0</v>
      </c>
      <c r="BJ59" s="783">
        <f>BI59-BH59</f>
        <v>0</v>
      </c>
      <c r="BK59" s="781">
        <f>BK142/1.17</f>
        <v>0</v>
      </c>
      <c r="BL59" s="786">
        <f>BL142/1.17</f>
        <v>0</v>
      </c>
      <c r="BM59" s="786">
        <f>BM142/1.17</f>
        <v>0</v>
      </c>
      <c r="BN59" s="783">
        <f>BM59-BL59</f>
        <v>0</v>
      </c>
      <c r="BO59" s="585">
        <f>BC59+BG59+BK59</f>
        <v>0</v>
      </c>
      <c r="BP59" s="782">
        <f>BD59+BH59+BL59</f>
        <v>0</v>
      </c>
      <c r="BQ59" s="569">
        <f>BE59+BI59+BM59</f>
        <v>0</v>
      </c>
      <c r="BR59" s="786">
        <f>BQ59-BO59</f>
        <v>0</v>
      </c>
      <c r="BS59" s="783">
        <f>BQ59-BP59</f>
        <v>0</v>
      </c>
      <c r="BT59" s="781">
        <f>BT142/1.17</f>
        <v>0</v>
      </c>
      <c r="BU59" s="786">
        <f>BU142/1.17</f>
        <v>0</v>
      </c>
      <c r="BV59" s="786">
        <f>BV142/1.17</f>
        <v>0</v>
      </c>
      <c r="BW59" s="783">
        <f>BV59-BU59</f>
        <v>0</v>
      </c>
      <c r="BX59" s="781">
        <f>BX142/1.17</f>
        <v>0</v>
      </c>
      <c r="BY59" s="785">
        <f>BY142/1.17</f>
        <v>0</v>
      </c>
      <c r="BZ59" s="786">
        <f>BZ142/1.17</f>
        <v>0</v>
      </c>
      <c r="CA59" s="783">
        <f>BZ59-BY59</f>
        <v>0</v>
      </c>
      <c r="CB59" s="781">
        <f>CB142/1.17</f>
        <v>0</v>
      </c>
      <c r="CC59" s="785">
        <f>CC142/1.17</f>
        <v>0</v>
      </c>
      <c r="CD59" s="786">
        <f>CD142/1.17</f>
        <v>0</v>
      </c>
      <c r="CE59" s="783">
        <f>CD59-CC59</f>
        <v>0</v>
      </c>
      <c r="CF59" s="585">
        <f>BT59+BX59+CB59</f>
        <v>0</v>
      </c>
      <c r="CG59" s="782">
        <f>BU59+BY59+CC59</f>
        <v>0</v>
      </c>
      <c r="CH59" s="569">
        <f>BV59+BZ59+CD59</f>
        <v>0</v>
      </c>
      <c r="CI59" s="813">
        <f>CH59-CF59</f>
        <v>0</v>
      </c>
      <c r="CJ59" s="783">
        <f>CH59-CG59</f>
        <v>0</v>
      </c>
      <c r="CK59" s="585">
        <f>SUM(BO59,CF59)</f>
        <v>0</v>
      </c>
      <c r="CL59" s="779">
        <f>BP59+CG59</f>
        <v>0</v>
      </c>
      <c r="CM59" s="204">
        <f>BQ59+CH59</f>
        <v>0</v>
      </c>
      <c r="CN59" s="778">
        <f>CM59-CK59</f>
        <v>0</v>
      </c>
      <c r="CO59" s="777">
        <f>CM59-CL59</f>
        <v>0</v>
      </c>
      <c r="CP59" s="811">
        <f>CK59/6</f>
        <v>0</v>
      </c>
      <c r="CQ59" s="812">
        <f>CM59/6</f>
        <v>0</v>
      </c>
      <c r="CR59" s="780" t="e">
        <f>CQ59/CP59</f>
        <v>#DIV/0!</v>
      </c>
      <c r="CS59" s="814">
        <f>CQ59-CP59</f>
        <v>0</v>
      </c>
      <c r="CT59" s="814">
        <f>CO59/6</f>
        <v>0</v>
      </c>
    </row>
    <row r="60" spans="1:98" ht="20.100000000000001" customHeight="1">
      <c r="A60" s="33"/>
      <c r="B60" s="33"/>
      <c r="C60" s="32"/>
      <c r="D60" s="44"/>
      <c r="E60" s="583"/>
      <c r="F60" s="502"/>
      <c r="G60" s="502"/>
      <c r="H60" s="765" t="e">
        <f>G61/F61</f>
        <v>#DIV/0!</v>
      </c>
      <c r="I60" s="583"/>
      <c r="J60" s="502"/>
      <c r="K60" s="502"/>
      <c r="L60" s="765" t="e">
        <f>K61/J61</f>
        <v>#DIV/0!</v>
      </c>
      <c r="M60" s="583"/>
      <c r="N60" s="575"/>
      <c r="O60" s="502"/>
      <c r="P60" s="411">
        <f>O61/N61</f>
        <v>0</v>
      </c>
      <c r="Q60" s="503"/>
      <c r="R60" s="974"/>
      <c r="S60" s="1005"/>
      <c r="T60" s="410"/>
      <c r="U60" s="824" t="e">
        <f>T61/Q61</f>
        <v>#DIV/0!</v>
      </c>
      <c r="V60" s="991">
        <f t="shared" si="100"/>
        <v>0</v>
      </c>
      <c r="W60" s="765">
        <f>T61/S61</f>
        <v>0</v>
      </c>
      <c r="X60" s="583"/>
      <c r="Y60" s="575"/>
      <c r="Z60" s="502"/>
      <c r="AA60" s="663" t="e">
        <f>Z61/Y61</f>
        <v>#DIV/0!</v>
      </c>
      <c r="AB60" s="583"/>
      <c r="AC60" s="575"/>
      <c r="AD60" s="502"/>
      <c r="AE60" s="663" t="e">
        <f>AD61/AC61</f>
        <v>#DIV/0!</v>
      </c>
      <c r="AF60" s="583"/>
      <c r="AG60" s="575"/>
      <c r="AH60" s="502"/>
      <c r="AI60" s="663" t="e">
        <f>AH61/AG61</f>
        <v>#DIV/0!</v>
      </c>
      <c r="AJ60" s="503"/>
      <c r="AK60" s="974"/>
      <c r="AL60" s="1005"/>
      <c r="AM60" s="410"/>
      <c r="AN60" s="835">
        <f>AM61/AJ61</f>
        <v>0</v>
      </c>
      <c r="AO60" s="991">
        <f t="shared" si="101"/>
        <v>0</v>
      </c>
      <c r="AP60" s="411" t="e">
        <f>AM61/AL61</f>
        <v>#DIV/0!</v>
      </c>
      <c r="AQ60" s="436"/>
      <c r="AR60" s="978"/>
      <c r="AS60" s="1078"/>
      <c r="AT60" s="10"/>
      <c r="AU60" s="834">
        <f>AT61/AQ61</f>
        <v>0</v>
      </c>
      <c r="AV60" s="991">
        <f t="shared" si="102"/>
        <v>0</v>
      </c>
      <c r="AW60" s="5">
        <f>AT61/AS61</f>
        <v>0</v>
      </c>
      <c r="AX60" s="213"/>
      <c r="AY60" s="85"/>
      <c r="BC60" s="583"/>
      <c r="BD60" s="502"/>
      <c r="BE60" s="502"/>
      <c r="BF60" s="765" t="e">
        <f>BE61/BD61</f>
        <v>#DIV/0!</v>
      </c>
      <c r="BG60" s="583"/>
      <c r="BH60" s="502"/>
      <c r="BI60" s="502"/>
      <c r="BJ60" s="765" t="e">
        <f>BI61/BH61</f>
        <v>#DIV/0!</v>
      </c>
      <c r="BK60" s="583"/>
      <c r="BL60" s="575"/>
      <c r="BM60" s="502"/>
      <c r="BN60" s="411" t="e">
        <f>BM61/BL61</f>
        <v>#DIV/0!</v>
      </c>
      <c r="BO60" s="503"/>
      <c r="BP60" s="504"/>
      <c r="BQ60" s="410"/>
      <c r="BR60" s="824" t="e">
        <f>BQ61/BO61</f>
        <v>#DIV/0!</v>
      </c>
      <c r="BS60" s="765" t="e">
        <f>BQ61/BP61</f>
        <v>#DIV/0!</v>
      </c>
      <c r="BT60" s="583"/>
      <c r="BU60" s="575"/>
      <c r="BV60" s="502"/>
      <c r="BW60" s="411" t="e">
        <f>BV61/BU61</f>
        <v>#DIV/0!</v>
      </c>
      <c r="BX60" s="583"/>
      <c r="BY60" s="440"/>
      <c r="BZ60" s="502"/>
      <c r="CA60" s="411" t="e">
        <f>BZ61/BY61</f>
        <v>#DIV/0!</v>
      </c>
      <c r="CB60" s="583"/>
      <c r="CC60" s="440"/>
      <c r="CD60" s="502"/>
      <c r="CE60" s="411" t="e">
        <f>CD61/CC61</f>
        <v>#DIV/0!</v>
      </c>
      <c r="CF60" s="503"/>
      <c r="CG60" s="504"/>
      <c r="CH60" s="410"/>
      <c r="CI60" s="835" t="e">
        <f>CH61/CF61</f>
        <v>#DIV/0!</v>
      </c>
      <c r="CJ60" s="411" t="e">
        <f>CH61/CG61</f>
        <v>#DIV/0!</v>
      </c>
      <c r="CK60" s="436"/>
      <c r="CL60" s="96"/>
      <c r="CM60" s="10"/>
      <c r="CN60" s="834" t="e">
        <f>CM61/CK61</f>
        <v>#DIV/0!</v>
      </c>
      <c r="CO60" s="5" t="e">
        <f>CM61/CL61</f>
        <v>#DIV/0!</v>
      </c>
      <c r="CP60" s="213"/>
      <c r="CQ60" s="85"/>
    </row>
    <row r="61" spans="1:98" s="870" customFormat="1" ht="20.100000000000001" customHeight="1">
      <c r="A61" s="868"/>
      <c r="B61" s="869" t="s">
        <v>101</v>
      </c>
      <c r="C61" s="243"/>
      <c r="D61" s="234"/>
      <c r="E61" s="781">
        <f>E144/1.17</f>
        <v>0</v>
      </c>
      <c r="F61" s="786">
        <f>F144/1.17</f>
        <v>0</v>
      </c>
      <c r="G61" s="786">
        <f>G144/1.17</f>
        <v>0</v>
      </c>
      <c r="H61" s="783">
        <f>G61-F61</f>
        <v>0</v>
      </c>
      <c r="I61" s="781">
        <f>I144/1.17</f>
        <v>0</v>
      </c>
      <c r="J61" s="786">
        <f>J144/1.17</f>
        <v>0</v>
      </c>
      <c r="K61" s="786">
        <f>K144/1.17</f>
        <v>0</v>
      </c>
      <c r="L61" s="783">
        <f>K61-J61</f>
        <v>0</v>
      </c>
      <c r="M61" s="781">
        <f>M144/1.17</f>
        <v>0</v>
      </c>
      <c r="N61" s="786">
        <f>N144/1.17</f>
        <v>565.81196581196582</v>
      </c>
      <c r="O61" s="786">
        <f>O144/1.17</f>
        <v>0</v>
      </c>
      <c r="P61" s="783">
        <f>O61-N61</f>
        <v>-565.81196581196582</v>
      </c>
      <c r="Q61" s="585">
        <f>E61+I61+M61</f>
        <v>0</v>
      </c>
      <c r="R61" s="784">
        <f>R144/1.17</f>
        <v>0</v>
      </c>
      <c r="S61" s="786">
        <f>F61+J61+N61</f>
        <v>565.81196581196582</v>
      </c>
      <c r="T61" s="569">
        <f>G61+K61+O61</f>
        <v>0</v>
      </c>
      <c r="U61" s="786">
        <f>T61-Q61</f>
        <v>0</v>
      </c>
      <c r="V61" s="782">
        <f t="shared" si="100"/>
        <v>0</v>
      </c>
      <c r="W61" s="783">
        <f>T61-S61</f>
        <v>-565.81196581196582</v>
      </c>
      <c r="X61" s="781">
        <f>X144/1.17</f>
        <v>565.81196581196582</v>
      </c>
      <c r="Y61" s="786">
        <f>Y144/1.17</f>
        <v>0</v>
      </c>
      <c r="Z61" s="786">
        <f>Z144/1.17</f>
        <v>0</v>
      </c>
      <c r="AA61" s="955">
        <f>Z61-Y61</f>
        <v>0</v>
      </c>
      <c r="AB61" s="781">
        <f>AB144/1.17</f>
        <v>565.81196581196582</v>
      </c>
      <c r="AC61" s="786">
        <f>AC144/1.17</f>
        <v>0</v>
      </c>
      <c r="AD61" s="786">
        <f>AD144/1.17</f>
        <v>0</v>
      </c>
      <c r="AE61" s="955">
        <f>AD61-AC61</f>
        <v>0</v>
      </c>
      <c r="AF61" s="781">
        <f>AF144/1.17</f>
        <v>565.81196581196582</v>
      </c>
      <c r="AG61" s="786">
        <f>AG144/1.17</f>
        <v>0</v>
      </c>
      <c r="AH61" s="786">
        <f>AH144/1.17</f>
        <v>0</v>
      </c>
      <c r="AI61" s="955">
        <f>AH61-AG61</f>
        <v>0</v>
      </c>
      <c r="AJ61" s="585">
        <f>X61+AB61+AF61</f>
        <v>1697.4358974358975</v>
      </c>
      <c r="AK61" s="784">
        <f>AK144/1.17</f>
        <v>0</v>
      </c>
      <c r="AL61" s="786">
        <f>Y61+AC61+AG61</f>
        <v>0</v>
      </c>
      <c r="AM61" s="569">
        <f>Z61+AD61+AH61</f>
        <v>0</v>
      </c>
      <c r="AN61" s="813">
        <f>AM61-AJ61</f>
        <v>-1697.4358974358975</v>
      </c>
      <c r="AO61" s="782">
        <f t="shared" si="101"/>
        <v>0</v>
      </c>
      <c r="AP61" s="783">
        <f>AM61-AL61</f>
        <v>0</v>
      </c>
      <c r="AQ61" s="585">
        <f>SUM(Q61,AJ61)</f>
        <v>1697.4358974358975</v>
      </c>
      <c r="AR61" s="784">
        <f>AR144/1.17</f>
        <v>0</v>
      </c>
      <c r="AS61" s="204">
        <f>S61+AL61</f>
        <v>565.81196581196582</v>
      </c>
      <c r="AT61" s="204">
        <f>T61+AM61</f>
        <v>0</v>
      </c>
      <c r="AU61" s="778">
        <f>AT61-AQ61</f>
        <v>-1697.4358974358975</v>
      </c>
      <c r="AV61" s="782">
        <f t="shared" si="102"/>
        <v>0</v>
      </c>
      <c r="AW61" s="777">
        <f>AT61-AS61</f>
        <v>-565.81196581196582</v>
      </c>
      <c r="AX61" s="811">
        <f>AQ61/6</f>
        <v>282.90598290598291</v>
      </c>
      <c r="AY61" s="812">
        <f>AT61/6</f>
        <v>0</v>
      </c>
      <c r="AZ61" s="780">
        <f>AY61/AX61</f>
        <v>0</v>
      </c>
      <c r="BA61" s="814">
        <f>AY61-AX61</f>
        <v>-282.90598290598291</v>
      </c>
      <c r="BB61" s="814">
        <f>AW61/6</f>
        <v>-94.301994301994299</v>
      </c>
      <c r="BC61" s="781">
        <f>BC144/1.17</f>
        <v>0</v>
      </c>
      <c r="BD61" s="786">
        <f>BD144/1.17</f>
        <v>0</v>
      </c>
      <c r="BE61" s="786">
        <f>BE144/1.17</f>
        <v>0</v>
      </c>
      <c r="BF61" s="783">
        <f>BE61-BD61</f>
        <v>0</v>
      </c>
      <c r="BG61" s="781">
        <f>BG144/1.17</f>
        <v>0</v>
      </c>
      <c r="BH61" s="786">
        <f>BH144/1.17</f>
        <v>0</v>
      </c>
      <c r="BI61" s="786">
        <f>BI144/1.17</f>
        <v>0</v>
      </c>
      <c r="BJ61" s="783">
        <f>BI61-BH61</f>
        <v>0</v>
      </c>
      <c r="BK61" s="781">
        <f>BK144/1.17</f>
        <v>0</v>
      </c>
      <c r="BL61" s="786">
        <f>BL144/1.17</f>
        <v>0</v>
      </c>
      <c r="BM61" s="786">
        <f>BM144/1.17</f>
        <v>0</v>
      </c>
      <c r="BN61" s="783">
        <f>BM61-BL61</f>
        <v>0</v>
      </c>
      <c r="BO61" s="585">
        <f>BC61+BG61+BK61</f>
        <v>0</v>
      </c>
      <c r="BP61" s="782">
        <f>BD61+BH61+BL61</f>
        <v>0</v>
      </c>
      <c r="BQ61" s="569">
        <f>BE61+BI61+BM61</f>
        <v>0</v>
      </c>
      <c r="BR61" s="786">
        <f>BQ61-BO61</f>
        <v>0</v>
      </c>
      <c r="BS61" s="783">
        <f>BQ61-BP61</f>
        <v>0</v>
      </c>
      <c r="BT61" s="781">
        <f>BT144/1.17</f>
        <v>0</v>
      </c>
      <c r="BU61" s="786">
        <f>BU144/1.17</f>
        <v>0</v>
      </c>
      <c r="BV61" s="786">
        <f>BV144/1.17</f>
        <v>0</v>
      </c>
      <c r="BW61" s="783">
        <f>BV61-BU61</f>
        <v>0</v>
      </c>
      <c r="BX61" s="781">
        <f>BX144/1.17</f>
        <v>0</v>
      </c>
      <c r="BY61" s="785">
        <f>BY144/1.17</f>
        <v>0</v>
      </c>
      <c r="BZ61" s="786">
        <f>BZ144/1.17</f>
        <v>0</v>
      </c>
      <c r="CA61" s="783">
        <f>BZ61-BY61</f>
        <v>0</v>
      </c>
      <c r="CB61" s="781">
        <f>CB144/1.17</f>
        <v>0</v>
      </c>
      <c r="CC61" s="785">
        <f>CC144/1.17</f>
        <v>0</v>
      </c>
      <c r="CD61" s="786">
        <f>CD144/1.17</f>
        <v>0</v>
      </c>
      <c r="CE61" s="783">
        <f>CD61-CC61</f>
        <v>0</v>
      </c>
      <c r="CF61" s="585">
        <f>BT61+BX61+CB61</f>
        <v>0</v>
      </c>
      <c r="CG61" s="782">
        <f>BU61+BY61+CC61</f>
        <v>0</v>
      </c>
      <c r="CH61" s="569">
        <f>BV61+BZ61+CD61</f>
        <v>0</v>
      </c>
      <c r="CI61" s="813">
        <f>CH61-CF61</f>
        <v>0</v>
      </c>
      <c r="CJ61" s="783">
        <f>CH61-CG61</f>
        <v>0</v>
      </c>
      <c r="CK61" s="585">
        <f>SUM(BO61,CF61)</f>
        <v>0</v>
      </c>
      <c r="CL61" s="779">
        <f>BP61+CG61</f>
        <v>0</v>
      </c>
      <c r="CM61" s="204">
        <f>BQ61+CH61</f>
        <v>0</v>
      </c>
      <c r="CN61" s="778">
        <f>CM61-CK61</f>
        <v>0</v>
      </c>
      <c r="CO61" s="777">
        <f>CM61-CL61</f>
        <v>0</v>
      </c>
      <c r="CP61" s="811">
        <f>CK61/6</f>
        <v>0</v>
      </c>
      <c r="CQ61" s="812">
        <f>CM61/6</f>
        <v>0</v>
      </c>
      <c r="CR61" s="780" t="e">
        <f>CQ61/CP61</f>
        <v>#DIV/0!</v>
      </c>
      <c r="CS61" s="814">
        <f>CQ61-CP61</f>
        <v>0</v>
      </c>
      <c r="CT61" s="814">
        <f>CO61/6</f>
        <v>0</v>
      </c>
    </row>
    <row r="62" spans="1:98" s="75" customFormat="1" ht="20.100000000000001" customHeight="1">
      <c r="A62" s="33"/>
      <c r="B62" s="32"/>
      <c r="C62" s="32"/>
      <c r="D62" s="44"/>
      <c r="E62" s="634"/>
      <c r="F62" s="502"/>
      <c r="G62" s="502"/>
      <c r="H62" s="765">
        <f>G63/F63</f>
        <v>0</v>
      </c>
      <c r="I62" s="634"/>
      <c r="J62" s="502"/>
      <c r="K62" s="502"/>
      <c r="L62" s="765">
        <f>K63/J63</f>
        <v>0</v>
      </c>
      <c r="M62" s="634"/>
      <c r="N62" s="575"/>
      <c r="O62" s="502"/>
      <c r="P62" s="871">
        <f>O63/N63</f>
        <v>0</v>
      </c>
      <c r="Q62" s="503"/>
      <c r="R62" s="974"/>
      <c r="S62" s="1005"/>
      <c r="T62" s="451"/>
      <c r="U62" s="824">
        <f>T63/Q63</f>
        <v>0</v>
      </c>
      <c r="V62" s="991">
        <f t="shared" si="100"/>
        <v>0</v>
      </c>
      <c r="W62" s="765">
        <f>T63/S63</f>
        <v>0</v>
      </c>
      <c r="X62" s="634"/>
      <c r="Y62" s="575"/>
      <c r="Z62" s="502"/>
      <c r="AA62" s="628">
        <f>Z63/Y63</f>
        <v>0</v>
      </c>
      <c r="AB62" s="634"/>
      <c r="AC62" s="575"/>
      <c r="AD62" s="502"/>
      <c r="AE62" s="663">
        <f>AD63/AC63</f>
        <v>0</v>
      </c>
      <c r="AF62" s="634"/>
      <c r="AG62" s="575"/>
      <c r="AH62" s="502"/>
      <c r="AI62" s="663">
        <f>AH63/AG63</f>
        <v>0</v>
      </c>
      <c r="AJ62" s="503"/>
      <c r="AK62" s="974"/>
      <c r="AL62" s="1005"/>
      <c r="AM62" s="451"/>
      <c r="AN62" s="835">
        <f>AM63/AJ63</f>
        <v>0</v>
      </c>
      <c r="AO62" s="991">
        <f t="shared" si="101"/>
        <v>0</v>
      </c>
      <c r="AP62" s="411">
        <f>AM63/AL63</f>
        <v>0</v>
      </c>
      <c r="AQ62" s="436"/>
      <c r="AR62" s="978"/>
      <c r="AS62" s="1078"/>
      <c r="AT62" s="10"/>
      <c r="AU62" s="834">
        <f>AT63/AQ63</f>
        <v>0</v>
      </c>
      <c r="AV62" s="991">
        <f t="shared" si="102"/>
        <v>0</v>
      </c>
      <c r="AW62" s="5">
        <f>AT63/AS63</f>
        <v>0</v>
      </c>
      <c r="AX62" s="213"/>
      <c r="AY62" s="85"/>
      <c r="BC62" s="634"/>
      <c r="BD62" s="502"/>
      <c r="BE62" s="502"/>
      <c r="BF62" s="765" t="e">
        <f>BE63/BD63</f>
        <v>#DIV/0!</v>
      </c>
      <c r="BG62" s="634"/>
      <c r="BH62" s="502"/>
      <c r="BI62" s="502"/>
      <c r="BJ62" s="765" t="e">
        <f>BI63/BH63</f>
        <v>#DIV/0!</v>
      </c>
      <c r="BK62" s="634"/>
      <c r="BL62" s="575"/>
      <c r="BM62" s="502"/>
      <c r="BN62" s="871" t="e">
        <f>BM63/BL63</f>
        <v>#DIV/0!</v>
      </c>
      <c r="BO62" s="503"/>
      <c r="BP62" s="504"/>
      <c r="BQ62" s="451"/>
      <c r="BR62" s="824" t="e">
        <f>BQ63/BO63</f>
        <v>#DIV/0!</v>
      </c>
      <c r="BS62" s="765" t="e">
        <f>BQ63/BP63</f>
        <v>#DIV/0!</v>
      </c>
      <c r="BT62" s="634"/>
      <c r="BU62" s="575"/>
      <c r="BV62" s="502"/>
      <c r="BW62" s="871" t="e">
        <f>BV63/BU63</f>
        <v>#DIV/0!</v>
      </c>
      <c r="BX62" s="634"/>
      <c r="BY62" s="440"/>
      <c r="BZ62" s="502"/>
      <c r="CA62" s="411" t="e">
        <f>BZ63/BY63</f>
        <v>#DIV/0!</v>
      </c>
      <c r="CB62" s="634"/>
      <c r="CC62" s="440"/>
      <c r="CD62" s="502"/>
      <c r="CE62" s="411" t="e">
        <f>CD63/CC63</f>
        <v>#DIV/0!</v>
      </c>
      <c r="CF62" s="503"/>
      <c r="CG62" s="504"/>
      <c r="CH62" s="451"/>
      <c r="CI62" s="835" t="e">
        <f>CH63/CF63</f>
        <v>#DIV/0!</v>
      </c>
      <c r="CJ62" s="411" t="e">
        <f>CH63/CG63</f>
        <v>#DIV/0!</v>
      </c>
      <c r="CK62" s="436"/>
      <c r="CL62" s="96"/>
      <c r="CM62" s="10"/>
      <c r="CN62" s="834" t="e">
        <f>CM63/CK63</f>
        <v>#DIV/0!</v>
      </c>
      <c r="CO62" s="5" t="e">
        <f>CM63/CL63</f>
        <v>#DIV/0!</v>
      </c>
      <c r="CP62" s="213"/>
      <c r="CQ62" s="85"/>
    </row>
    <row r="63" spans="1:98" s="814" customFormat="1" ht="20.100000000000001" customHeight="1" thickBot="1">
      <c r="A63" s="869" t="s">
        <v>48</v>
      </c>
      <c r="B63" s="243"/>
      <c r="C63" s="243"/>
      <c r="D63" s="234"/>
      <c r="E63" s="850">
        <f>E39+E46+E57+E51+E55+E59+E61</f>
        <v>300182.90598290606</v>
      </c>
      <c r="F63" s="855">
        <f>F39+F46+F57+F51+F55+F59+F61</f>
        <v>344815.38461538462</v>
      </c>
      <c r="G63" s="855">
        <f>G39+G46+G57+G51+G55+G59+G61</f>
        <v>0</v>
      </c>
      <c r="H63" s="852">
        <f>G63-F63</f>
        <v>-344815.38461538462</v>
      </c>
      <c r="I63" s="850">
        <f>I39+I46+I57+I51+I55+I59+I61</f>
        <v>324029.05982905987</v>
      </c>
      <c r="J63" s="855">
        <f>J39+J46+J57+J51+J55+J59+J61</f>
        <v>345916.23931623931</v>
      </c>
      <c r="K63" s="855">
        <f>K39+K46+K57+K51+K55+K59+K61</f>
        <v>0</v>
      </c>
      <c r="L63" s="852">
        <f>K63-J63</f>
        <v>-345916.23931623931</v>
      </c>
      <c r="M63" s="850">
        <f>M39+M46+M57+M51+M55+M59+M61</f>
        <v>324770.94017094019</v>
      </c>
      <c r="N63" s="855">
        <f>N39+N46+N57+N51+N55+N59+N61</f>
        <v>332262.39316239313</v>
      </c>
      <c r="O63" s="855">
        <f>O39+O46+O57+O51+O55+O59+O61</f>
        <v>0</v>
      </c>
      <c r="P63" s="852">
        <f>O63-N63</f>
        <v>-332262.39316239313</v>
      </c>
      <c r="Q63" s="853">
        <f>Q39+Q46+Q57+Q51+Q55+Q59+Q61</f>
        <v>948982.90598290612</v>
      </c>
      <c r="R63" s="971">
        <f>R39+R46+R57+R51+R55+R59+R61</f>
        <v>0</v>
      </c>
      <c r="S63" s="855">
        <f>S39+S46+S57+S51+S55+S59+S61</f>
        <v>1022994.0170940171</v>
      </c>
      <c r="T63" s="855">
        <f>T39+T46+T57+T51+T55+T59+T61</f>
        <v>0</v>
      </c>
      <c r="U63" s="855">
        <f>T63-Q63</f>
        <v>-948982.90598290612</v>
      </c>
      <c r="V63" s="851">
        <f t="shared" si="100"/>
        <v>0</v>
      </c>
      <c r="W63" s="852">
        <f>T63-S63</f>
        <v>-1022994.0170940171</v>
      </c>
      <c r="X63" s="850">
        <f>X39+X46+X57+X51+X55+X59+X61</f>
        <v>317839.31623931625</v>
      </c>
      <c r="Y63" s="855">
        <f>Y39+Y46+Y57+Y51+Y55+Y59+Y61</f>
        <v>153846.15384615384</v>
      </c>
      <c r="Z63" s="855">
        <f>Z39+Z46+Z57+Z51+Z55+Z59+Z61</f>
        <v>0</v>
      </c>
      <c r="AA63" s="856">
        <f>AA39+AA46+AA57+AA51+AA55+AA59</f>
        <v>-153846.15384615384</v>
      </c>
      <c r="AB63" s="850">
        <f>AB39+AB46+AB57+AB51+AB55+AB59+AB61</f>
        <v>315350.42735042732</v>
      </c>
      <c r="AC63" s="855">
        <f>AC39+AC46+AC57+AC51+AC55+AC59+AC61</f>
        <v>153846.15384615384</v>
      </c>
      <c r="AD63" s="855">
        <f>AD39+AD46+AD57+AD51+AD55+AD59+AD61</f>
        <v>0</v>
      </c>
      <c r="AE63" s="856">
        <f>AE39+AE46+AE57+AE51+AE55+AE59</f>
        <v>-153846.15384615384</v>
      </c>
      <c r="AF63" s="850">
        <f>AF39+AF46+AF57+AF51+AF55+AF59+AF61</f>
        <v>295194.87179487175</v>
      </c>
      <c r="AG63" s="855">
        <f>AG39+AG46+AG57+AG51+AG55+AG59+AG61</f>
        <v>153846.15384615384</v>
      </c>
      <c r="AH63" s="855">
        <f>AH39+AH46+AH57+AH51+AH55+AH59+AH61</f>
        <v>0</v>
      </c>
      <c r="AI63" s="856">
        <f>AI39+AI46+AI57+AI51+AI55+AI59</f>
        <v>-153846.15384615384</v>
      </c>
      <c r="AJ63" s="853">
        <f>AJ39+AJ46+AJ57+AJ51+AJ55+AJ59+AJ61</f>
        <v>928384.61538461538</v>
      </c>
      <c r="AK63" s="971">
        <f>AK39+AK46+AK57+AK51+AK55+AK59+AK61</f>
        <v>0</v>
      </c>
      <c r="AL63" s="855">
        <f>AL39+AL46+AL57+AL51+AL55+AL59+AL61</f>
        <v>461538.4615384615</v>
      </c>
      <c r="AM63" s="855">
        <f>AM39+AM46+AM57+AM51+AM55+AM59+AM61</f>
        <v>0</v>
      </c>
      <c r="AN63" s="855">
        <f>AM63-AJ63</f>
        <v>-928384.61538461538</v>
      </c>
      <c r="AO63" s="851">
        <f t="shared" si="101"/>
        <v>0</v>
      </c>
      <c r="AP63" s="852">
        <f>AP39+AP46+AP57+AP51+AP55+AP59</f>
        <v>-461538.4615384615</v>
      </c>
      <c r="AQ63" s="853">
        <f>AQ39+AQ46+AQ57+AQ51+AQ55+AQ59+AQ61</f>
        <v>1877367.5213675217</v>
      </c>
      <c r="AR63" s="854">
        <f>AR39+AR46+AR57+AR51+AR55+AR59+AR61</f>
        <v>0</v>
      </c>
      <c r="AS63" s="849">
        <f>AS39+AS46+AS57+AS51+AS55+AS59+AS61</f>
        <v>1484532.4786324787</v>
      </c>
      <c r="AT63" s="849">
        <f>AT39+AT46+AT57+AT51+AT55+AT59+AT61</f>
        <v>0</v>
      </c>
      <c r="AU63" s="846">
        <f>AU39+AU46+AU57+AU51+AU55+AU59</f>
        <v>-1875670.0854700857</v>
      </c>
      <c r="AV63" s="851">
        <f t="shared" si="102"/>
        <v>0</v>
      </c>
      <c r="AW63" s="845">
        <f>AT63-AS63</f>
        <v>-1484532.4786324787</v>
      </c>
      <c r="AX63" s="811">
        <f>AQ63/6</f>
        <v>312894.58689458697</v>
      </c>
      <c r="AY63" s="812">
        <f>AT63/6</f>
        <v>0</v>
      </c>
      <c r="AZ63" s="780">
        <f>AY63/AX63</f>
        <v>0</v>
      </c>
      <c r="BA63" s="814">
        <f>AY63-AX63</f>
        <v>-312894.58689458697</v>
      </c>
      <c r="BB63" s="814">
        <f>AW63/6</f>
        <v>-247422.0797720798</v>
      </c>
      <c r="BC63" s="850">
        <f>BC39+BC46+BC57+BC51+BC55+BC59+BC61</f>
        <v>0</v>
      </c>
      <c r="BD63" s="855">
        <f>BD39+BD46+BD57+BD51+BD55+BD59+BD61</f>
        <v>0</v>
      </c>
      <c r="BE63" s="855">
        <f>BE39+BE46+BE57+BE51+BE55+BE59+BE61</f>
        <v>0</v>
      </c>
      <c r="BF63" s="852">
        <f>BE63-BD63</f>
        <v>0</v>
      </c>
      <c r="BG63" s="850">
        <f>BG39+BG46+BG57+BG51+BG55+BG59+BG61</f>
        <v>0</v>
      </c>
      <c r="BH63" s="855">
        <f>BH39+BH46+BH57+BH51+BH55+BH59+BH61</f>
        <v>0</v>
      </c>
      <c r="BI63" s="855">
        <f>BI39+BI46+BI57+BI51+BI55+BI59+BI61</f>
        <v>0</v>
      </c>
      <c r="BJ63" s="852">
        <f>BI63-BH63</f>
        <v>0</v>
      </c>
      <c r="BK63" s="850">
        <f>BK39+BK46+BK57+BK51+BK55+BK59+BK61</f>
        <v>0</v>
      </c>
      <c r="BL63" s="855">
        <f>BL39+BL46+BL57+BL51+BL55+BL59+BL61</f>
        <v>0</v>
      </c>
      <c r="BM63" s="855">
        <f>BM39+BM46+BM57+BM51+BM55+BM59+BM61</f>
        <v>0</v>
      </c>
      <c r="BN63" s="852">
        <f>BM63-BL63</f>
        <v>0</v>
      </c>
      <c r="BO63" s="853">
        <f>BO39+BO46+BO57+BO51+BO55+BO59+BO61</f>
        <v>0</v>
      </c>
      <c r="BP63" s="854">
        <f>BP39+BP46+BP57+BP51+BP55+BP59+BP61</f>
        <v>0</v>
      </c>
      <c r="BQ63" s="855">
        <f>BQ39+BQ46+BQ57+BQ51+BQ55+BQ59+BQ61</f>
        <v>0</v>
      </c>
      <c r="BR63" s="855">
        <f>BQ63-BO63</f>
        <v>0</v>
      </c>
      <c r="BS63" s="852">
        <f>BQ63-BP63</f>
        <v>0</v>
      </c>
      <c r="BT63" s="850">
        <f>BT39+BT46+BT57+BT51+BT55+BT59+BT61</f>
        <v>0</v>
      </c>
      <c r="BU63" s="855">
        <f>BU39+BU46+BU57+BU51+BU55+BU59+BU61</f>
        <v>0</v>
      </c>
      <c r="BV63" s="855">
        <f>BV39+BV46+BV57+BV51+BV55+BV59+BV61</f>
        <v>0</v>
      </c>
      <c r="BW63" s="852">
        <f>BW39+BW46+BW57+BW51+BW55+BW59</f>
        <v>0</v>
      </c>
      <c r="BX63" s="850">
        <f>BX39+BX46+BX57+BX51+BX55+BX59+BX61</f>
        <v>0</v>
      </c>
      <c r="BY63" s="855">
        <f>BY39+BY46+BY57+BY51+BY55+BY59+BY61</f>
        <v>0</v>
      </c>
      <c r="BZ63" s="855">
        <f>BZ39+BZ46+BZ57+BZ51+BZ55+BZ59+BZ61</f>
        <v>0</v>
      </c>
      <c r="CA63" s="852">
        <f>CA39+CA46+CA57+CA51+CA55+CA59</f>
        <v>0</v>
      </c>
      <c r="CB63" s="850">
        <f>CB39+CB46+CB57+CB51+CB55+CB59+CB61</f>
        <v>0</v>
      </c>
      <c r="CC63" s="855">
        <f>CC39+CC46+CC57+CC51+CC55+CC59+CC61</f>
        <v>0</v>
      </c>
      <c r="CD63" s="855">
        <f>CD39+CD46+CD57+CD51+CD55+CD59+CD61</f>
        <v>0</v>
      </c>
      <c r="CE63" s="852">
        <f>CE39+CE46+CE57+CE51+CE55+CE59</f>
        <v>0</v>
      </c>
      <c r="CF63" s="853">
        <f>CF39+CF46+CF57+CF51+CF55+CF59+CF61</f>
        <v>0</v>
      </c>
      <c r="CG63" s="854">
        <f>CG39+CG46+CG57+CG51+CG55+CG59+CG61</f>
        <v>0</v>
      </c>
      <c r="CH63" s="855">
        <f>CH39+CH46+CH57+CH51+CH55+CH59+CH61</f>
        <v>0</v>
      </c>
      <c r="CI63" s="855">
        <f>CH63-CF63</f>
        <v>0</v>
      </c>
      <c r="CJ63" s="852">
        <f>CJ39+CJ46+CJ57+CJ51+CJ55+CJ59</f>
        <v>0</v>
      </c>
      <c r="CK63" s="853">
        <f>CK39+CK46+CK57+CK51+CK55+CK59+CK61</f>
        <v>0</v>
      </c>
      <c r="CL63" s="848">
        <f>CL39+CL46+CL57+CL51+CL55+CL59+CL61</f>
        <v>0</v>
      </c>
      <c r="CM63" s="849">
        <f>CM39+CM46+CM57+CM51+CM55+CM59+CM61</f>
        <v>0</v>
      </c>
      <c r="CN63" s="846">
        <f>CN39+CN46+CN57+CN51+CN55+CN59</f>
        <v>0</v>
      </c>
      <c r="CO63" s="845">
        <f>CM63-CL63</f>
        <v>0</v>
      </c>
      <c r="CP63" s="811">
        <f>CK63/6</f>
        <v>0</v>
      </c>
      <c r="CQ63" s="812">
        <f>CM63/6</f>
        <v>0</v>
      </c>
      <c r="CR63" s="780" t="e">
        <f>CQ63/CP63</f>
        <v>#DIV/0!</v>
      </c>
      <c r="CS63" s="814">
        <f>CQ63-CP63</f>
        <v>0</v>
      </c>
      <c r="CT63" s="814">
        <f>CO63/6</f>
        <v>0</v>
      </c>
    </row>
    <row r="64" spans="1:98" ht="12">
      <c r="F64" s="508"/>
      <c r="G64" s="508"/>
      <c r="J64" s="508"/>
      <c r="K64" s="508"/>
      <c r="N64" s="508"/>
      <c r="O64" s="508"/>
      <c r="Q64" s="385"/>
      <c r="R64" s="385"/>
      <c r="S64" s="385"/>
      <c r="T64" s="509"/>
      <c r="U64" s="385"/>
      <c r="V64" s="385"/>
      <c r="Y64" s="508"/>
      <c r="Z64" s="508"/>
      <c r="AC64" s="508"/>
      <c r="AD64" s="508"/>
      <c r="AG64" s="508"/>
      <c r="AH64" s="508"/>
      <c r="AJ64" s="385"/>
      <c r="AK64" s="385"/>
      <c r="AL64" s="385"/>
      <c r="AM64" s="509"/>
      <c r="AN64" s="385"/>
      <c r="AO64" s="385"/>
      <c r="AR64" s="1083"/>
      <c r="AV64" s="385"/>
      <c r="AX64" s="24"/>
      <c r="AY64" s="24"/>
      <c r="BD64" s="508"/>
      <c r="BE64" s="508"/>
      <c r="BH64" s="508"/>
      <c r="BI64" s="508"/>
      <c r="BL64" s="508"/>
      <c r="BM64" s="508"/>
      <c r="BO64" s="385"/>
      <c r="BP64" s="385"/>
      <c r="BQ64" s="509"/>
      <c r="BR64" s="385"/>
      <c r="BU64" s="508"/>
      <c r="BV64" s="508"/>
      <c r="BY64" s="507"/>
      <c r="BZ64" s="508"/>
      <c r="CC64" s="507"/>
      <c r="CD64" s="508"/>
      <c r="CF64" s="385"/>
      <c r="CG64" s="385"/>
      <c r="CH64" s="509"/>
      <c r="CI64" s="385"/>
      <c r="CP64" s="24"/>
      <c r="CQ64" s="24"/>
    </row>
    <row r="65" spans="1:98" ht="21.75" thickBot="1">
      <c r="A65" s="117" t="s">
        <v>9</v>
      </c>
      <c r="B65" s="35"/>
      <c r="C65" s="35"/>
      <c r="D65" s="294"/>
      <c r="E65" s="511"/>
      <c r="F65" s="511"/>
      <c r="G65" s="511"/>
      <c r="H65" s="510"/>
      <c r="I65" s="511"/>
      <c r="J65" s="511"/>
      <c r="K65" s="511"/>
      <c r="L65" s="510"/>
      <c r="M65" s="511"/>
      <c r="N65" s="511"/>
      <c r="O65" s="511"/>
      <c r="P65" s="510">
        <v>0</v>
      </c>
      <c r="Q65" s="384"/>
      <c r="R65" s="384"/>
      <c r="S65" s="384"/>
      <c r="T65" s="512"/>
      <c r="U65" s="512"/>
      <c r="V65" s="512"/>
      <c r="W65" s="511"/>
      <c r="X65" s="511"/>
      <c r="Y65" s="511"/>
      <c r="Z65" s="511"/>
      <c r="AA65" s="511"/>
      <c r="AB65" s="511"/>
      <c r="AC65" s="511"/>
      <c r="AD65" s="511"/>
      <c r="AE65" s="511"/>
      <c r="AF65" s="511"/>
      <c r="AG65" s="511"/>
      <c r="AH65" s="511"/>
      <c r="AI65" s="511"/>
      <c r="AJ65" s="384"/>
      <c r="AK65" s="384"/>
      <c r="AL65" s="384"/>
      <c r="AM65" s="512"/>
      <c r="AN65" s="512"/>
      <c r="AO65" s="512"/>
      <c r="AP65" s="511"/>
      <c r="AQ65" s="383"/>
      <c r="AR65" s="383"/>
      <c r="AT65" s="121"/>
      <c r="AU65" s="12"/>
      <c r="AV65" s="512"/>
      <c r="AW65" s="297" t="s">
        <v>63</v>
      </c>
      <c r="AX65" s="24"/>
      <c r="BA65" s="1094">
        <f ca="1">NOW()</f>
        <v>42824.589450347223</v>
      </c>
      <c r="BB65" s="1094"/>
      <c r="BC65" s="511"/>
      <c r="BD65" s="511"/>
      <c r="BE65" s="511"/>
      <c r="BF65" s="510"/>
      <c r="BG65" s="511"/>
      <c r="BH65" s="511"/>
      <c r="BI65" s="511"/>
      <c r="BJ65" s="510"/>
      <c r="BK65" s="511"/>
      <c r="BL65" s="511"/>
      <c r="BM65" s="511"/>
      <c r="BN65" s="510">
        <v>0</v>
      </c>
      <c r="BO65" s="384"/>
      <c r="BP65" s="384"/>
      <c r="BQ65" s="512"/>
      <c r="BR65" s="512"/>
      <c r="BS65" s="511"/>
      <c r="BT65" s="511"/>
      <c r="BU65" s="511"/>
      <c r="BV65" s="511"/>
      <c r="BW65" s="510"/>
      <c r="BX65" s="511"/>
      <c r="BY65" s="510"/>
      <c r="BZ65" s="511"/>
      <c r="CA65" s="510"/>
      <c r="CB65" s="511"/>
      <c r="CC65" s="510"/>
      <c r="CD65" s="511"/>
      <c r="CE65" s="510"/>
      <c r="CF65" s="384"/>
      <c r="CG65" s="384"/>
      <c r="CH65" s="512"/>
      <c r="CI65" s="512"/>
      <c r="CJ65" s="511"/>
      <c r="CK65" s="383"/>
      <c r="CM65" s="121"/>
      <c r="CN65" s="12"/>
      <c r="CO65" s="297" t="s">
        <v>63</v>
      </c>
      <c r="CP65" s="24"/>
      <c r="CS65" s="1094">
        <f ca="1">NOW()</f>
        <v>42824.589450347223</v>
      </c>
      <c r="CT65" s="1094"/>
    </row>
    <row r="66" spans="1:98" s="73" customFormat="1" ht="20.100000000000001" customHeight="1" thickBot="1">
      <c r="A66" s="27"/>
      <c r="B66" s="28"/>
      <c r="C66" s="28"/>
      <c r="D66" s="36"/>
      <c r="E66" s="1087" t="str">
        <f>E3</f>
        <v>17/3</v>
      </c>
      <c r="F66" s="1088"/>
      <c r="G66" s="1088"/>
      <c r="H66" s="1089">
        <v>0</v>
      </c>
      <c r="I66" s="1087" t="str">
        <f>I3</f>
        <v>17/4</v>
      </c>
      <c r="J66" s="1090"/>
      <c r="K66" s="1088"/>
      <c r="L66" s="1089">
        <v>0</v>
      </c>
      <c r="M66" s="1087" t="str">
        <f>M3</f>
        <v>17/5</v>
      </c>
      <c r="N66" s="1090"/>
      <c r="O66" s="1088"/>
      <c r="P66" s="1089">
        <v>0</v>
      </c>
      <c r="Q66" s="1087" t="str">
        <f>Q3</f>
        <v>17/3-17/5累計</v>
      </c>
      <c r="R66" s="1088"/>
      <c r="S66" s="1090"/>
      <c r="T66" s="1088"/>
      <c r="U66" s="1090"/>
      <c r="V66" s="1090"/>
      <c r="W66" s="1089"/>
      <c r="X66" s="1087" t="str">
        <f>X3</f>
        <v>17/6</v>
      </c>
      <c r="Y66" s="1090"/>
      <c r="Z66" s="1088"/>
      <c r="AA66" s="1089">
        <v>0</v>
      </c>
      <c r="AB66" s="1087" t="str">
        <f>AB3</f>
        <v>17/7</v>
      </c>
      <c r="AC66" s="1090"/>
      <c r="AD66" s="1088"/>
      <c r="AE66" s="1089">
        <v>0</v>
      </c>
      <c r="AF66" s="1087" t="str">
        <f>AF3</f>
        <v>17/8</v>
      </c>
      <c r="AG66" s="1090"/>
      <c r="AH66" s="1088"/>
      <c r="AI66" s="1089">
        <v>0</v>
      </c>
      <c r="AJ66" s="1087" t="str">
        <f>AJ3</f>
        <v>17/6-17/8累計</v>
      </c>
      <c r="AK66" s="1090"/>
      <c r="AL66" s="1090"/>
      <c r="AM66" s="1088"/>
      <c r="AN66" s="1090"/>
      <c r="AO66" s="1090"/>
      <c r="AP66" s="1089"/>
      <c r="AQ66" s="1091" t="str">
        <f>AQ3</f>
        <v>17/上(17/3-17/8)累計</v>
      </c>
      <c r="AR66" s="1092"/>
      <c r="AS66" s="1092"/>
      <c r="AT66" s="1092"/>
      <c r="AU66" s="1092"/>
      <c r="AV66" s="1092"/>
      <c r="AW66" s="1093"/>
      <c r="AX66" s="212"/>
      <c r="AY66" s="118"/>
      <c r="BC66" s="1087" t="str">
        <f>BC3</f>
        <v>17/3</v>
      </c>
      <c r="BD66" s="1088"/>
      <c r="BE66" s="1088"/>
      <c r="BF66" s="1089">
        <v>0</v>
      </c>
      <c r="BG66" s="1087" t="str">
        <f>BG3</f>
        <v>17/4</v>
      </c>
      <c r="BH66" s="1090"/>
      <c r="BI66" s="1088"/>
      <c r="BJ66" s="1089">
        <v>0</v>
      </c>
      <c r="BK66" s="1087" t="str">
        <f>BK3</f>
        <v>17/5</v>
      </c>
      <c r="BL66" s="1090"/>
      <c r="BM66" s="1088"/>
      <c r="BN66" s="1089">
        <v>0</v>
      </c>
      <c r="BO66" s="1087" t="str">
        <f>BO3</f>
        <v>16/9-16/11累計</v>
      </c>
      <c r="BP66" s="1090"/>
      <c r="BQ66" s="1088"/>
      <c r="BR66" s="1090"/>
      <c r="BS66" s="1089"/>
      <c r="BT66" s="1087" t="str">
        <f>BT3</f>
        <v>17/6</v>
      </c>
      <c r="BU66" s="1090"/>
      <c r="BV66" s="1088"/>
      <c r="BW66" s="1089">
        <v>0</v>
      </c>
      <c r="BX66" s="1087" t="str">
        <f>BX3</f>
        <v>17/7</v>
      </c>
      <c r="BY66" s="1090"/>
      <c r="BZ66" s="1088"/>
      <c r="CA66" s="1089">
        <v>0</v>
      </c>
      <c r="CB66" s="1087" t="str">
        <f>CB3</f>
        <v>17/8</v>
      </c>
      <c r="CC66" s="1090"/>
      <c r="CD66" s="1088"/>
      <c r="CE66" s="1089">
        <v>0</v>
      </c>
      <c r="CF66" s="1087" t="str">
        <f>CF3</f>
        <v>17/6-17/8累計</v>
      </c>
      <c r="CG66" s="1090"/>
      <c r="CH66" s="1088"/>
      <c r="CI66" s="1090"/>
      <c r="CJ66" s="1089"/>
      <c r="CK66" s="1091" t="str">
        <f>CK3</f>
        <v>16/上(16/3-16/8)累計</v>
      </c>
      <c r="CL66" s="1092"/>
      <c r="CM66" s="1092"/>
      <c r="CN66" s="1092"/>
      <c r="CO66" s="1093"/>
      <c r="CP66" s="212"/>
      <c r="CQ66" s="118"/>
    </row>
    <row r="67" spans="1:98" s="74" customFormat="1" ht="20.100000000000001" customHeight="1" thickTop="1">
      <c r="A67" s="29"/>
      <c r="B67" s="30"/>
      <c r="C67" s="30"/>
      <c r="D67" s="37"/>
      <c r="E67" s="878" t="s">
        <v>0</v>
      </c>
      <c r="F67" s="879" t="str">
        <f>F4</f>
        <v>今回計画</v>
      </c>
      <c r="G67" s="925" t="str">
        <f>G4</f>
        <v>実績</v>
      </c>
      <c r="H67" s="514" t="s">
        <v>21</v>
      </c>
      <c r="I67" s="878" t="s">
        <v>0</v>
      </c>
      <c r="J67" s="879" t="str">
        <f>J4</f>
        <v>前回計画</v>
      </c>
      <c r="K67" s="513" t="str">
        <f>K4</f>
        <v>今回計画</v>
      </c>
      <c r="L67" s="863" t="s">
        <v>21</v>
      </c>
      <c r="M67" s="878" t="s">
        <v>0</v>
      </c>
      <c r="N67" s="879" t="str">
        <f>N4</f>
        <v>今回計画</v>
      </c>
      <c r="O67" s="513" t="str">
        <f>O4</f>
        <v>今回計画</v>
      </c>
      <c r="P67" s="514" t="s">
        <v>107</v>
      </c>
      <c r="Q67" s="1011" t="s">
        <v>0</v>
      </c>
      <c r="R67" s="1035" t="str">
        <f>R4</f>
        <v>目標</v>
      </c>
      <c r="S67" s="392" t="s">
        <v>40</v>
      </c>
      <c r="T67" s="393" t="str">
        <f>T4</f>
        <v>今回見通</v>
      </c>
      <c r="U67" s="388" t="s">
        <v>95</v>
      </c>
      <c r="V67" s="459" t="s">
        <v>129</v>
      </c>
      <c r="W67" s="515" t="s">
        <v>21</v>
      </c>
      <c r="X67" s="878" t="s">
        <v>0</v>
      </c>
      <c r="Y67" s="879" t="str">
        <f>Y4</f>
        <v>前回計画</v>
      </c>
      <c r="Z67" s="513" t="str">
        <f>Z4</f>
        <v>今回計画</v>
      </c>
      <c r="AA67" s="863" t="s">
        <v>109</v>
      </c>
      <c r="AB67" s="878" t="s">
        <v>0</v>
      </c>
      <c r="AC67" s="879" t="str">
        <f>AC4</f>
        <v>前回計画</v>
      </c>
      <c r="AD67" s="513" t="str">
        <f>AD4</f>
        <v>今回計画</v>
      </c>
      <c r="AE67" s="863" t="s">
        <v>21</v>
      </c>
      <c r="AF67" s="878" t="s">
        <v>0</v>
      </c>
      <c r="AG67" s="879" t="str">
        <f>AG4</f>
        <v>前回計画</v>
      </c>
      <c r="AH67" s="513" t="str">
        <f>AH4</f>
        <v>今回計画</v>
      </c>
      <c r="AI67" s="863" t="s">
        <v>21</v>
      </c>
      <c r="AJ67" s="391" t="s">
        <v>0</v>
      </c>
      <c r="AK67" s="1035" t="str">
        <f>AK4</f>
        <v>目標</v>
      </c>
      <c r="AL67" s="392" t="s">
        <v>40</v>
      </c>
      <c r="AM67" s="393" t="str">
        <f>AM4</f>
        <v>今回見通</v>
      </c>
      <c r="AN67" s="392" t="s">
        <v>96</v>
      </c>
      <c r="AO67" s="459" t="s">
        <v>129</v>
      </c>
      <c r="AP67" s="515" t="s">
        <v>92</v>
      </c>
      <c r="AQ67" s="387" t="s">
        <v>0</v>
      </c>
      <c r="AR67" s="739" t="str">
        <f>AR4</f>
        <v>目標</v>
      </c>
      <c r="AS67" s="22" t="s">
        <v>62</v>
      </c>
      <c r="AT67" s="3" t="str">
        <f>AT4</f>
        <v>今回見通</v>
      </c>
      <c r="AU67" s="21" t="s">
        <v>46</v>
      </c>
      <c r="AV67" s="459" t="s">
        <v>129</v>
      </c>
      <c r="AW67" s="4" t="s">
        <v>47</v>
      </c>
      <c r="AX67" s="47" t="s">
        <v>20</v>
      </c>
      <c r="AY67" s="48" t="str">
        <f>AY4</f>
        <v>見通し平均</v>
      </c>
      <c r="BA67" s="339" t="s">
        <v>78</v>
      </c>
      <c r="BB67" s="72" t="s">
        <v>79</v>
      </c>
      <c r="BC67" s="878" t="s">
        <v>0</v>
      </c>
      <c r="BD67" s="879" t="str">
        <f>BD4</f>
        <v>前回計画</v>
      </c>
      <c r="BE67" s="513" t="str">
        <f>BE4</f>
        <v>今回計画</v>
      </c>
      <c r="BF67" s="514" t="s">
        <v>21</v>
      </c>
      <c r="BG67" s="878" t="s">
        <v>0</v>
      </c>
      <c r="BH67" s="879" t="str">
        <f>BH4</f>
        <v>前回計画</v>
      </c>
      <c r="BI67" s="513" t="str">
        <f>BI4</f>
        <v>今回計画</v>
      </c>
      <c r="BJ67" s="863" t="s">
        <v>21</v>
      </c>
      <c r="BK67" s="878" t="s">
        <v>0</v>
      </c>
      <c r="BL67" s="879" t="str">
        <f>BL4</f>
        <v>前回計画</v>
      </c>
      <c r="BM67" s="513" t="str">
        <f>BM4</f>
        <v>今回計画</v>
      </c>
      <c r="BN67" s="514" t="s">
        <v>107</v>
      </c>
      <c r="BO67" s="391" t="s">
        <v>0</v>
      </c>
      <c r="BP67" s="392" t="s">
        <v>40</v>
      </c>
      <c r="BQ67" s="393" t="str">
        <f>BQ4</f>
        <v>実績</v>
      </c>
      <c r="BR67" s="388" t="s">
        <v>95</v>
      </c>
      <c r="BS67" s="515" t="s">
        <v>21</v>
      </c>
      <c r="BT67" s="878" t="s">
        <v>0</v>
      </c>
      <c r="BU67" s="879" t="str">
        <f>BU4</f>
        <v>前回計画</v>
      </c>
      <c r="BV67" s="513" t="str">
        <f>BV4</f>
        <v>今回計画</v>
      </c>
      <c r="BW67" s="514" t="s">
        <v>109</v>
      </c>
      <c r="BX67" s="878" t="s">
        <v>0</v>
      </c>
      <c r="BY67" s="879" t="str">
        <f>BY4</f>
        <v>前回計画</v>
      </c>
      <c r="BZ67" s="513" t="str">
        <f>BZ4</f>
        <v>今回計画</v>
      </c>
      <c r="CA67" s="514" t="s">
        <v>21</v>
      </c>
      <c r="CB67" s="878" t="s">
        <v>0</v>
      </c>
      <c r="CC67" s="879" t="str">
        <f>CC4</f>
        <v>前回計画</v>
      </c>
      <c r="CD67" s="513" t="str">
        <f>CD4</f>
        <v>今回計画</v>
      </c>
      <c r="CE67" s="514" t="s">
        <v>21</v>
      </c>
      <c r="CF67" s="391" t="s">
        <v>0</v>
      </c>
      <c r="CG67" s="392" t="s">
        <v>40</v>
      </c>
      <c r="CH67" s="393" t="str">
        <f>CH4</f>
        <v>今回見通</v>
      </c>
      <c r="CI67" s="392" t="s">
        <v>96</v>
      </c>
      <c r="CJ67" s="515" t="s">
        <v>92</v>
      </c>
      <c r="CK67" s="387" t="s">
        <v>0</v>
      </c>
      <c r="CL67" s="22" t="s">
        <v>62</v>
      </c>
      <c r="CM67" s="3" t="str">
        <f>CM4</f>
        <v>今回見通</v>
      </c>
      <c r="CN67" s="21" t="s">
        <v>46</v>
      </c>
      <c r="CO67" s="4" t="s">
        <v>47</v>
      </c>
      <c r="CP67" s="47" t="s">
        <v>20</v>
      </c>
      <c r="CQ67" s="48" t="str">
        <f>CQ4</f>
        <v>見通し平均</v>
      </c>
      <c r="CS67" s="339" t="s">
        <v>78</v>
      </c>
      <c r="CT67" s="72" t="s">
        <v>79</v>
      </c>
    </row>
    <row r="68" spans="1:98" s="126" customFormat="1" ht="20.100000000000001" customHeight="1">
      <c r="A68" s="268"/>
      <c r="B68" s="269"/>
      <c r="C68" s="1109" t="s">
        <v>59</v>
      </c>
      <c r="D68" s="1110"/>
      <c r="E68" s="725">
        <v>7000</v>
      </c>
      <c r="F68" s="880">
        <v>8000</v>
      </c>
      <c r="G68" s="926"/>
      <c r="H68" s="517">
        <v>0</v>
      </c>
      <c r="I68" s="725">
        <v>7700</v>
      </c>
      <c r="J68" s="880">
        <v>10000</v>
      </c>
      <c r="K68" s="516"/>
      <c r="L68" s="602">
        <v>0</v>
      </c>
      <c r="M68" s="725">
        <v>8400</v>
      </c>
      <c r="N68" s="880">
        <v>14000</v>
      </c>
      <c r="O68" s="516"/>
      <c r="P68" s="517">
        <f>O68-N68</f>
        <v>-14000</v>
      </c>
      <c r="Q68" s="1012">
        <f t="shared" ref="Q68:Q69" si="203">E68+I68+M68</f>
        <v>23100</v>
      </c>
      <c r="R68" s="1021"/>
      <c r="S68" s="519">
        <f>F68+J68+N68</f>
        <v>32000</v>
      </c>
      <c r="T68" s="400">
        <f>G68+K68+O68</f>
        <v>0</v>
      </c>
      <c r="U68" s="401">
        <f>T68-Q68</f>
        <v>-23100</v>
      </c>
      <c r="V68" s="986">
        <f>T68-R68</f>
        <v>0</v>
      </c>
      <c r="W68" s="520">
        <f>T68-S68</f>
        <v>-32000</v>
      </c>
      <c r="X68" s="725">
        <v>8400</v>
      </c>
      <c r="Y68" s="880"/>
      <c r="Z68" s="516"/>
      <c r="AA68" s="602">
        <v>0</v>
      </c>
      <c r="AB68" s="725">
        <v>8400</v>
      </c>
      <c r="AC68" s="880"/>
      <c r="AD68" s="516"/>
      <c r="AE68" s="602">
        <v>0</v>
      </c>
      <c r="AF68" s="725">
        <v>7800</v>
      </c>
      <c r="AG68" s="880"/>
      <c r="AH68" s="516"/>
      <c r="AI68" s="602">
        <f>AH68-AG68</f>
        <v>0</v>
      </c>
      <c r="AJ68" s="518">
        <f t="shared" ref="AJ68:AJ69" si="204">X68+AB68+AF68</f>
        <v>24600</v>
      </c>
      <c r="AK68" s="1021"/>
      <c r="AL68" s="521">
        <f>Y68+AC68+AG68</f>
        <v>0</v>
      </c>
      <c r="AM68" s="400">
        <f>Z68+AD68+AH68</f>
        <v>0</v>
      </c>
      <c r="AN68" s="399">
        <f>AM68-AJ68</f>
        <v>-24600</v>
      </c>
      <c r="AO68" s="986">
        <f>AM68-AK68</f>
        <v>0</v>
      </c>
      <c r="AP68" s="520">
        <f>AM68-AL68</f>
        <v>0</v>
      </c>
      <c r="AQ68" s="425">
        <f>AJ68+Q68</f>
        <v>47700</v>
      </c>
      <c r="AR68" s="1086">
        <f>AK68+R68</f>
        <v>0</v>
      </c>
      <c r="AS68" s="272">
        <f>S68+AL68</f>
        <v>32000</v>
      </c>
      <c r="AT68" s="273">
        <f>SUM(T68,AM68)</f>
        <v>0</v>
      </c>
      <c r="AU68" s="274">
        <f>AT68-AQ68</f>
        <v>-47700</v>
      </c>
      <c r="AV68" s="986">
        <f>AT68-AR68</f>
        <v>0</v>
      </c>
      <c r="AW68" s="66">
        <f>AT68-AS68</f>
        <v>-32000</v>
      </c>
      <c r="AX68" s="214"/>
      <c r="AY68" s="125"/>
      <c r="BC68" s="725"/>
      <c r="BD68" s="880"/>
      <c r="BE68" s="516"/>
      <c r="BF68" s="517">
        <f>BE68-BD68</f>
        <v>0</v>
      </c>
      <c r="BG68" s="725"/>
      <c r="BH68" s="880"/>
      <c r="BI68" s="516"/>
      <c r="BJ68" s="602">
        <f>BI68-BH68</f>
        <v>0</v>
      </c>
      <c r="BK68" s="725"/>
      <c r="BL68" s="880"/>
      <c r="BM68" s="516"/>
      <c r="BN68" s="517">
        <f>BM68-BL68</f>
        <v>0</v>
      </c>
      <c r="BO68" s="518">
        <f t="shared" ref="BO68:BQ69" si="205">BC68+BG68+BK68</f>
        <v>0</v>
      </c>
      <c r="BP68" s="519">
        <f t="shared" si="205"/>
        <v>0</v>
      </c>
      <c r="BQ68" s="400">
        <f t="shared" si="205"/>
        <v>0</v>
      </c>
      <c r="BR68" s="401">
        <f>BQ68-BO68</f>
        <v>0</v>
      </c>
      <c r="BS68" s="520">
        <f>BQ68-BP68</f>
        <v>0</v>
      </c>
      <c r="BT68" s="725"/>
      <c r="BU68" s="880"/>
      <c r="BV68" s="516"/>
      <c r="BW68" s="517">
        <f>BV68-BU68</f>
        <v>0</v>
      </c>
      <c r="BX68" s="725"/>
      <c r="BY68" s="880"/>
      <c r="BZ68" s="516"/>
      <c r="CA68" s="517">
        <f>BZ68-BY68</f>
        <v>0</v>
      </c>
      <c r="CB68" s="725"/>
      <c r="CC68" s="880"/>
      <c r="CD68" s="516"/>
      <c r="CE68" s="517">
        <f>CD68-CC68</f>
        <v>0</v>
      </c>
      <c r="CF68" s="518">
        <f t="shared" ref="CF68:CH69" si="206">BT68+BX68+CB68</f>
        <v>0</v>
      </c>
      <c r="CG68" s="521">
        <f t="shared" si="206"/>
        <v>0</v>
      </c>
      <c r="CH68" s="400">
        <f t="shared" si="206"/>
        <v>0</v>
      </c>
      <c r="CI68" s="399">
        <f>CH68-CF68</f>
        <v>0</v>
      </c>
      <c r="CJ68" s="520">
        <f>CH68-CG68</f>
        <v>0</v>
      </c>
      <c r="CK68" s="425">
        <f>CF68+BO68</f>
        <v>0</v>
      </c>
      <c r="CL68" s="272">
        <f>BP68+CG68</f>
        <v>0</v>
      </c>
      <c r="CM68" s="273">
        <f>SUM(BQ68,CH68)</f>
        <v>0</v>
      </c>
      <c r="CN68" s="274">
        <f>CM68-CK68</f>
        <v>0</v>
      </c>
      <c r="CO68" s="66">
        <f>CM68-CL68</f>
        <v>0</v>
      </c>
      <c r="CP68" s="214"/>
      <c r="CQ68" s="125"/>
    </row>
    <row r="69" spans="1:98" s="174" customFormat="1" ht="20.100000000000001" customHeight="1">
      <c r="A69" s="141"/>
      <c r="B69" s="143"/>
      <c r="C69" s="1102" t="s">
        <v>57</v>
      </c>
      <c r="D69" s="1103"/>
      <c r="E69" s="490">
        <v>63800</v>
      </c>
      <c r="F69" s="881">
        <v>63800</v>
      </c>
      <c r="G69" s="927"/>
      <c r="H69" s="517">
        <v>0</v>
      </c>
      <c r="I69" s="490">
        <v>71000</v>
      </c>
      <c r="J69" s="881">
        <v>71000</v>
      </c>
      <c r="K69" s="522"/>
      <c r="L69" s="602">
        <v>0</v>
      </c>
      <c r="M69" s="490">
        <v>71000</v>
      </c>
      <c r="N69" s="881">
        <v>71000</v>
      </c>
      <c r="O69" s="522"/>
      <c r="P69" s="517">
        <f>O69-N69</f>
        <v>-71000</v>
      </c>
      <c r="Q69" s="1012">
        <f t="shared" si="203"/>
        <v>205800</v>
      </c>
      <c r="R69" s="1021"/>
      <c r="S69" s="523">
        <f>F69+J69+N69</f>
        <v>205800</v>
      </c>
      <c r="T69" s="476">
        <f>G69+K69+O69</f>
        <v>0</v>
      </c>
      <c r="U69" s="465">
        <f>T69-Q69</f>
        <v>-205800</v>
      </c>
      <c r="V69" s="558">
        <f t="shared" ref="V69:V101" si="207">T69-R69</f>
        <v>0</v>
      </c>
      <c r="W69" s="467">
        <f>T69-S69</f>
        <v>-205800</v>
      </c>
      <c r="X69" s="490">
        <v>71000</v>
      </c>
      <c r="Y69" s="881">
        <v>0</v>
      </c>
      <c r="Z69" s="522">
        <v>0</v>
      </c>
      <c r="AA69" s="602"/>
      <c r="AB69" s="490">
        <v>78100</v>
      </c>
      <c r="AC69" s="881">
        <v>0</v>
      </c>
      <c r="AD69" s="522">
        <v>0</v>
      </c>
      <c r="AE69" s="602"/>
      <c r="AF69" s="490">
        <v>85200</v>
      </c>
      <c r="AG69" s="881"/>
      <c r="AH69" s="522"/>
      <c r="AI69" s="602">
        <f>AH69-AG69</f>
        <v>0</v>
      </c>
      <c r="AJ69" s="518">
        <f t="shared" si="204"/>
        <v>234300</v>
      </c>
      <c r="AK69" s="1021"/>
      <c r="AL69" s="523">
        <f>Y69+AC69+AG69</f>
        <v>0</v>
      </c>
      <c r="AM69" s="476">
        <f>Z69+AD69+AH69</f>
        <v>0</v>
      </c>
      <c r="AN69" s="466">
        <f>AM69-AJ69</f>
        <v>-234300</v>
      </c>
      <c r="AO69" s="558">
        <f t="shared" ref="AO69:AO101" si="208">AM69-AK69</f>
        <v>0</v>
      </c>
      <c r="AP69" s="467">
        <f>AM69-AL69</f>
        <v>0</v>
      </c>
      <c r="AQ69" s="425">
        <f>AJ69+Q69</f>
        <v>440100</v>
      </c>
      <c r="AR69" s="1086">
        <f>AK69+R69</f>
        <v>0</v>
      </c>
      <c r="AS69" s="267">
        <f>S69+AL69</f>
        <v>205800</v>
      </c>
      <c r="AT69" s="219">
        <f>SUM(T69,AM69)</f>
        <v>0</v>
      </c>
      <c r="AU69" s="68">
        <f>AT69-AQ69</f>
        <v>-440100</v>
      </c>
      <c r="AV69" s="558">
        <f t="shared" ref="AV69:AV101" si="209">AT69-AR69</f>
        <v>0</v>
      </c>
      <c r="AW69" s="66">
        <f>AT69-AS69</f>
        <v>-205800</v>
      </c>
      <c r="AX69" s="67"/>
      <c r="AY69" s="57"/>
      <c r="BC69" s="490"/>
      <c r="BD69" s="881"/>
      <c r="BE69" s="522"/>
      <c r="BF69" s="517">
        <f>BE69-BD69</f>
        <v>0</v>
      </c>
      <c r="BG69" s="490"/>
      <c r="BH69" s="881"/>
      <c r="BI69" s="522"/>
      <c r="BJ69" s="602">
        <f>BI69-BH69</f>
        <v>0</v>
      </c>
      <c r="BK69" s="490"/>
      <c r="BL69" s="881"/>
      <c r="BM69" s="522"/>
      <c r="BN69" s="517">
        <f>BM69-BL69</f>
        <v>0</v>
      </c>
      <c r="BO69" s="518">
        <f t="shared" si="205"/>
        <v>0</v>
      </c>
      <c r="BP69" s="523">
        <f t="shared" si="205"/>
        <v>0</v>
      </c>
      <c r="BQ69" s="476">
        <f t="shared" si="205"/>
        <v>0</v>
      </c>
      <c r="BR69" s="465">
        <f>BQ69-BO69</f>
        <v>0</v>
      </c>
      <c r="BS69" s="467">
        <f>BQ69-BP69</f>
        <v>0</v>
      </c>
      <c r="BT69" s="490"/>
      <c r="BU69" s="881"/>
      <c r="BV69" s="522"/>
      <c r="BW69" s="517">
        <f>BV69-BU69</f>
        <v>0</v>
      </c>
      <c r="BX69" s="490"/>
      <c r="BY69" s="881"/>
      <c r="BZ69" s="522"/>
      <c r="CA69" s="517">
        <f>BZ69-BY69</f>
        <v>0</v>
      </c>
      <c r="CB69" s="490"/>
      <c r="CC69" s="881"/>
      <c r="CD69" s="522"/>
      <c r="CE69" s="517">
        <f>CD69-CC69</f>
        <v>0</v>
      </c>
      <c r="CF69" s="518">
        <f t="shared" si="206"/>
        <v>0</v>
      </c>
      <c r="CG69" s="523">
        <f t="shared" si="206"/>
        <v>0</v>
      </c>
      <c r="CH69" s="476">
        <f t="shared" si="206"/>
        <v>0</v>
      </c>
      <c r="CI69" s="466">
        <f>CH69-CF69</f>
        <v>0</v>
      </c>
      <c r="CJ69" s="467">
        <f>CH69-CG69</f>
        <v>0</v>
      </c>
      <c r="CK69" s="425">
        <f>CF69+BO69</f>
        <v>0</v>
      </c>
      <c r="CL69" s="267">
        <f>BP69+CG69</f>
        <v>0</v>
      </c>
      <c r="CM69" s="219">
        <f>SUM(BQ69,CH69)</f>
        <v>0</v>
      </c>
      <c r="CN69" s="68">
        <f>CM69-CK69</f>
        <v>0</v>
      </c>
      <c r="CO69" s="66">
        <f>CM69-CL69</f>
        <v>0</v>
      </c>
      <c r="CP69" s="67"/>
      <c r="CQ69" s="57"/>
    </row>
    <row r="70" spans="1:98" s="76" customFormat="1" ht="20.100000000000001" customHeight="1">
      <c r="A70" s="38"/>
      <c r="B70" s="38" t="s">
        <v>5</v>
      </c>
      <c r="C70" s="246"/>
      <c r="D70" s="55"/>
      <c r="E70" s="726"/>
      <c r="F70" s="882"/>
      <c r="G70" s="928"/>
      <c r="H70" s="638">
        <f>G71/F71</f>
        <v>0</v>
      </c>
      <c r="I70" s="726"/>
      <c r="J70" s="882"/>
      <c r="K70" s="525"/>
      <c r="L70" s="638">
        <f>K71/J71</f>
        <v>0</v>
      </c>
      <c r="M70" s="726"/>
      <c r="N70" s="882"/>
      <c r="O70" s="525"/>
      <c r="P70" s="638">
        <f>O71/N71</f>
        <v>0</v>
      </c>
      <c r="Q70" s="615"/>
      <c r="R70" s="1022"/>
      <c r="S70" s="528"/>
      <c r="T70" s="483"/>
      <c r="U70" s="672">
        <f>T71/Q71</f>
        <v>0</v>
      </c>
      <c r="V70" s="678">
        <f t="shared" si="207"/>
        <v>0</v>
      </c>
      <c r="W70" s="959">
        <f>T71/S71</f>
        <v>0</v>
      </c>
      <c r="X70" s="726"/>
      <c r="Y70" s="882"/>
      <c r="Z70" s="525"/>
      <c r="AA70" s="638" t="e">
        <f>Z71/Y71</f>
        <v>#DIV/0!</v>
      </c>
      <c r="AB70" s="726"/>
      <c r="AC70" s="882"/>
      <c r="AD70" s="525"/>
      <c r="AE70" s="526" t="e">
        <f>AD71/AC71</f>
        <v>#DIV/0!</v>
      </c>
      <c r="AF70" s="726"/>
      <c r="AG70" s="882"/>
      <c r="AH70" s="525"/>
      <c r="AI70" s="526" t="e">
        <f>AH71/AG71</f>
        <v>#DIV/0!</v>
      </c>
      <c r="AJ70" s="527"/>
      <c r="AK70" s="1022"/>
      <c r="AL70" s="528"/>
      <c r="AM70" s="483"/>
      <c r="AN70" s="960">
        <f>AM71/AJ71</f>
        <v>0</v>
      </c>
      <c r="AO70" s="678">
        <f t="shared" si="208"/>
        <v>0</v>
      </c>
      <c r="AP70" s="409" t="e">
        <f>AM71/AL71</f>
        <v>#DIV/0!</v>
      </c>
      <c r="AQ70" s="531"/>
      <c r="AR70" s="295"/>
      <c r="AS70" s="107"/>
      <c r="AT70" s="13"/>
      <c r="AU70" s="839">
        <f>AT71/AQ71</f>
        <v>0</v>
      </c>
      <c r="AV70" s="678">
        <f t="shared" si="209"/>
        <v>0</v>
      </c>
      <c r="AW70" s="5">
        <f>AT71/AS71</f>
        <v>0</v>
      </c>
      <c r="AX70" s="215"/>
      <c r="AY70" s="23"/>
      <c r="BC70" s="726"/>
      <c r="BD70" s="882"/>
      <c r="BE70" s="525"/>
      <c r="BF70" s="638" t="e">
        <f>BE71/BD71</f>
        <v>#DIV/0!</v>
      </c>
      <c r="BG70" s="726"/>
      <c r="BH70" s="882"/>
      <c r="BI70" s="525"/>
      <c r="BJ70" s="638" t="e">
        <f>BI71/BH71</f>
        <v>#DIV/0!</v>
      </c>
      <c r="BK70" s="726"/>
      <c r="BL70" s="882"/>
      <c r="BM70" s="525"/>
      <c r="BN70" s="638" t="e">
        <f>BM71/BL71</f>
        <v>#DIV/0!</v>
      </c>
      <c r="BO70" s="527"/>
      <c r="BP70" s="528"/>
      <c r="BQ70" s="483"/>
      <c r="BR70" s="829" t="e">
        <f>BQ71/BO71</f>
        <v>#DIV/0!</v>
      </c>
      <c r="BS70" s="765" t="e">
        <f>BQ71/BP71</f>
        <v>#DIV/0!</v>
      </c>
      <c r="BT70" s="726"/>
      <c r="BU70" s="882"/>
      <c r="BV70" s="525"/>
      <c r="BW70" s="638" t="e">
        <f>BV71/BU71</f>
        <v>#DIV/0!</v>
      </c>
      <c r="BX70" s="726"/>
      <c r="BY70" s="882"/>
      <c r="BZ70" s="525"/>
      <c r="CA70" s="526" t="e">
        <f>BZ71/BY71</f>
        <v>#DIV/0!</v>
      </c>
      <c r="CB70" s="726"/>
      <c r="CC70" s="882"/>
      <c r="CD70" s="525"/>
      <c r="CE70" s="526" t="e">
        <f>CD71/CC71</f>
        <v>#DIV/0!</v>
      </c>
      <c r="CF70" s="527"/>
      <c r="CG70" s="528"/>
      <c r="CH70" s="483"/>
      <c r="CI70" s="838" t="e">
        <f>CH71/CF71</f>
        <v>#DIV/0!</v>
      </c>
      <c r="CJ70" s="409" t="e">
        <f>CH71/CG71</f>
        <v>#DIV/0!</v>
      </c>
      <c r="CK70" s="531"/>
      <c r="CL70" s="107"/>
      <c r="CM70" s="13"/>
      <c r="CN70" s="839" t="e">
        <f>CM71/CK71</f>
        <v>#DIV/0!</v>
      </c>
      <c r="CO70" s="5" t="e">
        <f>CM71/CL71</f>
        <v>#DIV/0!</v>
      </c>
      <c r="CP70" s="215"/>
      <c r="CQ70" s="23"/>
    </row>
    <row r="71" spans="1:98" s="183" customFormat="1" ht="20.100000000000001" customHeight="1">
      <c r="A71" s="80"/>
      <c r="B71" s="92" t="s">
        <v>11</v>
      </c>
      <c r="C71" s="247"/>
      <c r="D71" s="181"/>
      <c r="E71" s="620">
        <f>E68+E69</f>
        <v>70800</v>
      </c>
      <c r="F71" s="883">
        <f>F68+F69</f>
        <v>71800</v>
      </c>
      <c r="G71" s="375">
        <f>G68+G69</f>
        <v>0</v>
      </c>
      <c r="H71" s="532">
        <f>G71-F71</f>
        <v>-71800</v>
      </c>
      <c r="I71" s="620">
        <f>I68+I69</f>
        <v>78700</v>
      </c>
      <c r="J71" s="883">
        <f>J68+J69</f>
        <v>81000</v>
      </c>
      <c r="K71" s="374">
        <f>K68+K69</f>
        <v>0</v>
      </c>
      <c r="L71" s="532">
        <f>K71-J71</f>
        <v>-81000</v>
      </c>
      <c r="M71" s="620">
        <f>M68+M69</f>
        <v>79400</v>
      </c>
      <c r="N71" s="883">
        <f>N68+N69</f>
        <v>85000</v>
      </c>
      <c r="O71" s="374">
        <f>O68+O69</f>
        <v>0</v>
      </c>
      <c r="P71" s="532">
        <f>O71-N71</f>
        <v>-85000</v>
      </c>
      <c r="Q71" s="644">
        <f t="shared" ref="Q71:Q73" si="210">E71+I71+M71</f>
        <v>228900</v>
      </c>
      <c r="R71" s="1023">
        <f>R68+R69</f>
        <v>0</v>
      </c>
      <c r="S71" s="533">
        <f t="shared" ref="S71:T73" si="211">F71+J71+N71</f>
        <v>237800</v>
      </c>
      <c r="T71" s="534">
        <f t="shared" si="211"/>
        <v>0</v>
      </c>
      <c r="U71" s="499">
        <f>T71-Q71</f>
        <v>-228900</v>
      </c>
      <c r="V71" s="377">
        <f t="shared" si="207"/>
        <v>0</v>
      </c>
      <c r="W71" s="645">
        <f>T71-S71</f>
        <v>-237800</v>
      </c>
      <c r="X71" s="620">
        <f>X68+X69</f>
        <v>79400</v>
      </c>
      <c r="Y71" s="883">
        <f>Y68+Y69</f>
        <v>0</v>
      </c>
      <c r="Z71" s="374">
        <f>Z68+Z69</f>
        <v>0</v>
      </c>
      <c r="AA71" s="532">
        <f>Z71-Y71</f>
        <v>0</v>
      </c>
      <c r="AB71" s="620">
        <f>AB68+AB69</f>
        <v>86500</v>
      </c>
      <c r="AC71" s="883">
        <f>AC68+AC69</f>
        <v>0</v>
      </c>
      <c r="AD71" s="374">
        <f>AD68+AD69</f>
        <v>0</v>
      </c>
      <c r="AE71" s="532">
        <f>AD71-AC71</f>
        <v>0</v>
      </c>
      <c r="AF71" s="620">
        <f>AF68+AF69</f>
        <v>93000</v>
      </c>
      <c r="AG71" s="883">
        <f>AG68+AG69</f>
        <v>0</v>
      </c>
      <c r="AH71" s="374">
        <f>AH68+AH69</f>
        <v>0</v>
      </c>
      <c r="AI71" s="532">
        <f>AH71-AG71</f>
        <v>0</v>
      </c>
      <c r="AJ71" s="485">
        <f>X71+AB71+AF71</f>
        <v>258900</v>
      </c>
      <c r="AK71" s="1023">
        <f>AK68+AK69</f>
        <v>0</v>
      </c>
      <c r="AL71" s="533">
        <f t="shared" ref="AL71:AM73" si="212">Y71+AC71+AG71</f>
        <v>0</v>
      </c>
      <c r="AM71" s="534">
        <f t="shared" si="212"/>
        <v>0</v>
      </c>
      <c r="AN71" s="592">
        <f>AM71-AJ71</f>
        <v>-258900</v>
      </c>
      <c r="AO71" s="377">
        <f t="shared" si="208"/>
        <v>0</v>
      </c>
      <c r="AP71" s="423">
        <f>AM71-AL71</f>
        <v>0</v>
      </c>
      <c r="AQ71" s="439">
        <f>SUM(Q71,AJ71)</f>
        <v>487800</v>
      </c>
      <c r="AR71" s="613">
        <f>AR68+AR69</f>
        <v>0</v>
      </c>
      <c r="AS71" s="95">
        <f>S71+AL71</f>
        <v>237800</v>
      </c>
      <c r="AT71" s="87">
        <f>SUM(T71,AM71)</f>
        <v>0</v>
      </c>
      <c r="AU71" s="840">
        <f>AT71-AQ71</f>
        <v>-487800</v>
      </c>
      <c r="AV71" s="377">
        <f t="shared" si="209"/>
        <v>0</v>
      </c>
      <c r="AW71" s="61">
        <f>AT71-AS71</f>
        <v>-237800</v>
      </c>
      <c r="AX71" s="213">
        <f>AQ71/6</f>
        <v>81300</v>
      </c>
      <c r="AY71" s="85">
        <f>AT71/6</f>
        <v>0</v>
      </c>
      <c r="AZ71" s="319">
        <f>AY71/AX71</f>
        <v>0</v>
      </c>
      <c r="BA71" s="72">
        <f>AY71-AX71</f>
        <v>-81300</v>
      </c>
      <c r="BB71" s="72">
        <f>AW71/6</f>
        <v>-39633.333333333336</v>
      </c>
      <c r="BC71" s="620">
        <f>BC68+BC69</f>
        <v>0</v>
      </c>
      <c r="BD71" s="883">
        <f>BD68+BD69</f>
        <v>0</v>
      </c>
      <c r="BE71" s="374">
        <f>BE68+BE69</f>
        <v>0</v>
      </c>
      <c r="BF71" s="532">
        <f>BE71-BD71</f>
        <v>0</v>
      </c>
      <c r="BG71" s="620">
        <f>BG68+BG69</f>
        <v>0</v>
      </c>
      <c r="BH71" s="883">
        <f>BH68+BH69</f>
        <v>0</v>
      </c>
      <c r="BI71" s="374">
        <f>BI68+BI69</f>
        <v>0</v>
      </c>
      <c r="BJ71" s="532">
        <f>BI71-BH71</f>
        <v>0</v>
      </c>
      <c r="BK71" s="620">
        <f>BK68+BK69</f>
        <v>0</v>
      </c>
      <c r="BL71" s="883">
        <f>BL68+BL69</f>
        <v>0</v>
      </c>
      <c r="BM71" s="374">
        <f>BM68+BM69</f>
        <v>0</v>
      </c>
      <c r="BN71" s="532">
        <f>BM71-BL71</f>
        <v>0</v>
      </c>
      <c r="BO71" s="485">
        <f t="shared" ref="BO71:BQ73" si="213">BC71+BG71+BK71</f>
        <v>0</v>
      </c>
      <c r="BP71" s="533">
        <f t="shared" si="213"/>
        <v>0</v>
      </c>
      <c r="BQ71" s="534">
        <f t="shared" si="213"/>
        <v>0</v>
      </c>
      <c r="BR71" s="828">
        <f>BQ71-BO71</f>
        <v>0</v>
      </c>
      <c r="BS71" s="830">
        <f>BQ71-BP71</f>
        <v>0</v>
      </c>
      <c r="BT71" s="620">
        <f>BT68+BT69</f>
        <v>0</v>
      </c>
      <c r="BU71" s="883">
        <f>BU68+BU69</f>
        <v>0</v>
      </c>
      <c r="BV71" s="374">
        <f>BV68+BV69</f>
        <v>0</v>
      </c>
      <c r="BW71" s="532">
        <f>BV71-BU71</f>
        <v>0</v>
      </c>
      <c r="BX71" s="620">
        <f>BX68+BX69</f>
        <v>0</v>
      </c>
      <c r="BY71" s="883">
        <f>BY68+BY69</f>
        <v>0</v>
      </c>
      <c r="BZ71" s="374">
        <f>BZ68+BZ69</f>
        <v>0</v>
      </c>
      <c r="CA71" s="532">
        <f>BZ71-BY71</f>
        <v>0</v>
      </c>
      <c r="CB71" s="620">
        <f>CB68+CB69</f>
        <v>0</v>
      </c>
      <c r="CC71" s="883">
        <f>CC68+CC69</f>
        <v>0</v>
      </c>
      <c r="CD71" s="374">
        <f>CD68+CD69</f>
        <v>0</v>
      </c>
      <c r="CE71" s="532">
        <f>CD71-CC71</f>
        <v>0</v>
      </c>
      <c r="CF71" s="485">
        <f t="shared" ref="CF71:CH73" si="214">BT71+BX71+CB71</f>
        <v>0</v>
      </c>
      <c r="CG71" s="533">
        <f t="shared" si="214"/>
        <v>0</v>
      </c>
      <c r="CH71" s="534">
        <f t="shared" si="214"/>
        <v>0</v>
      </c>
      <c r="CI71" s="836">
        <f>CH71-CF71</f>
        <v>0</v>
      </c>
      <c r="CJ71" s="423">
        <f>CH71-CG71</f>
        <v>0</v>
      </c>
      <c r="CK71" s="439">
        <f>SUM(BO71,CF71)</f>
        <v>0</v>
      </c>
      <c r="CL71" s="95">
        <f>BP71+CG71</f>
        <v>0</v>
      </c>
      <c r="CM71" s="87">
        <f>SUM(BQ71,CH71)</f>
        <v>0</v>
      </c>
      <c r="CN71" s="840">
        <f>CM71-CK71</f>
        <v>0</v>
      </c>
      <c r="CO71" s="61">
        <f>CM71-CL71</f>
        <v>0</v>
      </c>
      <c r="CP71" s="213">
        <f>CK71/6</f>
        <v>0</v>
      </c>
      <c r="CQ71" s="85">
        <f>CM71/6</f>
        <v>0</v>
      </c>
      <c r="CR71" s="319" t="e">
        <f>CQ71/CP71</f>
        <v>#DIV/0!</v>
      </c>
      <c r="CS71" s="72">
        <f>CQ71-CP71</f>
        <v>0</v>
      </c>
      <c r="CT71" s="72">
        <f>CO71/6</f>
        <v>0</v>
      </c>
    </row>
    <row r="72" spans="1:98" s="183" customFormat="1" ht="20.100000000000001" customHeight="1">
      <c r="A72" s="80"/>
      <c r="B72" s="79"/>
      <c r="C72" s="252"/>
      <c r="D72" s="301" t="s">
        <v>68</v>
      </c>
      <c r="E72" s="723">
        <v>8980</v>
      </c>
      <c r="F72" s="884">
        <f>ROUND(F75*0.95*0.05,-1)</f>
        <v>11400</v>
      </c>
      <c r="G72" s="929"/>
      <c r="H72" s="535">
        <f t="shared" ref="H72:L72" si="215">ROUND(H75*0.95*0.02,-1)</f>
        <v>-4560</v>
      </c>
      <c r="I72" s="723">
        <v>9740</v>
      </c>
      <c r="J72" s="884">
        <f>ROUND(J75*0.95*0.05,-1)</f>
        <v>10210</v>
      </c>
      <c r="K72" s="570"/>
      <c r="L72" s="535">
        <f t="shared" si="215"/>
        <v>-4090</v>
      </c>
      <c r="M72" s="723">
        <v>9750</v>
      </c>
      <c r="N72" s="884">
        <f>ROUND(N75*0.95*0.05,-1)</f>
        <v>8790</v>
      </c>
      <c r="O72" s="570"/>
      <c r="P72" s="535">
        <f>O72-N72</f>
        <v>-8790</v>
      </c>
      <c r="Q72" s="1013">
        <f t="shared" si="210"/>
        <v>28470</v>
      </c>
      <c r="R72" s="1024"/>
      <c r="S72" s="430">
        <f t="shared" si="211"/>
        <v>30400</v>
      </c>
      <c r="T72" s="431">
        <f t="shared" si="211"/>
        <v>0</v>
      </c>
      <c r="U72" s="404">
        <f>T72-Q72</f>
        <v>-28470</v>
      </c>
      <c r="V72" s="990">
        <f t="shared" si="207"/>
        <v>0</v>
      </c>
      <c r="W72" s="432">
        <f>T72-S72</f>
        <v>-30400</v>
      </c>
      <c r="X72" s="723">
        <v>8300</v>
      </c>
      <c r="Y72" s="884">
        <f>ROUND(Y75*0.95*0.02,-1)</f>
        <v>0</v>
      </c>
      <c r="Z72" s="570"/>
      <c r="AA72" s="535">
        <f>ROUND(AA75*0.95*0.02,-1)</f>
        <v>0</v>
      </c>
      <c r="AB72" s="723">
        <v>7700</v>
      </c>
      <c r="AC72" s="884">
        <f>ROUND(AC75*0.95*0.02,-1)</f>
        <v>0</v>
      </c>
      <c r="AD72" s="570"/>
      <c r="AE72" s="535">
        <f>ROUND(AE75*0.95*0.02,-1)</f>
        <v>0</v>
      </c>
      <c r="AF72" s="723">
        <v>6380</v>
      </c>
      <c r="AG72" s="884"/>
      <c r="AH72" s="570"/>
      <c r="AI72" s="535">
        <f>AH72-AG72</f>
        <v>0</v>
      </c>
      <c r="AJ72" s="429">
        <f t="shared" ref="AJ72:AJ73" si="216">X72+AB72+AF72</f>
        <v>22380</v>
      </c>
      <c r="AK72" s="1024"/>
      <c r="AL72" s="430">
        <f t="shared" si="212"/>
        <v>0</v>
      </c>
      <c r="AM72" s="431">
        <f t="shared" si="212"/>
        <v>0</v>
      </c>
      <c r="AN72" s="433">
        <f>AM72-AJ72</f>
        <v>-22380</v>
      </c>
      <c r="AO72" s="990">
        <f t="shared" si="208"/>
        <v>0</v>
      </c>
      <c r="AP72" s="432">
        <f>AM72-AL72</f>
        <v>0</v>
      </c>
      <c r="AQ72" s="429">
        <f>AJ72+Q72</f>
        <v>50850</v>
      </c>
      <c r="AR72" s="1086">
        <f>AK72+R72</f>
        <v>0</v>
      </c>
      <c r="AS72" s="312">
        <f>S72+AL72</f>
        <v>30400</v>
      </c>
      <c r="AT72" s="310">
        <f>SUM(T72,AM72)</f>
        <v>0</v>
      </c>
      <c r="AU72" s="313">
        <f>AT72-AQ72</f>
        <v>-50850</v>
      </c>
      <c r="AV72" s="990">
        <f t="shared" si="209"/>
        <v>0</v>
      </c>
      <c r="AW72" s="311">
        <f>AT72-AS72</f>
        <v>-30400</v>
      </c>
      <c r="AX72" s="213"/>
      <c r="AY72" s="85"/>
      <c r="BC72" s="723"/>
      <c r="BD72" s="884"/>
      <c r="BE72" s="570"/>
      <c r="BF72" s="535">
        <f>BE72-BD72</f>
        <v>0</v>
      </c>
      <c r="BG72" s="723"/>
      <c r="BH72" s="884"/>
      <c r="BI72" s="570"/>
      <c r="BJ72" s="535">
        <f>BI72-BH72</f>
        <v>0</v>
      </c>
      <c r="BK72" s="723"/>
      <c r="BL72" s="884"/>
      <c r="BM72" s="570"/>
      <c r="BN72" s="535">
        <f>BM72-BL72</f>
        <v>0</v>
      </c>
      <c r="BO72" s="429">
        <f t="shared" si="213"/>
        <v>0</v>
      </c>
      <c r="BP72" s="430">
        <f t="shared" si="213"/>
        <v>0</v>
      </c>
      <c r="BQ72" s="431">
        <f t="shared" si="213"/>
        <v>0</v>
      </c>
      <c r="BR72" s="404">
        <f>BQ72-BO72</f>
        <v>0</v>
      </c>
      <c r="BS72" s="432">
        <f>BQ72-BP72</f>
        <v>0</v>
      </c>
      <c r="BT72" s="723">
        <v>9072</v>
      </c>
      <c r="BU72" s="884"/>
      <c r="BV72" s="570"/>
      <c r="BW72" s="535">
        <f>BV72-BU72</f>
        <v>0</v>
      </c>
      <c r="BX72" s="723">
        <v>9072</v>
      </c>
      <c r="BY72" s="884"/>
      <c r="BZ72" s="570"/>
      <c r="CA72" s="535">
        <f>BZ72-BY72</f>
        <v>0</v>
      </c>
      <c r="CB72" s="723"/>
      <c r="CC72" s="884"/>
      <c r="CD72" s="570"/>
      <c r="CE72" s="535">
        <f>CD72-CC72</f>
        <v>0</v>
      </c>
      <c r="CF72" s="429">
        <f t="shared" si="214"/>
        <v>18144</v>
      </c>
      <c r="CG72" s="430">
        <f t="shared" si="214"/>
        <v>0</v>
      </c>
      <c r="CH72" s="431">
        <f t="shared" si="214"/>
        <v>0</v>
      </c>
      <c r="CI72" s="433">
        <f>CH72-CF72</f>
        <v>-18144</v>
      </c>
      <c r="CJ72" s="432">
        <f>CH72-CG72</f>
        <v>0</v>
      </c>
      <c r="CK72" s="429">
        <f>CF72+BO72</f>
        <v>18144</v>
      </c>
      <c r="CL72" s="312">
        <f>BP72+CG72</f>
        <v>0</v>
      </c>
      <c r="CM72" s="310">
        <f>SUM(BQ72,CH72)</f>
        <v>0</v>
      </c>
      <c r="CN72" s="313">
        <f>CM72-CK72</f>
        <v>-18144</v>
      </c>
      <c r="CO72" s="311">
        <f>CM72-CL72</f>
        <v>0</v>
      </c>
      <c r="CP72" s="213"/>
      <c r="CQ72" s="85"/>
    </row>
    <row r="73" spans="1:98" s="183" customFormat="1" ht="20.100000000000001" customHeight="1">
      <c r="A73" s="80"/>
      <c r="B73" s="79"/>
      <c r="C73" s="252"/>
      <c r="D73" s="301" t="s">
        <v>69</v>
      </c>
      <c r="E73" s="723">
        <v>159130</v>
      </c>
      <c r="F73" s="884">
        <f>ROUND(F75*0.95*0.95,-1)</f>
        <v>216600</v>
      </c>
      <c r="G73" s="929"/>
      <c r="H73" s="535">
        <f t="shared" ref="H73:L73" si="217">ROUND(H75*0.95*0.98,-1)</f>
        <v>-223440</v>
      </c>
      <c r="I73" s="723">
        <v>176050</v>
      </c>
      <c r="J73" s="884">
        <f>ROUND(J75*0.95*0.95,-1)</f>
        <v>194040</v>
      </c>
      <c r="K73" s="570"/>
      <c r="L73" s="535">
        <f t="shared" si="217"/>
        <v>-200170</v>
      </c>
      <c r="M73" s="723">
        <v>176050</v>
      </c>
      <c r="N73" s="884">
        <f>ROUND(N75*0.95*0.95,-1)</f>
        <v>166960</v>
      </c>
      <c r="O73" s="570"/>
      <c r="P73" s="535">
        <f>O73-N73</f>
        <v>-166960</v>
      </c>
      <c r="Q73" s="1013">
        <f t="shared" si="210"/>
        <v>511230</v>
      </c>
      <c r="R73" s="1024"/>
      <c r="S73" s="430">
        <f t="shared" si="211"/>
        <v>577600</v>
      </c>
      <c r="T73" s="431">
        <f t="shared" si="211"/>
        <v>0</v>
      </c>
      <c r="U73" s="404">
        <f>T73-Q73</f>
        <v>-511230</v>
      </c>
      <c r="V73" s="990">
        <f t="shared" si="207"/>
        <v>0</v>
      </c>
      <c r="W73" s="432">
        <f>T73-S73</f>
        <v>-577600</v>
      </c>
      <c r="X73" s="723">
        <v>148000</v>
      </c>
      <c r="Y73" s="884">
        <f t="shared" ref="Y73:AE73" si="218">ROUND(Y75*0.95*0.98,-1)</f>
        <v>0</v>
      </c>
      <c r="Z73" s="570"/>
      <c r="AA73" s="535">
        <f t="shared" si="218"/>
        <v>0</v>
      </c>
      <c r="AB73" s="723">
        <v>140000</v>
      </c>
      <c r="AC73" s="884">
        <f t="shared" si="218"/>
        <v>0</v>
      </c>
      <c r="AD73" s="570"/>
      <c r="AE73" s="535">
        <f t="shared" si="218"/>
        <v>0</v>
      </c>
      <c r="AF73" s="723">
        <v>113670</v>
      </c>
      <c r="AG73" s="884"/>
      <c r="AH73" s="570"/>
      <c r="AI73" s="535">
        <f>AH73-AG73</f>
        <v>0</v>
      </c>
      <c r="AJ73" s="429">
        <f t="shared" si="216"/>
        <v>401670</v>
      </c>
      <c r="AK73" s="1024"/>
      <c r="AL73" s="430">
        <f t="shared" si="212"/>
        <v>0</v>
      </c>
      <c r="AM73" s="431">
        <f t="shared" si="212"/>
        <v>0</v>
      </c>
      <c r="AN73" s="433">
        <f>AM73-AJ73</f>
        <v>-401670</v>
      </c>
      <c r="AO73" s="990">
        <f t="shared" si="208"/>
        <v>0</v>
      </c>
      <c r="AP73" s="432">
        <f>AM73-AL73</f>
        <v>0</v>
      </c>
      <c r="AQ73" s="429">
        <f>AJ73+Q73</f>
        <v>912900</v>
      </c>
      <c r="AR73" s="1086">
        <f>AK73+R73</f>
        <v>0</v>
      </c>
      <c r="AS73" s="312">
        <f>S73+AL73</f>
        <v>577600</v>
      </c>
      <c r="AT73" s="310">
        <f>SUM(T73,AM73)</f>
        <v>0</v>
      </c>
      <c r="AU73" s="313">
        <f>AT73-AQ73</f>
        <v>-912900</v>
      </c>
      <c r="AV73" s="990">
        <f t="shared" si="209"/>
        <v>0</v>
      </c>
      <c r="AW73" s="311">
        <f>AT73-AS73</f>
        <v>-577600</v>
      </c>
      <c r="AX73" s="213"/>
      <c r="AY73" s="85"/>
      <c r="BC73" s="723"/>
      <c r="BD73" s="884"/>
      <c r="BE73" s="570"/>
      <c r="BF73" s="535">
        <f>BE73-BD73</f>
        <v>0</v>
      </c>
      <c r="BG73" s="723"/>
      <c r="BH73" s="884"/>
      <c r="BI73" s="570"/>
      <c r="BJ73" s="535">
        <f>BI73-BH73</f>
        <v>0</v>
      </c>
      <c r="BK73" s="723"/>
      <c r="BL73" s="884"/>
      <c r="BM73" s="570"/>
      <c r="BN73" s="535">
        <f>BM73-BL73</f>
        <v>0</v>
      </c>
      <c r="BO73" s="429">
        <f t="shared" si="213"/>
        <v>0</v>
      </c>
      <c r="BP73" s="430">
        <f t="shared" si="213"/>
        <v>0</v>
      </c>
      <c r="BQ73" s="431">
        <f t="shared" si="213"/>
        <v>0</v>
      </c>
      <c r="BR73" s="404">
        <f>BQ73-BO73</f>
        <v>0</v>
      </c>
      <c r="BS73" s="432">
        <f>BQ73-BP73</f>
        <v>0</v>
      </c>
      <c r="BT73" s="723"/>
      <c r="BU73" s="884"/>
      <c r="BV73" s="570"/>
      <c r="BW73" s="535">
        <f>BV73-BU73</f>
        <v>0</v>
      </c>
      <c r="BX73" s="723"/>
      <c r="BY73" s="884"/>
      <c r="BZ73" s="570"/>
      <c r="CA73" s="535">
        <f>BZ73-BY73</f>
        <v>0</v>
      </c>
      <c r="CB73" s="723"/>
      <c r="CC73" s="884"/>
      <c r="CD73" s="570"/>
      <c r="CE73" s="535">
        <f>CD73-CC73</f>
        <v>0</v>
      </c>
      <c r="CF73" s="429">
        <f t="shared" si="214"/>
        <v>0</v>
      </c>
      <c r="CG73" s="430">
        <f t="shared" si="214"/>
        <v>0</v>
      </c>
      <c r="CH73" s="431">
        <f t="shared" si="214"/>
        <v>0</v>
      </c>
      <c r="CI73" s="433">
        <f>CH73-CF73</f>
        <v>0</v>
      </c>
      <c r="CJ73" s="432">
        <f>CH73-CG73</f>
        <v>0</v>
      </c>
      <c r="CK73" s="429">
        <f>CF73+BO73</f>
        <v>0</v>
      </c>
      <c r="CL73" s="312">
        <f>BP73+CG73</f>
        <v>0</v>
      </c>
      <c r="CM73" s="310">
        <f>SUM(BQ73,CH73)</f>
        <v>0</v>
      </c>
      <c r="CN73" s="313">
        <f>CM73-CK73</f>
        <v>0</v>
      </c>
      <c r="CO73" s="311">
        <f>CM73-CL73</f>
        <v>0</v>
      </c>
      <c r="CP73" s="213"/>
      <c r="CQ73" s="85"/>
    </row>
    <row r="74" spans="1:98" ht="20.100000000000001" customHeight="1">
      <c r="A74" s="40"/>
      <c r="B74" s="33" t="s">
        <v>5</v>
      </c>
      <c r="C74" s="32"/>
      <c r="D74" s="44"/>
      <c r="E74" s="617"/>
      <c r="F74" s="885"/>
      <c r="G74" s="930"/>
      <c r="H74" s="819">
        <f>G75/F75</f>
        <v>0</v>
      </c>
      <c r="I74" s="617"/>
      <c r="J74" s="885"/>
      <c r="K74" s="536"/>
      <c r="L74" s="819">
        <f>K75/J75</f>
        <v>0</v>
      </c>
      <c r="M74" s="617"/>
      <c r="N74" s="885"/>
      <c r="O74" s="536"/>
      <c r="P74" s="638">
        <f>O75/N75</f>
        <v>0</v>
      </c>
      <c r="Q74" s="1014"/>
      <c r="R74" s="1025"/>
      <c r="S74" s="538"/>
      <c r="T74" s="435"/>
      <c r="U74" s="672">
        <f>T75/Q75</f>
        <v>0</v>
      </c>
      <c r="V74" s="678">
        <f t="shared" si="207"/>
        <v>0</v>
      </c>
      <c r="W74" s="959">
        <f>T75/S75</f>
        <v>0</v>
      </c>
      <c r="X74" s="617"/>
      <c r="Y74" s="885"/>
      <c r="Z74" s="536"/>
      <c r="AA74" s="638" t="e">
        <f>Z75/Y75</f>
        <v>#DIV/0!</v>
      </c>
      <c r="AB74" s="617"/>
      <c r="AC74" s="885"/>
      <c r="AD74" s="536"/>
      <c r="AE74" s="537" t="e">
        <f>AD75/AC75</f>
        <v>#DIV/0!</v>
      </c>
      <c r="AF74" s="617"/>
      <c r="AG74" s="885"/>
      <c r="AH74" s="536"/>
      <c r="AI74" s="537" t="e">
        <f>AH75/AG75</f>
        <v>#DIV/0!</v>
      </c>
      <c r="AJ74" s="444"/>
      <c r="AK74" s="1025"/>
      <c r="AL74" s="538"/>
      <c r="AM74" s="435"/>
      <c r="AN74" s="838">
        <f>AM75/AJ75</f>
        <v>0</v>
      </c>
      <c r="AO74" s="678">
        <f t="shared" si="208"/>
        <v>0</v>
      </c>
      <c r="AP74" s="409" t="e">
        <f>AM75/AL75</f>
        <v>#DIV/0!</v>
      </c>
      <c r="AQ74" s="436"/>
      <c r="AR74" s="618"/>
      <c r="AS74" s="96"/>
      <c r="AT74" s="10"/>
      <c r="AU74" s="839">
        <f>AT75/AQ75</f>
        <v>0</v>
      </c>
      <c r="AV74" s="678">
        <f t="shared" si="209"/>
        <v>0</v>
      </c>
      <c r="AW74" s="64">
        <f>AT75/AS75</f>
        <v>0</v>
      </c>
      <c r="AX74" s="213"/>
      <c r="AY74" s="85"/>
      <c r="BC74" s="617"/>
      <c r="BD74" s="885"/>
      <c r="BE74" s="536"/>
      <c r="BF74" s="819" t="e">
        <f>BE75/BD75</f>
        <v>#DIV/0!</v>
      </c>
      <c r="BG74" s="617"/>
      <c r="BH74" s="885"/>
      <c r="BI74" s="536"/>
      <c r="BJ74" s="819" t="e">
        <f>BI75/BH75</f>
        <v>#DIV/0!</v>
      </c>
      <c r="BK74" s="617"/>
      <c r="BL74" s="885"/>
      <c r="BM74" s="536"/>
      <c r="BN74" s="638" t="e">
        <f>BM75/BL75</f>
        <v>#DIV/0!</v>
      </c>
      <c r="BO74" s="444"/>
      <c r="BP74" s="538"/>
      <c r="BQ74" s="435"/>
      <c r="BR74" s="829" t="e">
        <f>BQ75/BO75</f>
        <v>#DIV/0!</v>
      </c>
      <c r="BS74" s="765" t="e">
        <f>BQ75/BP75</f>
        <v>#DIV/0!</v>
      </c>
      <c r="BT74" s="617"/>
      <c r="BU74" s="885"/>
      <c r="BV74" s="536"/>
      <c r="BW74" s="638" t="e">
        <f>BV75/BU75</f>
        <v>#DIV/0!</v>
      </c>
      <c r="BX74" s="617"/>
      <c r="BY74" s="885"/>
      <c r="BZ74" s="536"/>
      <c r="CA74" s="537" t="e">
        <f>BZ75/BY75</f>
        <v>#DIV/0!</v>
      </c>
      <c r="CB74" s="617"/>
      <c r="CC74" s="885"/>
      <c r="CD74" s="536"/>
      <c r="CE74" s="537" t="e">
        <f>CD75/CC75</f>
        <v>#DIV/0!</v>
      </c>
      <c r="CF74" s="444"/>
      <c r="CG74" s="538"/>
      <c r="CH74" s="435"/>
      <c r="CI74" s="838" t="e">
        <f>CH75/CF75</f>
        <v>#DIV/0!</v>
      </c>
      <c r="CJ74" s="409" t="e">
        <f>CH75/CG75</f>
        <v>#DIV/0!</v>
      </c>
      <c r="CK74" s="436"/>
      <c r="CL74" s="96"/>
      <c r="CM74" s="10"/>
      <c r="CN74" s="839" t="e">
        <f>CM75/CK75</f>
        <v>#DIV/0!</v>
      </c>
      <c r="CO74" s="64" t="e">
        <f>CM75/CL75</f>
        <v>#DIV/0!</v>
      </c>
      <c r="CP74" s="213"/>
      <c r="CQ74" s="85"/>
    </row>
    <row r="75" spans="1:98" s="183" customFormat="1" ht="20.100000000000001" customHeight="1">
      <c r="A75" s="80"/>
      <c r="B75" s="92" t="s">
        <v>6</v>
      </c>
      <c r="C75" s="247"/>
      <c r="D75" s="181"/>
      <c r="E75" s="620">
        <v>180000</v>
      </c>
      <c r="F75" s="886">
        <v>240000</v>
      </c>
      <c r="G75" s="931"/>
      <c r="H75" s="532">
        <f>G75-F75</f>
        <v>-240000</v>
      </c>
      <c r="I75" s="620">
        <v>200000</v>
      </c>
      <c r="J75" s="886">
        <v>215000</v>
      </c>
      <c r="K75" s="539"/>
      <c r="L75" s="532">
        <f>K75-J75</f>
        <v>-215000</v>
      </c>
      <c r="M75" s="620">
        <v>200000</v>
      </c>
      <c r="N75" s="886">
        <v>185000</v>
      </c>
      <c r="O75" s="539"/>
      <c r="P75" s="532">
        <f>O75-N75</f>
        <v>-185000</v>
      </c>
      <c r="Q75" s="644">
        <f t="shared" ref="Q75:Q76" si="219">E75+I75+M75</f>
        <v>580000</v>
      </c>
      <c r="R75" s="1023"/>
      <c r="S75" s="533">
        <f>F75+J75+N75</f>
        <v>640000</v>
      </c>
      <c r="T75" s="415">
        <f>G75+K75+O75</f>
        <v>0</v>
      </c>
      <c r="U75" s="499">
        <f>T75-Q75</f>
        <v>-580000</v>
      </c>
      <c r="V75" s="377">
        <f t="shared" si="207"/>
        <v>0</v>
      </c>
      <c r="W75" s="645">
        <f>T75-S75</f>
        <v>-640000</v>
      </c>
      <c r="X75" s="620">
        <v>170000</v>
      </c>
      <c r="Y75" s="886"/>
      <c r="Z75" s="539"/>
      <c r="AA75" s="532">
        <f>Z75-Y75</f>
        <v>0</v>
      </c>
      <c r="AB75" s="620">
        <v>160000</v>
      </c>
      <c r="AC75" s="886"/>
      <c r="AD75" s="539"/>
      <c r="AE75" s="532">
        <f>AD75-AC75</f>
        <v>0</v>
      </c>
      <c r="AF75" s="620">
        <v>130000</v>
      </c>
      <c r="AG75" s="886"/>
      <c r="AH75" s="539"/>
      <c r="AI75" s="532">
        <f t="shared" ref="AI75:AI84" si="220">AH75-AG75</f>
        <v>0</v>
      </c>
      <c r="AJ75" s="485">
        <f t="shared" ref="AJ75:AJ76" si="221">X75+AB75+AF75</f>
        <v>460000</v>
      </c>
      <c r="AK75" s="1023"/>
      <c r="AL75" s="533">
        <f>Y75+AC75+AG75</f>
        <v>0</v>
      </c>
      <c r="AM75" s="415">
        <f>Z75+AD75+AH75</f>
        <v>0</v>
      </c>
      <c r="AN75" s="836">
        <f t="shared" ref="AN75:AN84" si="222">AM75-AJ75</f>
        <v>-460000</v>
      </c>
      <c r="AO75" s="377">
        <f t="shared" si="208"/>
        <v>0</v>
      </c>
      <c r="AP75" s="423">
        <f>AM75-AL75</f>
        <v>0</v>
      </c>
      <c r="AQ75" s="439">
        <f>SUM(Q75,AJ75)</f>
        <v>1040000</v>
      </c>
      <c r="AR75" s="1086">
        <f>AK75+R75</f>
        <v>0</v>
      </c>
      <c r="AS75" s="95">
        <f>S75+AL75</f>
        <v>640000</v>
      </c>
      <c r="AT75" s="87">
        <f>SUM(T75,AM75)</f>
        <v>0</v>
      </c>
      <c r="AU75" s="840">
        <f t="shared" ref="AU75:AU84" si="223">AT75-AQ75</f>
        <v>-1040000</v>
      </c>
      <c r="AV75" s="377">
        <f t="shared" si="209"/>
        <v>0</v>
      </c>
      <c r="AW75" s="61">
        <f>AT75-AS75</f>
        <v>-640000</v>
      </c>
      <c r="AX75" s="213">
        <f>AQ75/6</f>
        <v>173333.33333333334</v>
      </c>
      <c r="AY75" s="85">
        <f>AT75/6</f>
        <v>0</v>
      </c>
      <c r="AZ75" s="319">
        <f>AY75/AX75</f>
        <v>0</v>
      </c>
      <c r="BA75" s="72">
        <f>AY75-AX75</f>
        <v>-173333.33333333334</v>
      </c>
      <c r="BB75" s="72">
        <f>AW75/6</f>
        <v>-106666.66666666667</v>
      </c>
      <c r="BC75" s="620"/>
      <c r="BD75" s="886"/>
      <c r="BE75" s="539"/>
      <c r="BF75" s="532">
        <f t="shared" ref="BF75:BF82" si="224">BE75-BD75</f>
        <v>0</v>
      </c>
      <c r="BG75" s="620"/>
      <c r="BH75" s="886"/>
      <c r="BI75" s="539"/>
      <c r="BJ75" s="532">
        <f t="shared" ref="BJ75:BJ82" si="225">BI75-BH75</f>
        <v>0</v>
      </c>
      <c r="BK75" s="620"/>
      <c r="BL75" s="886"/>
      <c r="BM75" s="539"/>
      <c r="BN75" s="532">
        <f t="shared" ref="BN75:BN82" si="226">BM75-BL75</f>
        <v>0</v>
      </c>
      <c r="BO75" s="485">
        <f t="shared" ref="BO75:BQ76" si="227">BC75+BG75+BK75</f>
        <v>0</v>
      </c>
      <c r="BP75" s="533">
        <f t="shared" si="227"/>
        <v>0</v>
      </c>
      <c r="BQ75" s="415">
        <f t="shared" si="227"/>
        <v>0</v>
      </c>
      <c r="BR75" s="828">
        <f t="shared" ref="BR75:BR84" si="228">BQ75-BO75</f>
        <v>0</v>
      </c>
      <c r="BS75" s="830">
        <f t="shared" ref="BS75:BS84" si="229">BQ75-BP75</f>
        <v>0</v>
      </c>
      <c r="BT75" s="620"/>
      <c r="BU75" s="886"/>
      <c r="BV75" s="539"/>
      <c r="BW75" s="532">
        <f t="shared" ref="BW75:BW84" si="230">BV75-BU75</f>
        <v>0</v>
      </c>
      <c r="BX75" s="620"/>
      <c r="BY75" s="886"/>
      <c r="BZ75" s="539"/>
      <c r="CA75" s="532">
        <f t="shared" ref="CA75:CA82" si="231">BZ75-BY75</f>
        <v>0</v>
      </c>
      <c r="CB75" s="620"/>
      <c r="CC75" s="886"/>
      <c r="CD75" s="539"/>
      <c r="CE75" s="532">
        <f t="shared" ref="CE75:CE84" si="232">CD75-CC75</f>
        <v>0</v>
      </c>
      <c r="CF75" s="485">
        <f t="shared" ref="CF75:CH76" si="233">BT75+BX75+CB75</f>
        <v>0</v>
      </c>
      <c r="CG75" s="533">
        <f t="shared" si="233"/>
        <v>0</v>
      </c>
      <c r="CH75" s="415">
        <f t="shared" si="233"/>
        <v>0</v>
      </c>
      <c r="CI75" s="836">
        <f t="shared" ref="CI75:CI84" si="234">CH75-CF75</f>
        <v>0</v>
      </c>
      <c r="CJ75" s="423">
        <f>CH75-CG75</f>
        <v>0</v>
      </c>
      <c r="CK75" s="439">
        <f>SUM(BO75,CF75)</f>
        <v>0</v>
      </c>
      <c r="CL75" s="95">
        <f>BP75+CG75</f>
        <v>0</v>
      </c>
      <c r="CM75" s="87">
        <f>SUM(BQ75,CH75)</f>
        <v>0</v>
      </c>
      <c r="CN75" s="840">
        <f t="shared" ref="CN75:CN84" si="235">CM75-CK75</f>
        <v>0</v>
      </c>
      <c r="CO75" s="61">
        <f>CM75-CL75</f>
        <v>0</v>
      </c>
      <c r="CP75" s="213">
        <f>CK75/6</f>
        <v>0</v>
      </c>
      <c r="CQ75" s="85">
        <f>CM75/6</f>
        <v>0</v>
      </c>
      <c r="CR75" s="319" t="e">
        <f>CQ75/CP75</f>
        <v>#DIV/0!</v>
      </c>
      <c r="CS75" s="72">
        <f>CQ75-CP75</f>
        <v>0</v>
      </c>
      <c r="CT75" s="72">
        <f>CO75/6</f>
        <v>0</v>
      </c>
    </row>
    <row r="76" spans="1:98" s="199" customFormat="1" ht="20.100000000000001" customHeight="1">
      <c r="A76" s="195"/>
      <c r="B76" s="195"/>
      <c r="C76" s="260"/>
      <c r="D76" s="328" t="s">
        <v>51</v>
      </c>
      <c r="E76" s="727">
        <v>300</v>
      </c>
      <c r="F76" s="887">
        <v>300</v>
      </c>
      <c r="G76" s="932"/>
      <c r="H76" s="542">
        <f t="shared" ref="H76:H82" si="236">G76-F76</f>
        <v>-300</v>
      </c>
      <c r="I76" s="727">
        <v>300</v>
      </c>
      <c r="J76" s="887">
        <v>300</v>
      </c>
      <c r="K76" s="541"/>
      <c r="L76" s="542">
        <f t="shared" ref="L76:L82" si="237">K76-J76</f>
        <v>-300</v>
      </c>
      <c r="M76" s="727">
        <v>300</v>
      </c>
      <c r="N76" s="887">
        <v>300</v>
      </c>
      <c r="O76" s="541"/>
      <c r="P76" s="542">
        <f t="shared" ref="P76:P82" si="238">O76-N76</f>
        <v>-300</v>
      </c>
      <c r="Q76" s="1015">
        <f t="shared" si="219"/>
        <v>900</v>
      </c>
      <c r="R76" s="1026"/>
      <c r="S76" s="975">
        <f>F76+J76+N76</f>
        <v>900</v>
      </c>
      <c r="T76" s="545">
        <f>G76+K76+O76</f>
        <v>0</v>
      </c>
      <c r="U76" s="553">
        <f t="shared" ref="U76:U84" si="239">T76-Q76</f>
        <v>-900</v>
      </c>
      <c r="V76" s="553">
        <f t="shared" si="207"/>
        <v>0</v>
      </c>
      <c r="W76" s="553">
        <f t="shared" ref="W76:W84" si="240">T76-S76</f>
        <v>-900</v>
      </c>
      <c r="X76" s="727">
        <v>300</v>
      </c>
      <c r="Y76" s="887"/>
      <c r="Z76" s="541"/>
      <c r="AA76" s="542">
        <f t="shared" ref="AA76:AA84" si="241">Z76-Y76</f>
        <v>0</v>
      </c>
      <c r="AB76" s="727">
        <v>300</v>
      </c>
      <c r="AC76" s="887"/>
      <c r="AD76" s="541"/>
      <c r="AE76" s="542">
        <f t="shared" ref="AE76:AE82" si="242">AD76-AC76</f>
        <v>0</v>
      </c>
      <c r="AF76" s="727">
        <v>300</v>
      </c>
      <c r="AG76" s="887"/>
      <c r="AH76" s="541"/>
      <c r="AI76" s="542">
        <f t="shared" si="220"/>
        <v>0</v>
      </c>
      <c r="AJ76" s="543">
        <f t="shared" si="221"/>
        <v>900</v>
      </c>
      <c r="AK76" s="1026"/>
      <c r="AL76" s="544">
        <f>Y76+AC76+AG76</f>
        <v>0</v>
      </c>
      <c r="AM76" s="545">
        <f>Z76+AD76+AH76</f>
        <v>0</v>
      </c>
      <c r="AN76" s="553">
        <f t="shared" si="222"/>
        <v>-900</v>
      </c>
      <c r="AO76" s="553">
        <f t="shared" si="208"/>
        <v>0</v>
      </c>
      <c r="AP76" s="411" t="e">
        <f>AM78/AL78</f>
        <v>#DIV/0!</v>
      </c>
      <c r="AQ76" s="548">
        <f>SUM(Q76,AJ76)</f>
        <v>1800</v>
      </c>
      <c r="AR76" s="618">
        <f>AK76+R76</f>
        <v>0</v>
      </c>
      <c r="AS76" s="110">
        <f>S76+AL76</f>
        <v>900</v>
      </c>
      <c r="AT76" s="198">
        <f>SUM(T76,AM76)</f>
        <v>0</v>
      </c>
      <c r="AU76" s="372">
        <f t="shared" si="223"/>
        <v>-1800</v>
      </c>
      <c r="AV76" s="553">
        <f t="shared" si="209"/>
        <v>0</v>
      </c>
      <c r="AW76" s="5">
        <f>AT78/AS78</f>
        <v>0</v>
      </c>
      <c r="AX76" s="215"/>
      <c r="AY76" s="23"/>
      <c r="BC76" s="727"/>
      <c r="BD76" s="887"/>
      <c r="BE76" s="541"/>
      <c r="BF76" s="542">
        <f t="shared" si="224"/>
        <v>0</v>
      </c>
      <c r="BG76" s="727"/>
      <c r="BH76" s="887"/>
      <c r="BI76" s="541"/>
      <c r="BJ76" s="542">
        <f t="shared" si="225"/>
        <v>0</v>
      </c>
      <c r="BK76" s="727"/>
      <c r="BL76" s="887"/>
      <c r="BM76" s="541"/>
      <c r="BN76" s="542">
        <f t="shared" si="226"/>
        <v>0</v>
      </c>
      <c r="BO76" s="543">
        <f t="shared" si="227"/>
        <v>0</v>
      </c>
      <c r="BP76" s="544">
        <f t="shared" si="227"/>
        <v>0</v>
      </c>
      <c r="BQ76" s="545">
        <f t="shared" si="227"/>
        <v>0</v>
      </c>
      <c r="BR76" s="553">
        <f t="shared" si="228"/>
        <v>0</v>
      </c>
      <c r="BS76" s="553">
        <f t="shared" si="229"/>
        <v>0</v>
      </c>
      <c r="BT76" s="727"/>
      <c r="BU76" s="887"/>
      <c r="BV76" s="541"/>
      <c r="BW76" s="542">
        <f t="shared" si="230"/>
        <v>0</v>
      </c>
      <c r="BX76" s="727"/>
      <c r="BY76" s="887"/>
      <c r="BZ76" s="541"/>
      <c r="CA76" s="542">
        <f t="shared" si="231"/>
        <v>0</v>
      </c>
      <c r="CB76" s="727"/>
      <c r="CC76" s="887"/>
      <c r="CD76" s="541"/>
      <c r="CE76" s="542">
        <f t="shared" si="232"/>
        <v>0</v>
      </c>
      <c r="CF76" s="543">
        <f t="shared" si="233"/>
        <v>0</v>
      </c>
      <c r="CG76" s="544">
        <f t="shared" si="233"/>
        <v>0</v>
      </c>
      <c r="CH76" s="545">
        <f t="shared" si="233"/>
        <v>0</v>
      </c>
      <c r="CI76" s="553">
        <f t="shared" si="234"/>
        <v>0</v>
      </c>
      <c r="CJ76" s="411" t="e">
        <f>CH78/CG78</f>
        <v>#DIV/0!</v>
      </c>
      <c r="CK76" s="548">
        <f>SUM(BO76,CF76)</f>
        <v>0</v>
      </c>
      <c r="CL76" s="110">
        <f>BP76+CG76</f>
        <v>0</v>
      </c>
      <c r="CM76" s="198">
        <f>SUM(BQ76,CH76)</f>
        <v>0</v>
      </c>
      <c r="CN76" s="372">
        <f t="shared" si="235"/>
        <v>0</v>
      </c>
      <c r="CO76" s="5" t="e">
        <f>CM78/CL78</f>
        <v>#DIV/0!</v>
      </c>
      <c r="CP76" s="215"/>
      <c r="CQ76" s="23"/>
    </row>
    <row r="77" spans="1:98" s="199" customFormat="1" ht="20.100000000000001" customHeight="1">
      <c r="A77" s="195"/>
      <c r="B77" s="195"/>
      <c r="C77" s="260"/>
      <c r="D77" s="329" t="s">
        <v>86</v>
      </c>
      <c r="E77" s="728">
        <f>E78/E76</f>
        <v>148.61000000000001</v>
      </c>
      <c r="F77" s="888">
        <f>F78/F76</f>
        <v>148.61000000000001</v>
      </c>
      <c r="G77" s="742" t="e">
        <f>G78/G76</f>
        <v>#DIV/0!</v>
      </c>
      <c r="H77" s="550" t="e">
        <f t="shared" si="236"/>
        <v>#DIV/0!</v>
      </c>
      <c r="I77" s="728">
        <f>I78/I76</f>
        <v>148.61000000000001</v>
      </c>
      <c r="J77" s="888">
        <f>J78/J76</f>
        <v>148.61000000000001</v>
      </c>
      <c r="K77" s="549" t="e">
        <f>K78/K76</f>
        <v>#DIV/0!</v>
      </c>
      <c r="L77" s="550" t="e">
        <f t="shared" si="237"/>
        <v>#DIV/0!</v>
      </c>
      <c r="M77" s="728">
        <f>M78/M76</f>
        <v>148.61000000000001</v>
      </c>
      <c r="N77" s="888">
        <f>N78/N76</f>
        <v>148.61000000000001</v>
      </c>
      <c r="O77" s="549" t="e">
        <f>O78/O76</f>
        <v>#DIV/0!</v>
      </c>
      <c r="P77" s="550" t="e">
        <f t="shared" si="238"/>
        <v>#DIV/0!</v>
      </c>
      <c r="Q77" s="1016">
        <f>Q78/Q76</f>
        <v>148.61000000000001</v>
      </c>
      <c r="R77" s="1027" t="e">
        <f>R78/R76</f>
        <v>#DIV/0!</v>
      </c>
      <c r="S77" s="552">
        <f>S78/S76</f>
        <v>148.61000000000001</v>
      </c>
      <c r="T77" s="553" t="e">
        <f>T78/T76</f>
        <v>#DIV/0!</v>
      </c>
      <c r="U77" s="553" t="e">
        <f t="shared" si="239"/>
        <v>#DIV/0!</v>
      </c>
      <c r="V77" s="553" t="e">
        <f t="shared" si="207"/>
        <v>#DIV/0!</v>
      </c>
      <c r="W77" s="553" t="e">
        <f t="shared" si="240"/>
        <v>#DIV/0!</v>
      </c>
      <c r="X77" s="728">
        <f>X78/X76</f>
        <v>148.61000000000001</v>
      </c>
      <c r="Y77" s="888" t="e">
        <f>Y78/Y76</f>
        <v>#DIV/0!</v>
      </c>
      <c r="Z77" s="549" t="e">
        <f>Z78/Z76</f>
        <v>#DIV/0!</v>
      </c>
      <c r="AA77" s="550" t="e">
        <f t="shared" si="241"/>
        <v>#DIV/0!</v>
      </c>
      <c r="AB77" s="728">
        <f>AB78/AB76</f>
        <v>148.61000000000001</v>
      </c>
      <c r="AC77" s="888" t="e">
        <f>AC78/AC76</f>
        <v>#DIV/0!</v>
      </c>
      <c r="AD77" s="549" t="e">
        <f>AD78/AD76</f>
        <v>#DIV/0!</v>
      </c>
      <c r="AE77" s="550" t="e">
        <f t="shared" si="242"/>
        <v>#DIV/0!</v>
      </c>
      <c r="AF77" s="728">
        <f>AF78/AF76</f>
        <v>148.61000000000001</v>
      </c>
      <c r="AG77" s="888" t="e">
        <f>AG78/AG76</f>
        <v>#DIV/0!</v>
      </c>
      <c r="AH77" s="549" t="e">
        <f>AH78/AH76</f>
        <v>#DIV/0!</v>
      </c>
      <c r="AI77" s="550" t="e">
        <f t="shared" si="220"/>
        <v>#DIV/0!</v>
      </c>
      <c r="AJ77" s="551">
        <f>AJ78/AJ76</f>
        <v>148.61000000000001</v>
      </c>
      <c r="AK77" s="1027" t="e">
        <f>AK78/AK76</f>
        <v>#DIV/0!</v>
      </c>
      <c r="AL77" s="552" t="e">
        <f>AL78/AL76</f>
        <v>#DIV/0!</v>
      </c>
      <c r="AM77" s="553" t="e">
        <f>AM78/AM76</f>
        <v>#DIV/0!</v>
      </c>
      <c r="AN77" s="553" t="e">
        <f t="shared" si="222"/>
        <v>#DIV/0!</v>
      </c>
      <c r="AO77" s="553" t="e">
        <f t="shared" si="208"/>
        <v>#DIV/0!</v>
      </c>
      <c r="AP77" s="553" t="e">
        <f>AM77-AL77</f>
        <v>#DIV/0!</v>
      </c>
      <c r="AQ77" s="551">
        <f>AQ78/AQ76</f>
        <v>148.61000000000001</v>
      </c>
      <c r="AR77" s="1039" t="e">
        <f>AR78/AR76</f>
        <v>#DIV/0!</v>
      </c>
      <c r="AS77" s="371">
        <f>AS78/AS76</f>
        <v>148.61000000000001</v>
      </c>
      <c r="AT77" s="372" t="e">
        <f>AT78/AT76</f>
        <v>#DIV/0!</v>
      </c>
      <c r="AU77" s="372" t="e">
        <f t="shared" si="223"/>
        <v>#DIV/0!</v>
      </c>
      <c r="AV77" s="553" t="e">
        <f t="shared" si="209"/>
        <v>#DIV/0!</v>
      </c>
      <c r="AW77" s="372" t="e">
        <f>AT77-AS77</f>
        <v>#DIV/0!</v>
      </c>
      <c r="AX77" s="215"/>
      <c r="AY77" s="23"/>
      <c r="BC77" s="728" t="e">
        <f>BC78/BC76</f>
        <v>#DIV/0!</v>
      </c>
      <c r="BD77" s="888" t="e">
        <f>BD78/BD76</f>
        <v>#DIV/0!</v>
      </c>
      <c r="BE77" s="549" t="e">
        <f>BE78/BE76</f>
        <v>#DIV/0!</v>
      </c>
      <c r="BF77" s="550" t="e">
        <f t="shared" si="224"/>
        <v>#DIV/0!</v>
      </c>
      <c r="BG77" s="728" t="e">
        <f>BG78/BG76</f>
        <v>#DIV/0!</v>
      </c>
      <c r="BH77" s="888" t="e">
        <f>BH78/BH76</f>
        <v>#DIV/0!</v>
      </c>
      <c r="BI77" s="549" t="e">
        <f>BI78/BI76</f>
        <v>#DIV/0!</v>
      </c>
      <c r="BJ77" s="550" t="e">
        <f t="shared" si="225"/>
        <v>#DIV/0!</v>
      </c>
      <c r="BK77" s="728" t="e">
        <f>BK78/BK76</f>
        <v>#DIV/0!</v>
      </c>
      <c r="BL77" s="888" t="e">
        <f>BL78/BL76</f>
        <v>#DIV/0!</v>
      </c>
      <c r="BM77" s="549" t="e">
        <f>BM78/BM76</f>
        <v>#DIV/0!</v>
      </c>
      <c r="BN77" s="550" t="e">
        <f t="shared" si="226"/>
        <v>#DIV/0!</v>
      </c>
      <c r="BO77" s="551" t="e">
        <f>BO78/BO76</f>
        <v>#DIV/0!</v>
      </c>
      <c r="BP77" s="552" t="e">
        <f>BP78/BP76</f>
        <v>#DIV/0!</v>
      </c>
      <c r="BQ77" s="553" t="e">
        <f>BQ78/BQ76</f>
        <v>#DIV/0!</v>
      </c>
      <c r="BR77" s="553" t="e">
        <f t="shared" si="228"/>
        <v>#DIV/0!</v>
      </c>
      <c r="BS77" s="553" t="e">
        <f t="shared" si="229"/>
        <v>#DIV/0!</v>
      </c>
      <c r="BT77" s="728" t="e">
        <f>BT78/BT76</f>
        <v>#DIV/0!</v>
      </c>
      <c r="BU77" s="888" t="e">
        <f>BU78/BU76</f>
        <v>#DIV/0!</v>
      </c>
      <c r="BV77" s="549" t="e">
        <f>BV78/BV76</f>
        <v>#DIV/0!</v>
      </c>
      <c r="BW77" s="550" t="e">
        <f t="shared" si="230"/>
        <v>#DIV/0!</v>
      </c>
      <c r="BX77" s="728" t="e">
        <f>BX78/BX76</f>
        <v>#DIV/0!</v>
      </c>
      <c r="BY77" s="888" t="e">
        <f>BY78/BY76</f>
        <v>#DIV/0!</v>
      </c>
      <c r="BZ77" s="549" t="e">
        <f>BZ78/BZ76</f>
        <v>#DIV/0!</v>
      </c>
      <c r="CA77" s="550" t="e">
        <f t="shared" si="231"/>
        <v>#DIV/0!</v>
      </c>
      <c r="CB77" s="728" t="e">
        <f>CB78/CB76</f>
        <v>#DIV/0!</v>
      </c>
      <c r="CC77" s="888" t="e">
        <f>CC78/CC76</f>
        <v>#DIV/0!</v>
      </c>
      <c r="CD77" s="549" t="e">
        <f>CD78/CD76</f>
        <v>#DIV/0!</v>
      </c>
      <c r="CE77" s="550" t="e">
        <f t="shared" si="232"/>
        <v>#DIV/0!</v>
      </c>
      <c r="CF77" s="551" t="e">
        <f>CF78/CF76</f>
        <v>#DIV/0!</v>
      </c>
      <c r="CG77" s="552" t="e">
        <f>CG78/CG76</f>
        <v>#DIV/0!</v>
      </c>
      <c r="CH77" s="553" t="e">
        <f>CH78/CH76</f>
        <v>#DIV/0!</v>
      </c>
      <c r="CI77" s="553" t="e">
        <f t="shared" si="234"/>
        <v>#DIV/0!</v>
      </c>
      <c r="CJ77" s="553" t="e">
        <f>CH77-CG77</f>
        <v>#DIV/0!</v>
      </c>
      <c r="CK77" s="551" t="e">
        <f>CK78/CK76</f>
        <v>#DIV/0!</v>
      </c>
      <c r="CL77" s="371" t="e">
        <f>CL78/CL76</f>
        <v>#DIV/0!</v>
      </c>
      <c r="CM77" s="372" t="e">
        <f>CM78/CM76</f>
        <v>#DIV/0!</v>
      </c>
      <c r="CN77" s="372" t="e">
        <f t="shared" si="235"/>
        <v>#DIV/0!</v>
      </c>
      <c r="CO77" s="372" t="e">
        <f>CM77-CL77</f>
        <v>#DIV/0!</v>
      </c>
      <c r="CP77" s="215"/>
      <c r="CQ77" s="23"/>
    </row>
    <row r="78" spans="1:98" s="156" customFormat="1" ht="20.100000000000001" customHeight="1">
      <c r="A78" s="128"/>
      <c r="B78" s="147"/>
      <c r="C78" s="256"/>
      <c r="D78" s="167" t="s">
        <v>39</v>
      </c>
      <c r="E78" s="486">
        <v>44583</v>
      </c>
      <c r="F78" s="867">
        <v>44583</v>
      </c>
      <c r="G78" s="933"/>
      <c r="H78" s="555">
        <f t="shared" si="236"/>
        <v>-44583</v>
      </c>
      <c r="I78" s="486">
        <v>44583</v>
      </c>
      <c r="J78" s="867">
        <v>44583</v>
      </c>
      <c r="K78" s="554"/>
      <c r="L78" s="574">
        <f t="shared" si="237"/>
        <v>-44583</v>
      </c>
      <c r="M78" s="486">
        <v>44583</v>
      </c>
      <c r="N78" s="867">
        <v>44583</v>
      </c>
      <c r="O78" s="554"/>
      <c r="P78" s="555">
        <f t="shared" si="238"/>
        <v>-44583</v>
      </c>
      <c r="Q78" s="694">
        <f t="shared" ref="Q78:Q79" si="243">E78+I78+M78</f>
        <v>133749</v>
      </c>
      <c r="R78" s="1028"/>
      <c r="S78" s="556">
        <f>F78+J78+N78</f>
        <v>133749</v>
      </c>
      <c r="T78" s="421">
        <f>G78+K78+O78</f>
        <v>0</v>
      </c>
      <c r="U78" s="422">
        <f t="shared" si="239"/>
        <v>-133749</v>
      </c>
      <c r="V78" s="989">
        <f t="shared" si="207"/>
        <v>0</v>
      </c>
      <c r="W78" s="423">
        <f t="shared" si="240"/>
        <v>-133749</v>
      </c>
      <c r="X78" s="486">
        <v>44583</v>
      </c>
      <c r="Y78" s="867"/>
      <c r="Z78" s="554"/>
      <c r="AA78" s="574">
        <f t="shared" si="241"/>
        <v>0</v>
      </c>
      <c r="AB78" s="486">
        <v>44583</v>
      </c>
      <c r="AC78" s="867"/>
      <c r="AD78" s="554"/>
      <c r="AE78" s="574">
        <f t="shared" si="242"/>
        <v>0</v>
      </c>
      <c r="AF78" s="486">
        <v>44583</v>
      </c>
      <c r="AG78" s="867"/>
      <c r="AH78" s="554"/>
      <c r="AI78" s="574">
        <f t="shared" si="220"/>
        <v>0</v>
      </c>
      <c r="AJ78" s="413">
        <f t="shared" ref="AJ78:AJ79" si="244">X78+AB78+AF78</f>
        <v>133749</v>
      </c>
      <c r="AK78" s="1028"/>
      <c r="AL78" s="556">
        <f>Y78+AC78+AG78</f>
        <v>0</v>
      </c>
      <c r="AM78" s="421">
        <f>Z78+AD78+AH78</f>
        <v>0</v>
      </c>
      <c r="AN78" s="424">
        <f t="shared" si="222"/>
        <v>-133749</v>
      </c>
      <c r="AO78" s="989">
        <f t="shared" si="208"/>
        <v>0</v>
      </c>
      <c r="AP78" s="473">
        <f>AM78-AL78</f>
        <v>0</v>
      </c>
      <c r="AQ78" s="439">
        <f>SUM(Q78,AJ78)</f>
        <v>267498</v>
      </c>
      <c r="AR78" s="1086">
        <f>AK78+R78</f>
        <v>0</v>
      </c>
      <c r="AS78" s="95">
        <f>S78+AL78</f>
        <v>133749</v>
      </c>
      <c r="AT78" s="157">
        <f>SUM(T78,AM78)</f>
        <v>0</v>
      </c>
      <c r="AU78" s="162">
        <f t="shared" si="223"/>
        <v>-267498</v>
      </c>
      <c r="AV78" s="989">
        <f t="shared" si="209"/>
        <v>0</v>
      </c>
      <c r="AW78" s="61">
        <f>AT78-AS78</f>
        <v>-133749</v>
      </c>
      <c r="AX78" s="213"/>
      <c r="AY78" s="85"/>
      <c r="BC78" s="486"/>
      <c r="BD78" s="867"/>
      <c r="BE78" s="554"/>
      <c r="BF78" s="555">
        <f t="shared" si="224"/>
        <v>0</v>
      </c>
      <c r="BG78" s="486"/>
      <c r="BH78" s="867"/>
      <c r="BI78" s="554"/>
      <c r="BJ78" s="574">
        <f t="shared" si="225"/>
        <v>0</v>
      </c>
      <c r="BK78" s="486"/>
      <c r="BL78" s="867"/>
      <c r="BM78" s="554"/>
      <c r="BN78" s="555">
        <f t="shared" si="226"/>
        <v>0</v>
      </c>
      <c r="BO78" s="413">
        <f t="shared" ref="BO78:BQ79" si="245">BC78+BG78+BK78</f>
        <v>0</v>
      </c>
      <c r="BP78" s="556">
        <f t="shared" si="245"/>
        <v>0</v>
      </c>
      <c r="BQ78" s="421">
        <f t="shared" si="245"/>
        <v>0</v>
      </c>
      <c r="BR78" s="422">
        <f t="shared" si="228"/>
        <v>0</v>
      </c>
      <c r="BS78" s="423">
        <f t="shared" si="229"/>
        <v>0</v>
      </c>
      <c r="BT78" s="486"/>
      <c r="BU78" s="867"/>
      <c r="BV78" s="554"/>
      <c r="BW78" s="555">
        <f t="shared" si="230"/>
        <v>0</v>
      </c>
      <c r="BX78" s="486"/>
      <c r="BY78" s="867"/>
      <c r="BZ78" s="554"/>
      <c r="CA78" s="555">
        <f t="shared" si="231"/>
        <v>0</v>
      </c>
      <c r="CB78" s="486"/>
      <c r="CC78" s="867"/>
      <c r="CD78" s="554"/>
      <c r="CE78" s="555">
        <f t="shared" si="232"/>
        <v>0</v>
      </c>
      <c r="CF78" s="413">
        <f t="shared" ref="CF78:CH79" si="246">BT78+BX78+CB78</f>
        <v>0</v>
      </c>
      <c r="CG78" s="556">
        <f t="shared" si="246"/>
        <v>0</v>
      </c>
      <c r="CH78" s="421">
        <f t="shared" si="246"/>
        <v>0</v>
      </c>
      <c r="CI78" s="424">
        <f t="shared" si="234"/>
        <v>0</v>
      </c>
      <c r="CJ78" s="473">
        <f>CH78-CG78</f>
        <v>0</v>
      </c>
      <c r="CK78" s="439">
        <f>SUM(BO78,CF78)</f>
        <v>0</v>
      </c>
      <c r="CL78" s="95">
        <f>BP78+CG78</f>
        <v>0</v>
      </c>
      <c r="CM78" s="157">
        <f>SUM(BQ78,CH78)</f>
        <v>0</v>
      </c>
      <c r="CN78" s="162">
        <f t="shared" si="235"/>
        <v>0</v>
      </c>
      <c r="CO78" s="61">
        <f>CM78-CL78</f>
        <v>0</v>
      </c>
      <c r="CP78" s="213"/>
      <c r="CQ78" s="85"/>
    </row>
    <row r="79" spans="1:98" s="199" customFormat="1" ht="20.100000000000001" customHeight="1">
      <c r="A79" s="195"/>
      <c r="B79" s="195"/>
      <c r="C79" s="260"/>
      <c r="D79" s="329" t="s">
        <v>50</v>
      </c>
      <c r="E79" s="728">
        <v>317</v>
      </c>
      <c r="F79" s="887">
        <v>317</v>
      </c>
      <c r="G79" s="932"/>
      <c r="H79" s="542">
        <f t="shared" si="236"/>
        <v>-317</v>
      </c>
      <c r="I79" s="728">
        <v>317</v>
      </c>
      <c r="J79" s="887">
        <v>317</v>
      </c>
      <c r="K79" s="541"/>
      <c r="L79" s="542">
        <f t="shared" si="237"/>
        <v>-317</v>
      </c>
      <c r="M79" s="728">
        <v>317</v>
      </c>
      <c r="N79" s="887">
        <v>317</v>
      </c>
      <c r="O79" s="541"/>
      <c r="P79" s="542">
        <f t="shared" si="238"/>
        <v>-317</v>
      </c>
      <c r="Q79" s="1015">
        <f t="shared" si="243"/>
        <v>951</v>
      </c>
      <c r="R79" s="1026"/>
      <c r="S79" s="975">
        <f>F79+J79+N79</f>
        <v>951</v>
      </c>
      <c r="T79" s="553">
        <f>G79+K79+O79</f>
        <v>0</v>
      </c>
      <c r="U79" s="553">
        <f t="shared" si="239"/>
        <v>-951</v>
      </c>
      <c r="V79" s="553">
        <f t="shared" si="207"/>
        <v>0</v>
      </c>
      <c r="W79" s="553">
        <f t="shared" si="240"/>
        <v>-951</v>
      </c>
      <c r="X79" s="728">
        <v>450</v>
      </c>
      <c r="Y79" s="887"/>
      <c r="Z79" s="541"/>
      <c r="AA79" s="542">
        <f t="shared" si="241"/>
        <v>0</v>
      </c>
      <c r="AB79" s="728">
        <v>450</v>
      </c>
      <c r="AC79" s="887"/>
      <c r="AD79" s="541"/>
      <c r="AE79" s="542">
        <f t="shared" si="242"/>
        <v>0</v>
      </c>
      <c r="AF79" s="728">
        <v>450</v>
      </c>
      <c r="AG79" s="887"/>
      <c r="AH79" s="541"/>
      <c r="AI79" s="542">
        <f t="shared" si="220"/>
        <v>0</v>
      </c>
      <c r="AJ79" s="543">
        <f t="shared" si="244"/>
        <v>1350</v>
      </c>
      <c r="AK79" s="1026"/>
      <c r="AL79" s="544">
        <f>Y79+AC79+AG79</f>
        <v>0</v>
      </c>
      <c r="AM79" s="553">
        <f>Z79+AD79+AH79</f>
        <v>0</v>
      </c>
      <c r="AN79" s="553">
        <f t="shared" si="222"/>
        <v>-1350</v>
      </c>
      <c r="AO79" s="553">
        <f t="shared" si="208"/>
        <v>0</v>
      </c>
      <c r="AP79" s="411" t="e">
        <f>AM81/AL81</f>
        <v>#DIV/0!</v>
      </c>
      <c r="AQ79" s="557">
        <f>SUM(Q79,AJ79)</f>
        <v>2301</v>
      </c>
      <c r="AR79" s="618">
        <f>AK79+R79</f>
        <v>0</v>
      </c>
      <c r="AS79" s="110">
        <f>S79+AL79</f>
        <v>951</v>
      </c>
      <c r="AT79" s="198">
        <f>SUM(T79,AM79)</f>
        <v>0</v>
      </c>
      <c r="AU79" s="372">
        <f t="shared" si="223"/>
        <v>-2301</v>
      </c>
      <c r="AV79" s="553">
        <f t="shared" si="209"/>
        <v>0</v>
      </c>
      <c r="AW79" s="5">
        <f>AT81/AS81</f>
        <v>0</v>
      </c>
      <c r="AX79" s="215"/>
      <c r="AY79" s="23"/>
      <c r="BC79" s="728"/>
      <c r="BD79" s="887"/>
      <c r="BE79" s="541"/>
      <c r="BF79" s="542">
        <f t="shared" si="224"/>
        <v>0</v>
      </c>
      <c r="BG79" s="728"/>
      <c r="BH79" s="887"/>
      <c r="BI79" s="541"/>
      <c r="BJ79" s="542">
        <f t="shared" si="225"/>
        <v>0</v>
      </c>
      <c r="BK79" s="728"/>
      <c r="BL79" s="887"/>
      <c r="BM79" s="541"/>
      <c r="BN79" s="542">
        <f t="shared" si="226"/>
        <v>0</v>
      </c>
      <c r="BO79" s="543">
        <f t="shared" si="245"/>
        <v>0</v>
      </c>
      <c r="BP79" s="544">
        <f t="shared" si="245"/>
        <v>0</v>
      </c>
      <c r="BQ79" s="553">
        <f t="shared" si="245"/>
        <v>0</v>
      </c>
      <c r="BR79" s="553">
        <f t="shared" si="228"/>
        <v>0</v>
      </c>
      <c r="BS79" s="553">
        <f t="shared" si="229"/>
        <v>0</v>
      </c>
      <c r="BT79" s="728"/>
      <c r="BU79" s="887"/>
      <c r="BV79" s="541"/>
      <c r="BW79" s="542">
        <f t="shared" si="230"/>
        <v>0</v>
      </c>
      <c r="BX79" s="728"/>
      <c r="BY79" s="887"/>
      <c r="BZ79" s="541"/>
      <c r="CA79" s="542">
        <f t="shared" si="231"/>
        <v>0</v>
      </c>
      <c r="CB79" s="728"/>
      <c r="CC79" s="887"/>
      <c r="CD79" s="541"/>
      <c r="CE79" s="542">
        <f t="shared" si="232"/>
        <v>0</v>
      </c>
      <c r="CF79" s="543">
        <f t="shared" si="246"/>
        <v>0</v>
      </c>
      <c r="CG79" s="544">
        <f t="shared" si="246"/>
        <v>0</v>
      </c>
      <c r="CH79" s="553">
        <f t="shared" si="246"/>
        <v>0</v>
      </c>
      <c r="CI79" s="553">
        <f t="shared" si="234"/>
        <v>0</v>
      </c>
      <c r="CJ79" s="411" t="e">
        <f>CH81/CG81</f>
        <v>#DIV/0!</v>
      </c>
      <c r="CK79" s="557">
        <f>SUM(BO79,CF79)</f>
        <v>0</v>
      </c>
      <c r="CL79" s="110">
        <f>BP79+CG79</f>
        <v>0</v>
      </c>
      <c r="CM79" s="198">
        <f>SUM(BQ79,CH79)</f>
        <v>0</v>
      </c>
      <c r="CN79" s="372">
        <f t="shared" si="235"/>
        <v>0</v>
      </c>
      <c r="CO79" s="5" t="e">
        <f>CM81/CL81</f>
        <v>#DIV/0!</v>
      </c>
      <c r="CP79" s="215"/>
      <c r="CQ79" s="23"/>
    </row>
    <row r="80" spans="1:98" s="199" customFormat="1" ht="20.100000000000001" customHeight="1">
      <c r="A80" s="195"/>
      <c r="B80" s="195"/>
      <c r="C80" s="260"/>
      <c r="D80" s="329" t="s">
        <v>87</v>
      </c>
      <c r="E80" s="728">
        <f>E81/E79</f>
        <v>179.81072555205049</v>
      </c>
      <c r="F80" s="888">
        <f>F81/F79</f>
        <v>179.81072555205049</v>
      </c>
      <c r="G80" s="742" t="e">
        <f>G81/G79</f>
        <v>#DIV/0!</v>
      </c>
      <c r="H80" s="550" t="e">
        <f t="shared" si="236"/>
        <v>#DIV/0!</v>
      </c>
      <c r="I80" s="728">
        <f>I81/I79</f>
        <v>179.81072555205049</v>
      </c>
      <c r="J80" s="888">
        <f>J81/J79</f>
        <v>179.81072555205049</v>
      </c>
      <c r="K80" s="549" t="e">
        <f>K81/K79</f>
        <v>#DIV/0!</v>
      </c>
      <c r="L80" s="550" t="e">
        <f t="shared" si="237"/>
        <v>#DIV/0!</v>
      </c>
      <c r="M80" s="728">
        <f>M81/M79</f>
        <v>179.81072555205049</v>
      </c>
      <c r="N80" s="888">
        <f>N81/N79</f>
        <v>179.81072555205049</v>
      </c>
      <c r="O80" s="549" t="e">
        <f>O81/O79</f>
        <v>#DIV/0!</v>
      </c>
      <c r="P80" s="550" t="e">
        <f t="shared" si="238"/>
        <v>#DIV/0!</v>
      </c>
      <c r="Q80" s="1016">
        <f>Q81/Q79</f>
        <v>179.81072555205049</v>
      </c>
      <c r="R80" s="1027" t="e">
        <f>R81/R79</f>
        <v>#DIV/0!</v>
      </c>
      <c r="S80" s="552">
        <f>S81/S79</f>
        <v>179.81072555205049</v>
      </c>
      <c r="T80" s="553" t="e">
        <f>T81/T79</f>
        <v>#DIV/0!</v>
      </c>
      <c r="U80" s="553" t="e">
        <f t="shared" si="239"/>
        <v>#DIV/0!</v>
      </c>
      <c r="V80" s="553" t="e">
        <f t="shared" si="207"/>
        <v>#DIV/0!</v>
      </c>
      <c r="W80" s="553" t="e">
        <f t="shared" si="240"/>
        <v>#DIV/0!</v>
      </c>
      <c r="X80" s="728">
        <f>X81/X79</f>
        <v>151.85111111111112</v>
      </c>
      <c r="Y80" s="888" t="e">
        <f>Y81/Y79</f>
        <v>#DIV/0!</v>
      </c>
      <c r="Z80" s="549" t="e">
        <f>Z81/Z79</f>
        <v>#DIV/0!</v>
      </c>
      <c r="AA80" s="550" t="e">
        <f t="shared" si="241"/>
        <v>#DIV/0!</v>
      </c>
      <c r="AB80" s="728">
        <f>AB81/AB79</f>
        <v>151.85111111111112</v>
      </c>
      <c r="AC80" s="888" t="e">
        <f>AC81/AC79</f>
        <v>#DIV/0!</v>
      </c>
      <c r="AD80" s="549" t="e">
        <f>AD81/AD79</f>
        <v>#DIV/0!</v>
      </c>
      <c r="AE80" s="550" t="e">
        <f t="shared" si="242"/>
        <v>#DIV/0!</v>
      </c>
      <c r="AF80" s="728">
        <f>AF81/AF79</f>
        <v>151.85111111111112</v>
      </c>
      <c r="AG80" s="888" t="e">
        <f>AG81/AG79</f>
        <v>#DIV/0!</v>
      </c>
      <c r="AH80" s="549" t="e">
        <f>AH81/AH79</f>
        <v>#DIV/0!</v>
      </c>
      <c r="AI80" s="550" t="e">
        <f t="shared" si="220"/>
        <v>#DIV/0!</v>
      </c>
      <c r="AJ80" s="551">
        <f>AJ81/AJ79</f>
        <v>151.85111111111112</v>
      </c>
      <c r="AK80" s="1027" t="e">
        <f>AK81/AK79</f>
        <v>#DIV/0!</v>
      </c>
      <c r="AL80" s="552" t="e">
        <f>AL81/AL79</f>
        <v>#DIV/0!</v>
      </c>
      <c r="AM80" s="553" t="e">
        <f>AM81/AM79</f>
        <v>#DIV/0!</v>
      </c>
      <c r="AN80" s="553" t="e">
        <f t="shared" si="222"/>
        <v>#DIV/0!</v>
      </c>
      <c r="AO80" s="553" t="e">
        <f t="shared" si="208"/>
        <v>#DIV/0!</v>
      </c>
      <c r="AP80" s="553" t="e">
        <f>AM80-AL80</f>
        <v>#DIV/0!</v>
      </c>
      <c r="AQ80" s="551">
        <f>AQ81/AQ79</f>
        <v>163.40677966101694</v>
      </c>
      <c r="AR80" s="1039" t="e">
        <f>AR81/AR79</f>
        <v>#DIV/0!</v>
      </c>
      <c r="AS80" s="371">
        <f>AS81/AS79</f>
        <v>179.81072555205049</v>
      </c>
      <c r="AT80" s="372" t="e">
        <f>AT81/AT79</f>
        <v>#DIV/0!</v>
      </c>
      <c r="AU80" s="372" t="e">
        <f t="shared" si="223"/>
        <v>#DIV/0!</v>
      </c>
      <c r="AV80" s="553" t="e">
        <f t="shared" si="209"/>
        <v>#DIV/0!</v>
      </c>
      <c r="AW80" s="372" t="e">
        <f>AT80-AS80</f>
        <v>#DIV/0!</v>
      </c>
      <c r="AX80" s="215"/>
      <c r="AY80" s="23"/>
      <c r="BC80" s="728" t="e">
        <f>BC81/BC79</f>
        <v>#DIV/0!</v>
      </c>
      <c r="BD80" s="888" t="e">
        <f>BD81/BD79</f>
        <v>#DIV/0!</v>
      </c>
      <c r="BE80" s="549" t="e">
        <f>BE81/BE79</f>
        <v>#DIV/0!</v>
      </c>
      <c r="BF80" s="550" t="e">
        <f t="shared" si="224"/>
        <v>#DIV/0!</v>
      </c>
      <c r="BG80" s="728" t="e">
        <f>BG81/BG79</f>
        <v>#DIV/0!</v>
      </c>
      <c r="BH80" s="888" t="e">
        <f>BH81/BH79</f>
        <v>#DIV/0!</v>
      </c>
      <c r="BI80" s="549" t="e">
        <f>BI81/BI79</f>
        <v>#DIV/0!</v>
      </c>
      <c r="BJ80" s="550" t="e">
        <f t="shared" si="225"/>
        <v>#DIV/0!</v>
      </c>
      <c r="BK80" s="728" t="e">
        <f>BK81/BK79</f>
        <v>#DIV/0!</v>
      </c>
      <c r="BL80" s="888" t="e">
        <f>BL81/BL79</f>
        <v>#DIV/0!</v>
      </c>
      <c r="BM80" s="549" t="e">
        <f>BM81/BM79</f>
        <v>#DIV/0!</v>
      </c>
      <c r="BN80" s="550" t="e">
        <f t="shared" si="226"/>
        <v>#DIV/0!</v>
      </c>
      <c r="BO80" s="551" t="e">
        <f>BO81/BO79</f>
        <v>#DIV/0!</v>
      </c>
      <c r="BP80" s="552" t="e">
        <f>BP81/BP79</f>
        <v>#DIV/0!</v>
      </c>
      <c r="BQ80" s="553" t="e">
        <f>BQ81/BQ79</f>
        <v>#DIV/0!</v>
      </c>
      <c r="BR80" s="553" t="e">
        <f t="shared" si="228"/>
        <v>#DIV/0!</v>
      </c>
      <c r="BS80" s="553" t="e">
        <f t="shared" si="229"/>
        <v>#DIV/0!</v>
      </c>
      <c r="BT80" s="728" t="e">
        <f>BT81/BT79</f>
        <v>#DIV/0!</v>
      </c>
      <c r="BU80" s="888" t="e">
        <f>BU81/BU79</f>
        <v>#DIV/0!</v>
      </c>
      <c r="BV80" s="549" t="e">
        <f>BV81/BV79</f>
        <v>#DIV/0!</v>
      </c>
      <c r="BW80" s="550" t="e">
        <f t="shared" si="230"/>
        <v>#DIV/0!</v>
      </c>
      <c r="BX80" s="728" t="e">
        <f>BX81/BX79</f>
        <v>#DIV/0!</v>
      </c>
      <c r="BY80" s="888" t="e">
        <f>BY81/BY79</f>
        <v>#DIV/0!</v>
      </c>
      <c r="BZ80" s="549" t="e">
        <f>BZ81/BZ79</f>
        <v>#DIV/0!</v>
      </c>
      <c r="CA80" s="550" t="e">
        <f t="shared" si="231"/>
        <v>#DIV/0!</v>
      </c>
      <c r="CB80" s="728" t="e">
        <f>CB81/CB79</f>
        <v>#DIV/0!</v>
      </c>
      <c r="CC80" s="888" t="e">
        <f>CC81/CC79</f>
        <v>#DIV/0!</v>
      </c>
      <c r="CD80" s="549" t="e">
        <f>CD81/CD79</f>
        <v>#DIV/0!</v>
      </c>
      <c r="CE80" s="550" t="e">
        <f t="shared" si="232"/>
        <v>#DIV/0!</v>
      </c>
      <c r="CF80" s="551" t="e">
        <f>CF81/CF79</f>
        <v>#DIV/0!</v>
      </c>
      <c r="CG80" s="552" t="e">
        <f>CG81/CG79</f>
        <v>#DIV/0!</v>
      </c>
      <c r="CH80" s="553" t="e">
        <f>CH81/CH79</f>
        <v>#DIV/0!</v>
      </c>
      <c r="CI80" s="553" t="e">
        <f t="shared" si="234"/>
        <v>#DIV/0!</v>
      </c>
      <c r="CJ80" s="553" t="e">
        <f>CH80-CG80</f>
        <v>#DIV/0!</v>
      </c>
      <c r="CK80" s="551" t="e">
        <f>CK81/CK79</f>
        <v>#DIV/0!</v>
      </c>
      <c r="CL80" s="371" t="e">
        <f>CL81/CL79</f>
        <v>#DIV/0!</v>
      </c>
      <c r="CM80" s="372" t="e">
        <f>CM81/CM79</f>
        <v>#DIV/0!</v>
      </c>
      <c r="CN80" s="372" t="e">
        <f t="shared" si="235"/>
        <v>#DIV/0!</v>
      </c>
      <c r="CO80" s="372" t="e">
        <f>CM80-CL80</f>
        <v>#DIV/0!</v>
      </c>
      <c r="CP80" s="215"/>
      <c r="CQ80" s="23"/>
    </row>
    <row r="81" spans="1:98" s="156" customFormat="1" ht="20.100000000000001" customHeight="1">
      <c r="A81" s="128"/>
      <c r="B81" s="128"/>
      <c r="C81" s="255"/>
      <c r="D81" s="168" t="s">
        <v>38</v>
      </c>
      <c r="E81" s="486">
        <v>57000</v>
      </c>
      <c r="F81" s="867">
        <v>57000</v>
      </c>
      <c r="G81" s="933"/>
      <c r="H81" s="555">
        <f t="shared" si="236"/>
        <v>-57000</v>
      </c>
      <c r="I81" s="486">
        <v>57000</v>
      </c>
      <c r="J81" s="867">
        <v>57000</v>
      </c>
      <c r="K81" s="554"/>
      <c r="L81" s="574">
        <f t="shared" si="237"/>
        <v>-57000</v>
      </c>
      <c r="M81" s="486">
        <v>57000</v>
      </c>
      <c r="N81" s="867">
        <v>57000</v>
      </c>
      <c r="O81" s="554"/>
      <c r="P81" s="555">
        <f t="shared" si="238"/>
        <v>-57000</v>
      </c>
      <c r="Q81" s="694">
        <f t="shared" ref="Q81:Q83" si="247">E81+I81+M81</f>
        <v>171000</v>
      </c>
      <c r="R81" s="1028"/>
      <c r="S81" s="556">
        <f t="shared" ref="S81:T83" si="248">F81+J81+N81</f>
        <v>171000</v>
      </c>
      <c r="T81" s="421">
        <f t="shared" si="248"/>
        <v>0</v>
      </c>
      <c r="U81" s="422">
        <f t="shared" si="239"/>
        <v>-171000</v>
      </c>
      <c r="V81" s="989">
        <f t="shared" si="207"/>
        <v>0</v>
      </c>
      <c r="W81" s="423">
        <f t="shared" si="240"/>
        <v>-171000</v>
      </c>
      <c r="X81" s="486">
        <v>68333</v>
      </c>
      <c r="Y81" s="867"/>
      <c r="Z81" s="554"/>
      <c r="AA81" s="574">
        <f t="shared" si="241"/>
        <v>0</v>
      </c>
      <c r="AB81" s="486">
        <v>68333</v>
      </c>
      <c r="AC81" s="867"/>
      <c r="AD81" s="554"/>
      <c r="AE81" s="574">
        <f t="shared" si="242"/>
        <v>0</v>
      </c>
      <c r="AF81" s="486">
        <v>68333</v>
      </c>
      <c r="AG81" s="867"/>
      <c r="AH81" s="554"/>
      <c r="AI81" s="574">
        <f t="shared" si="220"/>
        <v>0</v>
      </c>
      <c r="AJ81" s="413">
        <f t="shared" ref="AJ81:AJ83" si="249">X81+AB81+AF81</f>
        <v>204999</v>
      </c>
      <c r="AK81" s="1028"/>
      <c r="AL81" s="556">
        <f t="shared" ref="AL81:AM83" si="250">Y81+AC81+AG81</f>
        <v>0</v>
      </c>
      <c r="AM81" s="421">
        <f t="shared" si="250"/>
        <v>0</v>
      </c>
      <c r="AN81" s="424">
        <f t="shared" si="222"/>
        <v>-204999</v>
      </c>
      <c r="AO81" s="989">
        <f t="shared" si="208"/>
        <v>0</v>
      </c>
      <c r="AP81" s="423">
        <f>AM81-AL81</f>
        <v>0</v>
      </c>
      <c r="AQ81" s="439">
        <f>SUM(Q81,AJ81)</f>
        <v>375999</v>
      </c>
      <c r="AR81" s="1086">
        <f>AK81+R81</f>
        <v>0</v>
      </c>
      <c r="AS81" s="95">
        <f>S81+AL81</f>
        <v>171000</v>
      </c>
      <c r="AT81" s="157">
        <f>SUM(T81,AM81)</f>
        <v>0</v>
      </c>
      <c r="AU81" s="159">
        <f t="shared" si="223"/>
        <v>-375999</v>
      </c>
      <c r="AV81" s="989">
        <f t="shared" si="209"/>
        <v>0</v>
      </c>
      <c r="AW81" s="61">
        <f>AT81-AS81</f>
        <v>-171000</v>
      </c>
      <c r="AX81" s="213"/>
      <c r="AY81" s="85"/>
      <c r="BC81" s="486"/>
      <c r="BD81" s="867"/>
      <c r="BE81" s="554"/>
      <c r="BF81" s="555">
        <f t="shared" si="224"/>
        <v>0</v>
      </c>
      <c r="BG81" s="486"/>
      <c r="BH81" s="867"/>
      <c r="BI81" s="554"/>
      <c r="BJ81" s="574">
        <f t="shared" si="225"/>
        <v>0</v>
      </c>
      <c r="BK81" s="486"/>
      <c r="BL81" s="867"/>
      <c r="BM81" s="554"/>
      <c r="BN81" s="555">
        <f t="shared" si="226"/>
        <v>0</v>
      </c>
      <c r="BO81" s="413">
        <f t="shared" ref="BO81:BQ83" si="251">BC81+BG81+BK81</f>
        <v>0</v>
      </c>
      <c r="BP81" s="556">
        <f t="shared" si="251"/>
        <v>0</v>
      </c>
      <c r="BQ81" s="421">
        <f t="shared" si="251"/>
        <v>0</v>
      </c>
      <c r="BR81" s="422">
        <f t="shared" si="228"/>
        <v>0</v>
      </c>
      <c r="BS81" s="423">
        <f t="shared" si="229"/>
        <v>0</v>
      </c>
      <c r="BT81" s="486"/>
      <c r="BU81" s="867"/>
      <c r="BV81" s="554"/>
      <c r="BW81" s="555">
        <f t="shared" si="230"/>
        <v>0</v>
      </c>
      <c r="BX81" s="486"/>
      <c r="BY81" s="867"/>
      <c r="BZ81" s="554"/>
      <c r="CA81" s="555">
        <f t="shared" si="231"/>
        <v>0</v>
      </c>
      <c r="CB81" s="486"/>
      <c r="CC81" s="867"/>
      <c r="CD81" s="554"/>
      <c r="CE81" s="555">
        <f t="shared" si="232"/>
        <v>0</v>
      </c>
      <c r="CF81" s="413">
        <f t="shared" ref="CF81:CH83" si="252">BT81+BX81+CB81</f>
        <v>0</v>
      </c>
      <c r="CG81" s="556">
        <f t="shared" si="252"/>
        <v>0</v>
      </c>
      <c r="CH81" s="421">
        <f t="shared" si="252"/>
        <v>0</v>
      </c>
      <c r="CI81" s="424">
        <f t="shared" si="234"/>
        <v>0</v>
      </c>
      <c r="CJ81" s="423">
        <f>CH81-CG81</f>
        <v>0</v>
      </c>
      <c r="CK81" s="439">
        <f>SUM(BO81,CF81)</f>
        <v>0</v>
      </c>
      <c r="CL81" s="95">
        <f>BP81+CG81</f>
        <v>0</v>
      </c>
      <c r="CM81" s="157">
        <f>SUM(BQ81,CH81)</f>
        <v>0</v>
      </c>
      <c r="CN81" s="159">
        <f t="shared" si="235"/>
        <v>0</v>
      </c>
      <c r="CO81" s="61">
        <f>CM81-CL81</f>
        <v>0</v>
      </c>
      <c r="CP81" s="213"/>
      <c r="CQ81" s="85"/>
    </row>
    <row r="82" spans="1:98" s="229" customFormat="1" ht="20.100000000000001" hidden="1" customHeight="1">
      <c r="A82" s="226"/>
      <c r="B82" s="226"/>
      <c r="C82" s="259"/>
      <c r="D82" s="200" t="s">
        <v>53</v>
      </c>
      <c r="E82" s="729"/>
      <c r="F82" s="889"/>
      <c r="G82" s="934"/>
      <c r="H82" s="560">
        <f t="shared" si="236"/>
        <v>0</v>
      </c>
      <c r="I82" s="729"/>
      <c r="J82" s="889"/>
      <c r="K82" s="559"/>
      <c r="L82" s="560">
        <f t="shared" si="237"/>
        <v>0</v>
      </c>
      <c r="M82" s="729"/>
      <c r="N82" s="889"/>
      <c r="O82" s="559"/>
      <c r="P82" s="560">
        <f t="shared" si="238"/>
        <v>0</v>
      </c>
      <c r="Q82" s="1017">
        <f t="shared" si="247"/>
        <v>0</v>
      </c>
      <c r="R82" s="1029"/>
      <c r="S82" s="556">
        <f t="shared" si="248"/>
        <v>0</v>
      </c>
      <c r="T82" s="562">
        <f t="shared" si="248"/>
        <v>0</v>
      </c>
      <c r="U82" s="465">
        <f t="shared" si="239"/>
        <v>0</v>
      </c>
      <c r="V82" s="558">
        <f t="shared" si="207"/>
        <v>0</v>
      </c>
      <c r="W82" s="467">
        <f t="shared" si="240"/>
        <v>0</v>
      </c>
      <c r="X82" s="729"/>
      <c r="Y82" s="889"/>
      <c r="Z82" s="559"/>
      <c r="AA82" s="560">
        <f t="shared" si="241"/>
        <v>0</v>
      </c>
      <c r="AB82" s="729"/>
      <c r="AC82" s="889"/>
      <c r="AD82" s="559"/>
      <c r="AE82" s="560">
        <f t="shared" si="242"/>
        <v>0</v>
      </c>
      <c r="AF82" s="729"/>
      <c r="AG82" s="889"/>
      <c r="AH82" s="559"/>
      <c r="AI82" s="560">
        <f t="shared" si="220"/>
        <v>0</v>
      </c>
      <c r="AJ82" s="561">
        <f t="shared" si="249"/>
        <v>0</v>
      </c>
      <c r="AK82" s="1029"/>
      <c r="AL82" s="556">
        <f t="shared" si="250"/>
        <v>0</v>
      </c>
      <c r="AM82" s="562">
        <f t="shared" si="250"/>
        <v>0</v>
      </c>
      <c r="AN82" s="466">
        <f t="shared" si="222"/>
        <v>0</v>
      </c>
      <c r="AO82" s="558">
        <f t="shared" si="208"/>
        <v>0</v>
      </c>
      <c r="AP82" s="467">
        <f>AM82-AL82</f>
        <v>0</v>
      </c>
      <c r="AQ82" s="439">
        <f>SUM(Q82,AJ82)</f>
        <v>0</v>
      </c>
      <c r="AR82" s="1040"/>
      <c r="AS82" s="282">
        <f>S82+AL82</f>
        <v>0</v>
      </c>
      <c r="AT82" s="282">
        <f>T82+AM82</f>
        <v>0</v>
      </c>
      <c r="AU82" s="68">
        <f t="shared" si="223"/>
        <v>0</v>
      </c>
      <c r="AV82" s="558">
        <f t="shared" si="209"/>
        <v>0</v>
      </c>
      <c r="AW82" s="266">
        <f>AT82-AS82</f>
        <v>0</v>
      </c>
      <c r="AX82" s="227"/>
      <c r="AY82" s="228"/>
      <c r="BC82" s="729"/>
      <c r="BD82" s="889"/>
      <c r="BE82" s="559"/>
      <c r="BF82" s="560">
        <f t="shared" si="224"/>
        <v>0</v>
      </c>
      <c r="BG82" s="729"/>
      <c r="BH82" s="889"/>
      <c r="BI82" s="559"/>
      <c r="BJ82" s="560">
        <f t="shared" si="225"/>
        <v>0</v>
      </c>
      <c r="BK82" s="729"/>
      <c r="BL82" s="889"/>
      <c r="BM82" s="559"/>
      <c r="BN82" s="560">
        <f t="shared" si="226"/>
        <v>0</v>
      </c>
      <c r="BO82" s="561">
        <f t="shared" si="251"/>
        <v>0</v>
      </c>
      <c r="BP82" s="556">
        <f t="shared" si="251"/>
        <v>0</v>
      </c>
      <c r="BQ82" s="562">
        <f t="shared" si="251"/>
        <v>0</v>
      </c>
      <c r="BR82" s="465">
        <f t="shared" si="228"/>
        <v>0</v>
      </c>
      <c r="BS82" s="467">
        <f t="shared" si="229"/>
        <v>0</v>
      </c>
      <c r="BT82" s="729"/>
      <c r="BU82" s="889"/>
      <c r="BV82" s="559"/>
      <c r="BW82" s="560">
        <f t="shared" si="230"/>
        <v>0</v>
      </c>
      <c r="BX82" s="729"/>
      <c r="BY82" s="889"/>
      <c r="BZ82" s="559"/>
      <c r="CA82" s="560">
        <f t="shared" si="231"/>
        <v>0</v>
      </c>
      <c r="CB82" s="729"/>
      <c r="CC82" s="889"/>
      <c r="CD82" s="559"/>
      <c r="CE82" s="560">
        <f t="shared" si="232"/>
        <v>0</v>
      </c>
      <c r="CF82" s="561">
        <f t="shared" si="252"/>
        <v>0</v>
      </c>
      <c r="CG82" s="556">
        <f t="shared" si="252"/>
        <v>0</v>
      </c>
      <c r="CH82" s="562">
        <f t="shared" si="252"/>
        <v>0</v>
      </c>
      <c r="CI82" s="466">
        <f t="shared" si="234"/>
        <v>0</v>
      </c>
      <c r="CJ82" s="467">
        <f>CH82-CG82</f>
        <v>0</v>
      </c>
      <c r="CK82" s="439">
        <f>SUM(BO82,CF82)</f>
        <v>0</v>
      </c>
      <c r="CL82" s="282">
        <f>BP82+CG82</f>
        <v>0</v>
      </c>
      <c r="CM82" s="282">
        <f>BQ82+CH82</f>
        <v>0</v>
      </c>
      <c r="CN82" s="68">
        <f t="shared" si="235"/>
        <v>0</v>
      </c>
      <c r="CO82" s="266">
        <f>CM82-CL82</f>
        <v>0</v>
      </c>
      <c r="CP82" s="227"/>
      <c r="CQ82" s="228"/>
    </row>
    <row r="83" spans="1:98" s="76" customFormat="1" ht="20.100000000000001" customHeight="1">
      <c r="A83" s="38"/>
      <c r="B83" s="1097" t="s">
        <v>49</v>
      </c>
      <c r="C83" s="1098"/>
      <c r="D83" s="1099"/>
      <c r="E83" s="726">
        <f>E76+E79</f>
        <v>617</v>
      </c>
      <c r="F83" s="887">
        <f>F76+F79</f>
        <v>617</v>
      </c>
      <c r="G83" s="932">
        <f>G76+G79</f>
        <v>0</v>
      </c>
      <c r="H83" s="563">
        <f>G83-F83</f>
        <v>-617</v>
      </c>
      <c r="I83" s="726">
        <f>I76+I79</f>
        <v>617</v>
      </c>
      <c r="J83" s="887">
        <f>J76+J79</f>
        <v>617</v>
      </c>
      <c r="K83" s="541">
        <f>K76+K79</f>
        <v>0</v>
      </c>
      <c r="L83" s="563">
        <f>K83-J83</f>
        <v>-617</v>
      </c>
      <c r="M83" s="726">
        <f>M76+M79</f>
        <v>617</v>
      </c>
      <c r="N83" s="887">
        <f>N76+N79</f>
        <v>617</v>
      </c>
      <c r="O83" s="541">
        <f>O76+O79</f>
        <v>0</v>
      </c>
      <c r="P83" s="563">
        <f>O83-N83</f>
        <v>-617</v>
      </c>
      <c r="Q83" s="1015">
        <f t="shared" si="247"/>
        <v>1851</v>
      </c>
      <c r="R83" s="1026">
        <f>R76+R79</f>
        <v>0</v>
      </c>
      <c r="S83" s="966">
        <f t="shared" si="248"/>
        <v>1851</v>
      </c>
      <c r="T83" s="565">
        <f t="shared" si="248"/>
        <v>0</v>
      </c>
      <c r="U83" s="566">
        <f t="shared" si="239"/>
        <v>-1851</v>
      </c>
      <c r="V83" s="993">
        <f t="shared" si="207"/>
        <v>0</v>
      </c>
      <c r="W83" s="567">
        <f t="shared" si="240"/>
        <v>-1851</v>
      </c>
      <c r="X83" s="726">
        <f>X76+X79</f>
        <v>750</v>
      </c>
      <c r="Y83" s="887">
        <f>Y76+Y79</f>
        <v>0</v>
      </c>
      <c r="Z83" s="541">
        <f>Z76+Z79</f>
        <v>0</v>
      </c>
      <c r="AA83" s="563">
        <f t="shared" si="241"/>
        <v>0</v>
      </c>
      <c r="AB83" s="726">
        <f>AB76+AB79</f>
        <v>750</v>
      </c>
      <c r="AC83" s="887">
        <f>AC76+AC79</f>
        <v>0</v>
      </c>
      <c r="AD83" s="541">
        <f>AD76+AD79</f>
        <v>0</v>
      </c>
      <c r="AE83" s="563">
        <f>AD83-AC83</f>
        <v>0</v>
      </c>
      <c r="AF83" s="726">
        <f>AF76+AF79</f>
        <v>750</v>
      </c>
      <c r="AG83" s="887">
        <f>AG76+AG79</f>
        <v>0</v>
      </c>
      <c r="AH83" s="541">
        <f>AH76+AH79</f>
        <v>0</v>
      </c>
      <c r="AI83" s="563">
        <f t="shared" si="220"/>
        <v>0</v>
      </c>
      <c r="AJ83" s="543">
        <f t="shared" si="249"/>
        <v>2250</v>
      </c>
      <c r="AK83" s="1026">
        <f>AK76+AK79</f>
        <v>0</v>
      </c>
      <c r="AL83" s="564">
        <f t="shared" si="250"/>
        <v>0</v>
      </c>
      <c r="AM83" s="565">
        <f t="shared" si="250"/>
        <v>0</v>
      </c>
      <c r="AN83" s="568">
        <f t="shared" si="222"/>
        <v>-2250</v>
      </c>
      <c r="AO83" s="993">
        <f t="shared" si="208"/>
        <v>0</v>
      </c>
      <c r="AP83" s="567">
        <f>AM83-AL83</f>
        <v>0</v>
      </c>
      <c r="AQ83" s="548">
        <f>SUM(Q83,AJ83)</f>
        <v>4101</v>
      </c>
      <c r="AR83" s="599">
        <f>AR76+AR79</f>
        <v>0</v>
      </c>
      <c r="AS83" s="99">
        <f>S83+AL83</f>
        <v>1851</v>
      </c>
      <c r="AT83" s="193">
        <f>SUM(T83,AM83)</f>
        <v>0</v>
      </c>
      <c r="AU83" s="161">
        <f t="shared" si="223"/>
        <v>-4101</v>
      </c>
      <c r="AV83" s="993">
        <f t="shared" si="209"/>
        <v>0</v>
      </c>
      <c r="AW83" s="201">
        <f>AT83-AS83</f>
        <v>-1851</v>
      </c>
      <c r="AX83" s="215"/>
      <c r="AY83" s="23"/>
      <c r="BC83" s="726">
        <f>BC76+BC79</f>
        <v>0</v>
      </c>
      <c r="BD83" s="887">
        <f>BD76+BD79</f>
        <v>0</v>
      </c>
      <c r="BE83" s="541">
        <f>BE76+BE79</f>
        <v>0</v>
      </c>
      <c r="BF83" s="563">
        <f>BE83-BD83</f>
        <v>0</v>
      </c>
      <c r="BG83" s="726">
        <f>BG76+BG79</f>
        <v>0</v>
      </c>
      <c r="BH83" s="887">
        <f>BH76+BH79</f>
        <v>0</v>
      </c>
      <c r="BI83" s="541">
        <f>BI76+BI79</f>
        <v>0</v>
      </c>
      <c r="BJ83" s="563">
        <f>BI83-BH83</f>
        <v>0</v>
      </c>
      <c r="BK83" s="726">
        <f>BK76+BK79</f>
        <v>0</v>
      </c>
      <c r="BL83" s="887">
        <f>BL76+BL79</f>
        <v>0</v>
      </c>
      <c r="BM83" s="541">
        <f>BM76+BM79</f>
        <v>0</v>
      </c>
      <c r="BN83" s="563">
        <f>BM83-BL83</f>
        <v>0</v>
      </c>
      <c r="BO83" s="543">
        <f t="shared" si="251"/>
        <v>0</v>
      </c>
      <c r="BP83" s="564">
        <f t="shared" si="251"/>
        <v>0</v>
      </c>
      <c r="BQ83" s="565">
        <f t="shared" si="251"/>
        <v>0</v>
      </c>
      <c r="BR83" s="566">
        <f t="shared" si="228"/>
        <v>0</v>
      </c>
      <c r="BS83" s="567">
        <f t="shared" si="229"/>
        <v>0</v>
      </c>
      <c r="BT83" s="726">
        <f>BT76+BT79</f>
        <v>0</v>
      </c>
      <c r="BU83" s="887">
        <f>BU76+BU79</f>
        <v>0</v>
      </c>
      <c r="BV83" s="541">
        <f>BV76+BV79</f>
        <v>0</v>
      </c>
      <c r="BW83" s="563">
        <f t="shared" si="230"/>
        <v>0</v>
      </c>
      <c r="BX83" s="726">
        <f>BX76+BX79</f>
        <v>0</v>
      </c>
      <c r="BY83" s="887">
        <f>BY76+BY79</f>
        <v>0</v>
      </c>
      <c r="BZ83" s="541">
        <f>BZ76+BZ79</f>
        <v>0</v>
      </c>
      <c r="CA83" s="563">
        <f>BZ83-BY83</f>
        <v>0</v>
      </c>
      <c r="CB83" s="726">
        <f>CB76+CB79</f>
        <v>0</v>
      </c>
      <c r="CC83" s="887">
        <f>CC76+CC79</f>
        <v>0</v>
      </c>
      <c r="CD83" s="541">
        <f>CD76+CD79</f>
        <v>0</v>
      </c>
      <c r="CE83" s="563">
        <f t="shared" si="232"/>
        <v>0</v>
      </c>
      <c r="CF83" s="543">
        <f t="shared" si="252"/>
        <v>0</v>
      </c>
      <c r="CG83" s="564">
        <f t="shared" si="252"/>
        <v>0</v>
      </c>
      <c r="CH83" s="565">
        <f t="shared" si="252"/>
        <v>0</v>
      </c>
      <c r="CI83" s="568">
        <f t="shared" si="234"/>
        <v>0</v>
      </c>
      <c r="CJ83" s="567">
        <f>CH83-CG83</f>
        <v>0</v>
      </c>
      <c r="CK83" s="548">
        <f>SUM(BO83,CF83)</f>
        <v>0</v>
      </c>
      <c r="CL83" s="99">
        <f>BP83+CG83</f>
        <v>0</v>
      </c>
      <c r="CM83" s="193">
        <f>SUM(BQ83,CH83)</f>
        <v>0</v>
      </c>
      <c r="CN83" s="161">
        <f t="shared" si="235"/>
        <v>0</v>
      </c>
      <c r="CO83" s="201">
        <f>CM83-CL83</f>
        <v>0</v>
      </c>
      <c r="CP83" s="215"/>
      <c r="CQ83" s="23"/>
    </row>
    <row r="84" spans="1:98" s="76" customFormat="1" ht="20.100000000000001" customHeight="1">
      <c r="A84" s="38"/>
      <c r="B84" s="368" t="s">
        <v>88</v>
      </c>
      <c r="C84" s="369"/>
      <c r="D84" s="370"/>
      <c r="E84" s="728">
        <f>E86/E83</f>
        <v>164.64019448946516</v>
      </c>
      <c r="F84" s="888">
        <f>F86/F83</f>
        <v>164.64019448946516</v>
      </c>
      <c r="G84" s="742" t="e">
        <f>G86/G83</f>
        <v>#DIV/0!</v>
      </c>
      <c r="H84" s="550" t="e">
        <f>G84-F84</f>
        <v>#DIV/0!</v>
      </c>
      <c r="I84" s="728">
        <f>I86/I83</f>
        <v>164.64019448946516</v>
      </c>
      <c r="J84" s="888">
        <f>J86/J83</f>
        <v>164.64019448946516</v>
      </c>
      <c r="K84" s="549" t="e">
        <f>K86/K83</f>
        <v>#DIV/0!</v>
      </c>
      <c r="L84" s="550" t="e">
        <f>K84-J84</f>
        <v>#DIV/0!</v>
      </c>
      <c r="M84" s="728">
        <f>M86/M83</f>
        <v>164.64019448946516</v>
      </c>
      <c r="N84" s="888">
        <f>N86/N83</f>
        <v>164.64019448946516</v>
      </c>
      <c r="O84" s="549" t="e">
        <f>O86/O83</f>
        <v>#DIV/0!</v>
      </c>
      <c r="P84" s="874" t="e">
        <f>O84-N84</f>
        <v>#DIV/0!</v>
      </c>
      <c r="Q84" s="1016">
        <f>Q86/Q83</f>
        <v>164.64019448946516</v>
      </c>
      <c r="R84" s="1027" t="e">
        <f>R86/R83</f>
        <v>#DIV/0!</v>
      </c>
      <c r="S84" s="552">
        <f>S86/S83</f>
        <v>164.64019448946516</v>
      </c>
      <c r="T84" s="553" t="e">
        <f>T86/T83</f>
        <v>#DIV/0!</v>
      </c>
      <c r="U84" s="553" t="e">
        <f t="shared" si="239"/>
        <v>#DIV/0!</v>
      </c>
      <c r="V84" s="553" t="e">
        <f t="shared" si="207"/>
        <v>#DIV/0!</v>
      </c>
      <c r="W84" s="553" t="e">
        <f t="shared" si="240"/>
        <v>#DIV/0!</v>
      </c>
      <c r="X84" s="728">
        <f>X86/X83</f>
        <v>150.55466666666666</v>
      </c>
      <c r="Y84" s="888" t="e">
        <f>Y86/Y83</f>
        <v>#DIV/0!</v>
      </c>
      <c r="Z84" s="549" t="e">
        <f>Z86/Z83</f>
        <v>#DIV/0!</v>
      </c>
      <c r="AA84" s="874" t="e">
        <f t="shared" si="241"/>
        <v>#DIV/0!</v>
      </c>
      <c r="AB84" s="728">
        <f>AB86/AB83</f>
        <v>150.55466666666666</v>
      </c>
      <c r="AC84" s="888" t="e">
        <f>AC86/AC83</f>
        <v>#DIV/0!</v>
      </c>
      <c r="AD84" s="549" t="e">
        <f>AD86/AD83</f>
        <v>#DIV/0!</v>
      </c>
      <c r="AE84" s="550" t="e">
        <f>AD84-AC84</f>
        <v>#DIV/0!</v>
      </c>
      <c r="AF84" s="728">
        <f>AF86/AF83</f>
        <v>150.55466666666666</v>
      </c>
      <c r="AG84" s="888" t="e">
        <f>AG86/AG83</f>
        <v>#DIV/0!</v>
      </c>
      <c r="AH84" s="549" t="e">
        <f>AH86/AH83</f>
        <v>#DIV/0!</v>
      </c>
      <c r="AI84" s="550" t="e">
        <f t="shared" si="220"/>
        <v>#DIV/0!</v>
      </c>
      <c r="AJ84" s="551">
        <f>AJ86/AJ83</f>
        <v>150.55466666666666</v>
      </c>
      <c r="AK84" s="1027" t="e">
        <f>AK86/AK83</f>
        <v>#DIV/0!</v>
      </c>
      <c r="AL84" s="552" t="e">
        <f>AL86/AL83</f>
        <v>#DIV/0!</v>
      </c>
      <c r="AM84" s="553" t="e">
        <f>AM86/AM83</f>
        <v>#DIV/0!</v>
      </c>
      <c r="AN84" s="553" t="e">
        <f t="shared" si="222"/>
        <v>#DIV/0!</v>
      </c>
      <c r="AO84" s="553" t="e">
        <f t="shared" si="208"/>
        <v>#DIV/0!</v>
      </c>
      <c r="AP84" s="553" t="e">
        <f>AM84-AL84</f>
        <v>#DIV/0!</v>
      </c>
      <c r="AQ84" s="551">
        <f>AQ86/AQ83</f>
        <v>156.91221653255303</v>
      </c>
      <c r="AR84" s="1039" t="e">
        <f>AR86/AR83</f>
        <v>#DIV/0!</v>
      </c>
      <c r="AS84" s="371">
        <f>AS86/AS83</f>
        <v>164.64019448946516</v>
      </c>
      <c r="AT84" s="372" t="e">
        <f>AT86/AT83</f>
        <v>#DIV/0!</v>
      </c>
      <c r="AU84" s="372" t="e">
        <f t="shared" si="223"/>
        <v>#DIV/0!</v>
      </c>
      <c r="AV84" s="553" t="e">
        <f t="shared" si="209"/>
        <v>#DIV/0!</v>
      </c>
      <c r="AW84" s="372" t="e">
        <f>AT84-AS84</f>
        <v>#DIV/0!</v>
      </c>
      <c r="AX84" s="215"/>
      <c r="AY84" s="23"/>
      <c r="AZ84" s="199"/>
      <c r="BA84" s="199"/>
      <c r="BB84" s="199"/>
      <c r="BC84" s="728" t="e">
        <f>BC86/BC83</f>
        <v>#DIV/0!</v>
      </c>
      <c r="BD84" s="888" t="e">
        <f>BD86/BD83</f>
        <v>#DIV/0!</v>
      </c>
      <c r="BE84" s="549" t="e">
        <f>BE86/BE83</f>
        <v>#DIV/0!</v>
      </c>
      <c r="BF84" s="550" t="e">
        <f>BE84-BD84</f>
        <v>#DIV/0!</v>
      </c>
      <c r="BG84" s="728" t="e">
        <f>BG86/BG83</f>
        <v>#DIV/0!</v>
      </c>
      <c r="BH84" s="888" t="e">
        <f>BH86/BH83</f>
        <v>#DIV/0!</v>
      </c>
      <c r="BI84" s="549" t="e">
        <f>BI86/BI83</f>
        <v>#DIV/0!</v>
      </c>
      <c r="BJ84" s="550" t="e">
        <f>BI84-BH84</f>
        <v>#DIV/0!</v>
      </c>
      <c r="BK84" s="728" t="e">
        <f>BK86/BK83</f>
        <v>#DIV/0!</v>
      </c>
      <c r="BL84" s="888" t="e">
        <f>BL86/BL83</f>
        <v>#DIV/0!</v>
      </c>
      <c r="BM84" s="549" t="e">
        <f>BM86/BM83</f>
        <v>#DIV/0!</v>
      </c>
      <c r="BN84" s="874" t="e">
        <f>BM84-BL84</f>
        <v>#DIV/0!</v>
      </c>
      <c r="BO84" s="551" t="e">
        <f>BO86/BO83</f>
        <v>#DIV/0!</v>
      </c>
      <c r="BP84" s="552" t="e">
        <f>BP86/BP83</f>
        <v>#DIV/0!</v>
      </c>
      <c r="BQ84" s="553" t="e">
        <f>BQ86/BQ83</f>
        <v>#DIV/0!</v>
      </c>
      <c r="BR84" s="553" t="e">
        <f t="shared" si="228"/>
        <v>#DIV/0!</v>
      </c>
      <c r="BS84" s="553" t="e">
        <f t="shared" si="229"/>
        <v>#DIV/0!</v>
      </c>
      <c r="BT84" s="728" t="e">
        <f>BT86/BT83</f>
        <v>#DIV/0!</v>
      </c>
      <c r="BU84" s="888" t="e">
        <f>BU86/BU83</f>
        <v>#DIV/0!</v>
      </c>
      <c r="BV84" s="549" t="e">
        <f>BV86/BV83</f>
        <v>#DIV/0!</v>
      </c>
      <c r="BW84" s="874" t="e">
        <f t="shared" si="230"/>
        <v>#DIV/0!</v>
      </c>
      <c r="BX84" s="728" t="e">
        <f>BX86/BX83</f>
        <v>#DIV/0!</v>
      </c>
      <c r="BY84" s="888" t="e">
        <f>BY86/BY83</f>
        <v>#DIV/0!</v>
      </c>
      <c r="BZ84" s="549" t="e">
        <f>BZ86/BZ83</f>
        <v>#DIV/0!</v>
      </c>
      <c r="CA84" s="550" t="e">
        <f>BZ84-BY84</f>
        <v>#DIV/0!</v>
      </c>
      <c r="CB84" s="728" t="e">
        <f>CB86/CB83</f>
        <v>#DIV/0!</v>
      </c>
      <c r="CC84" s="888" t="e">
        <f>CC86/CC83</f>
        <v>#DIV/0!</v>
      </c>
      <c r="CD84" s="549" t="e">
        <f>CD86/CD83</f>
        <v>#DIV/0!</v>
      </c>
      <c r="CE84" s="550" t="e">
        <f t="shared" si="232"/>
        <v>#DIV/0!</v>
      </c>
      <c r="CF84" s="551" t="e">
        <f>CF86/CF83</f>
        <v>#DIV/0!</v>
      </c>
      <c r="CG84" s="552" t="e">
        <f>CG86/CG83</f>
        <v>#DIV/0!</v>
      </c>
      <c r="CH84" s="553" t="e">
        <f>CH86/CH83</f>
        <v>#DIV/0!</v>
      </c>
      <c r="CI84" s="553" t="e">
        <f t="shared" si="234"/>
        <v>#DIV/0!</v>
      </c>
      <c r="CJ84" s="553" t="e">
        <f>CH84-CG84</f>
        <v>#DIV/0!</v>
      </c>
      <c r="CK84" s="551" t="e">
        <f>CK86/CK83</f>
        <v>#DIV/0!</v>
      </c>
      <c r="CL84" s="371" t="e">
        <f>CL86/CL83</f>
        <v>#DIV/0!</v>
      </c>
      <c r="CM84" s="372" t="e">
        <f>CM86/CM83</f>
        <v>#DIV/0!</v>
      </c>
      <c r="CN84" s="372" t="e">
        <f t="shared" si="235"/>
        <v>#DIV/0!</v>
      </c>
      <c r="CO84" s="372" t="e">
        <f>CM84-CL84</f>
        <v>#DIV/0!</v>
      </c>
      <c r="CP84" s="215"/>
      <c r="CQ84" s="23"/>
      <c r="CR84" s="199"/>
      <c r="CS84" s="199"/>
      <c r="CT84" s="199"/>
    </row>
    <row r="85" spans="1:98" ht="20.100000000000001" customHeight="1">
      <c r="A85" s="33"/>
      <c r="B85" s="33" t="s">
        <v>5</v>
      </c>
      <c r="C85" s="32"/>
      <c r="D85" s="44"/>
      <c r="E85" s="617"/>
      <c r="F85" s="885"/>
      <c r="G85" s="930"/>
      <c r="H85" s="819">
        <f>G86/F86</f>
        <v>0</v>
      </c>
      <c r="I85" s="617"/>
      <c r="J85" s="885"/>
      <c r="K85" s="536"/>
      <c r="L85" s="819">
        <f>K86/J86</f>
        <v>0</v>
      </c>
      <c r="M85" s="617"/>
      <c r="N85" s="885"/>
      <c r="O85" s="536"/>
      <c r="P85" s="819">
        <f>O86/N86</f>
        <v>0</v>
      </c>
      <c r="Q85" s="1014"/>
      <c r="R85" s="1025"/>
      <c r="S85" s="538"/>
      <c r="T85" s="435"/>
      <c r="U85" s="672">
        <f>T86/Q86</f>
        <v>0</v>
      </c>
      <c r="V85" s="678">
        <f t="shared" si="207"/>
        <v>0</v>
      </c>
      <c r="W85" s="959">
        <f>T86/S86</f>
        <v>0</v>
      </c>
      <c r="X85" s="617"/>
      <c r="Y85" s="885"/>
      <c r="Z85" s="536"/>
      <c r="AA85" s="819" t="e">
        <f>Z86/Y86</f>
        <v>#DIV/0!</v>
      </c>
      <c r="AB85" s="617"/>
      <c r="AC85" s="885"/>
      <c r="AD85" s="536"/>
      <c r="AE85" s="537" t="e">
        <f>AD86/AC86</f>
        <v>#DIV/0!</v>
      </c>
      <c r="AF85" s="617"/>
      <c r="AG85" s="885"/>
      <c r="AH85" s="536"/>
      <c r="AI85" s="537" t="e">
        <f>AH86/AG86</f>
        <v>#DIV/0!</v>
      </c>
      <c r="AJ85" s="444"/>
      <c r="AK85" s="1025"/>
      <c r="AL85" s="538"/>
      <c r="AM85" s="435"/>
      <c r="AN85" s="838">
        <f>AM86/AJ86</f>
        <v>0</v>
      </c>
      <c r="AO85" s="678">
        <f t="shared" si="208"/>
        <v>0</v>
      </c>
      <c r="AP85" s="409" t="e">
        <f>AM86/AL86</f>
        <v>#DIV/0!</v>
      </c>
      <c r="AQ85" s="436"/>
      <c r="AR85" s="618"/>
      <c r="AS85" s="96"/>
      <c r="AT85" s="10"/>
      <c r="AU85" s="834">
        <f>AT86/AQ86</f>
        <v>0</v>
      </c>
      <c r="AV85" s="678">
        <f t="shared" si="209"/>
        <v>0</v>
      </c>
      <c r="AW85" s="64">
        <f>AT86/AS86</f>
        <v>0</v>
      </c>
      <c r="AX85" s="213"/>
      <c r="AY85" s="24"/>
      <c r="BC85" s="617"/>
      <c r="BD85" s="885"/>
      <c r="BE85" s="536"/>
      <c r="BF85" s="819" t="e">
        <f>BE86/BD86</f>
        <v>#DIV/0!</v>
      </c>
      <c r="BG85" s="617"/>
      <c r="BH85" s="885"/>
      <c r="BI85" s="536"/>
      <c r="BJ85" s="819" t="e">
        <f>BI86/BH86</f>
        <v>#DIV/0!</v>
      </c>
      <c r="BK85" s="617"/>
      <c r="BL85" s="885"/>
      <c r="BM85" s="536"/>
      <c r="BN85" s="819" t="e">
        <f>BM86/BL86</f>
        <v>#DIV/0!</v>
      </c>
      <c r="BO85" s="444"/>
      <c r="BP85" s="538"/>
      <c r="BQ85" s="435"/>
      <c r="BR85" s="829" t="e">
        <f>BQ86/BO86</f>
        <v>#DIV/0!</v>
      </c>
      <c r="BS85" s="765" t="e">
        <f>BQ86/BP86</f>
        <v>#DIV/0!</v>
      </c>
      <c r="BT85" s="617"/>
      <c r="BU85" s="885"/>
      <c r="BV85" s="536"/>
      <c r="BW85" s="819" t="e">
        <f>BV86/BU86</f>
        <v>#DIV/0!</v>
      </c>
      <c r="BX85" s="617"/>
      <c r="BY85" s="885"/>
      <c r="BZ85" s="536"/>
      <c r="CA85" s="537" t="e">
        <f>BZ86/BY86</f>
        <v>#DIV/0!</v>
      </c>
      <c r="CB85" s="617"/>
      <c r="CC85" s="885"/>
      <c r="CD85" s="536"/>
      <c r="CE85" s="537" t="e">
        <f>CD86/CC86</f>
        <v>#DIV/0!</v>
      </c>
      <c r="CF85" s="444"/>
      <c r="CG85" s="538"/>
      <c r="CH85" s="435"/>
      <c r="CI85" s="838" t="e">
        <f>CH86/CF86</f>
        <v>#DIV/0!</v>
      </c>
      <c r="CJ85" s="409" t="e">
        <f>CH86/CG86</f>
        <v>#DIV/0!</v>
      </c>
      <c r="CK85" s="436"/>
      <c r="CL85" s="96"/>
      <c r="CM85" s="10"/>
      <c r="CN85" s="834" t="e">
        <f>CM86/CK86</f>
        <v>#DIV/0!</v>
      </c>
      <c r="CO85" s="64" t="e">
        <f>CM86/CL86</f>
        <v>#DIV/0!</v>
      </c>
      <c r="CP85" s="213"/>
      <c r="CQ85" s="24"/>
    </row>
    <row r="86" spans="1:98" s="188" customFormat="1" ht="20.100000000000001" customHeight="1">
      <c r="A86" s="79"/>
      <c r="B86" s="41" t="s">
        <v>14</v>
      </c>
      <c r="C86" s="187"/>
      <c r="D86" s="181"/>
      <c r="E86" s="620">
        <f>E78+E81+E82</f>
        <v>101583</v>
      </c>
      <c r="F86" s="376">
        <f>F78+F81+F82</f>
        <v>101583</v>
      </c>
      <c r="G86" s="375">
        <f>G78+G81+G82</f>
        <v>0</v>
      </c>
      <c r="H86" s="532">
        <f>G86-F86</f>
        <v>-101583</v>
      </c>
      <c r="I86" s="620">
        <f>I78+I81+I82</f>
        <v>101583</v>
      </c>
      <c r="J86" s="376">
        <f>J78+J81+J82</f>
        <v>101583</v>
      </c>
      <c r="K86" s="374">
        <f>K78+K81+K82</f>
        <v>0</v>
      </c>
      <c r="L86" s="532">
        <f>K86-J86</f>
        <v>-101583</v>
      </c>
      <c r="M86" s="620">
        <f>M78+M81+M82</f>
        <v>101583</v>
      </c>
      <c r="N86" s="376">
        <f>N78+N81+N82</f>
        <v>101583</v>
      </c>
      <c r="O86" s="374">
        <f>O78+O81+O82</f>
        <v>0</v>
      </c>
      <c r="P86" s="532">
        <f>O86-N86</f>
        <v>-101583</v>
      </c>
      <c r="Q86" s="644">
        <f>E86+I86+M86</f>
        <v>304749</v>
      </c>
      <c r="R86" s="1023">
        <f>R78+R81+R82</f>
        <v>0</v>
      </c>
      <c r="S86" s="533">
        <f t="shared" ref="S86:T88" si="253">F86+J86+N86</f>
        <v>304749</v>
      </c>
      <c r="T86" s="569">
        <f t="shared" si="253"/>
        <v>0</v>
      </c>
      <c r="U86" s="499">
        <f>T86-Q86</f>
        <v>-304749</v>
      </c>
      <c r="V86" s="377">
        <f t="shared" si="207"/>
        <v>0</v>
      </c>
      <c r="W86" s="645">
        <f>T86-S86</f>
        <v>-304749</v>
      </c>
      <c r="X86" s="620">
        <f>X78+X81+X82</f>
        <v>112916</v>
      </c>
      <c r="Y86" s="376">
        <f>Y78+Y81+Y82</f>
        <v>0</v>
      </c>
      <c r="Z86" s="374">
        <f>Z78+Z81+Z82</f>
        <v>0</v>
      </c>
      <c r="AA86" s="532">
        <f t="shared" ref="AA86:AA91" si="254">Z86-Y86</f>
        <v>0</v>
      </c>
      <c r="AB86" s="620">
        <f>AB78+AB81+AB82</f>
        <v>112916</v>
      </c>
      <c r="AC86" s="376">
        <f>AC78+AC81+AC82</f>
        <v>0</v>
      </c>
      <c r="AD86" s="374">
        <f>AD78+AD81+AD82</f>
        <v>0</v>
      </c>
      <c r="AE86" s="532">
        <f t="shared" ref="AE86:AE91" si="255">AD86-AC86</f>
        <v>0</v>
      </c>
      <c r="AF86" s="620">
        <f>AF78+AF81+AF82</f>
        <v>112916</v>
      </c>
      <c r="AG86" s="376">
        <f>AG78+AG81+AG82</f>
        <v>0</v>
      </c>
      <c r="AH86" s="374">
        <f>AH78+AH81+AH82</f>
        <v>0</v>
      </c>
      <c r="AI86" s="532">
        <f>AH86-AG86</f>
        <v>0</v>
      </c>
      <c r="AJ86" s="485">
        <f t="shared" ref="AJ86:AJ88" si="256">X86+AB86+AF86</f>
        <v>338748</v>
      </c>
      <c r="AK86" s="1023">
        <f>AK78+AK81+AK82</f>
        <v>0</v>
      </c>
      <c r="AL86" s="533">
        <f t="shared" ref="AL86:AM88" si="257">Y86+AC86+AG86</f>
        <v>0</v>
      </c>
      <c r="AM86" s="569">
        <f t="shared" si="257"/>
        <v>0</v>
      </c>
      <c r="AN86" s="836">
        <f>AM86-AJ86</f>
        <v>-338748</v>
      </c>
      <c r="AO86" s="377">
        <f t="shared" si="208"/>
        <v>0</v>
      </c>
      <c r="AP86" s="423">
        <f>AM86-AL86</f>
        <v>0</v>
      </c>
      <c r="AQ86" s="439">
        <f>SUM(Q86,AJ86)</f>
        <v>643497</v>
      </c>
      <c r="AR86" s="613">
        <f>AR78+AR81+AR82</f>
        <v>0</v>
      </c>
      <c r="AS86" s="95">
        <f>S86+AL86</f>
        <v>304749</v>
      </c>
      <c r="AT86" s="9">
        <f>SUM(T86,AM86)</f>
        <v>0</v>
      </c>
      <c r="AU86" s="840">
        <f>AT86-AQ86</f>
        <v>-643497</v>
      </c>
      <c r="AV86" s="377">
        <f t="shared" si="209"/>
        <v>0</v>
      </c>
      <c r="AW86" s="61">
        <f>AT86-AS86</f>
        <v>-304749</v>
      </c>
      <c r="AX86" s="213">
        <f>AQ86/6</f>
        <v>107249.5</v>
      </c>
      <c r="AY86" s="85">
        <f>AT86/6</f>
        <v>0</v>
      </c>
      <c r="AZ86" s="319">
        <f>AY86/AX86</f>
        <v>0</v>
      </c>
      <c r="BA86" s="72">
        <f>AY86-AX86</f>
        <v>-107249.5</v>
      </c>
      <c r="BB86" s="72">
        <f>AW86/6</f>
        <v>-50791.5</v>
      </c>
      <c r="BC86" s="620">
        <f>BC78+BC81+BC82</f>
        <v>0</v>
      </c>
      <c r="BD86" s="376">
        <f>BD78+BD81+BD82</f>
        <v>0</v>
      </c>
      <c r="BE86" s="374">
        <f>BE78+BE81+BE82</f>
        <v>0</v>
      </c>
      <c r="BF86" s="532">
        <f>BE86-BD86</f>
        <v>0</v>
      </c>
      <c r="BG86" s="620">
        <f>BG78+BG81+BG82</f>
        <v>0</v>
      </c>
      <c r="BH86" s="376">
        <f>BH78+BH81+BH82</f>
        <v>0</v>
      </c>
      <c r="BI86" s="374">
        <f>BI78+BI81+BI82</f>
        <v>0</v>
      </c>
      <c r="BJ86" s="532">
        <f>BI86-BH86</f>
        <v>0</v>
      </c>
      <c r="BK86" s="620">
        <f>BK78+BK81+BK82</f>
        <v>0</v>
      </c>
      <c r="BL86" s="376">
        <f>BL78+BL81+BL82</f>
        <v>0</v>
      </c>
      <c r="BM86" s="374">
        <f>BM78+BM81+BM82</f>
        <v>0</v>
      </c>
      <c r="BN86" s="532">
        <f>BM86-BL86</f>
        <v>0</v>
      </c>
      <c r="BO86" s="485">
        <f t="shared" ref="BO86:BQ88" si="258">BC86+BG86+BK86</f>
        <v>0</v>
      </c>
      <c r="BP86" s="533">
        <f t="shared" si="258"/>
        <v>0</v>
      </c>
      <c r="BQ86" s="569">
        <f t="shared" si="258"/>
        <v>0</v>
      </c>
      <c r="BR86" s="828">
        <f>BQ86-BO86</f>
        <v>0</v>
      </c>
      <c r="BS86" s="830">
        <f>BQ86-BP86</f>
        <v>0</v>
      </c>
      <c r="BT86" s="620">
        <f>BT78+BT81+BT82</f>
        <v>0</v>
      </c>
      <c r="BU86" s="376">
        <f>BU78+BU81+BU82</f>
        <v>0</v>
      </c>
      <c r="BV86" s="374">
        <f>BV78+BV81+BV82</f>
        <v>0</v>
      </c>
      <c r="BW86" s="532">
        <f t="shared" ref="BW86:BW91" si="259">BV86-BU86</f>
        <v>0</v>
      </c>
      <c r="BX86" s="620">
        <f>BX78+BX81+BX82</f>
        <v>0</v>
      </c>
      <c r="BY86" s="376">
        <f>BY78+BY81+BY82</f>
        <v>0</v>
      </c>
      <c r="BZ86" s="374">
        <f>BZ78+BZ81+BZ82</f>
        <v>0</v>
      </c>
      <c r="CA86" s="532">
        <f t="shared" ref="CA86:CA91" si="260">BZ86-BY86</f>
        <v>0</v>
      </c>
      <c r="CB86" s="620">
        <f>CB78+CB81+CB82</f>
        <v>0</v>
      </c>
      <c r="CC86" s="376">
        <f>CC78+CC81+CC82</f>
        <v>0</v>
      </c>
      <c r="CD86" s="374">
        <f>CD78+CD81+CD82</f>
        <v>0</v>
      </c>
      <c r="CE86" s="532">
        <f>CD86-CC86</f>
        <v>0</v>
      </c>
      <c r="CF86" s="485">
        <f t="shared" ref="CF86:CH88" si="261">BT86+BX86+CB86</f>
        <v>0</v>
      </c>
      <c r="CG86" s="533">
        <f t="shared" si="261"/>
        <v>0</v>
      </c>
      <c r="CH86" s="569">
        <f t="shared" si="261"/>
        <v>0</v>
      </c>
      <c r="CI86" s="836">
        <f>CH86-CF86</f>
        <v>0</v>
      </c>
      <c r="CJ86" s="423">
        <f>CH86-CG86</f>
        <v>0</v>
      </c>
      <c r="CK86" s="439">
        <f>SUM(BO86,CF86)</f>
        <v>0</v>
      </c>
      <c r="CL86" s="95">
        <f>BP86+CG86</f>
        <v>0</v>
      </c>
      <c r="CM86" s="9">
        <f>SUM(BQ86,CH86)</f>
        <v>0</v>
      </c>
      <c r="CN86" s="840">
        <f>CM86-CK86</f>
        <v>0</v>
      </c>
      <c r="CO86" s="61">
        <f>CM86-CL86</f>
        <v>0</v>
      </c>
      <c r="CP86" s="213">
        <f>CK86/6</f>
        <v>0</v>
      </c>
      <c r="CQ86" s="85">
        <f>CM86/6</f>
        <v>0</v>
      </c>
      <c r="CR86" s="319" t="e">
        <f>CQ86/CP86</f>
        <v>#DIV/0!</v>
      </c>
      <c r="CS86" s="72">
        <f>CQ86-CP86</f>
        <v>0</v>
      </c>
      <c r="CT86" s="72">
        <f>CO86/6</f>
        <v>0</v>
      </c>
    </row>
    <row r="87" spans="1:98" s="188" customFormat="1" ht="20.100000000000001" customHeight="1">
      <c r="A87" s="79"/>
      <c r="B87" s="120"/>
      <c r="C87" s="299"/>
      <c r="D87" s="334" t="s">
        <v>72</v>
      </c>
      <c r="E87" s="727">
        <v>0</v>
      </c>
      <c r="F87" s="887"/>
      <c r="G87" s="932"/>
      <c r="H87" s="542">
        <f>G87-F87</f>
        <v>0</v>
      </c>
      <c r="I87" s="727"/>
      <c r="J87" s="887"/>
      <c r="K87" s="541"/>
      <c r="L87" s="542">
        <f>K87-J87</f>
        <v>0</v>
      </c>
      <c r="M87" s="727"/>
      <c r="N87" s="887"/>
      <c r="O87" s="541"/>
      <c r="P87" s="542">
        <f>O87-N87</f>
        <v>0</v>
      </c>
      <c r="Q87" s="1015">
        <f t="shared" ref="Q87:Q88" si="262">E87+I87+M87</f>
        <v>0</v>
      </c>
      <c r="R87" s="1026"/>
      <c r="S87" s="1020">
        <f t="shared" si="253"/>
        <v>0</v>
      </c>
      <c r="T87" s="545">
        <f t="shared" si="253"/>
        <v>0</v>
      </c>
      <c r="U87" s="566">
        <f>T87-Q87</f>
        <v>0</v>
      </c>
      <c r="V87" s="993">
        <f t="shared" si="207"/>
        <v>0</v>
      </c>
      <c r="W87" s="738">
        <f>T87-S87</f>
        <v>0</v>
      </c>
      <c r="X87" s="727"/>
      <c r="Y87" s="887"/>
      <c r="Z87" s="541"/>
      <c r="AA87" s="542">
        <f t="shared" si="254"/>
        <v>0</v>
      </c>
      <c r="AB87" s="727"/>
      <c r="AC87" s="887"/>
      <c r="AD87" s="541"/>
      <c r="AE87" s="542">
        <f t="shared" si="255"/>
        <v>0</v>
      </c>
      <c r="AF87" s="727"/>
      <c r="AG87" s="887"/>
      <c r="AH87" s="541"/>
      <c r="AI87" s="550">
        <f>AH87-AG87</f>
        <v>0</v>
      </c>
      <c r="AJ87" s="551">
        <f t="shared" si="256"/>
        <v>0</v>
      </c>
      <c r="AK87" s="1026"/>
      <c r="AL87" s="552">
        <f t="shared" si="257"/>
        <v>0</v>
      </c>
      <c r="AM87" s="553">
        <f t="shared" si="257"/>
        <v>0</v>
      </c>
      <c r="AN87" s="528">
        <f>AM87-AJ87</f>
        <v>0</v>
      </c>
      <c r="AO87" s="993">
        <f t="shared" si="208"/>
        <v>0</v>
      </c>
      <c r="AP87" s="573">
        <f>AM87-AL87</f>
        <v>0</v>
      </c>
      <c r="AQ87" s="557">
        <f>SUM(Q87,AJ87)</f>
        <v>0</v>
      </c>
      <c r="AR87" s="599">
        <f>AK87+R87</f>
        <v>0</v>
      </c>
      <c r="AS87" s="110">
        <f>S87+AL87</f>
        <v>0</v>
      </c>
      <c r="AT87" s="304">
        <f>SUM(T87,AM87)</f>
        <v>0</v>
      </c>
      <c r="AU87" s="194">
        <f>AT87-AQ87</f>
        <v>0</v>
      </c>
      <c r="AV87" s="993">
        <f t="shared" si="209"/>
        <v>0</v>
      </c>
      <c r="AW87" s="201">
        <f>AT87-AS87</f>
        <v>0</v>
      </c>
      <c r="AX87" s="213"/>
      <c r="AY87" s="85"/>
      <c r="BC87" s="727"/>
      <c r="BD87" s="887"/>
      <c r="BE87" s="541"/>
      <c r="BF87" s="542">
        <f>BE87-BD87</f>
        <v>0</v>
      </c>
      <c r="BG87" s="727"/>
      <c r="BH87" s="887"/>
      <c r="BI87" s="541"/>
      <c r="BJ87" s="542">
        <f>BI87-BH87</f>
        <v>0</v>
      </c>
      <c r="BK87" s="727"/>
      <c r="BL87" s="887"/>
      <c r="BM87" s="541"/>
      <c r="BN87" s="542">
        <f>BM87-BL87</f>
        <v>0</v>
      </c>
      <c r="BO87" s="543">
        <f t="shared" si="258"/>
        <v>0</v>
      </c>
      <c r="BP87" s="616">
        <f t="shared" si="258"/>
        <v>0</v>
      </c>
      <c r="BQ87" s="545">
        <f t="shared" si="258"/>
        <v>0</v>
      </c>
      <c r="BR87" s="566">
        <f>BQ87-BO87</f>
        <v>0</v>
      </c>
      <c r="BS87" s="738">
        <f>BQ87-BP87</f>
        <v>0</v>
      </c>
      <c r="BT87" s="727"/>
      <c r="BU87" s="887"/>
      <c r="BV87" s="541"/>
      <c r="BW87" s="542">
        <f t="shared" si="259"/>
        <v>0</v>
      </c>
      <c r="BX87" s="727"/>
      <c r="BY87" s="887"/>
      <c r="BZ87" s="541"/>
      <c r="CA87" s="542">
        <f t="shared" si="260"/>
        <v>0</v>
      </c>
      <c r="CB87" s="727"/>
      <c r="CC87" s="887"/>
      <c r="CD87" s="541"/>
      <c r="CE87" s="550">
        <f>CD87-CC87</f>
        <v>0</v>
      </c>
      <c r="CF87" s="551">
        <f t="shared" si="261"/>
        <v>0</v>
      </c>
      <c r="CG87" s="552">
        <f t="shared" si="261"/>
        <v>0</v>
      </c>
      <c r="CH87" s="553">
        <f t="shared" si="261"/>
        <v>0</v>
      </c>
      <c r="CI87" s="528">
        <f>CH87-CF87</f>
        <v>0</v>
      </c>
      <c r="CJ87" s="573">
        <f>CH87-CG87</f>
        <v>0</v>
      </c>
      <c r="CK87" s="557">
        <f>SUM(BO87,CF87)</f>
        <v>0</v>
      </c>
      <c r="CL87" s="110">
        <f>BP87+CG87</f>
        <v>0</v>
      </c>
      <c r="CM87" s="304">
        <f>SUM(BQ87,CH87)</f>
        <v>0</v>
      </c>
      <c r="CN87" s="194">
        <f>CM87-CK87</f>
        <v>0</v>
      </c>
      <c r="CO87" s="201">
        <f>CM87-CL87</f>
        <v>0</v>
      </c>
      <c r="CP87" s="213"/>
      <c r="CQ87" s="85"/>
    </row>
    <row r="88" spans="1:98" s="188" customFormat="1" ht="20.100000000000001" customHeight="1">
      <c r="A88" s="79"/>
      <c r="B88" s="79"/>
      <c r="C88" s="300"/>
      <c r="D88" s="172" t="s">
        <v>73</v>
      </c>
      <c r="E88" s="486"/>
      <c r="F88" s="867"/>
      <c r="G88" s="933"/>
      <c r="H88" s="686">
        <f>G88-F88</f>
        <v>0</v>
      </c>
      <c r="I88" s="486"/>
      <c r="J88" s="867"/>
      <c r="K88" s="554"/>
      <c r="L88" s="686">
        <f>K88-J88</f>
        <v>0</v>
      </c>
      <c r="M88" s="486"/>
      <c r="N88" s="867"/>
      <c r="O88" s="554"/>
      <c r="P88" s="686">
        <f>O88-N88</f>
        <v>0</v>
      </c>
      <c r="Q88" s="694">
        <f t="shared" si="262"/>
        <v>0</v>
      </c>
      <c r="R88" s="1028"/>
      <c r="S88" s="479">
        <f t="shared" si="253"/>
        <v>0</v>
      </c>
      <c r="T88" s="421">
        <f t="shared" si="253"/>
        <v>0</v>
      </c>
      <c r="U88" s="422">
        <f>T88-Q88</f>
        <v>0</v>
      </c>
      <c r="V88" s="989">
        <f t="shared" si="207"/>
        <v>0</v>
      </c>
      <c r="W88" s="397">
        <f>T88-S88</f>
        <v>0</v>
      </c>
      <c r="X88" s="486"/>
      <c r="Y88" s="867"/>
      <c r="Z88" s="554"/>
      <c r="AA88" s="686">
        <f t="shared" si="254"/>
        <v>0</v>
      </c>
      <c r="AB88" s="486"/>
      <c r="AC88" s="867"/>
      <c r="AD88" s="554"/>
      <c r="AE88" s="686">
        <f t="shared" si="255"/>
        <v>0</v>
      </c>
      <c r="AF88" s="486"/>
      <c r="AG88" s="867"/>
      <c r="AH88" s="554"/>
      <c r="AI88" s="574">
        <f>AH88-AG88</f>
        <v>0</v>
      </c>
      <c r="AJ88" s="413">
        <f t="shared" si="256"/>
        <v>0</v>
      </c>
      <c r="AK88" s="1028"/>
      <c r="AL88" s="414">
        <f t="shared" si="257"/>
        <v>0</v>
      </c>
      <c r="AM88" s="421">
        <f t="shared" si="257"/>
        <v>0</v>
      </c>
      <c r="AN88" s="424">
        <f>AM88-AJ88</f>
        <v>0</v>
      </c>
      <c r="AO88" s="989">
        <f t="shared" si="208"/>
        <v>0</v>
      </c>
      <c r="AP88" s="423">
        <f>AM88-AL88</f>
        <v>0</v>
      </c>
      <c r="AQ88" s="439">
        <f>SUM(Q88,AJ88)</f>
        <v>0</v>
      </c>
      <c r="AR88" s="1086">
        <f>AK88+R88</f>
        <v>0</v>
      </c>
      <c r="AS88" s="95">
        <f>S88+AL88</f>
        <v>0</v>
      </c>
      <c r="AT88" s="9">
        <f>SUM(T88,AM88)</f>
        <v>0</v>
      </c>
      <c r="AU88" s="116">
        <f>AT88-AQ88</f>
        <v>0</v>
      </c>
      <c r="AV88" s="989">
        <f t="shared" si="209"/>
        <v>0</v>
      </c>
      <c r="AW88" s="61">
        <f>AT88-AS88</f>
        <v>0</v>
      </c>
      <c r="AX88" s="213"/>
      <c r="AY88" s="85"/>
      <c r="BC88" s="486"/>
      <c r="BD88" s="867"/>
      <c r="BE88" s="554"/>
      <c r="BF88" s="686">
        <f>BE88-BD88</f>
        <v>0</v>
      </c>
      <c r="BG88" s="486"/>
      <c r="BH88" s="867"/>
      <c r="BI88" s="554"/>
      <c r="BJ88" s="686">
        <f>BI88-BH88</f>
        <v>0</v>
      </c>
      <c r="BK88" s="486"/>
      <c r="BL88" s="867"/>
      <c r="BM88" s="554"/>
      <c r="BN88" s="686">
        <f>BM88-BL88</f>
        <v>0</v>
      </c>
      <c r="BO88" s="413">
        <f t="shared" si="258"/>
        <v>0</v>
      </c>
      <c r="BP88" s="479">
        <f t="shared" si="258"/>
        <v>0</v>
      </c>
      <c r="BQ88" s="421">
        <f t="shared" si="258"/>
        <v>0</v>
      </c>
      <c r="BR88" s="422">
        <f>BQ88-BO88</f>
        <v>0</v>
      </c>
      <c r="BS88" s="397">
        <f>BQ88-BP88</f>
        <v>0</v>
      </c>
      <c r="BT88" s="486"/>
      <c r="BU88" s="867"/>
      <c r="BV88" s="554"/>
      <c r="BW88" s="686">
        <f t="shared" si="259"/>
        <v>0</v>
      </c>
      <c r="BX88" s="486"/>
      <c r="BY88" s="867"/>
      <c r="BZ88" s="554"/>
      <c r="CA88" s="686">
        <f t="shared" si="260"/>
        <v>0</v>
      </c>
      <c r="CB88" s="486"/>
      <c r="CC88" s="867"/>
      <c r="CD88" s="554"/>
      <c r="CE88" s="574">
        <f>CD88-CC88</f>
        <v>0</v>
      </c>
      <c r="CF88" s="413">
        <f t="shared" si="261"/>
        <v>0</v>
      </c>
      <c r="CG88" s="414">
        <f t="shared" si="261"/>
        <v>0</v>
      </c>
      <c r="CH88" s="421">
        <f t="shared" si="261"/>
        <v>0</v>
      </c>
      <c r="CI88" s="424">
        <f>CH88-CF88</f>
        <v>0</v>
      </c>
      <c r="CJ88" s="423">
        <f>CH88-CG88</f>
        <v>0</v>
      </c>
      <c r="CK88" s="439">
        <f>SUM(BO88,CF88)</f>
        <v>0</v>
      </c>
      <c r="CL88" s="95">
        <f>BP88+CG88</f>
        <v>0</v>
      </c>
      <c r="CM88" s="9">
        <f>SUM(BQ88,CH88)</f>
        <v>0</v>
      </c>
      <c r="CN88" s="116">
        <f>CM88-CK88</f>
        <v>0</v>
      </c>
      <c r="CO88" s="61">
        <f>CM88-CL88</f>
        <v>0</v>
      </c>
      <c r="CP88" s="213"/>
      <c r="CQ88" s="85"/>
    </row>
    <row r="89" spans="1:98" s="188" customFormat="1" ht="20.100000000000001" customHeight="1">
      <c r="A89" s="79"/>
      <c r="B89" s="79"/>
      <c r="C89" s="300"/>
      <c r="D89" s="302"/>
      <c r="E89" s="727"/>
      <c r="F89" s="887"/>
      <c r="G89" s="932"/>
      <c r="H89" s="542"/>
      <c r="I89" s="727"/>
      <c r="J89" s="887"/>
      <c r="K89" s="541"/>
      <c r="L89" s="542"/>
      <c r="M89" s="727"/>
      <c r="N89" s="887"/>
      <c r="O89" s="541"/>
      <c r="P89" s="542"/>
      <c r="Q89" s="1015"/>
      <c r="R89" s="1026"/>
      <c r="S89" s="1020"/>
      <c r="T89" s="545"/>
      <c r="U89" s="566"/>
      <c r="V89" s="993">
        <f t="shared" si="207"/>
        <v>0</v>
      </c>
      <c r="W89" s="738"/>
      <c r="X89" s="727"/>
      <c r="Y89" s="887"/>
      <c r="Z89" s="541"/>
      <c r="AA89" s="542">
        <f t="shared" si="254"/>
        <v>0</v>
      </c>
      <c r="AB89" s="727"/>
      <c r="AC89" s="887"/>
      <c r="AD89" s="541"/>
      <c r="AE89" s="542">
        <f t="shared" si="255"/>
        <v>0</v>
      </c>
      <c r="AF89" s="727"/>
      <c r="AG89" s="887"/>
      <c r="AH89" s="541"/>
      <c r="AI89" s="550"/>
      <c r="AJ89" s="543"/>
      <c r="AK89" s="1026"/>
      <c r="AL89" s="544"/>
      <c r="AM89" s="545"/>
      <c r="AN89" s="568"/>
      <c r="AO89" s="993">
        <f t="shared" si="208"/>
        <v>0</v>
      </c>
      <c r="AP89" s="567"/>
      <c r="AQ89" s="548"/>
      <c r="AR89" s="599"/>
      <c r="AS89" s="99"/>
      <c r="AT89" s="305"/>
      <c r="AU89" s="59"/>
      <c r="AV89" s="993">
        <f t="shared" si="209"/>
        <v>0</v>
      </c>
      <c r="AW89" s="191"/>
      <c r="AX89" s="213"/>
      <c r="AY89" s="85"/>
      <c r="BC89" s="727"/>
      <c r="BD89" s="887"/>
      <c r="BE89" s="541"/>
      <c r="BF89" s="542"/>
      <c r="BG89" s="727"/>
      <c r="BH89" s="887"/>
      <c r="BI89" s="541"/>
      <c r="BJ89" s="542"/>
      <c r="BK89" s="727"/>
      <c r="BL89" s="887"/>
      <c r="BM89" s="541"/>
      <c r="BN89" s="542"/>
      <c r="BO89" s="543"/>
      <c r="BP89" s="616"/>
      <c r="BQ89" s="545"/>
      <c r="BR89" s="566"/>
      <c r="BS89" s="738"/>
      <c r="BT89" s="727"/>
      <c r="BU89" s="887"/>
      <c r="BV89" s="541"/>
      <c r="BW89" s="542">
        <f t="shared" si="259"/>
        <v>0</v>
      </c>
      <c r="BX89" s="727"/>
      <c r="BY89" s="887"/>
      <c r="BZ89" s="541"/>
      <c r="CA89" s="542">
        <f t="shared" si="260"/>
        <v>0</v>
      </c>
      <c r="CB89" s="727"/>
      <c r="CC89" s="887"/>
      <c r="CD89" s="541"/>
      <c r="CE89" s="550"/>
      <c r="CF89" s="543"/>
      <c r="CG89" s="544"/>
      <c r="CH89" s="545"/>
      <c r="CI89" s="568"/>
      <c r="CJ89" s="567"/>
      <c r="CK89" s="548"/>
      <c r="CL89" s="99"/>
      <c r="CM89" s="305"/>
      <c r="CN89" s="59"/>
      <c r="CO89" s="191"/>
      <c r="CP89" s="213"/>
      <c r="CQ89" s="85"/>
    </row>
    <row r="90" spans="1:98" s="188" customFormat="1" ht="20.100000000000001" customHeight="1">
      <c r="A90" s="79"/>
      <c r="B90" s="79"/>
      <c r="C90" s="300"/>
      <c r="D90" s="172" t="s">
        <v>74</v>
      </c>
      <c r="E90" s="486"/>
      <c r="F90" s="890"/>
      <c r="G90" s="935"/>
      <c r="H90" s="686">
        <f>G90-F90</f>
        <v>0</v>
      </c>
      <c r="I90" s="486"/>
      <c r="J90" s="890"/>
      <c r="K90" s="633"/>
      <c r="L90" s="686">
        <f>K90-J90</f>
        <v>0</v>
      </c>
      <c r="M90" s="486"/>
      <c r="N90" s="890"/>
      <c r="O90" s="633"/>
      <c r="P90" s="686">
        <f>O90-N90</f>
        <v>0</v>
      </c>
      <c r="Q90" s="694">
        <f t="shared" ref="Q90:Q91" si="263">E90+I90+M90</f>
        <v>0</v>
      </c>
      <c r="R90" s="1028"/>
      <c r="S90" s="479">
        <f>F90+J90+N90</f>
        <v>0</v>
      </c>
      <c r="T90" s="421">
        <f>G90+K90+O90</f>
        <v>0</v>
      </c>
      <c r="U90" s="472">
        <f>T90-Q90</f>
        <v>0</v>
      </c>
      <c r="V90" s="664">
        <f t="shared" si="207"/>
        <v>0</v>
      </c>
      <c r="W90" s="473">
        <f>T90-S90</f>
        <v>0</v>
      </c>
      <c r="X90" s="486"/>
      <c r="Y90" s="890"/>
      <c r="Z90" s="633"/>
      <c r="AA90" s="686">
        <f t="shared" si="254"/>
        <v>0</v>
      </c>
      <c r="AB90" s="486"/>
      <c r="AC90" s="890"/>
      <c r="AD90" s="633"/>
      <c r="AE90" s="686">
        <f t="shared" si="255"/>
        <v>0</v>
      </c>
      <c r="AF90" s="486"/>
      <c r="AG90" s="890"/>
      <c r="AH90" s="633"/>
      <c r="AI90" s="574">
        <f>AH90-AG90</f>
        <v>0</v>
      </c>
      <c r="AJ90" s="413">
        <f t="shared" ref="AJ90:AJ91" si="264">X90+AB90+AF90</f>
        <v>0</v>
      </c>
      <c r="AK90" s="1028"/>
      <c r="AL90" s="414">
        <f>Y90+AC90+AG90</f>
        <v>0</v>
      </c>
      <c r="AM90" s="421">
        <f>Z90+AD90+AH90</f>
        <v>0</v>
      </c>
      <c r="AN90" s="424">
        <f>AM90-AJ90</f>
        <v>0</v>
      </c>
      <c r="AO90" s="664">
        <f t="shared" si="208"/>
        <v>0</v>
      </c>
      <c r="AP90" s="423">
        <f>AM90-AL90</f>
        <v>0</v>
      </c>
      <c r="AQ90" s="439">
        <f>SUM(Q90,AJ90)</f>
        <v>0</v>
      </c>
      <c r="AR90" s="593">
        <f>AK90+R90</f>
        <v>0</v>
      </c>
      <c r="AS90" s="95">
        <f>S90+AL90</f>
        <v>0</v>
      </c>
      <c r="AT90" s="9">
        <f>SUM(T90,AM90)</f>
        <v>0</v>
      </c>
      <c r="AU90" s="116">
        <f>AT90-AQ90</f>
        <v>0</v>
      </c>
      <c r="AV90" s="664">
        <f t="shared" si="209"/>
        <v>0</v>
      </c>
      <c r="AW90" s="61">
        <f>AT90-AS90</f>
        <v>0</v>
      </c>
      <c r="AX90" s="213">
        <f>AQ90/6</f>
        <v>0</v>
      </c>
      <c r="AY90" s="85">
        <f>AT90/6</f>
        <v>0</v>
      </c>
      <c r="AZ90" s="319" t="e">
        <f>AY90/AX90</f>
        <v>#DIV/0!</v>
      </c>
      <c r="BA90" s="72">
        <f>AY90-AX90</f>
        <v>0</v>
      </c>
      <c r="BB90" s="72">
        <f>AW90/6</f>
        <v>0</v>
      </c>
      <c r="BC90" s="486"/>
      <c r="BD90" s="890"/>
      <c r="BE90" s="633"/>
      <c r="BF90" s="686">
        <f>BE90-BD90</f>
        <v>0</v>
      </c>
      <c r="BG90" s="486"/>
      <c r="BH90" s="890"/>
      <c r="BI90" s="633"/>
      <c r="BJ90" s="686">
        <f>BI90-BH90</f>
        <v>0</v>
      </c>
      <c r="BK90" s="486"/>
      <c r="BL90" s="890"/>
      <c r="BM90" s="633"/>
      <c r="BN90" s="686">
        <f>BM90-BL90</f>
        <v>0</v>
      </c>
      <c r="BO90" s="413">
        <f t="shared" ref="BO90:BQ91" si="265">BC90+BG90+BK90</f>
        <v>0</v>
      </c>
      <c r="BP90" s="479">
        <f t="shared" si="265"/>
        <v>0</v>
      </c>
      <c r="BQ90" s="421">
        <f t="shared" si="265"/>
        <v>0</v>
      </c>
      <c r="BR90" s="472">
        <f>BQ90-BO90</f>
        <v>0</v>
      </c>
      <c r="BS90" s="473">
        <f>BQ90-BP90</f>
        <v>0</v>
      </c>
      <c r="BT90" s="486"/>
      <c r="BU90" s="890"/>
      <c r="BV90" s="633"/>
      <c r="BW90" s="686">
        <f t="shared" si="259"/>
        <v>0</v>
      </c>
      <c r="BX90" s="486"/>
      <c r="BY90" s="890"/>
      <c r="BZ90" s="633"/>
      <c r="CA90" s="686">
        <f t="shared" si="260"/>
        <v>0</v>
      </c>
      <c r="CB90" s="486"/>
      <c r="CC90" s="890"/>
      <c r="CD90" s="633"/>
      <c r="CE90" s="574">
        <f>CD90-CC90</f>
        <v>0</v>
      </c>
      <c r="CF90" s="413">
        <f t="shared" ref="CF90:CH91" si="266">BT90+BX90+CB90</f>
        <v>0</v>
      </c>
      <c r="CG90" s="414">
        <f t="shared" si="266"/>
        <v>0</v>
      </c>
      <c r="CH90" s="421">
        <f t="shared" si="266"/>
        <v>0</v>
      </c>
      <c r="CI90" s="424">
        <f>CH90-CF90</f>
        <v>0</v>
      </c>
      <c r="CJ90" s="423">
        <f>CH90-CG90</f>
        <v>0</v>
      </c>
      <c r="CK90" s="439">
        <f>SUM(BO90,CF90)</f>
        <v>0</v>
      </c>
      <c r="CL90" s="95">
        <f>BP90+CG90</f>
        <v>0</v>
      </c>
      <c r="CM90" s="9">
        <f>SUM(BQ90,CH90)</f>
        <v>0</v>
      </c>
      <c r="CN90" s="116">
        <f>CM90-CK90</f>
        <v>0</v>
      </c>
      <c r="CO90" s="61">
        <f>CM90-CL90</f>
        <v>0</v>
      </c>
      <c r="CP90" s="213">
        <f>CK90/6</f>
        <v>0</v>
      </c>
      <c r="CQ90" s="85">
        <f>CM90/6</f>
        <v>0</v>
      </c>
      <c r="CR90" s="319" t="e">
        <f>CQ90/CP90</f>
        <v>#DIV/0!</v>
      </c>
      <c r="CS90" s="72">
        <f>CQ90-CP90</f>
        <v>0</v>
      </c>
      <c r="CT90" s="72">
        <f>CO90/6</f>
        <v>0</v>
      </c>
    </row>
    <row r="91" spans="1:98" s="76" customFormat="1" ht="20.100000000000001" customHeight="1">
      <c r="A91" s="38"/>
      <c r="B91" s="38"/>
      <c r="C91" s="246"/>
      <c r="D91" s="303" t="s">
        <v>43</v>
      </c>
      <c r="E91" s="727">
        <f>E87+E89</f>
        <v>0</v>
      </c>
      <c r="F91" s="887">
        <f>F87+F89</f>
        <v>0</v>
      </c>
      <c r="G91" s="932">
        <f>G87+G89</f>
        <v>0</v>
      </c>
      <c r="H91" s="542">
        <f>G91-F91</f>
        <v>0</v>
      </c>
      <c r="I91" s="727">
        <f>I87+I89</f>
        <v>0</v>
      </c>
      <c r="J91" s="887">
        <f>J87+J89</f>
        <v>0</v>
      </c>
      <c r="K91" s="541">
        <f>K87+K89</f>
        <v>0</v>
      </c>
      <c r="L91" s="542">
        <f>K91-J91</f>
        <v>0</v>
      </c>
      <c r="M91" s="727">
        <f>M87+M89</f>
        <v>0</v>
      </c>
      <c r="N91" s="887">
        <f>N87+N89</f>
        <v>0</v>
      </c>
      <c r="O91" s="541">
        <f>O87+O89</f>
        <v>0</v>
      </c>
      <c r="P91" s="873">
        <f>O91-N91</f>
        <v>0</v>
      </c>
      <c r="Q91" s="1015">
        <f t="shared" si="263"/>
        <v>0</v>
      </c>
      <c r="R91" s="1026">
        <f>R87+R89</f>
        <v>0</v>
      </c>
      <c r="S91" s="1020">
        <f>F91+J91+N91</f>
        <v>0</v>
      </c>
      <c r="T91" s="545">
        <f>G91+K91+O91</f>
        <v>0</v>
      </c>
      <c r="U91" s="566">
        <f>T91-Q91</f>
        <v>0</v>
      </c>
      <c r="V91" s="993">
        <f t="shared" si="207"/>
        <v>0</v>
      </c>
      <c r="W91" s="567">
        <f>T91-S91</f>
        <v>0</v>
      </c>
      <c r="X91" s="727">
        <f>X87+X89</f>
        <v>0</v>
      </c>
      <c r="Y91" s="887">
        <f>Y87+Y89</f>
        <v>0</v>
      </c>
      <c r="Z91" s="541">
        <f>Z87+Z89</f>
        <v>0</v>
      </c>
      <c r="AA91" s="873">
        <f t="shared" si="254"/>
        <v>0</v>
      </c>
      <c r="AB91" s="727">
        <f>AB87+AB89</f>
        <v>0</v>
      </c>
      <c r="AC91" s="887">
        <f>AC87+AC89</f>
        <v>0</v>
      </c>
      <c r="AD91" s="541">
        <f>AD87+AD89</f>
        <v>0</v>
      </c>
      <c r="AE91" s="542">
        <f t="shared" si="255"/>
        <v>0</v>
      </c>
      <c r="AF91" s="727">
        <f>AF87+AF89</f>
        <v>0</v>
      </c>
      <c r="AG91" s="887">
        <f>AG87+AG89</f>
        <v>0</v>
      </c>
      <c r="AH91" s="541">
        <f>AH87+AH89</f>
        <v>0</v>
      </c>
      <c r="AI91" s="563">
        <f>AH91-AG91</f>
        <v>0</v>
      </c>
      <c r="AJ91" s="543">
        <f t="shared" si="264"/>
        <v>0</v>
      </c>
      <c r="AK91" s="1026">
        <f>AK87+AK89</f>
        <v>0</v>
      </c>
      <c r="AL91" s="564">
        <f>Y91+AC91+AG91</f>
        <v>0</v>
      </c>
      <c r="AM91" s="565">
        <f>Z91+AD91+AH91</f>
        <v>0</v>
      </c>
      <c r="AN91" s="568">
        <f>AM91-AJ91</f>
        <v>0</v>
      </c>
      <c r="AO91" s="993">
        <f t="shared" si="208"/>
        <v>0</v>
      </c>
      <c r="AP91" s="567">
        <f>AM91-AL91</f>
        <v>0</v>
      </c>
      <c r="AQ91" s="548">
        <f>SUM(Q91,AJ91)</f>
        <v>0</v>
      </c>
      <c r="AR91" s="599">
        <f>AR87+AR89</f>
        <v>0</v>
      </c>
      <c r="AS91" s="99">
        <f>S91+AL91</f>
        <v>0</v>
      </c>
      <c r="AT91" s="192">
        <f>SUM(T91,AM91)</f>
        <v>0</v>
      </c>
      <c r="AU91" s="161">
        <f>AT91-AQ91</f>
        <v>0</v>
      </c>
      <c r="AV91" s="993">
        <f t="shared" si="209"/>
        <v>0</v>
      </c>
      <c r="AW91" s="191">
        <f>AT91-AS91</f>
        <v>0</v>
      </c>
      <c r="AX91" s="215"/>
      <c r="AY91" s="23"/>
      <c r="BC91" s="727">
        <f>BC87+BC89</f>
        <v>0</v>
      </c>
      <c r="BD91" s="887">
        <f>BD87+BD89</f>
        <v>0</v>
      </c>
      <c r="BE91" s="541">
        <f>BE87+BE89</f>
        <v>0</v>
      </c>
      <c r="BF91" s="542">
        <f>BE91-BD91</f>
        <v>0</v>
      </c>
      <c r="BG91" s="727">
        <f>BG87+BG89</f>
        <v>0</v>
      </c>
      <c r="BH91" s="887">
        <f>BH87+BH89</f>
        <v>0</v>
      </c>
      <c r="BI91" s="541">
        <f>BI87+BI89</f>
        <v>0</v>
      </c>
      <c r="BJ91" s="542">
        <f>BI91-BH91</f>
        <v>0</v>
      </c>
      <c r="BK91" s="727">
        <f>BK87+BK89</f>
        <v>0</v>
      </c>
      <c r="BL91" s="887">
        <f>BL87+BL89</f>
        <v>0</v>
      </c>
      <c r="BM91" s="541">
        <f>BM87+BM89</f>
        <v>0</v>
      </c>
      <c r="BN91" s="873">
        <f>BM91-BL91</f>
        <v>0</v>
      </c>
      <c r="BO91" s="543">
        <f t="shared" si="265"/>
        <v>0</v>
      </c>
      <c r="BP91" s="616">
        <f t="shared" si="265"/>
        <v>0</v>
      </c>
      <c r="BQ91" s="545">
        <f t="shared" si="265"/>
        <v>0</v>
      </c>
      <c r="BR91" s="566">
        <f>BQ91-BO91</f>
        <v>0</v>
      </c>
      <c r="BS91" s="567">
        <f>BQ91-BP91</f>
        <v>0</v>
      </c>
      <c r="BT91" s="727">
        <f>BT87+BT89</f>
        <v>0</v>
      </c>
      <c r="BU91" s="887">
        <f>BU87+BU89</f>
        <v>0</v>
      </c>
      <c r="BV91" s="541">
        <f>BV87+BV89</f>
        <v>0</v>
      </c>
      <c r="BW91" s="873">
        <f t="shared" si="259"/>
        <v>0</v>
      </c>
      <c r="BX91" s="727">
        <f>BX87+BX89</f>
        <v>0</v>
      </c>
      <c r="BY91" s="887">
        <f>BY87+BY89</f>
        <v>0</v>
      </c>
      <c r="BZ91" s="541">
        <f>BZ87+BZ89</f>
        <v>0</v>
      </c>
      <c r="CA91" s="542">
        <f t="shared" si="260"/>
        <v>0</v>
      </c>
      <c r="CB91" s="727">
        <f>CB87+CB89</f>
        <v>0</v>
      </c>
      <c r="CC91" s="887">
        <f>CC87+CC89</f>
        <v>0</v>
      </c>
      <c r="CD91" s="541">
        <f>CD87+CD89</f>
        <v>0</v>
      </c>
      <c r="CE91" s="563">
        <f>CD91-CC91</f>
        <v>0</v>
      </c>
      <c r="CF91" s="543">
        <f t="shared" si="266"/>
        <v>0</v>
      </c>
      <c r="CG91" s="564">
        <f t="shared" si="266"/>
        <v>0</v>
      </c>
      <c r="CH91" s="565">
        <f t="shared" si="266"/>
        <v>0</v>
      </c>
      <c r="CI91" s="568">
        <f>CH91-CF91</f>
        <v>0</v>
      </c>
      <c r="CJ91" s="567">
        <f>CH91-CG91</f>
        <v>0</v>
      </c>
      <c r="CK91" s="548">
        <f>SUM(BO91,CF91)</f>
        <v>0</v>
      </c>
      <c r="CL91" s="99">
        <f>BP91+CG91</f>
        <v>0</v>
      </c>
      <c r="CM91" s="192">
        <f>SUM(BQ91,CH91)</f>
        <v>0</v>
      </c>
      <c r="CN91" s="161">
        <f>CM91-CK91</f>
        <v>0</v>
      </c>
      <c r="CO91" s="191">
        <f>CM91-CL91</f>
        <v>0</v>
      </c>
      <c r="CP91" s="215"/>
      <c r="CQ91" s="23"/>
    </row>
    <row r="92" spans="1:98" ht="20.100000000000001" customHeight="1">
      <c r="A92" s="33"/>
      <c r="B92" s="33" t="s">
        <v>5</v>
      </c>
      <c r="C92" s="32"/>
      <c r="D92" s="44"/>
      <c r="E92" s="615"/>
      <c r="F92" s="891"/>
      <c r="G92" s="936"/>
      <c r="H92" s="820" t="e">
        <f>G93/F93</f>
        <v>#DIV/0!</v>
      </c>
      <c r="I92" s="615"/>
      <c r="J92" s="891"/>
      <c r="K92" s="737"/>
      <c r="L92" s="820" t="e">
        <f>K93/J93</f>
        <v>#DIV/0!</v>
      </c>
      <c r="M92" s="615"/>
      <c r="N92" s="891"/>
      <c r="O92" s="737"/>
      <c r="P92" s="819" t="e">
        <f>O93/N93</f>
        <v>#DIV/0!</v>
      </c>
      <c r="Q92" s="1018"/>
      <c r="R92" s="1030"/>
      <c r="S92" s="607"/>
      <c r="T92" s="435"/>
      <c r="U92" s="829" t="e">
        <f>T93/Q93</f>
        <v>#DIV/0!</v>
      </c>
      <c r="V92" s="994">
        <f t="shared" si="207"/>
        <v>0</v>
      </c>
      <c r="W92" s="765" t="e">
        <f>T93/S93</f>
        <v>#DIV/0!</v>
      </c>
      <c r="X92" s="615"/>
      <c r="Y92" s="891"/>
      <c r="Z92" s="737"/>
      <c r="AA92" s="819" t="e">
        <f>Z93/Y93</f>
        <v>#DIV/0!</v>
      </c>
      <c r="AB92" s="615"/>
      <c r="AC92" s="891"/>
      <c r="AD92" s="737"/>
      <c r="AE92" s="604" t="e">
        <f>AD93/AC93</f>
        <v>#DIV/0!</v>
      </c>
      <c r="AF92" s="615"/>
      <c r="AG92" s="891"/>
      <c r="AH92" s="737"/>
      <c r="AI92" s="537" t="e">
        <f>AH93/AG93</f>
        <v>#DIV/0!</v>
      </c>
      <c r="AJ92" s="444"/>
      <c r="AK92" s="1030"/>
      <c r="AL92" s="538"/>
      <c r="AM92" s="450"/>
      <c r="AN92" s="838" t="e">
        <f>AM93/AJ93</f>
        <v>#DIV/0!</v>
      </c>
      <c r="AO92" s="994">
        <f t="shared" si="208"/>
        <v>0</v>
      </c>
      <c r="AP92" s="409" t="e">
        <f>AM93/AL93</f>
        <v>#DIV/0!</v>
      </c>
      <c r="AQ92" s="436"/>
      <c r="AR92" s="1041"/>
      <c r="AS92" s="96"/>
      <c r="AT92" s="10"/>
      <c r="AU92" s="834" t="e">
        <f>AT93/AQ93</f>
        <v>#DIV/0!</v>
      </c>
      <c r="AV92" s="994">
        <f t="shared" si="209"/>
        <v>0</v>
      </c>
      <c r="AW92" s="64" t="e">
        <f>AT93/AS93</f>
        <v>#DIV/0!</v>
      </c>
      <c r="AX92" s="213"/>
      <c r="AY92" s="24"/>
      <c r="BC92" s="615"/>
      <c r="BD92" s="891"/>
      <c r="BE92" s="737"/>
      <c r="BF92" s="820" t="e">
        <f>BE93/BD93</f>
        <v>#DIV/0!</v>
      </c>
      <c r="BG92" s="615"/>
      <c r="BH92" s="891"/>
      <c r="BI92" s="737"/>
      <c r="BJ92" s="820" t="e">
        <f>BI93/BH93</f>
        <v>#DIV/0!</v>
      </c>
      <c r="BK92" s="615"/>
      <c r="BL92" s="891"/>
      <c r="BM92" s="737"/>
      <c r="BN92" s="819" t="e">
        <f>BM93/BL93</f>
        <v>#DIV/0!</v>
      </c>
      <c r="BO92" s="557"/>
      <c r="BP92" s="607"/>
      <c r="BQ92" s="435"/>
      <c r="BR92" s="829" t="e">
        <f>BQ93/BO93</f>
        <v>#DIV/0!</v>
      </c>
      <c r="BS92" s="765" t="e">
        <f>BQ93/BP93</f>
        <v>#DIV/0!</v>
      </c>
      <c r="BT92" s="615"/>
      <c r="BU92" s="891"/>
      <c r="BV92" s="737"/>
      <c r="BW92" s="819" t="e">
        <f>BV93/BU93</f>
        <v>#DIV/0!</v>
      </c>
      <c r="BX92" s="615"/>
      <c r="BY92" s="891"/>
      <c r="BZ92" s="737"/>
      <c r="CA92" s="604" t="e">
        <f>BZ93/BY93</f>
        <v>#DIV/0!</v>
      </c>
      <c r="CB92" s="615"/>
      <c r="CC92" s="891"/>
      <c r="CD92" s="737"/>
      <c r="CE92" s="537" t="e">
        <f>CD93/CC93</f>
        <v>#DIV/0!</v>
      </c>
      <c r="CF92" s="444"/>
      <c r="CG92" s="538"/>
      <c r="CH92" s="450"/>
      <c r="CI92" s="838" t="e">
        <f>CH93/CF93</f>
        <v>#DIV/0!</v>
      </c>
      <c r="CJ92" s="409" t="e">
        <f>CH93/CG93</f>
        <v>#DIV/0!</v>
      </c>
      <c r="CK92" s="436"/>
      <c r="CL92" s="96"/>
      <c r="CM92" s="10"/>
      <c r="CN92" s="834" t="e">
        <f>CM93/CK93</f>
        <v>#DIV/0!</v>
      </c>
      <c r="CO92" s="64" t="e">
        <f>CM93/CL93</f>
        <v>#DIV/0!</v>
      </c>
      <c r="CP92" s="213"/>
      <c r="CQ92" s="24"/>
    </row>
    <row r="93" spans="1:98" s="183" customFormat="1" ht="20.100000000000001" customHeight="1">
      <c r="A93" s="79"/>
      <c r="B93" s="92" t="s">
        <v>8</v>
      </c>
      <c r="C93" s="247"/>
      <c r="D93" s="181"/>
      <c r="E93" s="731">
        <f>E88+E90</f>
        <v>0</v>
      </c>
      <c r="F93" s="376"/>
      <c r="G93" s="375"/>
      <c r="H93" s="532"/>
      <c r="I93" s="731"/>
      <c r="J93" s="376"/>
      <c r="K93" s="374"/>
      <c r="L93" s="532"/>
      <c r="M93" s="731"/>
      <c r="N93" s="376"/>
      <c r="O93" s="374"/>
      <c r="P93" s="532"/>
      <c r="Q93" s="694">
        <f>E93+I93+M93</f>
        <v>0</v>
      </c>
      <c r="R93" s="1028"/>
      <c r="S93" s="479">
        <f>F93+J93+N93</f>
        <v>0</v>
      </c>
      <c r="T93" s="421">
        <f>G93+K93+O93</f>
        <v>0</v>
      </c>
      <c r="U93" s="422">
        <f>T93-Q93</f>
        <v>0</v>
      </c>
      <c r="V93" s="989">
        <f t="shared" si="207"/>
        <v>0</v>
      </c>
      <c r="W93" s="645"/>
      <c r="X93" s="731"/>
      <c r="Y93" s="376"/>
      <c r="Z93" s="374"/>
      <c r="AA93" s="532"/>
      <c r="AB93" s="731"/>
      <c r="AC93" s="376"/>
      <c r="AD93" s="374"/>
      <c r="AE93" s="532"/>
      <c r="AF93" s="731"/>
      <c r="AG93" s="886">
        <f>AG88+AG90</f>
        <v>0</v>
      </c>
      <c r="AH93" s="539">
        <f>AH88+AH90</f>
        <v>0</v>
      </c>
      <c r="AI93" s="532">
        <f>AH93-AG93</f>
        <v>0</v>
      </c>
      <c r="AJ93" s="485">
        <f>X93+AB93+AF93</f>
        <v>0</v>
      </c>
      <c r="AK93" s="1028"/>
      <c r="AL93" s="533">
        <f>Y93+AC93+AG93</f>
        <v>0</v>
      </c>
      <c r="AM93" s="415">
        <f>Z93+AD93+AH93</f>
        <v>0</v>
      </c>
      <c r="AN93" s="836">
        <f>AM93-AJ93</f>
        <v>0</v>
      </c>
      <c r="AO93" s="989">
        <f t="shared" si="208"/>
        <v>0</v>
      </c>
      <c r="AP93" s="423">
        <f>AM93-AL93</f>
        <v>0</v>
      </c>
      <c r="AQ93" s="439">
        <f>SUM(Q93,AJ93)</f>
        <v>0</v>
      </c>
      <c r="AR93" s="593">
        <f>AK93+R93</f>
        <v>0</v>
      </c>
      <c r="AS93" s="95">
        <f>S93+AL93</f>
        <v>0</v>
      </c>
      <c r="AT93" s="87">
        <f>SUM(T93,AM93)</f>
        <v>0</v>
      </c>
      <c r="AU93" s="840">
        <f>AT93-AQ93</f>
        <v>0</v>
      </c>
      <c r="AV93" s="989">
        <f t="shared" si="209"/>
        <v>0</v>
      </c>
      <c r="AW93" s="61">
        <f>AT93-AS93</f>
        <v>0</v>
      </c>
      <c r="AX93" s="213">
        <f>AQ93/6</f>
        <v>0</v>
      </c>
      <c r="AY93" s="85">
        <f>AT93/6</f>
        <v>0</v>
      </c>
      <c r="AZ93" s="319" t="e">
        <f>AY93/AX93</f>
        <v>#DIV/0!</v>
      </c>
      <c r="BA93" s="72">
        <f>AY93-AX93</f>
        <v>0</v>
      </c>
      <c r="BB93" s="72">
        <f>AW93/6</f>
        <v>0</v>
      </c>
      <c r="BC93" s="620">
        <f>BC88+BC90</f>
        <v>0</v>
      </c>
      <c r="BD93" s="886">
        <f>BD88+BD90</f>
        <v>0</v>
      </c>
      <c r="BE93" s="539">
        <f>BE88+BE90</f>
        <v>0</v>
      </c>
      <c r="BF93" s="532">
        <f>BE93-BD93</f>
        <v>0</v>
      </c>
      <c r="BG93" s="620">
        <f>BG88+BG90</f>
        <v>0</v>
      </c>
      <c r="BH93" s="886">
        <f>BH88+BH90</f>
        <v>0</v>
      </c>
      <c r="BI93" s="539">
        <f>BI88+BI90</f>
        <v>0</v>
      </c>
      <c r="BJ93" s="532">
        <f>BI93-BH93</f>
        <v>0</v>
      </c>
      <c r="BK93" s="620">
        <f>BK88+BK90</f>
        <v>0</v>
      </c>
      <c r="BL93" s="886">
        <f>BL88+BL90</f>
        <v>0</v>
      </c>
      <c r="BM93" s="539">
        <f>BM88+BM90</f>
        <v>0</v>
      </c>
      <c r="BN93" s="532">
        <f>BM93-BL93</f>
        <v>0</v>
      </c>
      <c r="BO93" s="485">
        <f>BC93+BG93+BK93</f>
        <v>0</v>
      </c>
      <c r="BP93" s="377">
        <f>BD93+BH93+BL93</f>
        <v>0</v>
      </c>
      <c r="BQ93" s="415">
        <f>BE93+BI93+BM93</f>
        <v>0</v>
      </c>
      <c r="BR93" s="828">
        <f>BQ93-BO93</f>
        <v>0</v>
      </c>
      <c r="BS93" s="830">
        <f>BQ93-BP93</f>
        <v>0</v>
      </c>
      <c r="BT93" s="620">
        <f t="shared" ref="BT93:CD93" si="267">BT88+BT90</f>
        <v>0</v>
      </c>
      <c r="BU93" s="886">
        <f t="shared" si="267"/>
        <v>0</v>
      </c>
      <c r="BV93" s="539">
        <f t="shared" si="267"/>
        <v>0</v>
      </c>
      <c r="BW93" s="532">
        <f t="shared" si="267"/>
        <v>0</v>
      </c>
      <c r="BX93" s="620">
        <f t="shared" si="267"/>
        <v>0</v>
      </c>
      <c r="BY93" s="886">
        <f t="shared" si="267"/>
        <v>0</v>
      </c>
      <c r="BZ93" s="539">
        <f t="shared" si="267"/>
        <v>0</v>
      </c>
      <c r="CA93" s="532">
        <f t="shared" si="267"/>
        <v>0</v>
      </c>
      <c r="CB93" s="620">
        <f t="shared" si="267"/>
        <v>0</v>
      </c>
      <c r="CC93" s="886">
        <f t="shared" si="267"/>
        <v>0</v>
      </c>
      <c r="CD93" s="539">
        <f t="shared" si="267"/>
        <v>0</v>
      </c>
      <c r="CE93" s="581">
        <f>CD93-CC93</f>
        <v>0</v>
      </c>
      <c r="CF93" s="485">
        <f>BT93+BX93+CB93</f>
        <v>0</v>
      </c>
      <c r="CG93" s="533">
        <f>BU93+BY93+CC93</f>
        <v>0</v>
      </c>
      <c r="CH93" s="415">
        <f>BV93+BZ93+CD93</f>
        <v>0</v>
      </c>
      <c r="CI93" s="836">
        <f>CH93-CF93</f>
        <v>0</v>
      </c>
      <c r="CJ93" s="423">
        <f>CH93-CG93</f>
        <v>0</v>
      </c>
      <c r="CK93" s="439">
        <f>SUM(BO93,CF93)</f>
        <v>0</v>
      </c>
      <c r="CL93" s="95">
        <f>BP93+CG93</f>
        <v>0</v>
      </c>
      <c r="CM93" s="87">
        <f>SUM(BQ93,CH93)</f>
        <v>0</v>
      </c>
      <c r="CN93" s="840">
        <f>CM93-CK93</f>
        <v>0</v>
      </c>
      <c r="CO93" s="61">
        <f>CM93-CL93</f>
        <v>0</v>
      </c>
      <c r="CP93" s="213">
        <f>CK93/6</f>
        <v>0</v>
      </c>
      <c r="CQ93" s="85">
        <f>CM93/6</f>
        <v>0</v>
      </c>
      <c r="CR93" s="319" t="e">
        <f>CQ93/CP93</f>
        <v>#DIV/0!</v>
      </c>
      <c r="CS93" s="72">
        <f>CQ93-CP93</f>
        <v>0</v>
      </c>
      <c r="CT93" s="72">
        <f>CO93/6</f>
        <v>0</v>
      </c>
    </row>
    <row r="94" spans="1:98" s="75" customFormat="1" ht="20.100000000000001" customHeight="1">
      <c r="A94" s="40"/>
      <c r="B94" s="43" t="s">
        <v>5</v>
      </c>
      <c r="C94" s="32"/>
      <c r="D94" s="44"/>
      <c r="E94" s="730"/>
      <c r="F94" s="892"/>
      <c r="G94" s="937"/>
      <c r="H94" s="638">
        <f>G95/F95</f>
        <v>0</v>
      </c>
      <c r="I94" s="730"/>
      <c r="J94" s="892"/>
      <c r="K94" s="582"/>
      <c r="L94" s="638">
        <f>K95/J95</f>
        <v>0</v>
      </c>
      <c r="M94" s="730"/>
      <c r="N94" s="892"/>
      <c r="O94" s="582"/>
      <c r="P94" s="638">
        <f>O95/N95</f>
        <v>0</v>
      </c>
      <c r="Q94" s="730"/>
      <c r="R94" s="1031"/>
      <c r="S94" s="976"/>
      <c r="T94" s="410"/>
      <c r="U94" s="829">
        <f>T95/Q95</f>
        <v>0</v>
      </c>
      <c r="V94" s="994">
        <f t="shared" si="207"/>
        <v>0</v>
      </c>
      <c r="W94" s="765">
        <f>T95/S95</f>
        <v>0</v>
      </c>
      <c r="X94" s="730"/>
      <c r="Y94" s="892"/>
      <c r="Z94" s="582"/>
      <c r="AA94" s="638" t="e">
        <f>Z95/Y95</f>
        <v>#DIV/0!</v>
      </c>
      <c r="AB94" s="730"/>
      <c r="AC94" s="892"/>
      <c r="AD94" s="582"/>
      <c r="AE94" s="526" t="e">
        <f>AD95/AC95</f>
        <v>#DIV/0!</v>
      </c>
      <c r="AF94" s="730"/>
      <c r="AG94" s="892"/>
      <c r="AH94" s="582"/>
      <c r="AI94" s="526" t="e">
        <f>AH95/AG95</f>
        <v>#DIV/0!</v>
      </c>
      <c r="AJ94" s="583"/>
      <c r="AK94" s="1031"/>
      <c r="AL94" s="584"/>
      <c r="AM94" s="410"/>
      <c r="AN94" s="838">
        <f>AM95/AJ95</f>
        <v>0</v>
      </c>
      <c r="AO94" s="994">
        <f t="shared" si="208"/>
        <v>0</v>
      </c>
      <c r="AP94" s="411" t="e">
        <f>AM95/AL95</f>
        <v>#DIV/0!</v>
      </c>
      <c r="AQ94" s="394"/>
      <c r="AR94" s="575"/>
      <c r="AS94" s="19"/>
      <c r="AT94" s="10"/>
      <c r="AU94" s="839">
        <f>AT95/AQ95</f>
        <v>0</v>
      </c>
      <c r="AV94" s="994">
        <f t="shared" si="209"/>
        <v>0</v>
      </c>
      <c r="AW94" s="5">
        <f>AT95/AS95</f>
        <v>0</v>
      </c>
      <c r="AX94" s="213"/>
      <c r="AY94" s="85"/>
      <c r="BC94" s="730"/>
      <c r="BD94" s="892"/>
      <c r="BE94" s="582"/>
      <c r="BF94" s="638" t="e">
        <f>BE95/BD95</f>
        <v>#DIV/0!</v>
      </c>
      <c r="BG94" s="730"/>
      <c r="BH94" s="892"/>
      <c r="BI94" s="582"/>
      <c r="BJ94" s="638" t="e">
        <f>BI95/BH95</f>
        <v>#DIV/0!</v>
      </c>
      <c r="BK94" s="730"/>
      <c r="BL94" s="892"/>
      <c r="BM94" s="582"/>
      <c r="BN94" s="638" t="e">
        <f>BM95/BL95</f>
        <v>#DIV/0!</v>
      </c>
      <c r="BO94" s="583"/>
      <c r="BP94" s="584"/>
      <c r="BQ94" s="410"/>
      <c r="BR94" s="829" t="e">
        <f>BQ95/BO95</f>
        <v>#DIV/0!</v>
      </c>
      <c r="BS94" s="765" t="e">
        <f>BQ95/BP95</f>
        <v>#DIV/0!</v>
      </c>
      <c r="BT94" s="730"/>
      <c r="BU94" s="892"/>
      <c r="BV94" s="582"/>
      <c r="BW94" s="638" t="e">
        <f>BV95/BU95</f>
        <v>#DIV/0!</v>
      </c>
      <c r="BX94" s="730"/>
      <c r="BY94" s="892"/>
      <c r="BZ94" s="582"/>
      <c r="CA94" s="526" t="e">
        <f>BZ95/BY95</f>
        <v>#DIV/0!</v>
      </c>
      <c r="CB94" s="730"/>
      <c r="CC94" s="892"/>
      <c r="CD94" s="582"/>
      <c r="CE94" s="526" t="e">
        <f>CD95/CC95</f>
        <v>#DIV/0!</v>
      </c>
      <c r="CF94" s="583"/>
      <c r="CG94" s="584"/>
      <c r="CH94" s="410"/>
      <c r="CI94" s="838" t="e">
        <f>CH95/CF95</f>
        <v>#DIV/0!</v>
      </c>
      <c r="CJ94" s="411" t="e">
        <f>CH95/CG95</f>
        <v>#DIV/0!</v>
      </c>
      <c r="CK94" s="394"/>
      <c r="CL94" s="19"/>
      <c r="CM94" s="10"/>
      <c r="CN94" s="839" t="e">
        <f>CM95/CK95</f>
        <v>#DIV/0!</v>
      </c>
      <c r="CO94" s="5" t="e">
        <f>CM95/CL95</f>
        <v>#DIV/0!</v>
      </c>
      <c r="CP94" s="213"/>
      <c r="CQ94" s="85"/>
    </row>
    <row r="95" spans="1:98" ht="19.5" customHeight="1">
      <c r="A95" s="40"/>
      <c r="B95" s="233" t="s">
        <v>99</v>
      </c>
      <c r="C95" s="187"/>
      <c r="D95" s="42"/>
      <c r="E95" s="731">
        <v>1417</v>
      </c>
      <c r="F95" s="376">
        <v>1417</v>
      </c>
      <c r="G95" s="375"/>
      <c r="H95" s="532">
        <f>G95-F95</f>
        <v>-1417</v>
      </c>
      <c r="I95" s="731">
        <v>1417</v>
      </c>
      <c r="J95" s="376">
        <v>1417</v>
      </c>
      <c r="K95" s="374"/>
      <c r="L95" s="532">
        <f>K95-J95</f>
        <v>-1417</v>
      </c>
      <c r="M95" s="731">
        <v>1585</v>
      </c>
      <c r="N95" s="376">
        <v>1585</v>
      </c>
      <c r="O95" s="374"/>
      <c r="P95" s="532">
        <f>O95-N95</f>
        <v>-1585</v>
      </c>
      <c r="Q95" s="1019">
        <f>E95+I95+M95</f>
        <v>4419</v>
      </c>
      <c r="R95" s="1032"/>
      <c r="S95" s="533">
        <f>F95+J95+N95</f>
        <v>4419</v>
      </c>
      <c r="T95" s="569">
        <f>G95+K95+O95</f>
        <v>0</v>
      </c>
      <c r="U95" s="499">
        <f>T95-Q95</f>
        <v>-4419</v>
      </c>
      <c r="V95" s="377">
        <f t="shared" si="207"/>
        <v>0</v>
      </c>
      <c r="W95" s="645">
        <f>T95-S95</f>
        <v>-4419</v>
      </c>
      <c r="X95" s="731">
        <v>1651</v>
      </c>
      <c r="Y95" s="376"/>
      <c r="Z95" s="374"/>
      <c r="AA95" s="532">
        <f>Z95-Y95</f>
        <v>0</v>
      </c>
      <c r="AB95" s="731">
        <v>1639</v>
      </c>
      <c r="AC95" s="376"/>
      <c r="AD95" s="374"/>
      <c r="AE95" s="532">
        <f>AD95-AC95</f>
        <v>0</v>
      </c>
      <c r="AF95" s="731">
        <v>1557</v>
      </c>
      <c r="AG95" s="376"/>
      <c r="AH95" s="374"/>
      <c r="AI95" s="532">
        <f>AH95-AG95</f>
        <v>0</v>
      </c>
      <c r="AJ95" s="585">
        <f>X95+AB95+AF95</f>
        <v>4847</v>
      </c>
      <c r="AK95" s="1032"/>
      <c r="AL95" s="533">
        <f>Y95+AC95+AG95</f>
        <v>0</v>
      </c>
      <c r="AM95" s="569">
        <f>Z95+AD95+AH95</f>
        <v>0</v>
      </c>
      <c r="AN95" s="836">
        <f>AM95-AJ95</f>
        <v>-4847</v>
      </c>
      <c r="AO95" s="377">
        <f t="shared" si="208"/>
        <v>0</v>
      </c>
      <c r="AP95" s="423">
        <f>AM95-AL95</f>
        <v>0</v>
      </c>
      <c r="AQ95" s="417">
        <f>SUM(Q95,AJ95)</f>
        <v>9266</v>
      </c>
      <c r="AR95" s="613">
        <f>AK95+R95</f>
        <v>0</v>
      </c>
      <c r="AS95" s="95">
        <f>S95+AL95</f>
        <v>4419</v>
      </c>
      <c r="AT95" s="9">
        <f>SUM(T95,AM95)</f>
        <v>0</v>
      </c>
      <c r="AU95" s="840">
        <f>AT95-AQ95</f>
        <v>-9266</v>
      </c>
      <c r="AV95" s="377">
        <f t="shared" si="209"/>
        <v>0</v>
      </c>
      <c r="AW95" s="61">
        <f>AT95-AS95</f>
        <v>-4419</v>
      </c>
      <c r="AX95" s="213">
        <f>AQ95/6</f>
        <v>1544.3333333333333</v>
      </c>
      <c r="AY95" s="85">
        <f>AT95/6</f>
        <v>0</v>
      </c>
      <c r="AZ95" s="332">
        <f>AY95/AX95</f>
        <v>0</v>
      </c>
      <c r="BA95" s="72">
        <f>AY95-AX95</f>
        <v>-1544.3333333333333</v>
      </c>
      <c r="BB95" s="72">
        <f>AW95/6</f>
        <v>-736.5</v>
      </c>
      <c r="BC95" s="731"/>
      <c r="BD95" s="376"/>
      <c r="BE95" s="374"/>
      <c r="BF95" s="532">
        <f>BE95-BD95</f>
        <v>0</v>
      </c>
      <c r="BG95" s="731"/>
      <c r="BH95" s="376"/>
      <c r="BI95" s="374"/>
      <c r="BJ95" s="532">
        <f>BI95-BH95</f>
        <v>0</v>
      </c>
      <c r="BK95" s="731"/>
      <c r="BL95" s="376"/>
      <c r="BM95" s="374"/>
      <c r="BN95" s="532">
        <f>BM95-BL95</f>
        <v>0</v>
      </c>
      <c r="BO95" s="585">
        <f>BC95+BG95+BK95</f>
        <v>0</v>
      </c>
      <c r="BP95" s="533">
        <f>BD95+BH95+BL95</f>
        <v>0</v>
      </c>
      <c r="BQ95" s="569">
        <f>BE95+BI95+BM95</f>
        <v>0</v>
      </c>
      <c r="BR95" s="828">
        <f>BQ95-BO95</f>
        <v>0</v>
      </c>
      <c r="BS95" s="830">
        <f>BQ95-BP95</f>
        <v>0</v>
      </c>
      <c r="BT95" s="731"/>
      <c r="BU95" s="376"/>
      <c r="BV95" s="374"/>
      <c r="BW95" s="532">
        <f>BV95-BU95</f>
        <v>0</v>
      </c>
      <c r="BX95" s="731"/>
      <c r="BY95" s="376"/>
      <c r="BZ95" s="374"/>
      <c r="CA95" s="532">
        <f>BZ95-BY95</f>
        <v>0</v>
      </c>
      <c r="CB95" s="731"/>
      <c r="CC95" s="376"/>
      <c r="CD95" s="374"/>
      <c r="CE95" s="532">
        <f>CD95-CC95</f>
        <v>0</v>
      </c>
      <c r="CF95" s="585">
        <f>BT95+BX95+CB95</f>
        <v>0</v>
      </c>
      <c r="CG95" s="533">
        <f>BU95+BY95+CC95</f>
        <v>0</v>
      </c>
      <c r="CH95" s="569">
        <f>BV95+BZ95+CD95</f>
        <v>0</v>
      </c>
      <c r="CI95" s="836">
        <f>CH95-CF95</f>
        <v>0</v>
      </c>
      <c r="CJ95" s="423">
        <f>CH95-CG95</f>
        <v>0</v>
      </c>
      <c r="CK95" s="417">
        <f>SUM(BO95,CF95)</f>
        <v>0</v>
      </c>
      <c r="CL95" s="95">
        <f>BP95+CG95</f>
        <v>0</v>
      </c>
      <c r="CM95" s="9">
        <f>SUM(BQ95,CH95)</f>
        <v>0</v>
      </c>
      <c r="CN95" s="840">
        <f>CM95-CK95</f>
        <v>0</v>
      </c>
      <c r="CO95" s="61">
        <f>CM95-CL95</f>
        <v>0</v>
      </c>
      <c r="CP95" s="213">
        <f>CK95/6</f>
        <v>0</v>
      </c>
      <c r="CQ95" s="85">
        <f>CM95/6</f>
        <v>0</v>
      </c>
      <c r="CR95" s="332" t="e">
        <f>CQ95/CP95</f>
        <v>#DIV/0!</v>
      </c>
      <c r="CS95" s="72">
        <f>CQ95-CP95</f>
        <v>0</v>
      </c>
      <c r="CT95" s="72">
        <f>CO95/6</f>
        <v>0</v>
      </c>
    </row>
    <row r="96" spans="1:98" s="919" customFormat="1" ht="19.5" customHeight="1">
      <c r="A96" s="913"/>
      <c r="B96" s="912" t="s">
        <v>112</v>
      </c>
      <c r="C96" s="914"/>
      <c r="D96" s="915"/>
      <c r="E96" s="728"/>
      <c r="F96" s="888"/>
      <c r="G96" s="742"/>
      <c r="H96" s="550"/>
      <c r="I96" s="728"/>
      <c r="J96" s="888"/>
      <c r="K96" s="549"/>
      <c r="L96" s="550"/>
      <c r="M96" s="728"/>
      <c r="N96" s="888"/>
      <c r="O96" s="549"/>
      <c r="P96" s="550"/>
      <c r="Q96" s="1016"/>
      <c r="R96" s="1027"/>
      <c r="S96" s="552"/>
      <c r="T96" s="553"/>
      <c r="U96" s="741"/>
      <c r="V96" s="995">
        <f t="shared" si="207"/>
        <v>0</v>
      </c>
      <c r="W96" s="920"/>
      <c r="X96" s="728"/>
      <c r="Y96" s="888"/>
      <c r="Z96" s="549"/>
      <c r="AA96" s="550"/>
      <c r="AB96" s="728"/>
      <c r="AC96" s="888"/>
      <c r="AD96" s="549"/>
      <c r="AE96" s="550"/>
      <c r="AF96" s="728"/>
      <c r="AG96" s="888"/>
      <c r="AH96" s="549"/>
      <c r="AI96" s="550"/>
      <c r="AJ96" s="551"/>
      <c r="AK96" s="1027"/>
      <c r="AL96" s="552"/>
      <c r="AM96" s="553"/>
      <c r="AN96" s="921"/>
      <c r="AO96" s="995">
        <f t="shared" si="208"/>
        <v>0</v>
      </c>
      <c r="AP96" s="920"/>
      <c r="AQ96" s="922"/>
      <c r="AR96" s="1041"/>
      <c r="AS96" s="917"/>
      <c r="AT96" s="372"/>
      <c r="AU96" s="923"/>
      <c r="AV96" s="995">
        <f t="shared" si="209"/>
        <v>0</v>
      </c>
      <c r="AW96" s="916"/>
      <c r="AX96" s="918"/>
      <c r="AY96" s="197"/>
      <c r="AZ96" s="154"/>
      <c r="BC96" s="728"/>
      <c r="BD96" s="888"/>
      <c r="BE96" s="549"/>
      <c r="BF96" s="550"/>
      <c r="BG96" s="728"/>
      <c r="BH96" s="888"/>
      <c r="BI96" s="549"/>
      <c r="BJ96" s="550"/>
      <c r="BK96" s="728"/>
      <c r="BL96" s="888"/>
      <c r="BM96" s="549"/>
      <c r="BN96" s="550"/>
      <c r="BO96" s="551"/>
      <c r="BP96" s="552"/>
      <c r="BQ96" s="553"/>
      <c r="BR96" s="741"/>
      <c r="BS96" s="920"/>
      <c r="BT96" s="728"/>
      <c r="BU96" s="888"/>
      <c r="BV96" s="549"/>
      <c r="BW96" s="550"/>
      <c r="BX96" s="728"/>
      <c r="BY96" s="888"/>
      <c r="BZ96" s="549"/>
      <c r="CA96" s="550"/>
      <c r="CB96" s="728"/>
      <c r="CC96" s="888"/>
      <c r="CD96" s="549"/>
      <c r="CE96" s="550"/>
      <c r="CF96" s="551"/>
      <c r="CG96" s="552"/>
      <c r="CH96" s="553"/>
      <c r="CI96" s="921"/>
      <c r="CJ96" s="920"/>
      <c r="CK96" s="922"/>
      <c r="CL96" s="917"/>
      <c r="CM96" s="372"/>
      <c r="CN96" s="923"/>
      <c r="CO96" s="916"/>
      <c r="CP96" s="918"/>
      <c r="CQ96" s="197"/>
      <c r="CR96" s="154"/>
    </row>
    <row r="97" spans="1:98" s="75" customFormat="1" ht="20.100000000000001" customHeight="1">
      <c r="A97" s="40"/>
      <c r="B97" s="33" t="s">
        <v>5</v>
      </c>
      <c r="C97" s="32"/>
      <c r="D97" s="44"/>
      <c r="E97" s="617"/>
      <c r="F97" s="885"/>
      <c r="G97" s="930"/>
      <c r="H97" s="819" t="e">
        <f>G98/F98</f>
        <v>#DIV/0!</v>
      </c>
      <c r="I97" s="617"/>
      <c r="J97" s="885"/>
      <c r="K97" s="536"/>
      <c r="L97" s="819" t="e">
        <f>K98/J98</f>
        <v>#DIV/0!</v>
      </c>
      <c r="M97" s="617"/>
      <c r="N97" s="885"/>
      <c r="O97" s="536"/>
      <c r="P97" s="819" t="e">
        <f>O98/N98</f>
        <v>#DIV/0!</v>
      </c>
      <c r="Q97" s="617"/>
      <c r="R97" s="1033"/>
      <c r="S97" s="474"/>
      <c r="T97" s="435"/>
      <c r="U97" s="829" t="e">
        <f>T98/Q98</f>
        <v>#DIV/0!</v>
      </c>
      <c r="V97" s="994">
        <f t="shared" si="207"/>
        <v>0</v>
      </c>
      <c r="W97" s="765" t="e">
        <f>T98/S98</f>
        <v>#DIV/0!</v>
      </c>
      <c r="X97" s="617"/>
      <c r="Y97" s="885"/>
      <c r="Z97" s="536"/>
      <c r="AA97" s="819" t="e">
        <f>Z98/Y98</f>
        <v>#DIV/0!</v>
      </c>
      <c r="AB97" s="617"/>
      <c r="AC97" s="885"/>
      <c r="AD97" s="536"/>
      <c r="AE97" s="537" t="e">
        <f>AD98/AC98</f>
        <v>#DIV/0!</v>
      </c>
      <c r="AF97" s="617"/>
      <c r="AG97" s="885"/>
      <c r="AH97" s="536"/>
      <c r="AI97" s="537" t="e">
        <f>AH98/AG98</f>
        <v>#DIV/0!</v>
      </c>
      <c r="AJ97" s="634"/>
      <c r="AK97" s="1033"/>
      <c r="AL97" s="474"/>
      <c r="AM97" s="435"/>
      <c r="AN97" s="838" t="e">
        <f>AM98/AJ98</f>
        <v>#DIV/0!</v>
      </c>
      <c r="AO97" s="994">
        <f t="shared" si="208"/>
        <v>0</v>
      </c>
      <c r="AP97" s="409" t="e">
        <f>AM98/AL98</f>
        <v>#DIV/0!</v>
      </c>
      <c r="AQ97" s="911"/>
      <c r="AR97" s="472"/>
      <c r="AS97" s="19"/>
      <c r="AT97" s="10"/>
      <c r="AU97" s="834" t="e">
        <f>AT98/AQ98</f>
        <v>#DIV/0!</v>
      </c>
      <c r="AV97" s="994">
        <f t="shared" si="209"/>
        <v>0</v>
      </c>
      <c r="AW97" s="64" t="e">
        <f>AT98/AS98</f>
        <v>#DIV/0!</v>
      </c>
      <c r="AX97" s="213"/>
      <c r="AY97" s="85"/>
      <c r="BC97" s="617"/>
      <c r="BD97" s="885"/>
      <c r="BE97" s="536"/>
      <c r="BF97" s="819" t="e">
        <f>BE98/BD98</f>
        <v>#DIV/0!</v>
      </c>
      <c r="BG97" s="617"/>
      <c r="BH97" s="885"/>
      <c r="BI97" s="536"/>
      <c r="BJ97" s="819" t="e">
        <f>BI98/BH98</f>
        <v>#DIV/0!</v>
      </c>
      <c r="BK97" s="617"/>
      <c r="BL97" s="885"/>
      <c r="BM97" s="536"/>
      <c r="BN97" s="819" t="e">
        <f>BM98/BL98</f>
        <v>#DIV/0!</v>
      </c>
      <c r="BO97" s="634"/>
      <c r="BP97" s="474"/>
      <c r="BQ97" s="435"/>
      <c r="BR97" s="829" t="e">
        <f>BQ98/BO98</f>
        <v>#DIV/0!</v>
      </c>
      <c r="BS97" s="765" t="e">
        <f>BQ98/BP98</f>
        <v>#DIV/0!</v>
      </c>
      <c r="BT97" s="617"/>
      <c r="BU97" s="885"/>
      <c r="BV97" s="536"/>
      <c r="BW97" s="819" t="e">
        <f>BV98/BU98</f>
        <v>#DIV/0!</v>
      </c>
      <c r="BX97" s="617"/>
      <c r="BY97" s="885"/>
      <c r="BZ97" s="536"/>
      <c r="CA97" s="537" t="e">
        <f>BZ98/BY98</f>
        <v>#DIV/0!</v>
      </c>
      <c r="CB97" s="617"/>
      <c r="CC97" s="885"/>
      <c r="CD97" s="536"/>
      <c r="CE97" s="537" t="e">
        <f>CD98/CC98</f>
        <v>#DIV/0!</v>
      </c>
      <c r="CF97" s="634"/>
      <c r="CG97" s="474"/>
      <c r="CH97" s="435"/>
      <c r="CI97" s="838" t="e">
        <f>CH98/CF98</f>
        <v>#DIV/0!</v>
      </c>
      <c r="CJ97" s="409" t="e">
        <f>CH98/CG98</f>
        <v>#DIV/0!</v>
      </c>
      <c r="CK97" s="911"/>
      <c r="CL97" s="19"/>
      <c r="CM97" s="10"/>
      <c r="CN97" s="834" t="e">
        <f>CM98/CK98</f>
        <v>#DIV/0!</v>
      </c>
      <c r="CO97" s="64" t="e">
        <f>CM98/CL98</f>
        <v>#DIV/0!</v>
      </c>
      <c r="CP97" s="213"/>
      <c r="CQ97" s="85"/>
    </row>
    <row r="98" spans="1:98" ht="19.5" customHeight="1">
      <c r="A98" s="40"/>
      <c r="B98" s="41" t="s">
        <v>70</v>
      </c>
      <c r="C98" s="187"/>
      <c r="D98" s="42"/>
      <c r="E98" s="731"/>
      <c r="F98" s="376"/>
      <c r="G98" s="375"/>
      <c r="H98" s="532">
        <f>G98-F98</f>
        <v>0</v>
      </c>
      <c r="I98" s="731"/>
      <c r="J98" s="376"/>
      <c r="K98" s="374"/>
      <c r="L98" s="532">
        <f>K98-J98</f>
        <v>0</v>
      </c>
      <c r="M98" s="731"/>
      <c r="N98" s="376"/>
      <c r="O98" s="374"/>
      <c r="P98" s="532">
        <f>O98-N98</f>
        <v>0</v>
      </c>
      <c r="Q98" s="1019">
        <f>E98+I98+M98</f>
        <v>0</v>
      </c>
      <c r="R98" s="1032"/>
      <c r="S98" s="533">
        <f>F98+J98+N98</f>
        <v>0</v>
      </c>
      <c r="T98" s="569">
        <f>G98+K98+O98</f>
        <v>0</v>
      </c>
      <c r="U98" s="828">
        <f>T98-Q98</f>
        <v>0</v>
      </c>
      <c r="V98" s="996">
        <f t="shared" si="207"/>
        <v>0</v>
      </c>
      <c r="W98" s="830">
        <f>T98-S98</f>
        <v>0</v>
      </c>
      <c r="X98" s="731"/>
      <c r="Y98" s="376"/>
      <c r="Z98" s="374"/>
      <c r="AA98" s="532">
        <f>Z98-Y98</f>
        <v>0</v>
      </c>
      <c r="AB98" s="731"/>
      <c r="AC98" s="376"/>
      <c r="AD98" s="374"/>
      <c r="AE98" s="532">
        <f>AD98-AC98</f>
        <v>0</v>
      </c>
      <c r="AF98" s="731"/>
      <c r="AG98" s="376"/>
      <c r="AH98" s="374"/>
      <c r="AI98" s="532">
        <f>AH98-AG98</f>
        <v>0</v>
      </c>
      <c r="AJ98" s="585">
        <f>X98+AB98+AF98</f>
        <v>0</v>
      </c>
      <c r="AK98" s="1032"/>
      <c r="AL98" s="533">
        <f>Y98+AC98+AG98</f>
        <v>0</v>
      </c>
      <c r="AM98" s="569">
        <f>Z98+AD98+AH98</f>
        <v>0</v>
      </c>
      <c r="AN98" s="836">
        <f>AM98-AJ98</f>
        <v>0</v>
      </c>
      <c r="AO98" s="996">
        <f t="shared" si="208"/>
        <v>0</v>
      </c>
      <c r="AP98" s="423">
        <f>AM98-AL98</f>
        <v>0</v>
      </c>
      <c r="AQ98" s="417">
        <f>SUM(Q98,AJ98)</f>
        <v>0</v>
      </c>
      <c r="AR98" s="613">
        <f>AK98+R98</f>
        <v>0</v>
      </c>
      <c r="AS98" s="95">
        <f>S98+AL98</f>
        <v>0</v>
      </c>
      <c r="AT98" s="9">
        <f>SUM(T98,AM98)</f>
        <v>0</v>
      </c>
      <c r="AU98" s="840">
        <f>AT98-AQ98</f>
        <v>0</v>
      </c>
      <c r="AV98" s="996">
        <f t="shared" si="209"/>
        <v>0</v>
      </c>
      <c r="AW98" s="61">
        <f>AT98-AS98</f>
        <v>0</v>
      </c>
      <c r="AX98" s="213">
        <f>AQ98/6</f>
        <v>0</v>
      </c>
      <c r="AY98" s="85">
        <f>AT98/6</f>
        <v>0</v>
      </c>
      <c r="AZ98" s="332" t="e">
        <f>AY98/AX98</f>
        <v>#DIV/0!</v>
      </c>
      <c r="BA98" s="72">
        <f>AY98-AX98</f>
        <v>0</v>
      </c>
      <c r="BB98" s="72">
        <f>AW98/6</f>
        <v>0</v>
      </c>
      <c r="BC98" s="731"/>
      <c r="BD98" s="376"/>
      <c r="BE98" s="374"/>
      <c r="BF98" s="532">
        <f>BE98-BD98</f>
        <v>0</v>
      </c>
      <c r="BG98" s="731"/>
      <c r="BH98" s="376"/>
      <c r="BI98" s="374"/>
      <c r="BJ98" s="532">
        <f>BI98-BH98</f>
        <v>0</v>
      </c>
      <c r="BK98" s="731"/>
      <c r="BL98" s="376"/>
      <c r="BM98" s="374"/>
      <c r="BN98" s="532">
        <f>BM98-BL98</f>
        <v>0</v>
      </c>
      <c r="BO98" s="585">
        <f>BC98+BG98+BK98</f>
        <v>0</v>
      </c>
      <c r="BP98" s="533">
        <f>BD98+BH98+BL98</f>
        <v>0</v>
      </c>
      <c r="BQ98" s="569">
        <f>BE98+BI98+BM98</f>
        <v>0</v>
      </c>
      <c r="BR98" s="828">
        <f>BQ98-BO98</f>
        <v>0</v>
      </c>
      <c r="BS98" s="830">
        <f>BQ98-BP98</f>
        <v>0</v>
      </c>
      <c r="BT98" s="731"/>
      <c r="BU98" s="376"/>
      <c r="BV98" s="374"/>
      <c r="BW98" s="532">
        <f>BV98-BU98</f>
        <v>0</v>
      </c>
      <c r="BX98" s="731"/>
      <c r="BY98" s="376"/>
      <c r="BZ98" s="374"/>
      <c r="CA98" s="532">
        <f>BZ98-BY98</f>
        <v>0</v>
      </c>
      <c r="CB98" s="731"/>
      <c r="CC98" s="376"/>
      <c r="CD98" s="374"/>
      <c r="CE98" s="532">
        <f>CD98-CC98</f>
        <v>0</v>
      </c>
      <c r="CF98" s="585">
        <f>BT98+BX98+CB98</f>
        <v>0</v>
      </c>
      <c r="CG98" s="533">
        <f>BU98+BY98+CC98</f>
        <v>0</v>
      </c>
      <c r="CH98" s="569">
        <f>BV98+BZ98+CD98</f>
        <v>0</v>
      </c>
      <c r="CI98" s="836">
        <f>CH98-CF98</f>
        <v>0</v>
      </c>
      <c r="CJ98" s="423">
        <f>CH98-CG98</f>
        <v>0</v>
      </c>
      <c r="CK98" s="417">
        <f>SUM(BO98,CF98)</f>
        <v>0</v>
      </c>
      <c r="CL98" s="95">
        <f>BP98+CG98</f>
        <v>0</v>
      </c>
      <c r="CM98" s="9">
        <f>SUM(BQ98,CH98)</f>
        <v>0</v>
      </c>
      <c r="CN98" s="840">
        <f>CM98-CK98</f>
        <v>0</v>
      </c>
      <c r="CO98" s="61">
        <f>CM98-CL98</f>
        <v>0</v>
      </c>
      <c r="CP98" s="213">
        <f>CK98/6</f>
        <v>0</v>
      </c>
      <c r="CQ98" s="85">
        <f>CM98/6</f>
        <v>0</v>
      </c>
      <c r="CR98" s="332" t="e">
        <f>CQ98/CP98</f>
        <v>#DIV/0!</v>
      </c>
      <c r="CS98" s="72">
        <f>CQ98-CP98</f>
        <v>0</v>
      </c>
      <c r="CT98" s="72">
        <f>CO98/6</f>
        <v>0</v>
      </c>
    </row>
    <row r="99" spans="1:98" s="75" customFormat="1" ht="19.5" customHeight="1">
      <c r="A99" s="40"/>
      <c r="B99" s="43" t="s">
        <v>5</v>
      </c>
      <c r="C99" s="32"/>
      <c r="D99" s="44"/>
      <c r="E99" s="659"/>
      <c r="F99" s="892"/>
      <c r="G99" s="937"/>
      <c r="H99" s="638">
        <f>G100/F100</f>
        <v>0</v>
      </c>
      <c r="I99" s="730"/>
      <c r="J99" s="892"/>
      <c r="K99" s="582"/>
      <c r="L99" s="638">
        <f>K100/J100</f>
        <v>0</v>
      </c>
      <c r="M99" s="730"/>
      <c r="N99" s="892"/>
      <c r="O99" s="582"/>
      <c r="P99" s="526" t="e">
        <f>O100/N100</f>
        <v>#DIV/0!</v>
      </c>
      <c r="Q99" s="730"/>
      <c r="R99" s="1031"/>
      <c r="S99" s="976"/>
      <c r="T99" s="410"/>
      <c r="U99" s="829">
        <f>T100/Q100</f>
        <v>0</v>
      </c>
      <c r="V99" s="994">
        <f t="shared" si="207"/>
        <v>0</v>
      </c>
      <c r="W99" s="765">
        <f>T100/S100</f>
        <v>0</v>
      </c>
      <c r="X99" s="730"/>
      <c r="Y99" s="892"/>
      <c r="Z99" s="582"/>
      <c r="AA99" s="526" t="e">
        <f>Z100/Y100</f>
        <v>#DIV/0!</v>
      </c>
      <c r="AB99" s="730"/>
      <c r="AC99" s="892"/>
      <c r="AD99" s="582"/>
      <c r="AE99" s="526" t="e">
        <f>AD100/AC100</f>
        <v>#DIV/0!</v>
      </c>
      <c r="AF99" s="730"/>
      <c r="AG99" s="892"/>
      <c r="AH99" s="582"/>
      <c r="AI99" s="526" t="e">
        <f>AH100/AG100</f>
        <v>#DIV/0!</v>
      </c>
      <c r="AJ99" s="583"/>
      <c r="AK99" s="1031"/>
      <c r="AL99" s="584"/>
      <c r="AM99" s="410"/>
      <c r="AN99" s="838">
        <f>AM100/AJ100</f>
        <v>0</v>
      </c>
      <c r="AO99" s="994">
        <f t="shared" si="208"/>
        <v>0</v>
      </c>
      <c r="AP99" s="411" t="e">
        <f>AM100/AL100</f>
        <v>#DIV/0!</v>
      </c>
      <c r="AQ99" s="394"/>
      <c r="AR99" s="575"/>
      <c r="AS99" s="19"/>
      <c r="AT99" s="10"/>
      <c r="AU99" s="839">
        <f>AT100/AQ100</f>
        <v>0</v>
      </c>
      <c r="AV99" s="994">
        <f t="shared" si="209"/>
        <v>0</v>
      </c>
      <c r="AW99" s="5">
        <f>AT100/AS100</f>
        <v>0</v>
      </c>
      <c r="AX99" s="213"/>
      <c r="AY99" s="85"/>
      <c r="BC99" s="730"/>
      <c r="BD99" s="892"/>
      <c r="BE99" s="582"/>
      <c r="BF99" s="638" t="e">
        <f>BE100/BD100</f>
        <v>#DIV/0!</v>
      </c>
      <c r="BG99" s="730"/>
      <c r="BH99" s="892"/>
      <c r="BI99" s="582"/>
      <c r="BJ99" s="638" t="e">
        <f>BI100/BH100</f>
        <v>#DIV/0!</v>
      </c>
      <c r="BK99" s="730"/>
      <c r="BL99" s="892"/>
      <c r="BM99" s="582"/>
      <c r="BN99" s="526" t="e">
        <f>BM100/BL100</f>
        <v>#DIV/0!</v>
      </c>
      <c r="BO99" s="583"/>
      <c r="BP99" s="584"/>
      <c r="BQ99" s="410"/>
      <c r="BR99" s="829" t="e">
        <f>BQ100/BO100</f>
        <v>#DIV/0!</v>
      </c>
      <c r="BS99" s="765" t="e">
        <f>BQ100/BP100</f>
        <v>#DIV/0!</v>
      </c>
      <c r="BT99" s="730"/>
      <c r="BU99" s="892"/>
      <c r="BV99" s="582"/>
      <c r="BW99" s="526" t="e">
        <f>BV100/BU100</f>
        <v>#DIV/0!</v>
      </c>
      <c r="BX99" s="730"/>
      <c r="BY99" s="892"/>
      <c r="BZ99" s="582"/>
      <c r="CA99" s="526" t="e">
        <f>BZ100/BY100</f>
        <v>#DIV/0!</v>
      </c>
      <c r="CB99" s="730"/>
      <c r="CC99" s="892"/>
      <c r="CD99" s="582"/>
      <c r="CE99" s="526" t="e">
        <f>CD100/CC100</f>
        <v>#DIV/0!</v>
      </c>
      <c r="CF99" s="583"/>
      <c r="CG99" s="584"/>
      <c r="CH99" s="410"/>
      <c r="CI99" s="838" t="e">
        <f>CH100/CF100</f>
        <v>#DIV/0!</v>
      </c>
      <c r="CJ99" s="411" t="e">
        <f>CH100/CG100</f>
        <v>#DIV/0!</v>
      </c>
      <c r="CK99" s="394"/>
      <c r="CL99" s="19"/>
      <c r="CM99" s="10"/>
      <c r="CN99" s="839" t="e">
        <f>CM100/CK100</f>
        <v>#DIV/0!</v>
      </c>
      <c r="CO99" s="5" t="e">
        <f>CM100/CL100</f>
        <v>#DIV/0!</v>
      </c>
      <c r="CP99" s="213"/>
      <c r="CQ99" s="85"/>
    </row>
    <row r="100" spans="1:98" ht="19.5" customHeight="1">
      <c r="A100" s="40"/>
      <c r="B100" s="41" t="s">
        <v>101</v>
      </c>
      <c r="C100" s="187"/>
      <c r="D100" s="42"/>
      <c r="E100" s="731">
        <v>99</v>
      </c>
      <c r="F100" s="376">
        <v>194</v>
      </c>
      <c r="G100" s="375"/>
      <c r="H100" s="532">
        <f>G100-F100</f>
        <v>-194</v>
      </c>
      <c r="I100" s="731">
        <v>99</v>
      </c>
      <c r="J100" s="376">
        <v>185</v>
      </c>
      <c r="K100" s="374"/>
      <c r="L100" s="532">
        <f>K100-J100</f>
        <v>-185</v>
      </c>
      <c r="M100" s="731">
        <v>99</v>
      </c>
      <c r="N100" s="376">
        <v>0</v>
      </c>
      <c r="O100" s="374"/>
      <c r="P100" s="532">
        <f>O100-N100</f>
        <v>0</v>
      </c>
      <c r="Q100" s="1019">
        <f>E100+I100+M100</f>
        <v>297</v>
      </c>
      <c r="R100" s="1032"/>
      <c r="S100" s="533">
        <f>F100+J100+N100</f>
        <v>379</v>
      </c>
      <c r="T100" s="569">
        <f>G100+K100+O100</f>
        <v>0</v>
      </c>
      <c r="U100" s="499">
        <f>T100-Q100</f>
        <v>-297</v>
      </c>
      <c r="V100" s="377">
        <f t="shared" si="207"/>
        <v>0</v>
      </c>
      <c r="W100" s="645">
        <f>T100-S100</f>
        <v>-379</v>
      </c>
      <c r="X100" s="731">
        <v>150</v>
      </c>
      <c r="Y100" s="376"/>
      <c r="Z100" s="374"/>
      <c r="AA100" s="532">
        <f>Z100-Y100</f>
        <v>0</v>
      </c>
      <c r="AB100" s="731">
        <v>150</v>
      </c>
      <c r="AC100" s="376"/>
      <c r="AD100" s="374"/>
      <c r="AE100" s="532">
        <f>AD100-AC100</f>
        <v>0</v>
      </c>
      <c r="AF100" s="731">
        <v>150</v>
      </c>
      <c r="AG100" s="376"/>
      <c r="AH100" s="374"/>
      <c r="AI100" s="532">
        <f>AH100-AG100</f>
        <v>0</v>
      </c>
      <c r="AJ100" s="585">
        <f>X100+AB100+AF100</f>
        <v>450</v>
      </c>
      <c r="AK100" s="1032"/>
      <c r="AL100" s="533">
        <f>Y100+AC100+AG100</f>
        <v>0</v>
      </c>
      <c r="AM100" s="569">
        <f>Z100+AD100+AH100</f>
        <v>0</v>
      </c>
      <c r="AN100" s="836">
        <f>AM100-AJ100</f>
        <v>-450</v>
      </c>
      <c r="AO100" s="377">
        <f t="shared" si="208"/>
        <v>0</v>
      </c>
      <c r="AP100" s="423">
        <f>AM100-AL100</f>
        <v>0</v>
      </c>
      <c r="AQ100" s="417">
        <f>SUM(Q100,AJ100)</f>
        <v>747</v>
      </c>
      <c r="AR100" s="613">
        <f>AK100+R100</f>
        <v>0</v>
      </c>
      <c r="AS100" s="95">
        <f>S100+AL100</f>
        <v>379</v>
      </c>
      <c r="AT100" s="9">
        <f>SUM(T100,AM100)</f>
        <v>0</v>
      </c>
      <c r="AU100" s="840">
        <f>AT100-AQ100</f>
        <v>-747</v>
      </c>
      <c r="AV100" s="377">
        <f t="shared" si="209"/>
        <v>0</v>
      </c>
      <c r="AW100" s="61">
        <f>AT100-AS100</f>
        <v>-379</v>
      </c>
      <c r="AX100" s="213">
        <f>AQ100/6</f>
        <v>124.5</v>
      </c>
      <c r="AY100" s="85">
        <f>AT100/6</f>
        <v>0</v>
      </c>
      <c r="AZ100" s="332">
        <f>AY100/AX100</f>
        <v>0</v>
      </c>
      <c r="BA100" s="72">
        <f>AY100-AX100</f>
        <v>-124.5</v>
      </c>
      <c r="BB100" s="72">
        <f>AW100/6</f>
        <v>-63.166666666666664</v>
      </c>
      <c r="BC100" s="731"/>
      <c r="BD100" s="376"/>
      <c r="BE100" s="374"/>
      <c r="BF100" s="532">
        <f>BE100-BD100</f>
        <v>0</v>
      </c>
      <c r="BG100" s="731"/>
      <c r="BH100" s="376"/>
      <c r="BI100" s="374"/>
      <c r="BJ100" s="532">
        <f>BI100-BH100</f>
        <v>0</v>
      </c>
      <c r="BK100" s="731"/>
      <c r="BL100" s="376"/>
      <c r="BM100" s="374"/>
      <c r="BN100" s="532">
        <f>BM100-BL100</f>
        <v>0</v>
      </c>
      <c r="BO100" s="585">
        <f>BC100+BG100+BK100</f>
        <v>0</v>
      </c>
      <c r="BP100" s="533">
        <f>BD100+BH100+BL100</f>
        <v>0</v>
      </c>
      <c r="BQ100" s="569">
        <f>BE100+BI100+BM100</f>
        <v>0</v>
      </c>
      <c r="BR100" s="828">
        <f>BQ100-BO100</f>
        <v>0</v>
      </c>
      <c r="BS100" s="830">
        <f>BQ100-BP100</f>
        <v>0</v>
      </c>
      <c r="BT100" s="731"/>
      <c r="BU100" s="376"/>
      <c r="BV100" s="374"/>
      <c r="BW100" s="532">
        <f>BV100-BU100</f>
        <v>0</v>
      </c>
      <c r="BX100" s="731"/>
      <c r="BY100" s="376"/>
      <c r="BZ100" s="374"/>
      <c r="CA100" s="532">
        <f>BZ100-BY100</f>
        <v>0</v>
      </c>
      <c r="CB100" s="731"/>
      <c r="CC100" s="376"/>
      <c r="CD100" s="374"/>
      <c r="CE100" s="532">
        <f>CD100-CC100</f>
        <v>0</v>
      </c>
      <c r="CF100" s="585">
        <f>BT100+BX100+CB100</f>
        <v>0</v>
      </c>
      <c r="CG100" s="533">
        <f>BU100+BY100+CC100</f>
        <v>0</v>
      </c>
      <c r="CH100" s="569">
        <f>BV100+BZ100+CD100</f>
        <v>0</v>
      </c>
      <c r="CI100" s="836">
        <f>CH100-CF100</f>
        <v>0</v>
      </c>
      <c r="CJ100" s="423">
        <f>CH100-CG100</f>
        <v>0</v>
      </c>
      <c r="CK100" s="417">
        <f>SUM(BO100,CF100)</f>
        <v>0</v>
      </c>
      <c r="CL100" s="95">
        <f>BP100+CG100</f>
        <v>0</v>
      </c>
      <c r="CM100" s="9">
        <f>SUM(BQ100,CH100)</f>
        <v>0</v>
      </c>
      <c r="CN100" s="840">
        <f>CM100-CK100</f>
        <v>0</v>
      </c>
      <c r="CO100" s="61">
        <f>CM100-CL100</f>
        <v>0</v>
      </c>
      <c r="CP100" s="213">
        <f>CK100/6</f>
        <v>0</v>
      </c>
      <c r="CQ100" s="85">
        <f>CM100/6</f>
        <v>0</v>
      </c>
      <c r="CR100" s="332" t="e">
        <f>CQ100/CP100</f>
        <v>#DIV/0!</v>
      </c>
      <c r="CS100" s="72">
        <f>CQ100-CP100</f>
        <v>0</v>
      </c>
      <c r="CT100" s="72">
        <f>CO100/6</f>
        <v>0</v>
      </c>
    </row>
    <row r="101" spans="1:98" s="75" customFormat="1" ht="20.100000000000001" customHeight="1">
      <c r="A101" s="33" t="s">
        <v>1</v>
      </c>
      <c r="B101" s="32"/>
      <c r="C101" s="32"/>
      <c r="D101" s="44"/>
      <c r="E101" s="617"/>
      <c r="F101" s="885"/>
      <c r="G101" s="930"/>
      <c r="H101" s="819">
        <f>G102/F102</f>
        <v>0</v>
      </c>
      <c r="I101" s="617"/>
      <c r="J101" s="885"/>
      <c r="K101" s="536"/>
      <c r="L101" s="819">
        <f>K102/J102</f>
        <v>0</v>
      </c>
      <c r="M101" s="617"/>
      <c r="N101" s="885"/>
      <c r="O101" s="536"/>
      <c r="P101" s="638">
        <f>O102/N102</f>
        <v>0</v>
      </c>
      <c r="Q101" s="1014"/>
      <c r="R101" s="1025"/>
      <c r="S101" s="538"/>
      <c r="T101" s="450"/>
      <c r="U101" s="829">
        <f>T102/Q102</f>
        <v>0</v>
      </c>
      <c r="V101" s="994">
        <f t="shared" si="207"/>
        <v>0</v>
      </c>
      <c r="W101" s="765">
        <f>T102/S102</f>
        <v>0</v>
      </c>
      <c r="X101" s="617"/>
      <c r="Y101" s="885"/>
      <c r="Z101" s="536"/>
      <c r="AA101" s="638" t="e">
        <f>Z102/Y102</f>
        <v>#DIV/0!</v>
      </c>
      <c r="AB101" s="617"/>
      <c r="AC101" s="885"/>
      <c r="AD101" s="536"/>
      <c r="AE101" s="537" t="e">
        <f>AD102/AC102</f>
        <v>#DIV/0!</v>
      </c>
      <c r="AF101" s="617"/>
      <c r="AG101" s="885"/>
      <c r="AH101" s="536"/>
      <c r="AI101" s="537" t="e">
        <f>AH102/AG102</f>
        <v>#DIV/0!</v>
      </c>
      <c r="AJ101" s="444"/>
      <c r="AK101" s="1025"/>
      <c r="AL101" s="538"/>
      <c r="AM101" s="450"/>
      <c r="AN101" s="838">
        <f>AM102/AJ102</f>
        <v>0</v>
      </c>
      <c r="AO101" s="994">
        <f t="shared" si="208"/>
        <v>0</v>
      </c>
      <c r="AP101" s="409" t="e">
        <f>AM102/AL102</f>
        <v>#DIV/0!</v>
      </c>
      <c r="AQ101" s="436"/>
      <c r="AR101" s="618"/>
      <c r="AS101" s="96"/>
      <c r="AT101" s="10"/>
      <c r="AU101" s="839">
        <f>AT102/AQ102</f>
        <v>0</v>
      </c>
      <c r="AV101" s="994">
        <f t="shared" si="209"/>
        <v>0</v>
      </c>
      <c r="AW101" s="5">
        <f>AT102/AS102</f>
        <v>0</v>
      </c>
      <c r="AX101" s="213"/>
      <c r="AY101" s="85"/>
      <c r="BC101" s="617"/>
      <c r="BD101" s="885"/>
      <c r="BE101" s="536"/>
      <c r="BF101" s="819" t="e">
        <f>BE102/BD102</f>
        <v>#DIV/0!</v>
      </c>
      <c r="BG101" s="617"/>
      <c r="BH101" s="885"/>
      <c r="BI101" s="536"/>
      <c r="BJ101" s="819" t="e">
        <f>BI102/BH102</f>
        <v>#DIV/0!</v>
      </c>
      <c r="BK101" s="617"/>
      <c r="BL101" s="885"/>
      <c r="BM101" s="536"/>
      <c r="BN101" s="638" t="e">
        <f>BM102/BL102</f>
        <v>#DIV/0!</v>
      </c>
      <c r="BO101" s="444"/>
      <c r="BP101" s="538"/>
      <c r="BQ101" s="450"/>
      <c r="BR101" s="829" t="e">
        <f>BQ102/BO102</f>
        <v>#DIV/0!</v>
      </c>
      <c r="BS101" s="765" t="e">
        <f>BQ102/BP102</f>
        <v>#DIV/0!</v>
      </c>
      <c r="BT101" s="617"/>
      <c r="BU101" s="885"/>
      <c r="BV101" s="536"/>
      <c r="BW101" s="638" t="e">
        <f>BV102/BU102</f>
        <v>#DIV/0!</v>
      </c>
      <c r="BX101" s="617"/>
      <c r="BY101" s="885"/>
      <c r="BZ101" s="536"/>
      <c r="CA101" s="537" t="e">
        <f>BZ102/BY102</f>
        <v>#DIV/0!</v>
      </c>
      <c r="CB101" s="617"/>
      <c r="CC101" s="885"/>
      <c r="CD101" s="536"/>
      <c r="CE101" s="537" t="e">
        <f>CD102/CC102</f>
        <v>#DIV/0!</v>
      </c>
      <c r="CF101" s="444"/>
      <c r="CG101" s="538"/>
      <c r="CH101" s="450"/>
      <c r="CI101" s="838" t="e">
        <f>CH102/CF102</f>
        <v>#DIV/0!</v>
      </c>
      <c r="CJ101" s="409" t="e">
        <f>CH102/CG102</f>
        <v>#DIV/0!</v>
      </c>
      <c r="CK101" s="436"/>
      <c r="CL101" s="96"/>
      <c r="CM101" s="10"/>
      <c r="CN101" s="839" t="e">
        <f>CM102/CK102</f>
        <v>#DIV/0!</v>
      </c>
      <c r="CO101" s="5" t="e">
        <f>CM102/CL102</f>
        <v>#DIV/0!</v>
      </c>
      <c r="CP101" s="213"/>
      <c r="CQ101" s="85"/>
    </row>
    <row r="102" spans="1:98" s="185" customFormat="1" ht="20.100000000000001" customHeight="1" thickBot="1">
      <c r="A102" s="41" t="s">
        <v>48</v>
      </c>
      <c r="B102" s="187"/>
      <c r="C102" s="187"/>
      <c r="D102" s="181"/>
      <c r="E102" s="706">
        <f>E71+E75+E86+E93+E95+E98+E100</f>
        <v>353899</v>
      </c>
      <c r="F102" s="893">
        <f>F71+F75+F86+F93+F95+F98+F100</f>
        <v>414994</v>
      </c>
      <c r="G102" s="938">
        <f>G71+G75+G86+G93+G95+G98+G100</f>
        <v>0</v>
      </c>
      <c r="H102" s="587">
        <f>G102-F102</f>
        <v>-414994</v>
      </c>
      <c r="I102" s="706">
        <f>I71+I75+I86+I93+I95+I98+I100</f>
        <v>381799</v>
      </c>
      <c r="J102" s="893">
        <f>J71+J75+J86+J93+J95+J98+J100</f>
        <v>399185</v>
      </c>
      <c r="K102" s="586">
        <f>K71+K75+K86+K93+K95+K98+K100</f>
        <v>0</v>
      </c>
      <c r="L102" s="587">
        <f>K102-J102</f>
        <v>-399185</v>
      </c>
      <c r="M102" s="706">
        <f>M71+M75+M86+M93+M95+M98+M100</f>
        <v>382667</v>
      </c>
      <c r="N102" s="893">
        <f>N71+N75+N86+N93+N95+N98+N100</f>
        <v>373168</v>
      </c>
      <c r="O102" s="586">
        <f>O71+O75+O86+O93+O95+O98+O100</f>
        <v>0</v>
      </c>
      <c r="P102" s="587">
        <f>O102-N102</f>
        <v>-373168</v>
      </c>
      <c r="Q102" s="706">
        <f>Q71+Q75+Q86+Q93+Q95+Q98+Q100</f>
        <v>1118365</v>
      </c>
      <c r="R102" s="1034">
        <f>R71+R75+R86+R93+R95+R98+R100</f>
        <v>0</v>
      </c>
      <c r="S102" s="977">
        <f>S71+S75+S86+S93+S95+S98+S100</f>
        <v>1187347</v>
      </c>
      <c r="T102" s="454">
        <f>T71+T75+T86+T93+T95+T98+T100</f>
        <v>0</v>
      </c>
      <c r="U102" s="825">
        <f>T102-Q102</f>
        <v>-1118365</v>
      </c>
      <c r="V102" s="997">
        <f>T102-R102</f>
        <v>0</v>
      </c>
      <c r="W102" s="826">
        <f>T102-S102</f>
        <v>-1187347</v>
      </c>
      <c r="X102" s="706">
        <f t="shared" ref="X102:AY102" si="268">X71+X75+X86+X93+X95+X98+X100</f>
        <v>364117</v>
      </c>
      <c r="Y102" s="893">
        <f t="shared" si="268"/>
        <v>0</v>
      </c>
      <c r="Z102" s="586">
        <f t="shared" si="268"/>
        <v>0</v>
      </c>
      <c r="AA102" s="587">
        <f t="shared" si="268"/>
        <v>0</v>
      </c>
      <c r="AB102" s="706">
        <f t="shared" si="268"/>
        <v>361205</v>
      </c>
      <c r="AC102" s="893">
        <f t="shared" si="268"/>
        <v>0</v>
      </c>
      <c r="AD102" s="586">
        <f t="shared" si="268"/>
        <v>0</v>
      </c>
      <c r="AE102" s="587">
        <f t="shared" si="268"/>
        <v>0</v>
      </c>
      <c r="AF102" s="706">
        <f t="shared" si="268"/>
        <v>337623</v>
      </c>
      <c r="AG102" s="893">
        <f t="shared" si="268"/>
        <v>0</v>
      </c>
      <c r="AH102" s="586">
        <f t="shared" si="268"/>
        <v>0</v>
      </c>
      <c r="AI102" s="587">
        <f t="shared" si="268"/>
        <v>0</v>
      </c>
      <c r="AJ102" s="588">
        <f t="shared" si="268"/>
        <v>1062945</v>
      </c>
      <c r="AK102" s="1034">
        <f>AK71+AK75+AK86+AK93+AK95+AK98+AK100</f>
        <v>0</v>
      </c>
      <c r="AL102" s="506">
        <f t="shared" si="268"/>
        <v>0</v>
      </c>
      <c r="AM102" s="454">
        <f t="shared" si="268"/>
        <v>0</v>
      </c>
      <c r="AN102" s="827">
        <f t="shared" si="268"/>
        <v>-1062945</v>
      </c>
      <c r="AO102" s="997">
        <f>AM102-AK102</f>
        <v>0</v>
      </c>
      <c r="AP102" s="455">
        <f t="shared" si="268"/>
        <v>0</v>
      </c>
      <c r="AQ102" s="457">
        <f t="shared" si="268"/>
        <v>2181310</v>
      </c>
      <c r="AR102" s="454">
        <f>AR71+AR75+AR86+AR93+AR95+AR98+AR100</f>
        <v>0</v>
      </c>
      <c r="AS102" s="20">
        <f t="shared" si="268"/>
        <v>1187347</v>
      </c>
      <c r="AT102" s="11">
        <f t="shared" si="268"/>
        <v>0</v>
      </c>
      <c r="AU102" s="837">
        <f t="shared" si="268"/>
        <v>-2181310</v>
      </c>
      <c r="AV102" s="997">
        <f>AT102-AR102</f>
        <v>0</v>
      </c>
      <c r="AW102" s="115">
        <f t="shared" si="268"/>
        <v>-1187347</v>
      </c>
      <c r="AX102" s="213">
        <f t="shared" si="268"/>
        <v>363551.66666666669</v>
      </c>
      <c r="AY102" s="85">
        <f t="shared" si="268"/>
        <v>0</v>
      </c>
      <c r="AZ102" s="319">
        <f>AY102/AX102</f>
        <v>0</v>
      </c>
      <c r="BA102" s="72">
        <f>AY102-AX102</f>
        <v>-363551.66666666669</v>
      </c>
      <c r="BB102" s="72">
        <f>AW102/6</f>
        <v>-197891.16666666666</v>
      </c>
      <c r="BC102" s="706">
        <f>BC71+BC75+BC86+BC93+BC95+BC98+BC100</f>
        <v>0</v>
      </c>
      <c r="BD102" s="893">
        <f>BD71+BD75+BD86+BD93+BD95+BD98+BD100</f>
        <v>0</v>
      </c>
      <c r="BE102" s="586">
        <f>BE71+BE75+BE86+BE93+BE95+BE98+BE100</f>
        <v>0</v>
      </c>
      <c r="BF102" s="587">
        <f>BE102-BD102</f>
        <v>0</v>
      </c>
      <c r="BG102" s="706">
        <f>BG71+BG75+BG86+BG93+BG95+BG98+BG100</f>
        <v>0</v>
      </c>
      <c r="BH102" s="893">
        <f>BH71+BH75+BH86+BH93+BH95+BH98+BH100</f>
        <v>0</v>
      </c>
      <c r="BI102" s="586">
        <f>BI71+BI75+BI86+BI93+BI95+BI98+BI100</f>
        <v>0</v>
      </c>
      <c r="BJ102" s="587">
        <f>BI102-BH102</f>
        <v>0</v>
      </c>
      <c r="BK102" s="706">
        <f>BK71+BK75+BK86+BK93+BK95+BK98+BK100</f>
        <v>0</v>
      </c>
      <c r="BL102" s="893">
        <f>BL71+BL75+BL86+BL93+BL95+BL98+BL100</f>
        <v>0</v>
      </c>
      <c r="BM102" s="586">
        <f>BM71+BM75+BM86+BM93+BM95+BM98+BM100</f>
        <v>0</v>
      </c>
      <c r="BN102" s="587">
        <f>BM102-BL102</f>
        <v>0</v>
      </c>
      <c r="BO102" s="588">
        <f>BO71+BO75+BO86+BO93+BO95+BO98+BO100</f>
        <v>0</v>
      </c>
      <c r="BP102" s="454">
        <f>BP71+BP75+BP86+BP93+BP95+BP98+BP100</f>
        <v>0</v>
      </c>
      <c r="BQ102" s="454">
        <f>BQ71+BQ75+BQ86+BQ93+BQ95+BQ98+BQ100</f>
        <v>0</v>
      </c>
      <c r="BR102" s="825">
        <f>BQ102-BO102</f>
        <v>0</v>
      </c>
      <c r="BS102" s="826">
        <f>BQ102-BP102</f>
        <v>0</v>
      </c>
      <c r="BT102" s="706">
        <f t="shared" ref="BT102:CQ102" si="269">BT71+BT75+BT86+BT93+BT95+BT98+BT100</f>
        <v>0</v>
      </c>
      <c r="BU102" s="893">
        <f t="shared" si="269"/>
        <v>0</v>
      </c>
      <c r="BV102" s="586">
        <f t="shared" si="269"/>
        <v>0</v>
      </c>
      <c r="BW102" s="587">
        <f t="shared" si="269"/>
        <v>0</v>
      </c>
      <c r="BX102" s="706">
        <f t="shared" si="269"/>
        <v>0</v>
      </c>
      <c r="BY102" s="893">
        <f t="shared" si="269"/>
        <v>0</v>
      </c>
      <c r="BZ102" s="586">
        <f t="shared" si="269"/>
        <v>0</v>
      </c>
      <c r="CA102" s="587">
        <f t="shared" si="269"/>
        <v>0</v>
      </c>
      <c r="CB102" s="706">
        <f t="shared" si="269"/>
        <v>0</v>
      </c>
      <c r="CC102" s="893">
        <f t="shared" si="269"/>
        <v>0</v>
      </c>
      <c r="CD102" s="586">
        <f t="shared" si="269"/>
        <v>0</v>
      </c>
      <c r="CE102" s="587">
        <f t="shared" si="269"/>
        <v>0</v>
      </c>
      <c r="CF102" s="588">
        <f t="shared" si="269"/>
        <v>0</v>
      </c>
      <c r="CG102" s="506">
        <f t="shared" si="269"/>
        <v>0</v>
      </c>
      <c r="CH102" s="454">
        <f t="shared" si="269"/>
        <v>0</v>
      </c>
      <c r="CI102" s="827">
        <f t="shared" si="269"/>
        <v>0</v>
      </c>
      <c r="CJ102" s="455">
        <f t="shared" si="269"/>
        <v>0</v>
      </c>
      <c r="CK102" s="457">
        <f t="shared" si="269"/>
        <v>0</v>
      </c>
      <c r="CL102" s="20">
        <f t="shared" si="269"/>
        <v>0</v>
      </c>
      <c r="CM102" s="11">
        <f t="shared" si="269"/>
        <v>0</v>
      </c>
      <c r="CN102" s="837">
        <f t="shared" si="269"/>
        <v>0</v>
      </c>
      <c r="CO102" s="115">
        <f t="shared" si="269"/>
        <v>0</v>
      </c>
      <c r="CP102" s="213">
        <f t="shared" si="269"/>
        <v>0</v>
      </c>
      <c r="CQ102" s="85">
        <f t="shared" si="269"/>
        <v>0</v>
      </c>
      <c r="CR102" s="319" t="e">
        <f>CQ102/CP102</f>
        <v>#DIV/0!</v>
      </c>
      <c r="CS102" s="72">
        <f>CQ102-CP102</f>
        <v>0</v>
      </c>
      <c r="CT102" s="72">
        <f>CO102/6</f>
        <v>0</v>
      </c>
    </row>
    <row r="103" spans="1:98" ht="12.75" customHeight="1">
      <c r="L103" s="382"/>
      <c r="Q103" s="385">
        <f>Q102/3</f>
        <v>372788.33333333331</v>
      </c>
      <c r="R103" s="385"/>
      <c r="S103" s="385">
        <f>S102/3</f>
        <v>395782.33333333331</v>
      </c>
      <c r="T103" s="385">
        <f>T102/3</f>
        <v>0</v>
      </c>
      <c r="U103" s="385">
        <f>U102/3</f>
        <v>-372788.33333333331</v>
      </c>
      <c r="V103" s="385"/>
      <c r="W103" s="385">
        <f>W102/3</f>
        <v>-395782.33333333331</v>
      </c>
      <c r="AJ103" s="385">
        <f>AJ102/3</f>
        <v>354315</v>
      </c>
      <c r="AK103" s="385"/>
      <c r="AL103" s="385">
        <f>AL102/3</f>
        <v>0</v>
      </c>
      <c r="AM103" s="385">
        <f>AM102/3</f>
        <v>0</v>
      </c>
      <c r="AN103" s="385"/>
      <c r="AO103" s="385"/>
      <c r="AQ103" s="385">
        <f>AQ102/6</f>
        <v>363551.66666666669</v>
      </c>
      <c r="AR103" s="1083"/>
      <c r="AS103" s="385">
        <f>AS102/6</f>
        <v>197891.16666666666</v>
      </c>
      <c r="AT103" s="385">
        <f>AT102/6</f>
        <v>0</v>
      </c>
      <c r="AV103" s="385"/>
      <c r="AX103" s="24"/>
      <c r="AY103" s="24"/>
      <c r="BJ103" s="382"/>
      <c r="BO103" s="385">
        <f>BO102/3</f>
        <v>0</v>
      </c>
      <c r="BP103" s="385">
        <f>BP102/3</f>
        <v>0</v>
      </c>
      <c r="BQ103" s="385">
        <f>BQ102/3</f>
        <v>0</v>
      </c>
      <c r="BR103" s="385">
        <f>BR102/3</f>
        <v>0</v>
      </c>
      <c r="BS103" s="385">
        <f>BS102/3</f>
        <v>0</v>
      </c>
      <c r="CD103" s="382"/>
      <c r="CF103" s="385">
        <f>CF102/3</f>
        <v>0</v>
      </c>
      <c r="CG103" s="385">
        <f>CG102/3</f>
        <v>0</v>
      </c>
      <c r="CH103" s="385">
        <f>CH102/3</f>
        <v>0</v>
      </c>
      <c r="CI103" s="385"/>
      <c r="CK103" s="385">
        <f>CK102/6</f>
        <v>0</v>
      </c>
      <c r="CL103" s="385">
        <f>CL102/6</f>
        <v>0</v>
      </c>
      <c r="CM103" s="385">
        <f>CM102/6</f>
        <v>0</v>
      </c>
      <c r="CP103" s="24"/>
      <c r="CQ103" s="24"/>
    </row>
    <row r="104" spans="1:98" ht="21.75" thickBot="1">
      <c r="A104" s="117" t="s">
        <v>4</v>
      </c>
      <c r="B104" s="35"/>
      <c r="C104" s="35"/>
      <c r="D104" s="294"/>
      <c r="F104" s="511"/>
      <c r="G104" s="511"/>
      <c r="H104" s="510"/>
      <c r="J104" s="511"/>
      <c r="K104" s="511"/>
      <c r="L104" s="511"/>
      <c r="N104" s="511"/>
      <c r="O104" s="511"/>
      <c r="P104" s="510"/>
      <c r="Q104" s="384"/>
      <c r="R104" s="384"/>
      <c r="S104" s="384"/>
      <c r="T104" s="512"/>
      <c r="U104" s="512"/>
      <c r="V104" s="512"/>
      <c r="W104" s="511"/>
      <c r="Y104" s="511"/>
      <c r="Z104" s="511"/>
      <c r="AA104" s="511"/>
      <c r="AC104" s="511"/>
      <c r="AD104" s="511"/>
      <c r="AE104" s="511"/>
      <c r="AG104" s="511"/>
      <c r="AH104" s="511"/>
      <c r="AI104" s="511"/>
      <c r="AJ104" s="384"/>
      <c r="AK104" s="384"/>
      <c r="AL104" s="384"/>
      <c r="AM104" s="512"/>
      <c r="AN104" s="512"/>
      <c r="AO104" s="512"/>
      <c r="AP104" s="511"/>
      <c r="AQ104" s="383"/>
      <c r="AR104" s="383"/>
      <c r="AT104" s="121"/>
      <c r="AU104" s="12"/>
      <c r="AV104" s="512"/>
      <c r="AW104" s="297" t="s">
        <v>63</v>
      </c>
      <c r="AX104" s="24"/>
      <c r="BD104" s="511"/>
      <c r="BE104" s="511"/>
      <c r="BF104" s="510"/>
      <c r="BH104" s="511"/>
      <c r="BI104" s="511"/>
      <c r="BJ104" s="511"/>
      <c r="BL104" s="511"/>
      <c r="BM104" s="511"/>
      <c r="BN104" s="510"/>
      <c r="BO104" s="384"/>
      <c r="BP104" s="384"/>
      <c r="BQ104" s="512"/>
      <c r="BR104" s="512"/>
      <c r="BS104" s="511"/>
      <c r="BU104" s="511"/>
      <c r="BV104" s="511"/>
      <c r="BW104" s="510"/>
      <c r="BY104" s="510"/>
      <c r="BZ104" s="511"/>
      <c r="CA104" s="510"/>
      <c r="CC104" s="510"/>
      <c r="CD104" s="511"/>
      <c r="CE104" s="510"/>
      <c r="CF104" s="384"/>
      <c r="CG104" s="384"/>
      <c r="CH104" s="512"/>
      <c r="CI104" s="512"/>
      <c r="CJ104" s="511"/>
      <c r="CK104" s="383"/>
      <c r="CM104" s="121"/>
      <c r="CN104" s="12"/>
      <c r="CO104" s="297" t="s">
        <v>63</v>
      </c>
      <c r="CP104" s="24"/>
    </row>
    <row r="105" spans="1:98" s="73" customFormat="1" ht="20.100000000000001" customHeight="1" thickBot="1">
      <c r="A105" s="27"/>
      <c r="B105" s="28"/>
      <c r="C105" s="28"/>
      <c r="D105" s="36"/>
      <c r="E105" s="1087" t="str">
        <f>E3</f>
        <v>17/3</v>
      </c>
      <c r="F105" s="1088"/>
      <c r="G105" s="1088"/>
      <c r="H105" s="1089">
        <v>0</v>
      </c>
      <c r="I105" s="1087" t="str">
        <f>I3</f>
        <v>17/4</v>
      </c>
      <c r="J105" s="1090"/>
      <c r="K105" s="1088"/>
      <c r="L105" s="1089">
        <v>0</v>
      </c>
      <c r="M105" s="1087" t="str">
        <f>M3</f>
        <v>17/5</v>
      </c>
      <c r="N105" s="1090"/>
      <c r="O105" s="1088"/>
      <c r="P105" s="1089">
        <v>0</v>
      </c>
      <c r="Q105" s="1087" t="str">
        <f>Q3</f>
        <v>17/3-17/5累計</v>
      </c>
      <c r="R105" s="1090"/>
      <c r="S105" s="1090"/>
      <c r="T105" s="1088"/>
      <c r="U105" s="1090"/>
      <c r="V105" s="1090"/>
      <c r="W105" s="1089"/>
      <c r="X105" s="1087" t="str">
        <f>X3</f>
        <v>17/6</v>
      </c>
      <c r="Y105" s="1090"/>
      <c r="Z105" s="1088"/>
      <c r="AA105" s="1089">
        <v>0</v>
      </c>
      <c r="AB105" s="1087" t="str">
        <f>AB3</f>
        <v>17/7</v>
      </c>
      <c r="AC105" s="1090"/>
      <c r="AD105" s="1088"/>
      <c r="AE105" s="1089">
        <v>0</v>
      </c>
      <c r="AF105" s="1087" t="str">
        <f>AF3</f>
        <v>17/8</v>
      </c>
      <c r="AG105" s="1090"/>
      <c r="AH105" s="1088"/>
      <c r="AI105" s="1089">
        <v>0</v>
      </c>
      <c r="AJ105" s="1087" t="str">
        <f>AJ3</f>
        <v>17/6-17/8累計</v>
      </c>
      <c r="AK105" s="1090"/>
      <c r="AL105" s="1090"/>
      <c r="AM105" s="1088"/>
      <c r="AN105" s="1090"/>
      <c r="AO105" s="1090"/>
      <c r="AP105" s="1089"/>
      <c r="AQ105" s="1091" t="str">
        <f>AQ3</f>
        <v>17/上(17/3-17/8)累計</v>
      </c>
      <c r="AR105" s="1092"/>
      <c r="AS105" s="1092"/>
      <c r="AT105" s="1092"/>
      <c r="AU105" s="1092"/>
      <c r="AV105" s="1092"/>
      <c r="AW105" s="1093"/>
      <c r="AX105" s="212"/>
      <c r="AY105" s="118"/>
      <c r="BC105" s="1087" t="str">
        <f>BC3</f>
        <v>17/3</v>
      </c>
      <c r="BD105" s="1088"/>
      <c r="BE105" s="1088"/>
      <c r="BF105" s="1089">
        <v>0</v>
      </c>
      <c r="BG105" s="1087" t="str">
        <f>BG3</f>
        <v>17/4</v>
      </c>
      <c r="BH105" s="1090"/>
      <c r="BI105" s="1088"/>
      <c r="BJ105" s="1089">
        <v>0</v>
      </c>
      <c r="BK105" s="1087" t="str">
        <f>BK3</f>
        <v>17/5</v>
      </c>
      <c r="BL105" s="1090"/>
      <c r="BM105" s="1088"/>
      <c r="BN105" s="1089">
        <v>0</v>
      </c>
      <c r="BO105" s="1087" t="str">
        <f>BO3</f>
        <v>16/9-16/11累計</v>
      </c>
      <c r="BP105" s="1090"/>
      <c r="BQ105" s="1088"/>
      <c r="BR105" s="1090"/>
      <c r="BS105" s="1089"/>
      <c r="BT105" s="1087" t="str">
        <f>BT3</f>
        <v>17/6</v>
      </c>
      <c r="BU105" s="1090"/>
      <c r="BV105" s="1088"/>
      <c r="BW105" s="1089">
        <v>0</v>
      </c>
      <c r="BX105" s="1087" t="str">
        <f>BX3</f>
        <v>17/7</v>
      </c>
      <c r="BY105" s="1090"/>
      <c r="BZ105" s="1088"/>
      <c r="CA105" s="1089">
        <v>0</v>
      </c>
      <c r="CB105" s="1087" t="str">
        <f>CB3</f>
        <v>17/8</v>
      </c>
      <c r="CC105" s="1090"/>
      <c r="CD105" s="1088"/>
      <c r="CE105" s="1089">
        <v>0</v>
      </c>
      <c r="CF105" s="1087" t="str">
        <f>CF3</f>
        <v>17/6-17/8累計</v>
      </c>
      <c r="CG105" s="1090"/>
      <c r="CH105" s="1088"/>
      <c r="CI105" s="1090"/>
      <c r="CJ105" s="1089"/>
      <c r="CK105" s="1091" t="str">
        <f>CK3</f>
        <v>16/上(16/3-16/8)累計</v>
      </c>
      <c r="CL105" s="1092"/>
      <c r="CM105" s="1092"/>
      <c r="CN105" s="1092"/>
      <c r="CO105" s="1093"/>
      <c r="CP105" s="212"/>
      <c r="CQ105" s="118"/>
    </row>
    <row r="106" spans="1:98" s="74" customFormat="1" ht="20.100000000000001" customHeight="1" thickTop="1">
      <c r="A106" s="29"/>
      <c r="B106" s="30"/>
      <c r="C106" s="30"/>
      <c r="D106" s="37"/>
      <c r="E106" s="732" t="s">
        <v>0</v>
      </c>
      <c r="F106" s="879" t="str">
        <f>F4</f>
        <v>今回計画</v>
      </c>
      <c r="G106" s="925" t="str">
        <f>G4</f>
        <v>実績</v>
      </c>
      <c r="H106" s="589" t="s">
        <v>18</v>
      </c>
      <c r="I106" s="732" t="s">
        <v>0</v>
      </c>
      <c r="J106" s="879" t="str">
        <f>J4</f>
        <v>前回計画</v>
      </c>
      <c r="K106" s="513" t="str">
        <f>K4</f>
        <v>今回計画</v>
      </c>
      <c r="L106" s="864" t="s">
        <v>18</v>
      </c>
      <c r="M106" s="732" t="s">
        <v>0</v>
      </c>
      <c r="N106" s="879" t="str">
        <f>N4</f>
        <v>今回計画</v>
      </c>
      <c r="O106" s="513" t="str">
        <f>O4</f>
        <v>今回計画</v>
      </c>
      <c r="P106" s="589" t="s">
        <v>18</v>
      </c>
      <c r="Q106" s="1011" t="s">
        <v>0</v>
      </c>
      <c r="R106" s="1035" t="str">
        <f>R4</f>
        <v>目標</v>
      </c>
      <c r="S106" s="392" t="str">
        <f>S33</f>
        <v>前回見通</v>
      </c>
      <c r="T106" s="393" t="str">
        <f>T67</f>
        <v>今回見通</v>
      </c>
      <c r="U106" s="388" t="s">
        <v>96</v>
      </c>
      <c r="V106" s="985" t="str">
        <f>V4</f>
        <v>目標差異</v>
      </c>
      <c r="W106" s="390" t="s">
        <v>97</v>
      </c>
      <c r="X106" s="732" t="s">
        <v>0</v>
      </c>
      <c r="Y106" s="879" t="str">
        <f>Y4</f>
        <v>前回計画</v>
      </c>
      <c r="Z106" s="513" t="str">
        <f>Z4</f>
        <v>今回計画</v>
      </c>
      <c r="AA106" s="864" t="s">
        <v>18</v>
      </c>
      <c r="AB106" s="732" t="s">
        <v>0</v>
      </c>
      <c r="AC106" s="879" t="str">
        <f>AC4</f>
        <v>前回計画</v>
      </c>
      <c r="AD106" s="513" t="str">
        <f>AD4</f>
        <v>今回計画</v>
      </c>
      <c r="AE106" s="864" t="s">
        <v>18</v>
      </c>
      <c r="AF106" s="732" t="s">
        <v>0</v>
      </c>
      <c r="AG106" s="879" t="str">
        <f>AG4</f>
        <v>前回計画</v>
      </c>
      <c r="AH106" s="513" t="str">
        <f>AH4</f>
        <v>今回計画</v>
      </c>
      <c r="AI106" s="864" t="s">
        <v>18</v>
      </c>
      <c r="AJ106" s="391" t="s">
        <v>0</v>
      </c>
      <c r="AK106" s="1035" t="str">
        <f>AK4</f>
        <v>目標</v>
      </c>
      <c r="AL106" s="392" t="str">
        <f>AL33</f>
        <v>前回見通</v>
      </c>
      <c r="AM106" s="393" t="str">
        <f>AM67</f>
        <v>今回見通</v>
      </c>
      <c r="AN106" s="392" t="s">
        <v>96</v>
      </c>
      <c r="AO106" s="985" t="str">
        <f>AO4</f>
        <v>目標差異</v>
      </c>
      <c r="AP106" s="390" t="s">
        <v>97</v>
      </c>
      <c r="AQ106" s="387" t="s">
        <v>0</v>
      </c>
      <c r="AR106" s="739" t="str">
        <f>AR4</f>
        <v>目標</v>
      </c>
      <c r="AS106" s="97" t="str">
        <f>AS33</f>
        <v>前回見通</v>
      </c>
      <c r="AT106" s="3" t="str">
        <f>AT4</f>
        <v>今回見通</v>
      </c>
      <c r="AU106" s="21" t="s">
        <v>42</v>
      </c>
      <c r="AV106" s="985" t="str">
        <f>AV4</f>
        <v>目標差異</v>
      </c>
      <c r="AW106" s="4" t="s">
        <v>41</v>
      </c>
      <c r="AX106" s="47" t="s">
        <v>20</v>
      </c>
      <c r="AY106" s="48" t="str">
        <f>AY4</f>
        <v>見通し平均</v>
      </c>
      <c r="BA106" s="339" t="s">
        <v>78</v>
      </c>
      <c r="BB106" s="72" t="s">
        <v>79</v>
      </c>
      <c r="BC106" s="732" t="s">
        <v>0</v>
      </c>
      <c r="BD106" s="879" t="str">
        <f>BD4</f>
        <v>前回計画</v>
      </c>
      <c r="BE106" s="513" t="str">
        <f>BE4</f>
        <v>今回計画</v>
      </c>
      <c r="BF106" s="589" t="s">
        <v>18</v>
      </c>
      <c r="BG106" s="732" t="s">
        <v>0</v>
      </c>
      <c r="BH106" s="879" t="str">
        <f>BH4</f>
        <v>前回計画</v>
      </c>
      <c r="BI106" s="513" t="str">
        <f>BI4</f>
        <v>今回計画</v>
      </c>
      <c r="BJ106" s="864" t="s">
        <v>18</v>
      </c>
      <c r="BK106" s="732" t="s">
        <v>0</v>
      </c>
      <c r="BL106" s="879" t="str">
        <f>BL4</f>
        <v>前回計画</v>
      </c>
      <c r="BM106" s="513" t="str">
        <f>BM4</f>
        <v>今回計画</v>
      </c>
      <c r="BN106" s="589" t="s">
        <v>18</v>
      </c>
      <c r="BO106" s="391" t="s">
        <v>0</v>
      </c>
      <c r="BP106" s="392" t="str">
        <f>BP33</f>
        <v>前回見通</v>
      </c>
      <c r="BQ106" s="393" t="str">
        <f>BQ67</f>
        <v>実績</v>
      </c>
      <c r="BR106" s="388" t="s">
        <v>96</v>
      </c>
      <c r="BS106" s="390" t="s">
        <v>97</v>
      </c>
      <c r="BT106" s="732" t="s">
        <v>0</v>
      </c>
      <c r="BU106" s="879" t="str">
        <f>BU4</f>
        <v>前回計画</v>
      </c>
      <c r="BV106" s="513" t="str">
        <f>BV4</f>
        <v>今回計画</v>
      </c>
      <c r="BW106" s="589" t="s">
        <v>18</v>
      </c>
      <c r="BX106" s="732" t="s">
        <v>0</v>
      </c>
      <c r="BY106" s="879" t="str">
        <f>BY4</f>
        <v>前回計画</v>
      </c>
      <c r="BZ106" s="513" t="str">
        <f>BZ4</f>
        <v>今回計画</v>
      </c>
      <c r="CA106" s="589" t="s">
        <v>18</v>
      </c>
      <c r="CB106" s="732" t="s">
        <v>0</v>
      </c>
      <c r="CC106" s="879" t="str">
        <f>CC4</f>
        <v>前回計画</v>
      </c>
      <c r="CD106" s="513" t="str">
        <f>CD4</f>
        <v>今回計画</v>
      </c>
      <c r="CE106" s="589" t="s">
        <v>18</v>
      </c>
      <c r="CF106" s="391" t="s">
        <v>0</v>
      </c>
      <c r="CG106" s="392" t="str">
        <f>CG33</f>
        <v>前回見通</v>
      </c>
      <c r="CH106" s="393" t="str">
        <f>CH67</f>
        <v>今回見通</v>
      </c>
      <c r="CI106" s="392" t="s">
        <v>96</v>
      </c>
      <c r="CJ106" s="390" t="s">
        <v>97</v>
      </c>
      <c r="CK106" s="387" t="s">
        <v>0</v>
      </c>
      <c r="CL106" s="97" t="str">
        <f>CL33</f>
        <v>前回見通</v>
      </c>
      <c r="CM106" s="3" t="str">
        <f>CM4</f>
        <v>今回見通</v>
      </c>
      <c r="CN106" s="21" t="s">
        <v>42</v>
      </c>
      <c r="CO106" s="4" t="s">
        <v>41</v>
      </c>
      <c r="CP106" s="47" t="s">
        <v>20</v>
      </c>
      <c r="CQ106" s="48" t="str">
        <f>CQ4</f>
        <v>見通し平均</v>
      </c>
      <c r="CS106" s="339" t="s">
        <v>78</v>
      </c>
      <c r="CT106" s="72" t="s">
        <v>79</v>
      </c>
    </row>
    <row r="107" spans="1:98" s="277" customFormat="1" ht="20.100000000000001" customHeight="1">
      <c r="A107" s="270"/>
      <c r="B107" s="271"/>
      <c r="C107" s="1109" t="s">
        <v>59</v>
      </c>
      <c r="D107" s="1110"/>
      <c r="E107" s="725">
        <v>7000</v>
      </c>
      <c r="F107" s="894">
        <v>8000</v>
      </c>
      <c r="G107" s="939"/>
      <c r="H107" s="571">
        <f>G107-F107</f>
        <v>-8000</v>
      </c>
      <c r="I107" s="725">
        <v>7700</v>
      </c>
      <c r="J107" s="894">
        <v>10000</v>
      </c>
      <c r="K107" s="590"/>
      <c r="L107" s="571">
        <f>K107-J107</f>
        <v>-10000</v>
      </c>
      <c r="M107" s="725">
        <v>8400</v>
      </c>
      <c r="N107" s="894">
        <v>14000</v>
      </c>
      <c r="O107" s="590"/>
      <c r="P107" s="571">
        <f>O107-N107</f>
        <v>-14000</v>
      </c>
      <c r="Q107" s="723">
        <f t="shared" ref="Q107:Q110" si="270">E107+I107+M107</f>
        <v>23100</v>
      </c>
      <c r="R107" s="1042"/>
      <c r="S107" s="572">
        <f t="shared" ref="S107:T110" si="271">F107+J107+N107</f>
        <v>32000</v>
      </c>
      <c r="T107" s="396">
        <f t="shared" si="271"/>
        <v>0</v>
      </c>
      <c r="U107" s="404">
        <f>T107-Q107</f>
        <v>-23100</v>
      </c>
      <c r="V107" s="395">
        <f>T107-R107</f>
        <v>0</v>
      </c>
      <c r="W107" s="576">
        <f>T107-S107</f>
        <v>-32000</v>
      </c>
      <c r="X107" s="725">
        <v>8400</v>
      </c>
      <c r="Y107" s="894"/>
      <c r="Z107" s="590"/>
      <c r="AA107" s="571">
        <f>Z107-Y107</f>
        <v>0</v>
      </c>
      <c r="AB107" s="725">
        <v>8400</v>
      </c>
      <c r="AC107" s="894"/>
      <c r="AD107" s="590"/>
      <c r="AE107" s="571">
        <f>AD107-AC107</f>
        <v>0</v>
      </c>
      <c r="AF107" s="725">
        <v>7800</v>
      </c>
      <c r="AG107" s="894"/>
      <c r="AH107" s="590"/>
      <c r="AI107" s="571">
        <f>AH107-AG107</f>
        <v>0</v>
      </c>
      <c r="AJ107" s="446">
        <f t="shared" ref="AJ107:AJ110" si="272">X107+AB107+AF107</f>
        <v>24600</v>
      </c>
      <c r="AK107" s="1042"/>
      <c r="AL107" s="572">
        <f t="shared" ref="AL107:AM110" si="273">Y107+AC107+AG107</f>
        <v>0</v>
      </c>
      <c r="AM107" s="396">
        <f t="shared" si="273"/>
        <v>0</v>
      </c>
      <c r="AN107" s="433">
        <f>AM107-AJ107</f>
        <v>-24600</v>
      </c>
      <c r="AO107" s="395">
        <f>AM107-AK107</f>
        <v>0</v>
      </c>
      <c r="AP107" s="576">
        <f>AM107-AL107</f>
        <v>0</v>
      </c>
      <c r="AQ107" s="406">
        <f>SUM(Q107,AJ107)</f>
        <v>47700</v>
      </c>
      <c r="AR107" s="396">
        <f>AK107+R107</f>
        <v>0</v>
      </c>
      <c r="AS107" s="202">
        <f>S107+AL107</f>
        <v>32000</v>
      </c>
      <c r="AT107" s="219">
        <f>SUM(T107,AM107)</f>
        <v>0</v>
      </c>
      <c r="AU107" s="207">
        <f>AT107-AQ107</f>
        <v>-47700</v>
      </c>
      <c r="AV107" s="395">
        <f>AT107-AR107</f>
        <v>0</v>
      </c>
      <c r="AW107" s="66">
        <f>AT107-AS107</f>
        <v>-32000</v>
      </c>
      <c r="AX107" s="275"/>
      <c r="AY107" s="276"/>
      <c r="BC107" s="725"/>
      <c r="BD107" s="894"/>
      <c r="BE107" s="590"/>
      <c r="BF107" s="571">
        <f>BE107-BD107</f>
        <v>0</v>
      </c>
      <c r="BG107" s="725"/>
      <c r="BH107" s="894"/>
      <c r="BI107" s="590"/>
      <c r="BJ107" s="571">
        <f>BI107-BH107</f>
        <v>0</v>
      </c>
      <c r="BK107" s="725"/>
      <c r="BL107" s="894"/>
      <c r="BM107" s="590"/>
      <c r="BN107" s="571">
        <f>BM107-BL107</f>
        <v>0</v>
      </c>
      <c r="BO107" s="446">
        <f t="shared" ref="BO107:BQ110" si="274">BC107+BG107+BK107</f>
        <v>0</v>
      </c>
      <c r="BP107" s="572">
        <f t="shared" si="274"/>
        <v>0</v>
      </c>
      <c r="BQ107" s="396">
        <f t="shared" si="274"/>
        <v>0</v>
      </c>
      <c r="BR107" s="404">
        <f>BQ107-BO107</f>
        <v>0</v>
      </c>
      <c r="BS107" s="576">
        <f>BQ107-BP107</f>
        <v>0</v>
      </c>
      <c r="BT107" s="725"/>
      <c r="BU107" s="894"/>
      <c r="BV107" s="590"/>
      <c r="BW107" s="571">
        <f>BV107-BU107</f>
        <v>0</v>
      </c>
      <c r="BX107" s="725"/>
      <c r="BY107" s="894"/>
      <c r="BZ107" s="590"/>
      <c r="CA107" s="571">
        <f>BZ107-BY107</f>
        <v>0</v>
      </c>
      <c r="CB107" s="725"/>
      <c r="CC107" s="894"/>
      <c r="CD107" s="590"/>
      <c r="CE107" s="571">
        <f>CD107-CC107</f>
        <v>0</v>
      </c>
      <c r="CF107" s="446">
        <f t="shared" ref="CF107:CH110" si="275">BT107+BX107+CB107</f>
        <v>0</v>
      </c>
      <c r="CG107" s="572">
        <f t="shared" si="275"/>
        <v>0</v>
      </c>
      <c r="CH107" s="396">
        <f t="shared" si="275"/>
        <v>0</v>
      </c>
      <c r="CI107" s="433">
        <f>CH107-CF107</f>
        <v>0</v>
      </c>
      <c r="CJ107" s="576">
        <f>CH107-CG107</f>
        <v>0</v>
      </c>
      <c r="CK107" s="406">
        <f>SUM(BO107,CF107)</f>
        <v>0</v>
      </c>
      <c r="CL107" s="202">
        <f>BP107+CG107</f>
        <v>0</v>
      </c>
      <c r="CM107" s="219">
        <f>SUM(BQ107,CH107)</f>
        <v>0</v>
      </c>
      <c r="CN107" s="207">
        <f>CM107-CK107</f>
        <v>0</v>
      </c>
      <c r="CO107" s="66">
        <f>CM107-CL107</f>
        <v>0</v>
      </c>
      <c r="CP107" s="275"/>
      <c r="CQ107" s="276"/>
    </row>
    <row r="108" spans="1:98" s="174" customFormat="1" ht="20.100000000000001" customHeight="1">
      <c r="A108" s="141"/>
      <c r="B108" s="240"/>
      <c r="C108" s="141"/>
      <c r="D108" s="254" t="s">
        <v>58</v>
      </c>
      <c r="E108" s="490">
        <v>400</v>
      </c>
      <c r="F108" s="881">
        <v>400</v>
      </c>
      <c r="G108" s="927"/>
      <c r="H108" s="571">
        <f>G108-F108</f>
        <v>-400</v>
      </c>
      <c r="I108" s="490">
        <v>400</v>
      </c>
      <c r="J108" s="881">
        <v>400</v>
      </c>
      <c r="K108" s="522"/>
      <c r="L108" s="571">
        <f>K108-J108</f>
        <v>-400</v>
      </c>
      <c r="M108" s="490">
        <v>400</v>
      </c>
      <c r="N108" s="881">
        <v>400</v>
      </c>
      <c r="O108" s="522"/>
      <c r="P108" s="571">
        <f>O108-N108</f>
        <v>-400</v>
      </c>
      <c r="Q108" s="723">
        <f t="shared" si="270"/>
        <v>1200</v>
      </c>
      <c r="R108" s="1042"/>
      <c r="S108" s="572">
        <f t="shared" si="271"/>
        <v>1200</v>
      </c>
      <c r="T108" s="396">
        <f t="shared" si="271"/>
        <v>0</v>
      </c>
      <c r="U108" s="404">
        <f>T108-Q108</f>
        <v>-1200</v>
      </c>
      <c r="V108" s="395">
        <f t="shared" ref="V108:V146" si="276">T108-R108</f>
        <v>0</v>
      </c>
      <c r="W108" s="576">
        <f>T108-S108</f>
        <v>-1200</v>
      </c>
      <c r="X108" s="490">
        <v>500</v>
      </c>
      <c r="Y108" s="881"/>
      <c r="Z108" s="522"/>
      <c r="AA108" s="571">
        <f>Z108-Y108</f>
        <v>0</v>
      </c>
      <c r="AB108" s="490">
        <v>500</v>
      </c>
      <c r="AC108" s="881"/>
      <c r="AD108" s="522"/>
      <c r="AE108" s="571">
        <f>AD108-AC108</f>
        <v>0</v>
      </c>
      <c r="AF108" s="490">
        <v>500</v>
      </c>
      <c r="AG108" s="881"/>
      <c r="AH108" s="522"/>
      <c r="AI108" s="571">
        <f>AH108-AG108</f>
        <v>0</v>
      </c>
      <c r="AJ108" s="446">
        <f t="shared" si="272"/>
        <v>1500</v>
      </c>
      <c r="AK108" s="1042"/>
      <c r="AL108" s="572">
        <f t="shared" si="273"/>
        <v>0</v>
      </c>
      <c r="AM108" s="396">
        <f t="shared" si="273"/>
        <v>0</v>
      </c>
      <c r="AN108" s="433">
        <f>AM108-AJ108</f>
        <v>-1500</v>
      </c>
      <c r="AO108" s="395">
        <f t="shared" ref="AO108:AO146" si="277">AM108-AK108</f>
        <v>0</v>
      </c>
      <c r="AP108" s="576">
        <f>AM108-AL108</f>
        <v>0</v>
      </c>
      <c r="AQ108" s="406">
        <f>SUM(Q108,AJ108)</f>
        <v>2700</v>
      </c>
      <c r="AR108" s="396">
        <f t="shared" ref="AR108:AR109" si="278">AK108+R108</f>
        <v>0</v>
      </c>
      <c r="AS108" s="202">
        <f>S108+AL108</f>
        <v>1200</v>
      </c>
      <c r="AT108" s="219">
        <f>SUM(T108,AM108)</f>
        <v>0</v>
      </c>
      <c r="AU108" s="207">
        <f>AT108-AQ108</f>
        <v>-2700</v>
      </c>
      <c r="AV108" s="395">
        <f t="shared" ref="AV108:AV146" si="279">AT108-AR108</f>
        <v>0</v>
      </c>
      <c r="AW108" s="66">
        <f>AT108-AS108</f>
        <v>-1200</v>
      </c>
      <c r="AX108" s="148"/>
      <c r="AY108" s="139"/>
      <c r="BC108" s="490"/>
      <c r="BD108" s="881"/>
      <c r="BE108" s="522"/>
      <c r="BF108" s="571">
        <f>BE108-BD108</f>
        <v>0</v>
      </c>
      <c r="BG108" s="490"/>
      <c r="BH108" s="881"/>
      <c r="BI108" s="522"/>
      <c r="BJ108" s="571">
        <f>BI108-BH108</f>
        <v>0</v>
      </c>
      <c r="BK108" s="490"/>
      <c r="BL108" s="881"/>
      <c r="BM108" s="522"/>
      <c r="BN108" s="571">
        <f>BM108-BL108</f>
        <v>0</v>
      </c>
      <c r="BO108" s="446">
        <f t="shared" si="274"/>
        <v>0</v>
      </c>
      <c r="BP108" s="572">
        <f t="shared" si="274"/>
        <v>0</v>
      </c>
      <c r="BQ108" s="396">
        <f t="shared" si="274"/>
        <v>0</v>
      </c>
      <c r="BR108" s="404">
        <f>BQ108-BO108</f>
        <v>0</v>
      </c>
      <c r="BS108" s="576">
        <f>BQ108-BP108</f>
        <v>0</v>
      </c>
      <c r="BT108" s="490"/>
      <c r="BU108" s="881"/>
      <c r="BV108" s="522"/>
      <c r="BW108" s="571">
        <f>BV108-BU108</f>
        <v>0</v>
      </c>
      <c r="BX108" s="490"/>
      <c r="BY108" s="881"/>
      <c r="BZ108" s="522"/>
      <c r="CA108" s="571">
        <f>BZ108-BY108</f>
        <v>0</v>
      </c>
      <c r="CB108" s="490"/>
      <c r="CC108" s="881"/>
      <c r="CD108" s="522"/>
      <c r="CE108" s="571">
        <f>CD108-CC108</f>
        <v>0</v>
      </c>
      <c r="CF108" s="446">
        <f t="shared" si="275"/>
        <v>0</v>
      </c>
      <c r="CG108" s="572">
        <f t="shared" si="275"/>
        <v>0</v>
      </c>
      <c r="CH108" s="396">
        <f t="shared" si="275"/>
        <v>0</v>
      </c>
      <c r="CI108" s="433">
        <f>CH108-CF108</f>
        <v>0</v>
      </c>
      <c r="CJ108" s="576">
        <f>CH108-CG108</f>
        <v>0</v>
      </c>
      <c r="CK108" s="406">
        <f>SUM(BO108,CF108)</f>
        <v>0</v>
      </c>
      <c r="CL108" s="202">
        <f>BP108+CG108</f>
        <v>0</v>
      </c>
      <c r="CM108" s="219">
        <f>SUM(BQ108,CH108)</f>
        <v>0</v>
      </c>
      <c r="CN108" s="207">
        <f>CM108-CK108</f>
        <v>0</v>
      </c>
      <c r="CO108" s="66">
        <f>CM108-CL108</f>
        <v>0</v>
      </c>
      <c r="CP108" s="148"/>
      <c r="CQ108" s="139"/>
    </row>
    <row r="109" spans="1:98" s="174" customFormat="1" ht="20.100000000000001" customHeight="1">
      <c r="A109" s="141"/>
      <c r="B109" s="143"/>
      <c r="C109" s="147"/>
      <c r="D109" s="242" t="s">
        <v>30</v>
      </c>
      <c r="E109" s="490">
        <v>63400</v>
      </c>
      <c r="F109" s="881">
        <v>63400</v>
      </c>
      <c r="G109" s="927"/>
      <c r="H109" s="571">
        <f>G109-F109</f>
        <v>-63400</v>
      </c>
      <c r="I109" s="490">
        <v>70600</v>
      </c>
      <c r="J109" s="881">
        <v>70600</v>
      </c>
      <c r="K109" s="522"/>
      <c r="L109" s="571">
        <f>K109-J109</f>
        <v>-70600</v>
      </c>
      <c r="M109" s="490">
        <v>70600</v>
      </c>
      <c r="N109" s="881">
        <v>70600</v>
      </c>
      <c r="O109" s="522"/>
      <c r="P109" s="571">
        <f>O109-N109</f>
        <v>-70600</v>
      </c>
      <c r="Q109" s="723">
        <f t="shared" si="270"/>
        <v>204600</v>
      </c>
      <c r="R109" s="1042"/>
      <c r="S109" s="572">
        <f t="shared" si="271"/>
        <v>204600</v>
      </c>
      <c r="T109" s="396">
        <f t="shared" si="271"/>
        <v>0</v>
      </c>
      <c r="U109" s="404">
        <f>T109-Q109</f>
        <v>-204600</v>
      </c>
      <c r="V109" s="395">
        <f t="shared" si="276"/>
        <v>0</v>
      </c>
      <c r="W109" s="576">
        <f>T109-S109</f>
        <v>-204600</v>
      </c>
      <c r="X109" s="490">
        <v>70500</v>
      </c>
      <c r="Y109" s="881"/>
      <c r="Z109" s="522"/>
      <c r="AA109" s="571">
        <f>Z109-Y109</f>
        <v>0</v>
      </c>
      <c r="AB109" s="490">
        <v>77600</v>
      </c>
      <c r="AC109" s="881"/>
      <c r="AD109" s="522"/>
      <c r="AE109" s="571">
        <f>AD109-AC109</f>
        <v>0</v>
      </c>
      <c r="AF109" s="490">
        <v>84700</v>
      </c>
      <c r="AG109" s="881"/>
      <c r="AH109" s="522"/>
      <c r="AI109" s="571">
        <f>AH109-AG109</f>
        <v>0</v>
      </c>
      <c r="AJ109" s="446">
        <f t="shared" si="272"/>
        <v>232800</v>
      </c>
      <c r="AK109" s="1042"/>
      <c r="AL109" s="572">
        <f t="shared" si="273"/>
        <v>0</v>
      </c>
      <c r="AM109" s="396">
        <f t="shared" si="273"/>
        <v>0</v>
      </c>
      <c r="AN109" s="433">
        <f>AM109-AJ109</f>
        <v>-232800</v>
      </c>
      <c r="AO109" s="395">
        <f t="shared" si="277"/>
        <v>0</v>
      </c>
      <c r="AP109" s="576">
        <f>AM109-AL109</f>
        <v>0</v>
      </c>
      <c r="AQ109" s="406">
        <f>SUM(Q109,AJ109)</f>
        <v>437400</v>
      </c>
      <c r="AR109" s="396">
        <f t="shared" si="278"/>
        <v>0</v>
      </c>
      <c r="AS109" s="202">
        <f>S109+AL109</f>
        <v>204600</v>
      </c>
      <c r="AT109" s="219">
        <f>SUM(T109,AM109)</f>
        <v>0</v>
      </c>
      <c r="AU109" s="207">
        <f>AT109-AQ109</f>
        <v>-437400</v>
      </c>
      <c r="AV109" s="395">
        <f t="shared" si="279"/>
        <v>0</v>
      </c>
      <c r="AW109" s="66">
        <f>AT109-AS109</f>
        <v>-204600</v>
      </c>
      <c r="AX109" s="67"/>
      <c r="AY109" s="57"/>
      <c r="BC109" s="490"/>
      <c r="BD109" s="881"/>
      <c r="BE109" s="522"/>
      <c r="BF109" s="571">
        <f>BE109-BD109</f>
        <v>0</v>
      </c>
      <c r="BG109" s="490"/>
      <c r="BH109" s="881"/>
      <c r="BI109" s="522"/>
      <c r="BJ109" s="571">
        <f>BI109-BH109</f>
        <v>0</v>
      </c>
      <c r="BK109" s="490"/>
      <c r="BL109" s="881"/>
      <c r="BM109" s="522"/>
      <c r="BN109" s="571">
        <f>BM109-BL109</f>
        <v>0</v>
      </c>
      <c r="BO109" s="446">
        <f t="shared" si="274"/>
        <v>0</v>
      </c>
      <c r="BP109" s="572">
        <f t="shared" si="274"/>
        <v>0</v>
      </c>
      <c r="BQ109" s="396">
        <f t="shared" si="274"/>
        <v>0</v>
      </c>
      <c r="BR109" s="404">
        <f>BQ109-BO109</f>
        <v>0</v>
      </c>
      <c r="BS109" s="576">
        <f>BQ109-BP109</f>
        <v>0</v>
      </c>
      <c r="BT109" s="490"/>
      <c r="BU109" s="881"/>
      <c r="BV109" s="522"/>
      <c r="BW109" s="571">
        <f>BV109-BU109</f>
        <v>0</v>
      </c>
      <c r="BX109" s="490"/>
      <c r="BY109" s="881"/>
      <c r="BZ109" s="522"/>
      <c r="CA109" s="571">
        <f>BZ109-BY109</f>
        <v>0</v>
      </c>
      <c r="CB109" s="490"/>
      <c r="CC109" s="881"/>
      <c r="CD109" s="522"/>
      <c r="CE109" s="571">
        <f>CD109-CC109</f>
        <v>0</v>
      </c>
      <c r="CF109" s="446">
        <f t="shared" si="275"/>
        <v>0</v>
      </c>
      <c r="CG109" s="572">
        <f t="shared" si="275"/>
        <v>0</v>
      </c>
      <c r="CH109" s="396">
        <f t="shared" si="275"/>
        <v>0</v>
      </c>
      <c r="CI109" s="433">
        <f>CH109-CF109</f>
        <v>0</v>
      </c>
      <c r="CJ109" s="576">
        <f>CH109-CG109</f>
        <v>0</v>
      </c>
      <c r="CK109" s="406">
        <f>SUM(BO109,CF109)</f>
        <v>0</v>
      </c>
      <c r="CL109" s="202">
        <f>BP109+CG109</f>
        <v>0</v>
      </c>
      <c r="CM109" s="219">
        <f>SUM(BQ109,CH109)</f>
        <v>0</v>
      </c>
      <c r="CN109" s="207">
        <f>CM109-CK109</f>
        <v>0</v>
      </c>
      <c r="CO109" s="66">
        <f>CM109-CL109</f>
        <v>0</v>
      </c>
      <c r="CP109" s="67"/>
      <c r="CQ109" s="57"/>
    </row>
    <row r="110" spans="1:98" s="174" customFormat="1" ht="20.100000000000001" customHeight="1">
      <c r="A110" s="141"/>
      <c r="B110" s="147"/>
      <c r="C110" s="1102" t="s">
        <v>57</v>
      </c>
      <c r="D110" s="1103"/>
      <c r="E110" s="490">
        <f>E108+E109</f>
        <v>63800</v>
      </c>
      <c r="F110" s="881">
        <f>F108+F109</f>
        <v>63800</v>
      </c>
      <c r="G110" s="927">
        <f>G108+G109</f>
        <v>0</v>
      </c>
      <c r="H110" s="571">
        <f>G110-F110</f>
        <v>-63800</v>
      </c>
      <c r="I110" s="490">
        <f>I108+I109</f>
        <v>71000</v>
      </c>
      <c r="J110" s="881">
        <f>J108+J109</f>
        <v>71000</v>
      </c>
      <c r="K110" s="522">
        <f>K108+K109</f>
        <v>0</v>
      </c>
      <c r="L110" s="571">
        <f>K110-J110</f>
        <v>-71000</v>
      </c>
      <c r="M110" s="490">
        <f>M108+M109</f>
        <v>71000</v>
      </c>
      <c r="N110" s="881">
        <f>N108+N109</f>
        <v>71000</v>
      </c>
      <c r="O110" s="522">
        <f>O108+O109</f>
        <v>0</v>
      </c>
      <c r="P110" s="571">
        <f>O110-N110</f>
        <v>-71000</v>
      </c>
      <c r="Q110" s="723">
        <f t="shared" si="270"/>
        <v>205800</v>
      </c>
      <c r="R110" s="1042">
        <f>R108+R109</f>
        <v>0</v>
      </c>
      <c r="S110" s="572">
        <f t="shared" si="271"/>
        <v>205800</v>
      </c>
      <c r="T110" s="396">
        <f t="shared" si="271"/>
        <v>0</v>
      </c>
      <c r="U110" s="404">
        <f>T110-Q110</f>
        <v>-205800</v>
      </c>
      <c r="V110" s="990">
        <f t="shared" si="276"/>
        <v>0</v>
      </c>
      <c r="W110" s="432">
        <f>T110-S110</f>
        <v>-205800</v>
      </c>
      <c r="X110" s="490">
        <f>X108+X109</f>
        <v>71000</v>
      </c>
      <c r="Y110" s="881">
        <f>Y108+Y109</f>
        <v>0</v>
      </c>
      <c r="Z110" s="522">
        <f>Z108+Z109</f>
        <v>0</v>
      </c>
      <c r="AA110" s="571"/>
      <c r="AB110" s="490">
        <f>AB108+AB109</f>
        <v>78100</v>
      </c>
      <c r="AC110" s="881">
        <f>AC108+AC109</f>
        <v>0</v>
      </c>
      <c r="AD110" s="522">
        <f>AD108+AD109</f>
        <v>0</v>
      </c>
      <c r="AE110" s="571"/>
      <c r="AF110" s="490">
        <f>AF108+AF109</f>
        <v>85200</v>
      </c>
      <c r="AG110" s="881">
        <f>AG108+AG109</f>
        <v>0</v>
      </c>
      <c r="AH110" s="522">
        <f>AH108+AH109</f>
        <v>0</v>
      </c>
      <c r="AI110" s="571"/>
      <c r="AJ110" s="446">
        <f t="shared" si="272"/>
        <v>234300</v>
      </c>
      <c r="AK110" s="1042">
        <f>AK108+AK109</f>
        <v>0</v>
      </c>
      <c r="AL110" s="572">
        <f t="shared" si="273"/>
        <v>0</v>
      </c>
      <c r="AM110" s="396">
        <f t="shared" si="273"/>
        <v>0</v>
      </c>
      <c r="AN110" s="433">
        <f>AM110-AJ110</f>
        <v>-234300</v>
      </c>
      <c r="AO110" s="990">
        <f t="shared" si="277"/>
        <v>0</v>
      </c>
      <c r="AP110" s="432">
        <f>AM110-AL110</f>
        <v>0</v>
      </c>
      <c r="AQ110" s="406">
        <f>SUM(Q110,AJ110)</f>
        <v>440100</v>
      </c>
      <c r="AR110" s="396">
        <f>AR108+AR109</f>
        <v>0</v>
      </c>
      <c r="AS110" s="267">
        <f>S110+AL110</f>
        <v>205800</v>
      </c>
      <c r="AT110" s="219">
        <f>SUM(T110,AM110)</f>
        <v>0</v>
      </c>
      <c r="AU110" s="207">
        <f>AT110-AQ110</f>
        <v>-440100</v>
      </c>
      <c r="AV110" s="990">
        <f t="shared" si="279"/>
        <v>0</v>
      </c>
      <c r="AW110" s="266">
        <f>AT110-AS110</f>
        <v>-205800</v>
      </c>
      <c r="AX110" s="67"/>
      <c r="AY110" s="57"/>
      <c r="BC110" s="490">
        <f>BC108+BC109</f>
        <v>0</v>
      </c>
      <c r="BD110" s="881">
        <f>BD108+BD109</f>
        <v>0</v>
      </c>
      <c r="BE110" s="522">
        <f>BE108+BE109</f>
        <v>0</v>
      </c>
      <c r="BF110" s="571">
        <f>BE110-BD110</f>
        <v>0</v>
      </c>
      <c r="BG110" s="490">
        <f>BG108+BG109</f>
        <v>0</v>
      </c>
      <c r="BH110" s="881">
        <f>BH108+BH109</f>
        <v>0</v>
      </c>
      <c r="BI110" s="522">
        <f>BI108+BI109</f>
        <v>0</v>
      </c>
      <c r="BJ110" s="571">
        <f>BI110-BH110</f>
        <v>0</v>
      </c>
      <c r="BK110" s="490">
        <f>BK108+BK109</f>
        <v>0</v>
      </c>
      <c r="BL110" s="881">
        <f>BL108+BL109</f>
        <v>0</v>
      </c>
      <c r="BM110" s="522">
        <f>BM108+BM109</f>
        <v>0</v>
      </c>
      <c r="BN110" s="571">
        <f>BM110-BL110</f>
        <v>0</v>
      </c>
      <c r="BO110" s="446">
        <f t="shared" si="274"/>
        <v>0</v>
      </c>
      <c r="BP110" s="572">
        <f t="shared" si="274"/>
        <v>0</v>
      </c>
      <c r="BQ110" s="396">
        <f t="shared" si="274"/>
        <v>0</v>
      </c>
      <c r="BR110" s="404">
        <f>BQ110-BO110</f>
        <v>0</v>
      </c>
      <c r="BS110" s="432">
        <f>BQ110-BP110</f>
        <v>0</v>
      </c>
      <c r="BT110" s="490">
        <f>BT108+BT109</f>
        <v>0</v>
      </c>
      <c r="BU110" s="881">
        <f>BU108+BU109</f>
        <v>0</v>
      </c>
      <c r="BV110" s="522">
        <f>BV108+BV109</f>
        <v>0</v>
      </c>
      <c r="BW110" s="571"/>
      <c r="BX110" s="490">
        <f>BX108+BX109</f>
        <v>0</v>
      </c>
      <c r="BY110" s="881">
        <f>BY108+BY109</f>
        <v>0</v>
      </c>
      <c r="BZ110" s="522">
        <f>BZ108+BZ109</f>
        <v>0</v>
      </c>
      <c r="CA110" s="571"/>
      <c r="CB110" s="490">
        <f>CB108+CB109</f>
        <v>0</v>
      </c>
      <c r="CC110" s="881">
        <f>CC108+CC109</f>
        <v>0</v>
      </c>
      <c r="CD110" s="522">
        <f>CD108+CD109</f>
        <v>0</v>
      </c>
      <c r="CE110" s="571"/>
      <c r="CF110" s="446">
        <f t="shared" si="275"/>
        <v>0</v>
      </c>
      <c r="CG110" s="572">
        <f t="shared" si="275"/>
        <v>0</v>
      </c>
      <c r="CH110" s="396">
        <f t="shared" si="275"/>
        <v>0</v>
      </c>
      <c r="CI110" s="433">
        <f>CH110-CF110</f>
        <v>0</v>
      </c>
      <c r="CJ110" s="432">
        <f>CH110-CG110</f>
        <v>0</v>
      </c>
      <c r="CK110" s="406">
        <f>SUM(BO110,CF110)</f>
        <v>0</v>
      </c>
      <c r="CL110" s="267">
        <f>BP110+CG110</f>
        <v>0</v>
      </c>
      <c r="CM110" s="219">
        <f>SUM(BQ110,CH110)</f>
        <v>0</v>
      </c>
      <c r="CN110" s="207">
        <f>CM110-CK110</f>
        <v>0</v>
      </c>
      <c r="CO110" s="266">
        <f>CM110-CL110</f>
        <v>0</v>
      </c>
      <c r="CP110" s="67"/>
      <c r="CQ110" s="57"/>
    </row>
    <row r="111" spans="1:98" s="175" customFormat="1" ht="20.100000000000001" customHeight="1">
      <c r="A111" s="58"/>
      <c r="B111" s="58" t="s">
        <v>5</v>
      </c>
      <c r="C111" s="248"/>
      <c r="D111" s="55"/>
      <c r="E111" s="726"/>
      <c r="F111" s="882"/>
      <c r="G111" s="928"/>
      <c r="H111" s="638">
        <f>G112/F112</f>
        <v>0</v>
      </c>
      <c r="I111" s="726"/>
      <c r="J111" s="882"/>
      <c r="K111" s="525"/>
      <c r="L111" s="638">
        <f>K112/J112</f>
        <v>0</v>
      </c>
      <c r="M111" s="726"/>
      <c r="N111" s="882"/>
      <c r="O111" s="525"/>
      <c r="P111" s="580">
        <f>O112/N112</f>
        <v>0</v>
      </c>
      <c r="Q111" s="615"/>
      <c r="R111" s="1022"/>
      <c r="S111" s="528"/>
      <c r="T111" s="483"/>
      <c r="U111" s="672">
        <f>T112/Q112</f>
        <v>0</v>
      </c>
      <c r="V111" s="678">
        <f t="shared" si="276"/>
        <v>0</v>
      </c>
      <c r="W111" s="961">
        <f>T112/S112</f>
        <v>0</v>
      </c>
      <c r="X111" s="726"/>
      <c r="Y111" s="882"/>
      <c r="Z111" s="525"/>
      <c r="AA111" s="580" t="e">
        <f>Z112/Y112</f>
        <v>#DIV/0!</v>
      </c>
      <c r="AB111" s="726"/>
      <c r="AC111" s="882"/>
      <c r="AD111" s="525"/>
      <c r="AE111" s="580" t="e">
        <f>AD112/AC112</f>
        <v>#DIV/0!</v>
      </c>
      <c r="AF111" s="726"/>
      <c r="AG111" s="882"/>
      <c r="AH111" s="525"/>
      <c r="AI111" s="580" t="e">
        <f>AH112/AG112</f>
        <v>#DIV/0!</v>
      </c>
      <c r="AJ111" s="527"/>
      <c r="AK111" s="1022"/>
      <c r="AL111" s="296"/>
      <c r="AM111" s="483"/>
      <c r="AN111" s="960">
        <f>AM112/AJ112</f>
        <v>0</v>
      </c>
      <c r="AO111" s="678">
        <f t="shared" si="277"/>
        <v>0</v>
      </c>
      <c r="AP111" s="591" t="e">
        <f>AM112/AL112</f>
        <v>#DIV/0!</v>
      </c>
      <c r="AQ111" s="527"/>
      <c r="AR111" s="295"/>
      <c r="AS111" s="107"/>
      <c r="AT111" s="50"/>
      <c r="AU111" s="838">
        <f>AT112/AQ112</f>
        <v>0</v>
      </c>
      <c r="AV111" s="678">
        <f t="shared" si="279"/>
        <v>0</v>
      </c>
      <c r="AW111" s="81">
        <f>AT112/AS112</f>
        <v>0</v>
      </c>
      <c r="AX111" s="215"/>
      <c r="AY111" s="23"/>
      <c r="BC111" s="726"/>
      <c r="BD111" s="882"/>
      <c r="BE111" s="525"/>
      <c r="BF111" s="821" t="e">
        <f>BE112/BD112</f>
        <v>#DIV/0!</v>
      </c>
      <c r="BG111" s="726"/>
      <c r="BH111" s="882"/>
      <c r="BI111" s="525"/>
      <c r="BJ111" s="821" t="e">
        <f>BI112/BH112</f>
        <v>#DIV/0!</v>
      </c>
      <c r="BK111" s="726"/>
      <c r="BL111" s="882"/>
      <c r="BM111" s="525"/>
      <c r="BN111" s="580" t="e">
        <f>BM112/BL112</f>
        <v>#DIV/0!</v>
      </c>
      <c r="BO111" s="527"/>
      <c r="BP111" s="296"/>
      <c r="BQ111" s="483"/>
      <c r="BR111" s="829" t="e">
        <f>BQ112/BO112</f>
        <v>#DIV/0!</v>
      </c>
      <c r="BS111" s="831" t="e">
        <f>BQ112/BP112</f>
        <v>#DIV/0!</v>
      </c>
      <c r="BT111" s="726"/>
      <c r="BU111" s="882"/>
      <c r="BV111" s="525"/>
      <c r="BW111" s="580" t="e">
        <f>BV112/BU112</f>
        <v>#DIV/0!</v>
      </c>
      <c r="BX111" s="726"/>
      <c r="BY111" s="882"/>
      <c r="BZ111" s="525"/>
      <c r="CA111" s="580" t="e">
        <f>BZ112/BY112</f>
        <v>#DIV/0!</v>
      </c>
      <c r="CB111" s="726"/>
      <c r="CC111" s="882"/>
      <c r="CD111" s="525"/>
      <c r="CE111" s="580" t="e">
        <f>CD112/CC112</f>
        <v>#DIV/0!</v>
      </c>
      <c r="CF111" s="527"/>
      <c r="CG111" s="296"/>
      <c r="CH111" s="483"/>
      <c r="CI111" s="838" t="e">
        <f>CH112/CF112</f>
        <v>#DIV/0!</v>
      </c>
      <c r="CJ111" s="591" t="e">
        <f>CH112/CG112</f>
        <v>#DIV/0!</v>
      </c>
      <c r="CK111" s="527"/>
      <c r="CL111" s="107"/>
      <c r="CM111" s="50"/>
      <c r="CN111" s="838" t="e">
        <f>CM112/CK112</f>
        <v>#DIV/0!</v>
      </c>
      <c r="CO111" s="81" t="e">
        <f>CM112/CL112</f>
        <v>#DIV/0!</v>
      </c>
      <c r="CP111" s="215"/>
      <c r="CQ111" s="23"/>
    </row>
    <row r="112" spans="1:98" s="183" customFormat="1" ht="20.100000000000001" customHeight="1">
      <c r="A112" s="80"/>
      <c r="B112" s="92" t="s">
        <v>11</v>
      </c>
      <c r="C112" s="247"/>
      <c r="D112" s="181"/>
      <c r="E112" s="620">
        <f>E107+E110</f>
        <v>70800</v>
      </c>
      <c r="F112" s="376">
        <f>F110+F107</f>
        <v>71800</v>
      </c>
      <c r="G112" s="375">
        <f>G110+G107</f>
        <v>0</v>
      </c>
      <c r="H112" s="532">
        <f>G112-F112</f>
        <v>-71800</v>
      </c>
      <c r="I112" s="620">
        <f>I107+I110</f>
        <v>78700</v>
      </c>
      <c r="J112" s="376">
        <f>J110+J107</f>
        <v>81000</v>
      </c>
      <c r="K112" s="374">
        <f>K110+K107</f>
        <v>0</v>
      </c>
      <c r="L112" s="532">
        <f>K112-J112</f>
        <v>-81000</v>
      </c>
      <c r="M112" s="620">
        <f>M107+M110</f>
        <v>79400</v>
      </c>
      <c r="N112" s="376">
        <f>N110+N107</f>
        <v>85000</v>
      </c>
      <c r="O112" s="374">
        <f>O110+O107</f>
        <v>0</v>
      </c>
      <c r="P112" s="532">
        <f t="shared" ref="P112:P117" si="280">O112-N112</f>
        <v>-85000</v>
      </c>
      <c r="Q112" s="644">
        <f t="shared" ref="Q112:Q117" si="281">E112+I112+M112</f>
        <v>228900</v>
      </c>
      <c r="R112" s="1023">
        <f>R110+R107</f>
        <v>0</v>
      </c>
      <c r="S112" s="592">
        <f t="shared" ref="S112:T117" si="282">F112+J112+N112</f>
        <v>237800</v>
      </c>
      <c r="T112" s="534">
        <f t="shared" si="282"/>
        <v>0</v>
      </c>
      <c r="U112" s="499">
        <f t="shared" ref="U112:U117" si="283">T112-Q112</f>
        <v>-228900</v>
      </c>
      <c r="V112" s="377">
        <f t="shared" si="276"/>
        <v>0</v>
      </c>
      <c r="W112" s="645">
        <f t="shared" ref="W112:W117" si="284">T112-S112</f>
        <v>-237800</v>
      </c>
      <c r="X112" s="620">
        <f>X107+X110</f>
        <v>79400</v>
      </c>
      <c r="Y112" s="376">
        <f>Y110+Y107</f>
        <v>0</v>
      </c>
      <c r="Z112" s="374">
        <f>Z110+Z107</f>
        <v>0</v>
      </c>
      <c r="AA112" s="532">
        <f t="shared" ref="AA112:AA117" si="285">Z112-Y112</f>
        <v>0</v>
      </c>
      <c r="AB112" s="620">
        <f>AB107+AB110</f>
        <v>86500</v>
      </c>
      <c r="AC112" s="376">
        <f>AC110+AC107</f>
        <v>0</v>
      </c>
      <c r="AD112" s="374">
        <f>AD110+AD107</f>
        <v>0</v>
      </c>
      <c r="AE112" s="532">
        <f t="shared" ref="AE112:AE117" si="286">AD112-AC112</f>
        <v>0</v>
      </c>
      <c r="AF112" s="620">
        <f>AF107+AF110</f>
        <v>93000</v>
      </c>
      <c r="AG112" s="376">
        <f>AG110+AG107</f>
        <v>0</v>
      </c>
      <c r="AH112" s="374">
        <f>AH110+AH107</f>
        <v>0</v>
      </c>
      <c r="AI112" s="532">
        <f t="shared" ref="AI112:AI117" si="287">AH112-AG112</f>
        <v>0</v>
      </c>
      <c r="AJ112" s="485">
        <f t="shared" ref="AJ112:AJ117" si="288">X112+AB112+AF112</f>
        <v>258900</v>
      </c>
      <c r="AK112" s="1023">
        <f>AK110+AK107</f>
        <v>0</v>
      </c>
      <c r="AL112" s="592">
        <f t="shared" ref="AL112:AM117" si="289">Y112+AC112+AG112</f>
        <v>0</v>
      </c>
      <c r="AM112" s="534">
        <f t="shared" si="289"/>
        <v>0</v>
      </c>
      <c r="AN112" s="592">
        <f t="shared" ref="AN112:AN117" si="290">AM112-AJ112</f>
        <v>-258900</v>
      </c>
      <c r="AO112" s="377">
        <f t="shared" si="277"/>
        <v>0</v>
      </c>
      <c r="AP112" s="423">
        <f t="shared" ref="AP112:AP117" si="291">AM112-AL112</f>
        <v>0</v>
      </c>
      <c r="AQ112" s="439">
        <f t="shared" ref="AQ112:AQ117" si="292">SUM(Q112,AJ112)</f>
        <v>487800</v>
      </c>
      <c r="AR112" s="534">
        <f>AR110+AR107</f>
        <v>0</v>
      </c>
      <c r="AS112" s="202">
        <f t="shared" ref="AS112:AS117" si="293">S112+AL112</f>
        <v>237800</v>
      </c>
      <c r="AT112" s="87">
        <f t="shared" ref="AT112:AT117" si="294">SUM(T112,AM112)</f>
        <v>0</v>
      </c>
      <c r="AU112" s="836">
        <f t="shared" ref="AU112:AU117" si="295">AT112-AQ112</f>
        <v>-487800</v>
      </c>
      <c r="AV112" s="377">
        <f t="shared" si="279"/>
        <v>0</v>
      </c>
      <c r="AW112" s="61">
        <f t="shared" ref="AW112:AW117" si="296">AT112-AS112</f>
        <v>-237800</v>
      </c>
      <c r="AX112" s="213">
        <f>AQ112/6</f>
        <v>81300</v>
      </c>
      <c r="AY112" s="85">
        <f>AT112/6</f>
        <v>0</v>
      </c>
      <c r="AZ112" s="319">
        <f>AY112/AX112</f>
        <v>0</v>
      </c>
      <c r="BA112" s="72">
        <f>AY112-AX112</f>
        <v>-81300</v>
      </c>
      <c r="BB112" s="72">
        <f>AW112/6</f>
        <v>-39633.333333333336</v>
      </c>
      <c r="BC112" s="620">
        <f>BC107+BC110</f>
        <v>0</v>
      </c>
      <c r="BD112" s="376">
        <f>BD110+BD107</f>
        <v>0</v>
      </c>
      <c r="BE112" s="374">
        <f>BE110+BE107</f>
        <v>0</v>
      </c>
      <c r="BF112" s="532">
        <f t="shared" ref="BF112:BF117" si="297">BE112-BD112</f>
        <v>0</v>
      </c>
      <c r="BG112" s="620">
        <f>BG107+BG110</f>
        <v>0</v>
      </c>
      <c r="BH112" s="376">
        <f>BH110+BH107</f>
        <v>0</v>
      </c>
      <c r="BI112" s="374">
        <f>BI110+BI107</f>
        <v>0</v>
      </c>
      <c r="BJ112" s="532">
        <f t="shared" ref="BJ112:BJ117" si="298">BI112-BH112</f>
        <v>0</v>
      </c>
      <c r="BK112" s="620">
        <f>BK107+BK110</f>
        <v>0</v>
      </c>
      <c r="BL112" s="376">
        <f>BL110+BL107</f>
        <v>0</v>
      </c>
      <c r="BM112" s="374">
        <f>BM110+BM107</f>
        <v>0</v>
      </c>
      <c r="BN112" s="532">
        <f t="shared" ref="BN112:BN117" si="299">BM112-BL112</f>
        <v>0</v>
      </c>
      <c r="BO112" s="485">
        <f t="shared" ref="BO112:BO117" si="300">BC112+BG112+BK112</f>
        <v>0</v>
      </c>
      <c r="BP112" s="592">
        <f t="shared" ref="BP112:BP117" si="301">BD112+BH112+BL112</f>
        <v>0</v>
      </c>
      <c r="BQ112" s="534">
        <f t="shared" ref="BQ112:BQ117" si="302">BE112+BI112+BM112</f>
        <v>0</v>
      </c>
      <c r="BR112" s="828">
        <f t="shared" ref="BR112:BR117" si="303">BQ112-BO112</f>
        <v>0</v>
      </c>
      <c r="BS112" s="830">
        <f t="shared" ref="BS112:BS117" si="304">BQ112-BP112</f>
        <v>0</v>
      </c>
      <c r="BT112" s="620">
        <f>BT107+BT110</f>
        <v>0</v>
      </c>
      <c r="BU112" s="376">
        <f>BU110+BU107</f>
        <v>0</v>
      </c>
      <c r="BV112" s="374">
        <f>BV110+BV107</f>
        <v>0</v>
      </c>
      <c r="BW112" s="532">
        <f t="shared" ref="BW112:BW117" si="305">BV112-BU112</f>
        <v>0</v>
      </c>
      <c r="BX112" s="620">
        <f>BX107+BX110</f>
        <v>0</v>
      </c>
      <c r="BY112" s="376">
        <f>BY110+BY107</f>
        <v>0</v>
      </c>
      <c r="BZ112" s="374">
        <f>BZ110+BZ107</f>
        <v>0</v>
      </c>
      <c r="CA112" s="532">
        <f t="shared" ref="CA112:CA117" si="306">BZ112-BY112</f>
        <v>0</v>
      </c>
      <c r="CB112" s="620">
        <f>CB107+CB110</f>
        <v>0</v>
      </c>
      <c r="CC112" s="376">
        <f>CC110+CC107</f>
        <v>0</v>
      </c>
      <c r="CD112" s="374">
        <f>CD110+CD107</f>
        <v>0</v>
      </c>
      <c r="CE112" s="532">
        <f t="shared" ref="CE112:CE117" si="307">CD112-CC112</f>
        <v>0</v>
      </c>
      <c r="CF112" s="485">
        <f t="shared" ref="CF112:CF117" si="308">BT112+BX112+CB112</f>
        <v>0</v>
      </c>
      <c r="CG112" s="592">
        <f t="shared" ref="CG112:CG117" si="309">BU112+BY112+CC112</f>
        <v>0</v>
      </c>
      <c r="CH112" s="534">
        <f t="shared" ref="CH112:CH117" si="310">BV112+BZ112+CD112</f>
        <v>0</v>
      </c>
      <c r="CI112" s="836">
        <f t="shared" ref="CI112:CI117" si="311">CH112-CF112</f>
        <v>0</v>
      </c>
      <c r="CJ112" s="423">
        <f t="shared" ref="CJ112:CJ117" si="312">CH112-CG112</f>
        <v>0</v>
      </c>
      <c r="CK112" s="439">
        <f t="shared" ref="CK112:CK117" si="313">SUM(BO112,CF112)</f>
        <v>0</v>
      </c>
      <c r="CL112" s="202">
        <f t="shared" ref="CL112:CL117" si="314">BP112+CG112</f>
        <v>0</v>
      </c>
      <c r="CM112" s="87">
        <f t="shared" ref="CM112:CM117" si="315">SUM(BQ112,CH112)</f>
        <v>0</v>
      </c>
      <c r="CN112" s="836">
        <f t="shared" ref="CN112:CN117" si="316">CM112-CK112</f>
        <v>0</v>
      </c>
      <c r="CO112" s="61">
        <f t="shared" ref="CO112:CO117" si="317">CM112-CL112</f>
        <v>0</v>
      </c>
      <c r="CP112" s="213">
        <f>CK112/6</f>
        <v>0</v>
      </c>
      <c r="CQ112" s="85">
        <f>CM112/6</f>
        <v>0</v>
      </c>
      <c r="CR112" s="319" t="e">
        <f>CQ112/CP112</f>
        <v>#DIV/0!</v>
      </c>
      <c r="CS112" s="72">
        <f>CQ112-CP112</f>
        <v>0</v>
      </c>
      <c r="CT112" s="72">
        <f>CO112/6</f>
        <v>0</v>
      </c>
    </row>
    <row r="113" spans="1:98" s="132" customFormat="1" ht="20.100000000000001" customHeight="1">
      <c r="A113" s="128"/>
      <c r="B113" s="128"/>
      <c r="C113" s="314" t="s">
        <v>24</v>
      </c>
      <c r="D113" s="315"/>
      <c r="E113" s="723">
        <v>12700</v>
      </c>
      <c r="F113" s="895">
        <f>ROUND(240000*0.05,-1)</f>
        <v>12000</v>
      </c>
      <c r="G113" s="929"/>
      <c r="H113" s="571">
        <f>G113-F113</f>
        <v>-12000</v>
      </c>
      <c r="I113" s="723">
        <v>13800</v>
      </c>
      <c r="J113" s="895">
        <f>ROUND(215000*0.05,-1)-2000</f>
        <v>8750</v>
      </c>
      <c r="K113" s="570"/>
      <c r="L113" s="571">
        <f>ROUND(240000*0.05,-1)</f>
        <v>12000</v>
      </c>
      <c r="M113" s="723">
        <v>13800</v>
      </c>
      <c r="N113" s="895">
        <f>ROUND(185000*0.05,-1)</f>
        <v>9250</v>
      </c>
      <c r="O113" s="570"/>
      <c r="P113" s="571">
        <f t="shared" si="280"/>
        <v>-9250</v>
      </c>
      <c r="Q113" s="694">
        <f t="shared" si="281"/>
        <v>40300</v>
      </c>
      <c r="R113" s="1028"/>
      <c r="S113" s="572">
        <f t="shared" si="282"/>
        <v>30000</v>
      </c>
      <c r="T113" s="421">
        <f t="shared" si="282"/>
        <v>0</v>
      </c>
      <c r="U113" s="404">
        <f t="shared" si="283"/>
        <v>-40300</v>
      </c>
      <c r="V113" s="990">
        <f t="shared" si="276"/>
        <v>0</v>
      </c>
      <c r="W113" s="449">
        <f t="shared" si="284"/>
        <v>-30000</v>
      </c>
      <c r="X113" s="723">
        <v>12800</v>
      </c>
      <c r="Y113" s="895">
        <f>ROUND(180000*0.05,-1)</f>
        <v>9000</v>
      </c>
      <c r="Z113" s="570"/>
      <c r="AA113" s="571">
        <f t="shared" si="285"/>
        <v>-9000</v>
      </c>
      <c r="AB113" s="723">
        <v>12250</v>
      </c>
      <c r="AC113" s="895">
        <f>ROUND(180000*0.05,-1)</f>
        <v>9000</v>
      </c>
      <c r="AD113" s="570"/>
      <c r="AE113" s="571">
        <f t="shared" si="286"/>
        <v>-9000</v>
      </c>
      <c r="AF113" s="723">
        <v>10900</v>
      </c>
      <c r="AG113" s="895">
        <f>ROUND(180000*0.05,-1)</f>
        <v>9000</v>
      </c>
      <c r="AH113" s="570"/>
      <c r="AI113" s="571">
        <f t="shared" si="287"/>
        <v>-9000</v>
      </c>
      <c r="AJ113" s="413">
        <f t="shared" si="288"/>
        <v>35950</v>
      </c>
      <c r="AK113" s="1028"/>
      <c r="AL113" s="572">
        <f t="shared" si="289"/>
        <v>27000</v>
      </c>
      <c r="AM113" s="593">
        <f t="shared" si="289"/>
        <v>0</v>
      </c>
      <c r="AN113" s="433">
        <f t="shared" si="290"/>
        <v>-35950</v>
      </c>
      <c r="AO113" s="990">
        <f t="shared" si="277"/>
        <v>0</v>
      </c>
      <c r="AP113" s="449">
        <f t="shared" si="291"/>
        <v>-27000</v>
      </c>
      <c r="AQ113" s="434">
        <f t="shared" si="292"/>
        <v>76250</v>
      </c>
      <c r="AR113" s="593">
        <f>AK113+R113</f>
        <v>0</v>
      </c>
      <c r="AS113" s="202">
        <f t="shared" si="293"/>
        <v>57000</v>
      </c>
      <c r="AT113" s="138">
        <f t="shared" si="294"/>
        <v>0</v>
      </c>
      <c r="AU113" s="114">
        <f t="shared" si="295"/>
        <v>-76250</v>
      </c>
      <c r="AV113" s="990">
        <f t="shared" si="279"/>
        <v>0</v>
      </c>
      <c r="AW113" s="56">
        <f t="shared" si="296"/>
        <v>-57000</v>
      </c>
      <c r="AX113" s="213"/>
      <c r="AY113" s="85"/>
      <c r="BC113" s="723"/>
      <c r="BD113" s="895"/>
      <c r="BE113" s="570"/>
      <c r="BF113" s="571">
        <f t="shared" si="297"/>
        <v>0</v>
      </c>
      <c r="BG113" s="723"/>
      <c r="BH113" s="895"/>
      <c r="BI113" s="570"/>
      <c r="BJ113" s="571">
        <f t="shared" si="298"/>
        <v>0</v>
      </c>
      <c r="BK113" s="723"/>
      <c r="BL113" s="895"/>
      <c r="BM113" s="570"/>
      <c r="BN113" s="571">
        <f t="shared" si="299"/>
        <v>0</v>
      </c>
      <c r="BO113" s="413">
        <f t="shared" si="300"/>
        <v>0</v>
      </c>
      <c r="BP113" s="572">
        <f t="shared" si="301"/>
        <v>0</v>
      </c>
      <c r="BQ113" s="421">
        <f t="shared" si="302"/>
        <v>0</v>
      </c>
      <c r="BR113" s="404">
        <f t="shared" si="303"/>
        <v>0</v>
      </c>
      <c r="BS113" s="449">
        <f t="shared" si="304"/>
        <v>0</v>
      </c>
      <c r="BT113" s="723"/>
      <c r="BU113" s="895"/>
      <c r="BV113" s="570"/>
      <c r="BW113" s="571">
        <f t="shared" si="305"/>
        <v>0</v>
      </c>
      <c r="BX113" s="723"/>
      <c r="BY113" s="895"/>
      <c r="BZ113" s="570"/>
      <c r="CA113" s="571">
        <f t="shared" si="306"/>
        <v>0</v>
      </c>
      <c r="CB113" s="723"/>
      <c r="CC113" s="895"/>
      <c r="CD113" s="570"/>
      <c r="CE113" s="571">
        <f t="shared" si="307"/>
        <v>0</v>
      </c>
      <c r="CF113" s="413">
        <f t="shared" si="308"/>
        <v>0</v>
      </c>
      <c r="CG113" s="572">
        <f t="shared" si="309"/>
        <v>0</v>
      </c>
      <c r="CH113" s="593">
        <f t="shared" si="310"/>
        <v>0</v>
      </c>
      <c r="CI113" s="433">
        <f t="shared" si="311"/>
        <v>0</v>
      </c>
      <c r="CJ113" s="449">
        <f t="shared" si="312"/>
        <v>0</v>
      </c>
      <c r="CK113" s="434">
        <f t="shared" si="313"/>
        <v>0</v>
      </c>
      <c r="CL113" s="202">
        <f t="shared" si="314"/>
        <v>0</v>
      </c>
      <c r="CM113" s="138">
        <f t="shared" si="315"/>
        <v>0</v>
      </c>
      <c r="CN113" s="114">
        <f t="shared" si="316"/>
        <v>0</v>
      </c>
      <c r="CO113" s="56">
        <f t="shared" si="317"/>
        <v>0</v>
      </c>
      <c r="CP113" s="213"/>
      <c r="CQ113" s="85"/>
    </row>
    <row r="114" spans="1:98" s="132" customFormat="1" ht="20.100000000000001" customHeight="1">
      <c r="A114" s="128"/>
      <c r="B114" s="128"/>
      <c r="C114" s="314" t="s">
        <v>25</v>
      </c>
      <c r="D114" s="315"/>
      <c r="E114" s="723">
        <f>180000-E113</f>
        <v>167300</v>
      </c>
      <c r="F114" s="895">
        <f>240000-F113</f>
        <v>228000</v>
      </c>
      <c r="G114" s="929"/>
      <c r="H114" s="571">
        <f>G114-F114</f>
        <v>-228000</v>
      </c>
      <c r="I114" s="723">
        <f>200000-I113</f>
        <v>186200</v>
      </c>
      <c r="J114" s="895">
        <f>211000-J113</f>
        <v>202250</v>
      </c>
      <c r="K114" s="570"/>
      <c r="L114" s="571">
        <f>240000-L113</f>
        <v>228000</v>
      </c>
      <c r="M114" s="723">
        <f>200000-M113</f>
        <v>186200</v>
      </c>
      <c r="N114" s="895">
        <f>185000-N113</f>
        <v>175750</v>
      </c>
      <c r="O114" s="570"/>
      <c r="P114" s="571">
        <f t="shared" si="280"/>
        <v>-175750</v>
      </c>
      <c r="Q114" s="694">
        <f t="shared" si="281"/>
        <v>539700</v>
      </c>
      <c r="R114" s="1028"/>
      <c r="S114" s="572">
        <f t="shared" si="282"/>
        <v>606000</v>
      </c>
      <c r="T114" s="421">
        <f t="shared" si="282"/>
        <v>0</v>
      </c>
      <c r="U114" s="404">
        <f t="shared" si="283"/>
        <v>-539700</v>
      </c>
      <c r="V114" s="990">
        <f t="shared" si="276"/>
        <v>0</v>
      </c>
      <c r="W114" s="449">
        <f t="shared" si="284"/>
        <v>-606000</v>
      </c>
      <c r="X114" s="723">
        <f>170000-X113</f>
        <v>157200</v>
      </c>
      <c r="Y114" s="895">
        <f>180000-Y113</f>
        <v>171000</v>
      </c>
      <c r="Z114" s="570"/>
      <c r="AA114" s="571">
        <f t="shared" si="285"/>
        <v>-171000</v>
      </c>
      <c r="AB114" s="723">
        <f>160000-AB113</f>
        <v>147750</v>
      </c>
      <c r="AC114" s="895">
        <f>180000-AC113</f>
        <v>171000</v>
      </c>
      <c r="AD114" s="570"/>
      <c r="AE114" s="571">
        <f t="shared" si="286"/>
        <v>-171000</v>
      </c>
      <c r="AF114" s="723">
        <f>130000-AF113</f>
        <v>119100</v>
      </c>
      <c r="AG114" s="895">
        <f>180000-AG113</f>
        <v>171000</v>
      </c>
      <c r="AH114" s="570"/>
      <c r="AI114" s="571">
        <f t="shared" si="287"/>
        <v>-171000</v>
      </c>
      <c r="AJ114" s="413">
        <f t="shared" si="288"/>
        <v>424050</v>
      </c>
      <c r="AK114" s="1028"/>
      <c r="AL114" s="572">
        <f t="shared" si="289"/>
        <v>513000</v>
      </c>
      <c r="AM114" s="593">
        <f t="shared" si="289"/>
        <v>0</v>
      </c>
      <c r="AN114" s="433">
        <f t="shared" si="290"/>
        <v>-424050</v>
      </c>
      <c r="AO114" s="990">
        <f t="shared" si="277"/>
        <v>0</v>
      </c>
      <c r="AP114" s="449">
        <f t="shared" si="291"/>
        <v>-513000</v>
      </c>
      <c r="AQ114" s="434">
        <f t="shared" si="292"/>
        <v>963750</v>
      </c>
      <c r="AR114" s="593">
        <f t="shared" ref="AR114:AR117" si="318">AK114+R114</f>
        <v>0</v>
      </c>
      <c r="AS114" s="202">
        <f t="shared" si="293"/>
        <v>1119000</v>
      </c>
      <c r="AT114" s="138">
        <f t="shared" si="294"/>
        <v>0</v>
      </c>
      <c r="AU114" s="114">
        <f t="shared" si="295"/>
        <v>-963750</v>
      </c>
      <c r="AV114" s="990">
        <f t="shared" si="279"/>
        <v>0</v>
      </c>
      <c r="AW114" s="56">
        <f t="shared" si="296"/>
        <v>-1119000</v>
      </c>
      <c r="AX114" s="213"/>
      <c r="AY114" s="85"/>
      <c r="BC114" s="723"/>
      <c r="BD114" s="895"/>
      <c r="BE114" s="570"/>
      <c r="BF114" s="571">
        <f t="shared" si="297"/>
        <v>0</v>
      </c>
      <c r="BG114" s="723"/>
      <c r="BH114" s="895"/>
      <c r="BI114" s="570"/>
      <c r="BJ114" s="571">
        <f t="shared" si="298"/>
        <v>0</v>
      </c>
      <c r="BK114" s="723"/>
      <c r="BL114" s="895"/>
      <c r="BM114" s="570"/>
      <c r="BN114" s="571">
        <f t="shared" si="299"/>
        <v>0</v>
      </c>
      <c r="BO114" s="413">
        <f t="shared" si="300"/>
        <v>0</v>
      </c>
      <c r="BP114" s="572">
        <f t="shared" si="301"/>
        <v>0</v>
      </c>
      <c r="BQ114" s="421">
        <f t="shared" si="302"/>
        <v>0</v>
      </c>
      <c r="BR114" s="404">
        <f t="shared" si="303"/>
        <v>0</v>
      </c>
      <c r="BS114" s="449">
        <f t="shared" si="304"/>
        <v>0</v>
      </c>
      <c r="BT114" s="723"/>
      <c r="BU114" s="895"/>
      <c r="BV114" s="570"/>
      <c r="BW114" s="571">
        <f t="shared" si="305"/>
        <v>0</v>
      </c>
      <c r="BX114" s="723"/>
      <c r="BY114" s="895"/>
      <c r="BZ114" s="570"/>
      <c r="CA114" s="571">
        <f t="shared" si="306"/>
        <v>0</v>
      </c>
      <c r="CB114" s="723"/>
      <c r="CC114" s="895"/>
      <c r="CD114" s="570"/>
      <c r="CE114" s="571">
        <f t="shared" si="307"/>
        <v>0</v>
      </c>
      <c r="CF114" s="413">
        <f t="shared" si="308"/>
        <v>0</v>
      </c>
      <c r="CG114" s="572">
        <f t="shared" si="309"/>
        <v>0</v>
      </c>
      <c r="CH114" s="593">
        <f t="shared" si="310"/>
        <v>0</v>
      </c>
      <c r="CI114" s="433">
        <f t="shared" si="311"/>
        <v>0</v>
      </c>
      <c r="CJ114" s="449">
        <f t="shared" si="312"/>
        <v>0</v>
      </c>
      <c r="CK114" s="434">
        <f t="shared" si="313"/>
        <v>0</v>
      </c>
      <c r="CL114" s="202">
        <f t="shared" si="314"/>
        <v>0</v>
      </c>
      <c r="CM114" s="138">
        <f t="shared" si="315"/>
        <v>0</v>
      </c>
      <c r="CN114" s="114">
        <f t="shared" si="316"/>
        <v>0</v>
      </c>
      <c r="CO114" s="56">
        <f t="shared" si="317"/>
        <v>0</v>
      </c>
      <c r="CP114" s="213"/>
      <c r="CQ114" s="85"/>
    </row>
    <row r="115" spans="1:98" s="132" customFormat="1" ht="20.100000000000001" hidden="1" customHeight="1">
      <c r="A115" s="128"/>
      <c r="B115" s="128"/>
      <c r="C115" s="314" t="s">
        <v>26</v>
      </c>
      <c r="D115" s="315"/>
      <c r="E115" s="723"/>
      <c r="F115" s="895"/>
      <c r="G115" s="929"/>
      <c r="H115" s="571">
        <f>G115-F115</f>
        <v>0</v>
      </c>
      <c r="I115" s="723"/>
      <c r="J115" s="895"/>
      <c r="K115" s="570"/>
      <c r="L115" s="571">
        <f>K115-J115</f>
        <v>0</v>
      </c>
      <c r="M115" s="723"/>
      <c r="N115" s="895"/>
      <c r="O115" s="570"/>
      <c r="P115" s="571">
        <f t="shared" si="280"/>
        <v>0</v>
      </c>
      <c r="Q115" s="694">
        <f t="shared" si="281"/>
        <v>0</v>
      </c>
      <c r="R115" s="1028"/>
      <c r="S115" s="572">
        <f t="shared" si="282"/>
        <v>0</v>
      </c>
      <c r="T115" s="421">
        <f t="shared" si="282"/>
        <v>0</v>
      </c>
      <c r="U115" s="404">
        <f t="shared" si="283"/>
        <v>0</v>
      </c>
      <c r="V115" s="990">
        <f t="shared" si="276"/>
        <v>0</v>
      </c>
      <c r="W115" s="449">
        <f t="shared" si="284"/>
        <v>0</v>
      </c>
      <c r="X115" s="723"/>
      <c r="Y115" s="895"/>
      <c r="Z115" s="570"/>
      <c r="AA115" s="571">
        <f t="shared" si="285"/>
        <v>0</v>
      </c>
      <c r="AB115" s="723"/>
      <c r="AC115" s="895"/>
      <c r="AD115" s="570"/>
      <c r="AE115" s="571">
        <f t="shared" si="286"/>
        <v>0</v>
      </c>
      <c r="AF115" s="723"/>
      <c r="AG115" s="895"/>
      <c r="AH115" s="570"/>
      <c r="AI115" s="571">
        <f t="shared" si="287"/>
        <v>0</v>
      </c>
      <c r="AJ115" s="413">
        <f t="shared" si="288"/>
        <v>0</v>
      </c>
      <c r="AK115" s="1028"/>
      <c r="AL115" s="572">
        <f t="shared" si="289"/>
        <v>0</v>
      </c>
      <c r="AM115" s="593">
        <f t="shared" si="289"/>
        <v>0</v>
      </c>
      <c r="AN115" s="433">
        <f t="shared" si="290"/>
        <v>0</v>
      </c>
      <c r="AO115" s="990">
        <f t="shared" si="277"/>
        <v>0</v>
      </c>
      <c r="AP115" s="449">
        <f t="shared" si="291"/>
        <v>0</v>
      </c>
      <c r="AQ115" s="434">
        <f t="shared" si="292"/>
        <v>0</v>
      </c>
      <c r="AR115" s="593">
        <f t="shared" si="318"/>
        <v>0</v>
      </c>
      <c r="AS115" s="202">
        <f t="shared" si="293"/>
        <v>0</v>
      </c>
      <c r="AT115" s="138">
        <f t="shared" si="294"/>
        <v>0</v>
      </c>
      <c r="AU115" s="114">
        <f t="shared" si="295"/>
        <v>0</v>
      </c>
      <c r="AV115" s="990">
        <f t="shared" si="279"/>
        <v>0</v>
      </c>
      <c r="AW115" s="56">
        <f t="shared" si="296"/>
        <v>0</v>
      </c>
      <c r="AX115" s="213"/>
      <c r="AY115" s="85"/>
      <c r="BC115" s="723"/>
      <c r="BD115" s="895"/>
      <c r="BE115" s="570"/>
      <c r="BF115" s="571">
        <f t="shared" si="297"/>
        <v>0</v>
      </c>
      <c r="BG115" s="723"/>
      <c r="BH115" s="895"/>
      <c r="BI115" s="570"/>
      <c r="BJ115" s="571">
        <f t="shared" si="298"/>
        <v>0</v>
      </c>
      <c r="BK115" s="723"/>
      <c r="BL115" s="895"/>
      <c r="BM115" s="570"/>
      <c r="BN115" s="571">
        <f t="shared" si="299"/>
        <v>0</v>
      </c>
      <c r="BO115" s="413">
        <f t="shared" si="300"/>
        <v>0</v>
      </c>
      <c r="BP115" s="572">
        <f t="shared" si="301"/>
        <v>0</v>
      </c>
      <c r="BQ115" s="421">
        <f t="shared" si="302"/>
        <v>0</v>
      </c>
      <c r="BR115" s="404">
        <f t="shared" si="303"/>
        <v>0</v>
      </c>
      <c r="BS115" s="449">
        <f t="shared" si="304"/>
        <v>0</v>
      </c>
      <c r="BT115" s="723"/>
      <c r="BU115" s="895"/>
      <c r="BV115" s="570"/>
      <c r="BW115" s="571">
        <f t="shared" si="305"/>
        <v>0</v>
      </c>
      <c r="BX115" s="723"/>
      <c r="BY115" s="895"/>
      <c r="BZ115" s="570"/>
      <c r="CA115" s="571">
        <f t="shared" si="306"/>
        <v>0</v>
      </c>
      <c r="CB115" s="723"/>
      <c r="CC115" s="895"/>
      <c r="CD115" s="570"/>
      <c r="CE115" s="571">
        <f t="shared" si="307"/>
        <v>0</v>
      </c>
      <c r="CF115" s="413">
        <f t="shared" si="308"/>
        <v>0</v>
      </c>
      <c r="CG115" s="572">
        <f t="shared" si="309"/>
        <v>0</v>
      </c>
      <c r="CH115" s="593">
        <f t="shared" si="310"/>
        <v>0</v>
      </c>
      <c r="CI115" s="433">
        <f t="shared" si="311"/>
        <v>0</v>
      </c>
      <c r="CJ115" s="449">
        <f t="shared" si="312"/>
        <v>0</v>
      </c>
      <c r="CK115" s="434">
        <f t="shared" si="313"/>
        <v>0</v>
      </c>
      <c r="CL115" s="202">
        <f t="shared" si="314"/>
        <v>0</v>
      </c>
      <c r="CM115" s="138">
        <f t="shared" si="315"/>
        <v>0</v>
      </c>
      <c r="CN115" s="114">
        <f t="shared" si="316"/>
        <v>0</v>
      </c>
      <c r="CO115" s="56">
        <f t="shared" si="317"/>
        <v>0</v>
      </c>
      <c r="CP115" s="213"/>
      <c r="CQ115" s="85"/>
    </row>
    <row r="116" spans="1:98" s="132" customFormat="1" ht="20.100000000000001" customHeight="1">
      <c r="A116" s="128"/>
      <c r="B116" s="128"/>
      <c r="C116" s="245"/>
      <c r="D116" s="166" t="s">
        <v>65</v>
      </c>
      <c r="E116" s="723">
        <f>E72</f>
        <v>8980</v>
      </c>
      <c r="F116" s="881">
        <f t="shared" ref="F116" si="319">F72</f>
        <v>11400</v>
      </c>
      <c r="G116" s="927"/>
      <c r="H116" s="571">
        <f t="shared" ref="H116:M117" si="320">H72</f>
        <v>-4560</v>
      </c>
      <c r="I116" s="723">
        <f t="shared" si="320"/>
        <v>9740</v>
      </c>
      <c r="J116" s="881">
        <f t="shared" ref="J116" si="321">J72</f>
        <v>10210</v>
      </c>
      <c r="K116" s="522"/>
      <c r="L116" s="571">
        <f t="shared" si="320"/>
        <v>-4090</v>
      </c>
      <c r="M116" s="723">
        <f t="shared" si="320"/>
        <v>9750</v>
      </c>
      <c r="N116" s="881">
        <f t="shared" ref="N116" si="322">N72</f>
        <v>8790</v>
      </c>
      <c r="O116" s="522"/>
      <c r="P116" s="571">
        <f t="shared" si="280"/>
        <v>-8790</v>
      </c>
      <c r="Q116" s="1013">
        <f t="shared" si="281"/>
        <v>28470</v>
      </c>
      <c r="R116" s="1024"/>
      <c r="S116" s="572">
        <f t="shared" si="282"/>
        <v>30400</v>
      </c>
      <c r="T116" s="448">
        <f t="shared" si="282"/>
        <v>0</v>
      </c>
      <c r="U116" s="575">
        <f t="shared" si="283"/>
        <v>-28470</v>
      </c>
      <c r="V116" s="395">
        <f t="shared" si="276"/>
        <v>0</v>
      </c>
      <c r="W116" s="576">
        <f t="shared" si="284"/>
        <v>-30400</v>
      </c>
      <c r="X116" s="723">
        <f t="shared" ref="X116:Y117" si="323">X72</f>
        <v>8300</v>
      </c>
      <c r="Y116" s="881">
        <f t="shared" si="323"/>
        <v>0</v>
      </c>
      <c r="Z116" s="522"/>
      <c r="AA116" s="571">
        <f t="shared" si="285"/>
        <v>0</v>
      </c>
      <c r="AB116" s="723">
        <f t="shared" ref="AB116:AC117" si="324">AB72</f>
        <v>7700</v>
      </c>
      <c r="AC116" s="881">
        <f t="shared" si="324"/>
        <v>0</v>
      </c>
      <c r="AD116" s="522"/>
      <c r="AE116" s="571">
        <f t="shared" si="286"/>
        <v>0</v>
      </c>
      <c r="AF116" s="723">
        <f t="shared" ref="AF116:AG117" si="325">AF72</f>
        <v>6380</v>
      </c>
      <c r="AG116" s="881">
        <f t="shared" si="325"/>
        <v>0</v>
      </c>
      <c r="AH116" s="522"/>
      <c r="AI116" s="571">
        <f t="shared" si="287"/>
        <v>0</v>
      </c>
      <c r="AJ116" s="429">
        <f t="shared" si="288"/>
        <v>22380</v>
      </c>
      <c r="AK116" s="1024"/>
      <c r="AL116" s="572">
        <f t="shared" si="289"/>
        <v>0</v>
      </c>
      <c r="AM116" s="431">
        <f t="shared" si="289"/>
        <v>0</v>
      </c>
      <c r="AN116" s="594">
        <f t="shared" si="290"/>
        <v>-22380</v>
      </c>
      <c r="AO116" s="395">
        <f t="shared" si="277"/>
        <v>0</v>
      </c>
      <c r="AP116" s="576">
        <f t="shared" si="291"/>
        <v>0</v>
      </c>
      <c r="AQ116" s="436">
        <f t="shared" si="292"/>
        <v>50850</v>
      </c>
      <c r="AR116" s="593">
        <f t="shared" si="318"/>
        <v>0</v>
      </c>
      <c r="AS116" s="239">
        <f t="shared" si="293"/>
        <v>30400</v>
      </c>
      <c r="AT116" s="133">
        <f t="shared" si="294"/>
        <v>0</v>
      </c>
      <c r="AU116" s="60">
        <f t="shared" si="295"/>
        <v>-50850</v>
      </c>
      <c r="AV116" s="395">
        <f t="shared" si="279"/>
        <v>0</v>
      </c>
      <c r="AW116" s="66">
        <f t="shared" si="296"/>
        <v>-30400</v>
      </c>
      <c r="AX116" s="213"/>
      <c r="AY116" s="85"/>
      <c r="BC116" s="723"/>
      <c r="BD116" s="881"/>
      <c r="BE116" s="522"/>
      <c r="BF116" s="571">
        <f t="shared" si="297"/>
        <v>0</v>
      </c>
      <c r="BG116" s="723"/>
      <c r="BH116" s="881"/>
      <c r="BI116" s="522"/>
      <c r="BJ116" s="571">
        <f t="shared" si="298"/>
        <v>0</v>
      </c>
      <c r="BK116" s="723"/>
      <c r="BL116" s="881"/>
      <c r="BM116" s="522"/>
      <c r="BN116" s="571">
        <f t="shared" si="299"/>
        <v>0</v>
      </c>
      <c r="BO116" s="429">
        <f t="shared" si="300"/>
        <v>0</v>
      </c>
      <c r="BP116" s="572">
        <f t="shared" si="301"/>
        <v>0</v>
      </c>
      <c r="BQ116" s="448">
        <f t="shared" si="302"/>
        <v>0</v>
      </c>
      <c r="BR116" s="575">
        <f t="shared" si="303"/>
        <v>0</v>
      </c>
      <c r="BS116" s="576">
        <f t="shared" si="304"/>
        <v>0</v>
      </c>
      <c r="BT116" s="723"/>
      <c r="BU116" s="881"/>
      <c r="BV116" s="522"/>
      <c r="BW116" s="571">
        <f t="shared" si="305"/>
        <v>0</v>
      </c>
      <c r="BX116" s="723"/>
      <c r="BY116" s="881"/>
      <c r="BZ116" s="522"/>
      <c r="CA116" s="571">
        <f t="shared" si="306"/>
        <v>0</v>
      </c>
      <c r="CB116" s="723"/>
      <c r="CC116" s="881"/>
      <c r="CD116" s="522"/>
      <c r="CE116" s="571">
        <f t="shared" si="307"/>
        <v>0</v>
      </c>
      <c r="CF116" s="429">
        <f t="shared" si="308"/>
        <v>0</v>
      </c>
      <c r="CG116" s="572">
        <f t="shared" si="309"/>
        <v>0</v>
      </c>
      <c r="CH116" s="431">
        <f t="shared" si="310"/>
        <v>0</v>
      </c>
      <c r="CI116" s="594">
        <f t="shared" si="311"/>
        <v>0</v>
      </c>
      <c r="CJ116" s="576">
        <f t="shared" si="312"/>
        <v>0</v>
      </c>
      <c r="CK116" s="436">
        <f t="shared" si="313"/>
        <v>0</v>
      </c>
      <c r="CL116" s="239">
        <f t="shared" si="314"/>
        <v>0</v>
      </c>
      <c r="CM116" s="133">
        <f t="shared" si="315"/>
        <v>0</v>
      </c>
      <c r="CN116" s="60">
        <f t="shared" si="316"/>
        <v>0</v>
      </c>
      <c r="CO116" s="66">
        <f t="shared" si="317"/>
        <v>0</v>
      </c>
      <c r="CP116" s="213"/>
      <c r="CQ116" s="85"/>
    </row>
    <row r="117" spans="1:98" s="132" customFormat="1" ht="20.100000000000001" customHeight="1">
      <c r="A117" s="128"/>
      <c r="B117" s="128"/>
      <c r="C117" s="245"/>
      <c r="D117" s="166" t="s">
        <v>67</v>
      </c>
      <c r="E117" s="723">
        <f>E73</f>
        <v>159130</v>
      </c>
      <c r="F117" s="881">
        <f t="shared" ref="F117" si="326">F73</f>
        <v>216600</v>
      </c>
      <c r="G117" s="927"/>
      <c r="H117" s="571">
        <f t="shared" si="320"/>
        <v>-223440</v>
      </c>
      <c r="I117" s="723">
        <f t="shared" si="320"/>
        <v>176050</v>
      </c>
      <c r="J117" s="881">
        <f>J73-2000</f>
        <v>192040</v>
      </c>
      <c r="K117" s="522"/>
      <c r="L117" s="571">
        <f t="shared" si="320"/>
        <v>-200170</v>
      </c>
      <c r="M117" s="723">
        <f t="shared" si="320"/>
        <v>176050</v>
      </c>
      <c r="N117" s="881">
        <f t="shared" ref="N117" si="327">N73</f>
        <v>166960</v>
      </c>
      <c r="O117" s="522"/>
      <c r="P117" s="571">
        <f t="shared" si="280"/>
        <v>-166960</v>
      </c>
      <c r="Q117" s="705">
        <f t="shared" si="281"/>
        <v>511230</v>
      </c>
      <c r="R117" s="1043"/>
      <c r="S117" s="470">
        <f t="shared" si="282"/>
        <v>575600</v>
      </c>
      <c r="T117" s="495">
        <f t="shared" si="282"/>
        <v>0</v>
      </c>
      <c r="U117" s="404">
        <f t="shared" si="283"/>
        <v>-511230</v>
      </c>
      <c r="V117" s="990">
        <f t="shared" si="276"/>
        <v>0</v>
      </c>
      <c r="W117" s="432">
        <f t="shared" si="284"/>
        <v>-575600</v>
      </c>
      <c r="X117" s="723">
        <f t="shared" si="323"/>
        <v>148000</v>
      </c>
      <c r="Y117" s="881">
        <f t="shared" si="323"/>
        <v>0</v>
      </c>
      <c r="Z117" s="522"/>
      <c r="AA117" s="571">
        <f t="shared" si="285"/>
        <v>0</v>
      </c>
      <c r="AB117" s="723">
        <f t="shared" si="324"/>
        <v>140000</v>
      </c>
      <c r="AC117" s="881">
        <f t="shared" si="324"/>
        <v>0</v>
      </c>
      <c r="AD117" s="522"/>
      <c r="AE117" s="571">
        <f t="shared" si="286"/>
        <v>0</v>
      </c>
      <c r="AF117" s="723">
        <f t="shared" si="325"/>
        <v>113670</v>
      </c>
      <c r="AG117" s="881">
        <f t="shared" si="325"/>
        <v>0</v>
      </c>
      <c r="AH117" s="522"/>
      <c r="AI117" s="571">
        <f t="shared" si="287"/>
        <v>0</v>
      </c>
      <c r="AJ117" s="577">
        <f t="shared" si="288"/>
        <v>401670</v>
      </c>
      <c r="AK117" s="1043"/>
      <c r="AL117" s="470">
        <f t="shared" si="289"/>
        <v>0</v>
      </c>
      <c r="AM117" s="595">
        <f t="shared" si="289"/>
        <v>0</v>
      </c>
      <c r="AN117" s="404">
        <f t="shared" si="290"/>
        <v>-401670</v>
      </c>
      <c r="AO117" s="990">
        <f t="shared" si="277"/>
        <v>0</v>
      </c>
      <c r="AP117" s="576">
        <f t="shared" si="291"/>
        <v>0</v>
      </c>
      <c r="AQ117" s="434">
        <f t="shared" si="292"/>
        <v>912900</v>
      </c>
      <c r="AR117" s="593">
        <f t="shared" si="318"/>
        <v>0</v>
      </c>
      <c r="AS117" s="267">
        <f t="shared" si="293"/>
        <v>575600</v>
      </c>
      <c r="AT117" s="138">
        <f t="shared" si="294"/>
        <v>0</v>
      </c>
      <c r="AU117" s="264">
        <f t="shared" si="295"/>
        <v>-912900</v>
      </c>
      <c r="AV117" s="990">
        <f t="shared" si="279"/>
        <v>0</v>
      </c>
      <c r="AW117" s="66">
        <f t="shared" si="296"/>
        <v>-575600</v>
      </c>
      <c r="AX117" s="213"/>
      <c r="AY117" s="85"/>
      <c r="BC117" s="723"/>
      <c r="BD117" s="881"/>
      <c r="BE117" s="522"/>
      <c r="BF117" s="571">
        <f t="shared" si="297"/>
        <v>0</v>
      </c>
      <c r="BG117" s="723"/>
      <c r="BH117" s="881"/>
      <c r="BI117" s="522"/>
      <c r="BJ117" s="571">
        <f t="shared" si="298"/>
        <v>0</v>
      </c>
      <c r="BK117" s="723"/>
      <c r="BL117" s="881"/>
      <c r="BM117" s="522"/>
      <c r="BN117" s="571">
        <f t="shared" si="299"/>
        <v>0</v>
      </c>
      <c r="BO117" s="577">
        <f t="shared" si="300"/>
        <v>0</v>
      </c>
      <c r="BP117" s="470">
        <f t="shared" si="301"/>
        <v>0</v>
      </c>
      <c r="BQ117" s="495">
        <f t="shared" si="302"/>
        <v>0</v>
      </c>
      <c r="BR117" s="404">
        <f t="shared" si="303"/>
        <v>0</v>
      </c>
      <c r="BS117" s="432">
        <f t="shared" si="304"/>
        <v>0</v>
      </c>
      <c r="BT117" s="723"/>
      <c r="BU117" s="881"/>
      <c r="BV117" s="522"/>
      <c r="BW117" s="571">
        <f t="shared" si="305"/>
        <v>0</v>
      </c>
      <c r="BX117" s="723"/>
      <c r="BY117" s="881"/>
      <c r="BZ117" s="522"/>
      <c r="CA117" s="571">
        <f t="shared" si="306"/>
        <v>0</v>
      </c>
      <c r="CB117" s="723"/>
      <c r="CC117" s="881"/>
      <c r="CD117" s="522"/>
      <c r="CE117" s="571">
        <f t="shared" si="307"/>
        <v>0</v>
      </c>
      <c r="CF117" s="577">
        <f t="shared" si="308"/>
        <v>0</v>
      </c>
      <c r="CG117" s="470">
        <f t="shared" si="309"/>
        <v>0</v>
      </c>
      <c r="CH117" s="595">
        <f t="shared" si="310"/>
        <v>0</v>
      </c>
      <c r="CI117" s="404">
        <f t="shared" si="311"/>
        <v>0</v>
      </c>
      <c r="CJ117" s="576">
        <f t="shared" si="312"/>
        <v>0</v>
      </c>
      <c r="CK117" s="434">
        <f t="shared" si="313"/>
        <v>0</v>
      </c>
      <c r="CL117" s="267">
        <f t="shared" si="314"/>
        <v>0</v>
      </c>
      <c r="CM117" s="138">
        <f t="shared" si="315"/>
        <v>0</v>
      </c>
      <c r="CN117" s="264">
        <f t="shared" si="316"/>
        <v>0</v>
      </c>
      <c r="CO117" s="66">
        <f t="shared" si="317"/>
        <v>0</v>
      </c>
      <c r="CP117" s="213"/>
      <c r="CQ117" s="85"/>
    </row>
    <row r="118" spans="1:98" s="76" customFormat="1" ht="20.100000000000001" customHeight="1">
      <c r="A118" s="54"/>
      <c r="B118" s="58" t="s">
        <v>5</v>
      </c>
      <c r="C118" s="248"/>
      <c r="D118" s="55"/>
      <c r="E118" s="726"/>
      <c r="F118" s="896"/>
      <c r="G118" s="940"/>
      <c r="H118" s="638">
        <f>G119/F119</f>
        <v>0</v>
      </c>
      <c r="I118" s="726"/>
      <c r="J118" s="896"/>
      <c r="K118" s="579"/>
      <c r="L118" s="638">
        <f>K119/J119</f>
        <v>0</v>
      </c>
      <c r="M118" s="726"/>
      <c r="N118" s="896"/>
      <c r="O118" s="579"/>
      <c r="P118" s="580">
        <f>O119/N119</f>
        <v>0</v>
      </c>
      <c r="Q118" s="1036"/>
      <c r="R118" s="1044"/>
      <c r="S118" s="966"/>
      <c r="T118" s="410"/>
      <c r="U118" s="672">
        <f>T119/Q119</f>
        <v>0</v>
      </c>
      <c r="V118" s="678">
        <f t="shared" si="276"/>
        <v>0</v>
      </c>
      <c r="W118" s="961">
        <f>T119/S119</f>
        <v>0</v>
      </c>
      <c r="X118" s="726"/>
      <c r="Y118" s="896"/>
      <c r="Z118" s="579"/>
      <c r="AA118" s="580">
        <f>Z119/Y119</f>
        <v>0</v>
      </c>
      <c r="AB118" s="726"/>
      <c r="AC118" s="896"/>
      <c r="AD118" s="579"/>
      <c r="AE118" s="580">
        <f>AD119/AC119</f>
        <v>0</v>
      </c>
      <c r="AF118" s="726"/>
      <c r="AG118" s="896"/>
      <c r="AH118" s="579"/>
      <c r="AI118" s="580">
        <f>AH119/AG119</f>
        <v>0</v>
      </c>
      <c r="AJ118" s="548"/>
      <c r="AK118" s="1044"/>
      <c r="AL118" s="564"/>
      <c r="AM118" s="596"/>
      <c r="AN118" s="838">
        <f>AM119/AJ119</f>
        <v>0</v>
      </c>
      <c r="AO118" s="678">
        <f t="shared" si="277"/>
        <v>0</v>
      </c>
      <c r="AP118" s="411">
        <f>AM119/AL119</f>
        <v>0</v>
      </c>
      <c r="AQ118" s="597"/>
      <c r="AR118" s="565"/>
      <c r="AS118" s="108"/>
      <c r="AT118" s="77"/>
      <c r="AU118" s="838">
        <f>AT119/AQ119</f>
        <v>0</v>
      </c>
      <c r="AV118" s="678">
        <f t="shared" si="279"/>
        <v>0</v>
      </c>
      <c r="AW118" s="5">
        <f>AT119/AS119</f>
        <v>0</v>
      </c>
      <c r="AX118" s="215"/>
      <c r="AY118" s="23"/>
      <c r="BC118" s="726"/>
      <c r="BD118" s="896"/>
      <c r="BE118" s="579"/>
      <c r="BF118" s="821" t="e">
        <f>BE119/BD119</f>
        <v>#DIV/0!</v>
      </c>
      <c r="BG118" s="726"/>
      <c r="BH118" s="896"/>
      <c r="BI118" s="579"/>
      <c r="BJ118" s="821" t="e">
        <f>BI119/BH119</f>
        <v>#DIV/0!</v>
      </c>
      <c r="BK118" s="726"/>
      <c r="BL118" s="896"/>
      <c r="BM118" s="579"/>
      <c r="BN118" s="580" t="e">
        <f>BM119/BL119</f>
        <v>#DIV/0!</v>
      </c>
      <c r="BO118" s="548"/>
      <c r="BP118" s="564"/>
      <c r="BQ118" s="410"/>
      <c r="BR118" s="829" t="e">
        <f>BQ119/BO119</f>
        <v>#DIV/0!</v>
      </c>
      <c r="BS118" s="831" t="e">
        <f>BQ119/BP119</f>
        <v>#DIV/0!</v>
      </c>
      <c r="BT118" s="726"/>
      <c r="BU118" s="896"/>
      <c r="BV118" s="579"/>
      <c r="BW118" s="580" t="e">
        <f>BV119/BU119</f>
        <v>#DIV/0!</v>
      </c>
      <c r="BX118" s="726"/>
      <c r="BY118" s="896"/>
      <c r="BZ118" s="579"/>
      <c r="CA118" s="580" t="e">
        <f>BZ119/BY119</f>
        <v>#DIV/0!</v>
      </c>
      <c r="CB118" s="726"/>
      <c r="CC118" s="896"/>
      <c r="CD118" s="579"/>
      <c r="CE118" s="580" t="e">
        <f>CD119/CC119</f>
        <v>#DIV/0!</v>
      </c>
      <c r="CF118" s="548"/>
      <c r="CG118" s="564"/>
      <c r="CH118" s="596"/>
      <c r="CI118" s="838" t="e">
        <f>CH119/CF119</f>
        <v>#DIV/0!</v>
      </c>
      <c r="CJ118" s="411" t="e">
        <f>CH119/CG119</f>
        <v>#DIV/0!</v>
      </c>
      <c r="CK118" s="597"/>
      <c r="CL118" s="108"/>
      <c r="CM118" s="77"/>
      <c r="CN118" s="838" t="e">
        <f>CM119/CK119</f>
        <v>#DIV/0!</v>
      </c>
      <c r="CO118" s="5" t="e">
        <f>CM119/CL119</f>
        <v>#DIV/0!</v>
      </c>
      <c r="CP118" s="215"/>
      <c r="CQ118" s="23"/>
    </row>
    <row r="119" spans="1:98" s="183" customFormat="1" ht="20.100000000000001" customHeight="1">
      <c r="A119" s="80"/>
      <c r="B119" s="92" t="s">
        <v>23</v>
      </c>
      <c r="C119" s="247"/>
      <c r="D119" s="181"/>
      <c r="E119" s="620">
        <f>E113+E114</f>
        <v>180000</v>
      </c>
      <c r="F119" s="886">
        <f>F113+F114+F115</f>
        <v>240000</v>
      </c>
      <c r="G119" s="931">
        <f>G113+G114+G115</f>
        <v>0</v>
      </c>
      <c r="H119" s="532">
        <f>G119-F119</f>
        <v>-240000</v>
      </c>
      <c r="I119" s="620">
        <f>I113+I114</f>
        <v>200000</v>
      </c>
      <c r="J119" s="886">
        <f>J113+J114+J115</f>
        <v>211000</v>
      </c>
      <c r="K119" s="539">
        <f>K113+K114+K115</f>
        <v>0</v>
      </c>
      <c r="L119" s="532">
        <f>K119-J119</f>
        <v>-211000</v>
      </c>
      <c r="M119" s="620">
        <f>M113+M114</f>
        <v>200000</v>
      </c>
      <c r="N119" s="886">
        <f>N113+N114+N115</f>
        <v>185000</v>
      </c>
      <c r="O119" s="539">
        <f>O113+O114+O115</f>
        <v>0</v>
      </c>
      <c r="P119" s="532">
        <f>O119-N119</f>
        <v>-185000</v>
      </c>
      <c r="Q119" s="644">
        <f t="shared" ref="Q119:Q120" si="328">E119+I119+M119</f>
        <v>580000</v>
      </c>
      <c r="R119" s="1023">
        <f>R113+R114+R115</f>
        <v>0</v>
      </c>
      <c r="S119" s="592">
        <f>F119+J119+N119</f>
        <v>636000</v>
      </c>
      <c r="T119" s="415">
        <f>G119+K119+O119</f>
        <v>0</v>
      </c>
      <c r="U119" s="422">
        <f>T119-Q119</f>
        <v>-580000</v>
      </c>
      <c r="V119" s="989">
        <f t="shared" si="276"/>
        <v>0</v>
      </c>
      <c r="W119" s="423">
        <f>T119-S119</f>
        <v>-636000</v>
      </c>
      <c r="X119" s="620">
        <f>X113+X114</f>
        <v>170000</v>
      </c>
      <c r="Y119" s="886">
        <f>Y113+Y114+Y115</f>
        <v>180000</v>
      </c>
      <c r="Z119" s="539">
        <f>Z113+Z114+Z115</f>
        <v>0</v>
      </c>
      <c r="AA119" s="532">
        <f>Z119-Y119</f>
        <v>-180000</v>
      </c>
      <c r="AB119" s="620">
        <f>AB113+AB114</f>
        <v>160000</v>
      </c>
      <c r="AC119" s="886">
        <f>AC113+AC114+AC115</f>
        <v>180000</v>
      </c>
      <c r="AD119" s="539">
        <f>AD113+AD114+AD115</f>
        <v>0</v>
      </c>
      <c r="AE119" s="532">
        <f>AD119-AC119</f>
        <v>-180000</v>
      </c>
      <c r="AF119" s="620">
        <f>AF113+AF114</f>
        <v>130000</v>
      </c>
      <c r="AG119" s="886">
        <f>AG113+AG114+AG115</f>
        <v>180000</v>
      </c>
      <c r="AH119" s="539">
        <f>AH113+AH114+AH115</f>
        <v>0</v>
      </c>
      <c r="AI119" s="532">
        <f t="shared" ref="AI119:AI128" si="329">AH119-AG119</f>
        <v>-180000</v>
      </c>
      <c r="AJ119" s="485">
        <f t="shared" ref="AJ119:AJ120" si="330">X119+AB119+AF119</f>
        <v>460000</v>
      </c>
      <c r="AK119" s="1023">
        <f>AK113+AK114+AK115</f>
        <v>0</v>
      </c>
      <c r="AL119" s="377">
        <f>Y119+AC119+AG119</f>
        <v>540000</v>
      </c>
      <c r="AM119" s="534">
        <f>Z119+AD119+AH119</f>
        <v>0</v>
      </c>
      <c r="AN119" s="836">
        <f t="shared" ref="AN119:AN128" si="331">AM119-AJ119</f>
        <v>-460000</v>
      </c>
      <c r="AO119" s="989">
        <f t="shared" si="277"/>
        <v>0</v>
      </c>
      <c r="AP119" s="423">
        <f>AM119-AL119</f>
        <v>-540000</v>
      </c>
      <c r="AQ119" s="439">
        <f>SUM(Q119,AJ119)</f>
        <v>1040000</v>
      </c>
      <c r="AR119" s="534">
        <f>AR113+AR114+AR115</f>
        <v>0</v>
      </c>
      <c r="AS119" s="202">
        <f>S119+AL119</f>
        <v>1176000</v>
      </c>
      <c r="AT119" s="87">
        <f>SUM(T119,AM119)</f>
        <v>0</v>
      </c>
      <c r="AU119" s="836">
        <f>AT119-AQ119</f>
        <v>-1040000</v>
      </c>
      <c r="AV119" s="989">
        <f t="shared" si="279"/>
        <v>0</v>
      </c>
      <c r="AW119" s="61">
        <f t="shared" ref="AW119:AW128" si="332">AT119-AS119</f>
        <v>-1176000</v>
      </c>
      <c r="AX119" s="213">
        <f>AQ119/6</f>
        <v>173333.33333333334</v>
      </c>
      <c r="AY119" s="85">
        <f>AT119/6</f>
        <v>0</v>
      </c>
      <c r="AZ119" s="319">
        <f>AY119/AX119</f>
        <v>0</v>
      </c>
      <c r="BA119" s="72">
        <f>AY119-AX119</f>
        <v>-173333.33333333334</v>
      </c>
      <c r="BB119" s="72">
        <f>AW119/6</f>
        <v>-196000</v>
      </c>
      <c r="BC119" s="620">
        <f>BC113+BC114</f>
        <v>0</v>
      </c>
      <c r="BD119" s="886">
        <f>BD113+BD114+BD115</f>
        <v>0</v>
      </c>
      <c r="BE119" s="539">
        <f>BE113+BE114+BE115</f>
        <v>0</v>
      </c>
      <c r="BF119" s="532">
        <f t="shared" ref="BF119:BF126" si="333">BE119-BD119</f>
        <v>0</v>
      </c>
      <c r="BG119" s="620">
        <f>BG113+BG114</f>
        <v>0</v>
      </c>
      <c r="BH119" s="886">
        <f>BH113+BH114+BH115</f>
        <v>0</v>
      </c>
      <c r="BI119" s="539">
        <f>BI113+BI114+BI115</f>
        <v>0</v>
      </c>
      <c r="BJ119" s="532">
        <f t="shared" ref="BJ119:BJ126" si="334">BI119-BH119</f>
        <v>0</v>
      </c>
      <c r="BK119" s="620">
        <f>BK113+BK114</f>
        <v>0</v>
      </c>
      <c r="BL119" s="886">
        <f>BL113+BL114+BL115</f>
        <v>0</v>
      </c>
      <c r="BM119" s="539">
        <f>BM113+BM114+BM115</f>
        <v>0</v>
      </c>
      <c r="BN119" s="532">
        <f t="shared" ref="BN119:BN126" si="335">BM119-BL119</f>
        <v>0</v>
      </c>
      <c r="BO119" s="485">
        <f t="shared" ref="BO119:BQ120" si="336">BC119+BG119+BK119</f>
        <v>0</v>
      </c>
      <c r="BP119" s="377">
        <f t="shared" si="336"/>
        <v>0</v>
      </c>
      <c r="BQ119" s="415">
        <f t="shared" si="336"/>
        <v>0</v>
      </c>
      <c r="BR119" s="422">
        <f t="shared" ref="BR119:BR128" si="337">BQ119-BO119</f>
        <v>0</v>
      </c>
      <c r="BS119" s="423">
        <f>BQ119-BP119</f>
        <v>0</v>
      </c>
      <c r="BT119" s="620">
        <f>BT113+BT114</f>
        <v>0</v>
      </c>
      <c r="BU119" s="886">
        <f>BU113+BU114+BU115</f>
        <v>0</v>
      </c>
      <c r="BV119" s="539">
        <f>BV113+BV114+BV115</f>
        <v>0</v>
      </c>
      <c r="BW119" s="532">
        <f t="shared" ref="BW119:BW128" si="338">BV119-BU119</f>
        <v>0</v>
      </c>
      <c r="BX119" s="620">
        <f>BX113+BX114</f>
        <v>0</v>
      </c>
      <c r="BY119" s="886">
        <f>BY113+BY114+BY115</f>
        <v>0</v>
      </c>
      <c r="BZ119" s="539">
        <f>BZ113+BZ114+BZ115</f>
        <v>0</v>
      </c>
      <c r="CA119" s="532">
        <f t="shared" ref="CA119:CA128" si="339">BZ119-BY119</f>
        <v>0</v>
      </c>
      <c r="CB119" s="620">
        <f>CB113+CB114</f>
        <v>0</v>
      </c>
      <c r="CC119" s="886">
        <f>CC113+CC114+CC115</f>
        <v>0</v>
      </c>
      <c r="CD119" s="539">
        <f>CD113+CD114+CD115</f>
        <v>0</v>
      </c>
      <c r="CE119" s="532">
        <f t="shared" ref="CE119:CE128" si="340">CD119-CC119</f>
        <v>0</v>
      </c>
      <c r="CF119" s="485">
        <f t="shared" ref="CF119:CH120" si="341">BT119+BX119+CB119</f>
        <v>0</v>
      </c>
      <c r="CG119" s="377">
        <f t="shared" si="341"/>
        <v>0</v>
      </c>
      <c r="CH119" s="534">
        <f t="shared" si="341"/>
        <v>0</v>
      </c>
      <c r="CI119" s="836">
        <f t="shared" ref="CI119:CI128" si="342">CH119-CF119</f>
        <v>0</v>
      </c>
      <c r="CJ119" s="423">
        <f>CH119-CG119</f>
        <v>0</v>
      </c>
      <c r="CK119" s="439">
        <f>SUM(BO119,CF119)</f>
        <v>0</v>
      </c>
      <c r="CL119" s="202">
        <f>BP119+CG119</f>
        <v>0</v>
      </c>
      <c r="CM119" s="87">
        <f>SUM(BQ119,CH119)</f>
        <v>0</v>
      </c>
      <c r="CN119" s="836">
        <f>CM119-CK119</f>
        <v>0</v>
      </c>
      <c r="CO119" s="61">
        <f t="shared" ref="CO119:CO128" si="343">CM119-CL119</f>
        <v>0</v>
      </c>
      <c r="CP119" s="213">
        <f>CK119/6</f>
        <v>0</v>
      </c>
      <c r="CQ119" s="85">
        <f>CM119/6</f>
        <v>0</v>
      </c>
      <c r="CR119" s="319" t="e">
        <f>CQ119/CP119</f>
        <v>#DIV/0!</v>
      </c>
      <c r="CS119" s="72">
        <f>CQ119-CP119</f>
        <v>0</v>
      </c>
      <c r="CT119" s="72">
        <f>CO119/6</f>
        <v>0</v>
      </c>
    </row>
    <row r="120" spans="1:98" s="197" customFormat="1" ht="20.100000000000001" customHeight="1">
      <c r="A120" s="195"/>
      <c r="B120" s="195"/>
      <c r="C120" s="260"/>
      <c r="D120" s="328" t="s">
        <v>51</v>
      </c>
      <c r="E120" s="727">
        <v>250</v>
      </c>
      <c r="F120" s="887">
        <v>300</v>
      </c>
      <c r="G120" s="932"/>
      <c r="H120" s="542">
        <f t="shared" ref="H120:H126" si="344">G120-F120</f>
        <v>-300</v>
      </c>
      <c r="I120" s="727">
        <v>250</v>
      </c>
      <c r="J120" s="887">
        <v>300</v>
      </c>
      <c r="K120" s="541"/>
      <c r="L120" s="542">
        <f t="shared" ref="L120:L126" si="345">K120-J120</f>
        <v>-300</v>
      </c>
      <c r="M120" s="727">
        <v>250</v>
      </c>
      <c r="N120" s="887">
        <v>300</v>
      </c>
      <c r="O120" s="541"/>
      <c r="P120" s="542">
        <f t="shared" ref="P120:P126" si="346">O120-N120</f>
        <v>-300</v>
      </c>
      <c r="Q120" s="1015">
        <f t="shared" si="328"/>
        <v>750</v>
      </c>
      <c r="R120" s="1026"/>
      <c r="S120" s="975">
        <f>F120+J120+N120</f>
        <v>900</v>
      </c>
      <c r="T120" s="545">
        <f>G120+K120+O120</f>
        <v>0</v>
      </c>
      <c r="U120" s="553">
        <f t="shared" ref="U120:U128" si="347">T120-Q120</f>
        <v>-750</v>
      </c>
      <c r="V120" s="553">
        <f t="shared" si="276"/>
        <v>0</v>
      </c>
      <c r="W120" s="553">
        <f t="shared" ref="W120:W128" si="348">T120-S120</f>
        <v>-900</v>
      </c>
      <c r="X120" s="727">
        <v>350</v>
      </c>
      <c r="Y120" s="887"/>
      <c r="Z120" s="541"/>
      <c r="AA120" s="542">
        <f t="shared" ref="AA120:AA128" si="349">Z120-Y120</f>
        <v>0</v>
      </c>
      <c r="AB120" s="727">
        <v>350</v>
      </c>
      <c r="AC120" s="887"/>
      <c r="AD120" s="541"/>
      <c r="AE120" s="542">
        <f t="shared" ref="AE120:AE126" si="350">AD120-AC120</f>
        <v>0</v>
      </c>
      <c r="AF120" s="727">
        <v>350</v>
      </c>
      <c r="AG120" s="887"/>
      <c r="AH120" s="541"/>
      <c r="AI120" s="542">
        <f t="shared" si="329"/>
        <v>0</v>
      </c>
      <c r="AJ120" s="543">
        <f t="shared" si="330"/>
        <v>1050</v>
      </c>
      <c r="AK120" s="1026"/>
      <c r="AL120" s="598">
        <f>Y120+AC120+AG120</f>
        <v>0</v>
      </c>
      <c r="AM120" s="599">
        <f>Z120+AD120+AH120</f>
        <v>0</v>
      </c>
      <c r="AN120" s="600">
        <f t="shared" si="331"/>
        <v>-1050</v>
      </c>
      <c r="AO120" s="553">
        <f t="shared" si="277"/>
        <v>0</v>
      </c>
      <c r="AP120" s="573"/>
      <c r="AQ120" s="548">
        <f>SUM(Q120,AJ120)</f>
        <v>1800</v>
      </c>
      <c r="AR120" s="599">
        <f>AK120+R120</f>
        <v>0</v>
      </c>
      <c r="AS120" s="99">
        <f>S120+AL120</f>
        <v>900</v>
      </c>
      <c r="AT120" s="196">
        <f>SUM(T120,AM120)</f>
        <v>0</v>
      </c>
      <c r="AU120" s="59">
        <f t="shared" ref="AU120:AU128" si="351">AT120-AQ120</f>
        <v>-1800</v>
      </c>
      <c r="AV120" s="553">
        <f t="shared" si="279"/>
        <v>0</v>
      </c>
      <c r="AW120" s="191">
        <f t="shared" si="332"/>
        <v>-900</v>
      </c>
      <c r="AX120" s="215"/>
      <c r="AY120" s="23"/>
      <c r="BC120" s="727"/>
      <c r="BD120" s="887"/>
      <c r="BE120" s="541"/>
      <c r="BF120" s="542">
        <f t="shared" si="333"/>
        <v>0</v>
      </c>
      <c r="BG120" s="727"/>
      <c r="BH120" s="887"/>
      <c r="BI120" s="541"/>
      <c r="BJ120" s="542">
        <f t="shared" si="334"/>
        <v>0</v>
      </c>
      <c r="BK120" s="727"/>
      <c r="BL120" s="887"/>
      <c r="BM120" s="541"/>
      <c r="BN120" s="542">
        <f t="shared" si="335"/>
        <v>0</v>
      </c>
      <c r="BO120" s="543">
        <f t="shared" si="336"/>
        <v>0</v>
      </c>
      <c r="BP120" s="598">
        <f t="shared" si="336"/>
        <v>0</v>
      </c>
      <c r="BQ120" s="545">
        <f t="shared" si="336"/>
        <v>0</v>
      </c>
      <c r="BR120" s="566">
        <f t="shared" si="337"/>
        <v>0</v>
      </c>
      <c r="BS120" s="573">
        <f>BQ120-BP120</f>
        <v>0</v>
      </c>
      <c r="BT120" s="727"/>
      <c r="BU120" s="887"/>
      <c r="BV120" s="541"/>
      <c r="BW120" s="542">
        <f t="shared" si="338"/>
        <v>0</v>
      </c>
      <c r="BX120" s="727"/>
      <c r="BY120" s="887"/>
      <c r="BZ120" s="541"/>
      <c r="CA120" s="542">
        <f t="shared" si="339"/>
        <v>0</v>
      </c>
      <c r="CB120" s="727"/>
      <c r="CC120" s="887"/>
      <c r="CD120" s="541"/>
      <c r="CE120" s="542">
        <f t="shared" si="340"/>
        <v>0</v>
      </c>
      <c r="CF120" s="543">
        <f t="shared" si="341"/>
        <v>0</v>
      </c>
      <c r="CG120" s="598">
        <f t="shared" si="341"/>
        <v>0</v>
      </c>
      <c r="CH120" s="599">
        <f t="shared" si="341"/>
        <v>0</v>
      </c>
      <c r="CI120" s="600">
        <f t="shared" si="342"/>
        <v>0</v>
      </c>
      <c r="CJ120" s="573"/>
      <c r="CK120" s="548">
        <f>SUM(BO120,CF120)</f>
        <v>0</v>
      </c>
      <c r="CL120" s="99">
        <f>BP120+CG120</f>
        <v>0</v>
      </c>
      <c r="CM120" s="196">
        <f>SUM(BQ120,CH120)</f>
        <v>0</v>
      </c>
      <c r="CN120" s="59">
        <f t="shared" ref="CN120:CN128" si="352">CM120-CK120</f>
        <v>0</v>
      </c>
      <c r="CO120" s="191">
        <f t="shared" si="343"/>
        <v>0</v>
      </c>
      <c r="CP120" s="215"/>
      <c r="CQ120" s="23"/>
    </row>
    <row r="121" spans="1:98" s="199" customFormat="1" ht="20.100000000000001" customHeight="1">
      <c r="A121" s="195"/>
      <c r="B121" s="195"/>
      <c r="C121" s="260"/>
      <c r="D121" s="329" t="s">
        <v>86</v>
      </c>
      <c r="E121" s="728">
        <f>E122/E120</f>
        <v>178.33199999999999</v>
      </c>
      <c r="F121" s="888">
        <f>F122/F120</f>
        <v>150</v>
      </c>
      <c r="G121" s="742" t="e">
        <f>G122/G120</f>
        <v>#DIV/0!</v>
      </c>
      <c r="H121" s="550" t="e">
        <f t="shared" si="344"/>
        <v>#DIV/0!</v>
      </c>
      <c r="I121" s="728">
        <f>I122/I120</f>
        <v>178.33199999999999</v>
      </c>
      <c r="J121" s="888">
        <f>J122/J120</f>
        <v>150</v>
      </c>
      <c r="K121" s="549" t="e">
        <f>K122/K120</f>
        <v>#DIV/0!</v>
      </c>
      <c r="L121" s="550" t="e">
        <f t="shared" si="345"/>
        <v>#DIV/0!</v>
      </c>
      <c r="M121" s="728">
        <f>M122/M120</f>
        <v>178.33199999999999</v>
      </c>
      <c r="N121" s="888">
        <f>N122/N120</f>
        <v>150</v>
      </c>
      <c r="O121" s="549" t="e">
        <f>O122/O120</f>
        <v>#DIV/0!</v>
      </c>
      <c r="P121" s="550" t="e">
        <f t="shared" si="346"/>
        <v>#DIV/0!</v>
      </c>
      <c r="Q121" s="1016">
        <f>Q122/Q120</f>
        <v>178.33199999999999</v>
      </c>
      <c r="R121" s="1027" t="e">
        <f>R122/R120</f>
        <v>#DIV/0!</v>
      </c>
      <c r="S121" s="552">
        <f>S122/S120</f>
        <v>150</v>
      </c>
      <c r="T121" s="553" t="e">
        <f>T122/T120</f>
        <v>#DIV/0!</v>
      </c>
      <c r="U121" s="553" t="e">
        <f t="shared" si="347"/>
        <v>#DIV/0!</v>
      </c>
      <c r="V121" s="553" t="e">
        <f t="shared" si="276"/>
        <v>#DIV/0!</v>
      </c>
      <c r="W121" s="553" t="e">
        <f t="shared" si="348"/>
        <v>#DIV/0!</v>
      </c>
      <c r="X121" s="728">
        <f>X122/X120</f>
        <v>127.38</v>
      </c>
      <c r="Y121" s="888" t="e">
        <f>Y122/Y120</f>
        <v>#DIV/0!</v>
      </c>
      <c r="Z121" s="549" t="e">
        <f>Z122/Z120</f>
        <v>#DIV/0!</v>
      </c>
      <c r="AA121" s="550" t="e">
        <f t="shared" si="349"/>
        <v>#DIV/0!</v>
      </c>
      <c r="AB121" s="728">
        <f>AB122/AB120</f>
        <v>127.38</v>
      </c>
      <c r="AC121" s="888" t="e">
        <f>AC122/AC120</f>
        <v>#DIV/0!</v>
      </c>
      <c r="AD121" s="549" t="e">
        <f>AD122/AD120</f>
        <v>#DIV/0!</v>
      </c>
      <c r="AE121" s="550" t="e">
        <f t="shared" si="350"/>
        <v>#DIV/0!</v>
      </c>
      <c r="AF121" s="728">
        <f>AF122/AF120</f>
        <v>127.38</v>
      </c>
      <c r="AG121" s="888" t="e">
        <f>AG122/AG120</f>
        <v>#DIV/0!</v>
      </c>
      <c r="AH121" s="549" t="e">
        <f>AH122/AH120</f>
        <v>#DIV/0!</v>
      </c>
      <c r="AI121" s="550" t="e">
        <f t="shared" si="329"/>
        <v>#DIV/0!</v>
      </c>
      <c r="AJ121" s="551">
        <f>AJ122/AJ120</f>
        <v>127.38</v>
      </c>
      <c r="AK121" s="1027" t="e">
        <f>AK122/AK120</f>
        <v>#DIV/0!</v>
      </c>
      <c r="AL121" s="552" t="e">
        <f>AL122/AL120</f>
        <v>#DIV/0!</v>
      </c>
      <c r="AM121" s="553" t="e">
        <f>AM122/AM120</f>
        <v>#DIV/0!</v>
      </c>
      <c r="AN121" s="553" t="e">
        <f t="shared" si="331"/>
        <v>#DIV/0!</v>
      </c>
      <c r="AO121" s="553" t="e">
        <f t="shared" si="277"/>
        <v>#DIV/0!</v>
      </c>
      <c r="AP121" s="553" t="e">
        <f>AM121-AL121</f>
        <v>#DIV/0!</v>
      </c>
      <c r="AQ121" s="551">
        <f>AQ122/AQ120</f>
        <v>148.61000000000001</v>
      </c>
      <c r="AR121" s="1039" t="e">
        <f>AR122/AR120</f>
        <v>#DIV/0!</v>
      </c>
      <c r="AS121" s="371">
        <f>AS122/AS120</f>
        <v>150</v>
      </c>
      <c r="AT121" s="372" t="e">
        <f>AT122/AT120</f>
        <v>#DIV/0!</v>
      </c>
      <c r="AU121" s="372" t="e">
        <f t="shared" si="351"/>
        <v>#DIV/0!</v>
      </c>
      <c r="AV121" s="553" t="e">
        <f t="shared" si="279"/>
        <v>#DIV/0!</v>
      </c>
      <c r="AW121" s="372" t="e">
        <f t="shared" si="332"/>
        <v>#DIV/0!</v>
      </c>
      <c r="AX121" s="215"/>
      <c r="AY121" s="23"/>
      <c r="BC121" s="728" t="e">
        <f>BC122/BC120</f>
        <v>#DIV/0!</v>
      </c>
      <c r="BD121" s="888" t="e">
        <f>BD122/BD120</f>
        <v>#DIV/0!</v>
      </c>
      <c r="BE121" s="549" t="e">
        <f>BE122/BE120</f>
        <v>#DIV/0!</v>
      </c>
      <c r="BF121" s="550" t="e">
        <f t="shared" si="333"/>
        <v>#DIV/0!</v>
      </c>
      <c r="BG121" s="728" t="e">
        <f>BG122/BG120</f>
        <v>#DIV/0!</v>
      </c>
      <c r="BH121" s="888" t="e">
        <f>BH122/BH120</f>
        <v>#DIV/0!</v>
      </c>
      <c r="BI121" s="549" t="e">
        <f>BI122/BI120</f>
        <v>#DIV/0!</v>
      </c>
      <c r="BJ121" s="550" t="e">
        <f t="shared" si="334"/>
        <v>#DIV/0!</v>
      </c>
      <c r="BK121" s="728" t="e">
        <f>BK122/BK120</f>
        <v>#DIV/0!</v>
      </c>
      <c r="BL121" s="888" t="e">
        <f>BL122/BL120</f>
        <v>#DIV/0!</v>
      </c>
      <c r="BM121" s="549" t="e">
        <f>BM122/BM120</f>
        <v>#DIV/0!</v>
      </c>
      <c r="BN121" s="550" t="e">
        <f t="shared" si="335"/>
        <v>#DIV/0!</v>
      </c>
      <c r="BO121" s="551" t="e">
        <f>BO122/BO120</f>
        <v>#DIV/0!</v>
      </c>
      <c r="BP121" s="552" t="e">
        <f>BP122/BP120</f>
        <v>#DIV/0!</v>
      </c>
      <c r="BQ121" s="553" t="e">
        <f>BQ122/BQ120</f>
        <v>#DIV/0!</v>
      </c>
      <c r="BR121" s="553" t="e">
        <f t="shared" si="337"/>
        <v>#DIV/0!</v>
      </c>
      <c r="BS121" s="553" t="e">
        <f>BQ121-BP121</f>
        <v>#DIV/0!</v>
      </c>
      <c r="BT121" s="728" t="e">
        <f>BT122/BT120</f>
        <v>#DIV/0!</v>
      </c>
      <c r="BU121" s="888" t="e">
        <f>BU122/BU120</f>
        <v>#DIV/0!</v>
      </c>
      <c r="BV121" s="549" t="e">
        <f>BV122/BV120</f>
        <v>#DIV/0!</v>
      </c>
      <c r="BW121" s="550" t="e">
        <f t="shared" si="338"/>
        <v>#DIV/0!</v>
      </c>
      <c r="BX121" s="728" t="e">
        <f>BX122/BX120</f>
        <v>#DIV/0!</v>
      </c>
      <c r="BY121" s="888" t="e">
        <f>BY122/BY120</f>
        <v>#DIV/0!</v>
      </c>
      <c r="BZ121" s="549" t="e">
        <f>BZ122/BZ120</f>
        <v>#DIV/0!</v>
      </c>
      <c r="CA121" s="550" t="e">
        <f t="shared" si="339"/>
        <v>#DIV/0!</v>
      </c>
      <c r="CB121" s="728" t="e">
        <f>CB122/CB120</f>
        <v>#DIV/0!</v>
      </c>
      <c r="CC121" s="888" t="e">
        <f>CC122/CC120</f>
        <v>#DIV/0!</v>
      </c>
      <c r="CD121" s="549" t="e">
        <f>CD122/CD120</f>
        <v>#DIV/0!</v>
      </c>
      <c r="CE121" s="550" t="e">
        <f t="shared" si="340"/>
        <v>#DIV/0!</v>
      </c>
      <c r="CF121" s="551" t="e">
        <f>CF122/CF120</f>
        <v>#DIV/0!</v>
      </c>
      <c r="CG121" s="552" t="e">
        <f>CG122/CG120</f>
        <v>#DIV/0!</v>
      </c>
      <c r="CH121" s="553" t="e">
        <f>CH122/CH120</f>
        <v>#DIV/0!</v>
      </c>
      <c r="CI121" s="553" t="e">
        <f t="shared" si="342"/>
        <v>#DIV/0!</v>
      </c>
      <c r="CJ121" s="553" t="e">
        <f>CH121-CG121</f>
        <v>#DIV/0!</v>
      </c>
      <c r="CK121" s="551" t="e">
        <f>CK122/CK120</f>
        <v>#DIV/0!</v>
      </c>
      <c r="CL121" s="371" t="e">
        <f>CL122/CL120</f>
        <v>#DIV/0!</v>
      </c>
      <c r="CM121" s="372" t="e">
        <f>CM122/CM120</f>
        <v>#DIV/0!</v>
      </c>
      <c r="CN121" s="372" t="e">
        <f t="shared" si="352"/>
        <v>#DIV/0!</v>
      </c>
      <c r="CO121" s="372" t="e">
        <f t="shared" si="343"/>
        <v>#DIV/0!</v>
      </c>
      <c r="CP121" s="215"/>
      <c r="CQ121" s="23"/>
    </row>
    <row r="122" spans="1:98" s="131" customFormat="1" ht="20.100000000000001" customHeight="1">
      <c r="A122" s="141"/>
      <c r="B122" s="147"/>
      <c r="C122" s="256"/>
      <c r="D122" s="170" t="s">
        <v>52</v>
      </c>
      <c r="E122" s="486">
        <v>44583</v>
      </c>
      <c r="F122" s="867">
        <v>45000</v>
      </c>
      <c r="G122" s="933"/>
      <c r="H122" s="555">
        <f t="shared" si="344"/>
        <v>-45000</v>
      </c>
      <c r="I122" s="486">
        <v>44583</v>
      </c>
      <c r="J122" s="867">
        <v>45000</v>
      </c>
      <c r="K122" s="554"/>
      <c r="L122" s="574">
        <f t="shared" si="345"/>
        <v>-45000</v>
      </c>
      <c r="M122" s="486">
        <v>44583</v>
      </c>
      <c r="N122" s="867">
        <v>45000</v>
      </c>
      <c r="O122" s="554"/>
      <c r="P122" s="555">
        <f t="shared" si="346"/>
        <v>-45000</v>
      </c>
      <c r="Q122" s="694">
        <f t="shared" ref="Q122:Q123" si="353">E122+I122+M122</f>
        <v>133749</v>
      </c>
      <c r="R122" s="1028"/>
      <c r="S122" s="556">
        <f>F122+J122+N122</f>
        <v>135000</v>
      </c>
      <c r="T122" s="421">
        <f>G122+K122+O122</f>
        <v>0</v>
      </c>
      <c r="U122" s="422">
        <f t="shared" si="347"/>
        <v>-133749</v>
      </c>
      <c r="V122" s="989">
        <f t="shared" si="276"/>
        <v>0</v>
      </c>
      <c r="W122" s="423">
        <f t="shared" si="348"/>
        <v>-135000</v>
      </c>
      <c r="X122" s="486">
        <v>44583</v>
      </c>
      <c r="Y122" s="867"/>
      <c r="Z122" s="554"/>
      <c r="AA122" s="574">
        <f t="shared" si="349"/>
        <v>0</v>
      </c>
      <c r="AB122" s="486">
        <v>44583</v>
      </c>
      <c r="AC122" s="867"/>
      <c r="AD122" s="554"/>
      <c r="AE122" s="574">
        <f t="shared" si="350"/>
        <v>0</v>
      </c>
      <c r="AF122" s="486">
        <v>44583</v>
      </c>
      <c r="AG122" s="867"/>
      <c r="AH122" s="554"/>
      <c r="AI122" s="574">
        <f t="shared" si="329"/>
        <v>0</v>
      </c>
      <c r="AJ122" s="413">
        <f t="shared" ref="AJ122:AJ123" si="354">X122+AB122+AF122</f>
        <v>133749</v>
      </c>
      <c r="AK122" s="1028"/>
      <c r="AL122" s="479">
        <f>Y122+AC122+AG122</f>
        <v>0</v>
      </c>
      <c r="AM122" s="421">
        <f>Z122+AD122+AH122</f>
        <v>0</v>
      </c>
      <c r="AN122" s="424">
        <f t="shared" si="331"/>
        <v>-133749</v>
      </c>
      <c r="AO122" s="989">
        <f t="shared" si="277"/>
        <v>0</v>
      </c>
      <c r="AP122" s="473">
        <f>AM122-AL122</f>
        <v>0</v>
      </c>
      <c r="AQ122" s="439">
        <f>SUM(Q122,AJ122)</f>
        <v>267498</v>
      </c>
      <c r="AR122" s="593">
        <f>AK122+R122</f>
        <v>0</v>
      </c>
      <c r="AS122" s="202">
        <f>S122+AL122</f>
        <v>135000</v>
      </c>
      <c r="AT122" s="157">
        <f>SUM(T122,AM122)</f>
        <v>0</v>
      </c>
      <c r="AU122" s="159">
        <f t="shared" si="351"/>
        <v>-267498</v>
      </c>
      <c r="AV122" s="989">
        <f t="shared" si="279"/>
        <v>0</v>
      </c>
      <c r="AW122" s="61">
        <f t="shared" si="332"/>
        <v>-135000</v>
      </c>
      <c r="AX122" s="213"/>
      <c r="AY122" s="85"/>
      <c r="BC122" s="486"/>
      <c r="BD122" s="867"/>
      <c r="BE122" s="554"/>
      <c r="BF122" s="574">
        <f t="shared" si="333"/>
        <v>0</v>
      </c>
      <c r="BG122" s="486"/>
      <c r="BH122" s="867"/>
      <c r="BI122" s="554"/>
      <c r="BJ122" s="574">
        <f t="shared" si="334"/>
        <v>0</v>
      </c>
      <c r="BK122" s="486"/>
      <c r="BL122" s="867"/>
      <c r="BM122" s="554"/>
      <c r="BN122" s="574">
        <f t="shared" si="335"/>
        <v>0</v>
      </c>
      <c r="BO122" s="413">
        <f t="shared" ref="BO122:BQ123" si="355">BC122+BG122+BK122</f>
        <v>0</v>
      </c>
      <c r="BP122" s="479">
        <f t="shared" si="355"/>
        <v>0</v>
      </c>
      <c r="BQ122" s="421">
        <f t="shared" si="355"/>
        <v>0</v>
      </c>
      <c r="BR122" s="422">
        <f t="shared" si="337"/>
        <v>0</v>
      </c>
      <c r="BS122" s="473">
        <f>BQ122-BP122</f>
        <v>0</v>
      </c>
      <c r="BT122" s="486"/>
      <c r="BU122" s="867"/>
      <c r="BV122" s="554"/>
      <c r="BW122" s="574">
        <f t="shared" si="338"/>
        <v>0</v>
      </c>
      <c r="BX122" s="486"/>
      <c r="BY122" s="867"/>
      <c r="BZ122" s="554"/>
      <c r="CA122" s="574">
        <f t="shared" si="339"/>
        <v>0</v>
      </c>
      <c r="CB122" s="486"/>
      <c r="CC122" s="867"/>
      <c r="CD122" s="554"/>
      <c r="CE122" s="574">
        <f t="shared" si="340"/>
        <v>0</v>
      </c>
      <c r="CF122" s="413">
        <f t="shared" ref="CF122:CH123" si="356">BT122+BX122+CB122</f>
        <v>0</v>
      </c>
      <c r="CG122" s="479">
        <f t="shared" si="356"/>
        <v>0</v>
      </c>
      <c r="CH122" s="421">
        <f t="shared" si="356"/>
        <v>0</v>
      </c>
      <c r="CI122" s="424">
        <f t="shared" si="342"/>
        <v>0</v>
      </c>
      <c r="CJ122" s="473">
        <f>CH122-CG122</f>
        <v>0</v>
      </c>
      <c r="CK122" s="439">
        <f>SUM(BO122,CF122)</f>
        <v>0</v>
      </c>
      <c r="CL122" s="202">
        <f>BP122+CG122</f>
        <v>0</v>
      </c>
      <c r="CM122" s="157">
        <f>SUM(BQ122,CH122)</f>
        <v>0</v>
      </c>
      <c r="CN122" s="159">
        <f t="shared" si="352"/>
        <v>0</v>
      </c>
      <c r="CO122" s="61">
        <f t="shared" si="343"/>
        <v>0</v>
      </c>
      <c r="CP122" s="213"/>
      <c r="CQ122" s="85"/>
    </row>
    <row r="123" spans="1:98" s="23" customFormat="1" ht="20.100000000000001" customHeight="1">
      <c r="A123" s="58"/>
      <c r="B123" s="58"/>
      <c r="C123" s="257"/>
      <c r="D123" s="330" t="s">
        <v>50</v>
      </c>
      <c r="E123" s="728">
        <v>267</v>
      </c>
      <c r="F123" s="887">
        <v>250</v>
      </c>
      <c r="G123" s="932"/>
      <c r="H123" s="542">
        <f t="shared" si="344"/>
        <v>-250</v>
      </c>
      <c r="I123" s="728">
        <v>267</v>
      </c>
      <c r="J123" s="887">
        <v>340</v>
      </c>
      <c r="K123" s="541"/>
      <c r="L123" s="542">
        <f t="shared" si="345"/>
        <v>-340</v>
      </c>
      <c r="M123" s="728">
        <v>267</v>
      </c>
      <c r="N123" s="887">
        <v>370</v>
      </c>
      <c r="O123" s="541"/>
      <c r="P123" s="542">
        <f t="shared" si="346"/>
        <v>-370</v>
      </c>
      <c r="Q123" s="1015">
        <f t="shared" si="353"/>
        <v>801</v>
      </c>
      <c r="R123" s="1026"/>
      <c r="S123" s="975">
        <f>F123+J123+N123</f>
        <v>960</v>
      </c>
      <c r="T123" s="553">
        <f>G123+K123+O123</f>
        <v>0</v>
      </c>
      <c r="U123" s="553">
        <f t="shared" si="347"/>
        <v>-801</v>
      </c>
      <c r="V123" s="553">
        <f t="shared" si="276"/>
        <v>0</v>
      </c>
      <c r="W123" s="553">
        <f t="shared" si="348"/>
        <v>-960</v>
      </c>
      <c r="X123" s="728">
        <v>500</v>
      </c>
      <c r="Y123" s="887"/>
      <c r="Z123" s="541"/>
      <c r="AA123" s="542">
        <f t="shared" si="349"/>
        <v>0</v>
      </c>
      <c r="AB123" s="728">
        <v>500</v>
      </c>
      <c r="AC123" s="887"/>
      <c r="AD123" s="541"/>
      <c r="AE123" s="542">
        <f t="shared" si="350"/>
        <v>0</v>
      </c>
      <c r="AF123" s="728">
        <v>500</v>
      </c>
      <c r="AG123" s="897"/>
      <c r="AH123" s="578"/>
      <c r="AI123" s="563">
        <f t="shared" si="329"/>
        <v>0</v>
      </c>
      <c r="AJ123" s="557">
        <f t="shared" si="354"/>
        <v>1500</v>
      </c>
      <c r="AK123" s="1026"/>
      <c r="AL123" s="598">
        <f>Y123+AC123+AG123</f>
        <v>0</v>
      </c>
      <c r="AM123" s="601">
        <f>Z123+AD123+AH123</f>
        <v>0</v>
      </c>
      <c r="AN123" s="528">
        <f t="shared" si="331"/>
        <v>-1500</v>
      </c>
      <c r="AO123" s="553">
        <f t="shared" si="277"/>
        <v>0</v>
      </c>
      <c r="AP123" s="567"/>
      <c r="AQ123" s="548">
        <f>SUM(Q123,AJ123)</f>
        <v>2301</v>
      </c>
      <c r="AR123" s="599">
        <f>AK123+R123</f>
        <v>0</v>
      </c>
      <c r="AS123" s="99">
        <f>S123+AL123</f>
        <v>960</v>
      </c>
      <c r="AT123" s="193">
        <f>SUM(T123,AM123)</f>
        <v>0</v>
      </c>
      <c r="AU123" s="59">
        <f t="shared" si="351"/>
        <v>-2301</v>
      </c>
      <c r="AV123" s="553">
        <f t="shared" si="279"/>
        <v>0</v>
      </c>
      <c r="AW123" s="191">
        <f t="shared" si="332"/>
        <v>-960</v>
      </c>
      <c r="AX123" s="215"/>
      <c r="BC123" s="726"/>
      <c r="BD123" s="897"/>
      <c r="BE123" s="578"/>
      <c r="BF123" s="563">
        <f t="shared" si="333"/>
        <v>0</v>
      </c>
      <c r="BG123" s="726"/>
      <c r="BH123" s="897"/>
      <c r="BI123" s="578"/>
      <c r="BJ123" s="563">
        <f t="shared" si="334"/>
        <v>0</v>
      </c>
      <c r="BK123" s="726"/>
      <c r="BL123" s="897"/>
      <c r="BM123" s="578"/>
      <c r="BN123" s="563">
        <f t="shared" si="335"/>
        <v>0</v>
      </c>
      <c r="BO123" s="557">
        <f t="shared" si="355"/>
        <v>0</v>
      </c>
      <c r="BP123" s="598">
        <f t="shared" si="355"/>
        <v>0</v>
      </c>
      <c r="BQ123" s="601">
        <f t="shared" si="355"/>
        <v>0</v>
      </c>
      <c r="BR123" s="295">
        <f t="shared" si="337"/>
        <v>0</v>
      </c>
      <c r="BS123" s="567"/>
      <c r="BT123" s="726"/>
      <c r="BU123" s="897"/>
      <c r="BV123" s="578"/>
      <c r="BW123" s="563">
        <f t="shared" si="338"/>
        <v>0</v>
      </c>
      <c r="BX123" s="726"/>
      <c r="BY123" s="897"/>
      <c r="BZ123" s="578"/>
      <c r="CA123" s="563">
        <f t="shared" si="339"/>
        <v>0</v>
      </c>
      <c r="CB123" s="726"/>
      <c r="CC123" s="897"/>
      <c r="CD123" s="578"/>
      <c r="CE123" s="563">
        <f t="shared" si="340"/>
        <v>0</v>
      </c>
      <c r="CF123" s="557">
        <f t="shared" si="356"/>
        <v>0</v>
      </c>
      <c r="CG123" s="598">
        <f t="shared" si="356"/>
        <v>0</v>
      </c>
      <c r="CH123" s="601">
        <f t="shared" si="356"/>
        <v>0</v>
      </c>
      <c r="CI123" s="528">
        <f t="shared" si="342"/>
        <v>0</v>
      </c>
      <c r="CJ123" s="567"/>
      <c r="CK123" s="548">
        <f>SUM(BO123,CF123)</f>
        <v>0</v>
      </c>
      <c r="CL123" s="99">
        <f>BP123+CG123</f>
        <v>0</v>
      </c>
      <c r="CM123" s="193">
        <f>SUM(BQ123,CH123)</f>
        <v>0</v>
      </c>
      <c r="CN123" s="59">
        <f t="shared" si="352"/>
        <v>0</v>
      </c>
      <c r="CO123" s="191">
        <f t="shared" si="343"/>
        <v>0</v>
      </c>
      <c r="CP123" s="215"/>
    </row>
    <row r="124" spans="1:98" s="199" customFormat="1" ht="20.100000000000001" customHeight="1">
      <c r="A124" s="195"/>
      <c r="B124" s="195"/>
      <c r="C124" s="260"/>
      <c r="D124" s="329" t="s">
        <v>87</v>
      </c>
      <c r="E124" s="728">
        <f>E125/E123</f>
        <v>192.88389513108615</v>
      </c>
      <c r="F124" s="888">
        <f>F125/F123</f>
        <v>180</v>
      </c>
      <c r="G124" s="742" t="e">
        <f>G125/G123</f>
        <v>#DIV/0!</v>
      </c>
      <c r="H124" s="550" t="e">
        <f t="shared" si="344"/>
        <v>#DIV/0!</v>
      </c>
      <c r="I124" s="728">
        <f>I125/I123</f>
        <v>192.88389513108615</v>
      </c>
      <c r="J124" s="888">
        <f>J125/J123</f>
        <v>176.47058823529412</v>
      </c>
      <c r="K124" s="549" t="e">
        <f>K125/K123</f>
        <v>#DIV/0!</v>
      </c>
      <c r="L124" s="550" t="e">
        <f t="shared" si="345"/>
        <v>#DIV/0!</v>
      </c>
      <c r="M124" s="728">
        <f>M125/M123</f>
        <v>192.88389513108615</v>
      </c>
      <c r="N124" s="888">
        <f>N125/N123</f>
        <v>178.37837837837839</v>
      </c>
      <c r="O124" s="549" t="e">
        <f>O125/O123</f>
        <v>#DIV/0!</v>
      </c>
      <c r="P124" s="550" t="e">
        <f t="shared" si="346"/>
        <v>#DIV/0!</v>
      </c>
      <c r="Q124" s="1016">
        <f>Q125/Q123</f>
        <v>192.88389513108615</v>
      </c>
      <c r="R124" s="1027" t="e">
        <f>R125/R123</f>
        <v>#DIV/0!</v>
      </c>
      <c r="S124" s="552">
        <f>S125/S123</f>
        <v>178.125</v>
      </c>
      <c r="T124" s="553" t="e">
        <f>T125/T123</f>
        <v>#DIV/0!</v>
      </c>
      <c r="U124" s="553" t="e">
        <f t="shared" si="347"/>
        <v>#DIV/0!</v>
      </c>
      <c r="V124" s="553" t="e">
        <f t="shared" si="276"/>
        <v>#DIV/0!</v>
      </c>
      <c r="W124" s="553" t="e">
        <f t="shared" si="348"/>
        <v>#DIV/0!</v>
      </c>
      <c r="X124" s="728">
        <f>X125/X123</f>
        <v>147.666</v>
      </c>
      <c r="Y124" s="888" t="e">
        <f>Y125/Y123</f>
        <v>#DIV/0!</v>
      </c>
      <c r="Z124" s="549" t="e">
        <f>Z125/Z123</f>
        <v>#DIV/0!</v>
      </c>
      <c r="AA124" s="550" t="e">
        <f t="shared" si="349"/>
        <v>#DIV/0!</v>
      </c>
      <c r="AB124" s="728">
        <f>AB125/AB123</f>
        <v>147.666</v>
      </c>
      <c r="AC124" s="888" t="e">
        <f>AC125/AC123</f>
        <v>#DIV/0!</v>
      </c>
      <c r="AD124" s="549" t="e">
        <f>AD125/AD123</f>
        <v>#DIV/0!</v>
      </c>
      <c r="AE124" s="550" t="e">
        <f t="shared" si="350"/>
        <v>#DIV/0!</v>
      </c>
      <c r="AF124" s="728">
        <f>AF125/AF123</f>
        <v>147.666</v>
      </c>
      <c r="AG124" s="888" t="e">
        <f>AG125/AG123</f>
        <v>#DIV/0!</v>
      </c>
      <c r="AH124" s="549" t="e">
        <f>AH125/AH123</f>
        <v>#DIV/0!</v>
      </c>
      <c r="AI124" s="550" t="e">
        <f t="shared" si="329"/>
        <v>#DIV/0!</v>
      </c>
      <c r="AJ124" s="551">
        <f>AJ125/AJ123</f>
        <v>147.666</v>
      </c>
      <c r="AK124" s="1027" t="e">
        <f>AK125/AK123</f>
        <v>#DIV/0!</v>
      </c>
      <c r="AL124" s="552" t="e">
        <f>AL125/AL123</f>
        <v>#DIV/0!</v>
      </c>
      <c r="AM124" s="553" t="e">
        <f>AM125/AM123</f>
        <v>#DIV/0!</v>
      </c>
      <c r="AN124" s="553" t="e">
        <f t="shared" si="331"/>
        <v>#DIV/0!</v>
      </c>
      <c r="AO124" s="553" t="e">
        <f t="shared" si="277"/>
        <v>#DIV/0!</v>
      </c>
      <c r="AP124" s="553" t="e">
        <f>AM124-AL124</f>
        <v>#DIV/0!</v>
      </c>
      <c r="AQ124" s="551">
        <f>AQ125/AQ123</f>
        <v>163.40677966101694</v>
      </c>
      <c r="AR124" s="1039" t="e">
        <f>AR125/AR123</f>
        <v>#DIV/0!</v>
      </c>
      <c r="AS124" s="371">
        <f>AS125/AS123</f>
        <v>178.125</v>
      </c>
      <c r="AT124" s="372" t="e">
        <f>AT125/AT123</f>
        <v>#DIV/0!</v>
      </c>
      <c r="AU124" s="372" t="e">
        <f t="shared" si="351"/>
        <v>#DIV/0!</v>
      </c>
      <c r="AV124" s="553" t="e">
        <f t="shared" si="279"/>
        <v>#DIV/0!</v>
      </c>
      <c r="AW124" s="372" t="e">
        <f t="shared" si="332"/>
        <v>#DIV/0!</v>
      </c>
      <c r="AX124" s="215"/>
      <c r="AY124" s="23"/>
      <c r="BC124" s="728" t="e">
        <f>BC125/BC123</f>
        <v>#DIV/0!</v>
      </c>
      <c r="BD124" s="888" t="e">
        <f>BD125/BD123</f>
        <v>#DIV/0!</v>
      </c>
      <c r="BE124" s="549" t="e">
        <f>BE125/BE123</f>
        <v>#DIV/0!</v>
      </c>
      <c r="BF124" s="550" t="e">
        <f t="shared" si="333"/>
        <v>#DIV/0!</v>
      </c>
      <c r="BG124" s="728" t="e">
        <f>BG125/BG123</f>
        <v>#DIV/0!</v>
      </c>
      <c r="BH124" s="888" t="e">
        <f>BH125/BH123</f>
        <v>#DIV/0!</v>
      </c>
      <c r="BI124" s="549" t="e">
        <f>BI125/BI123</f>
        <v>#DIV/0!</v>
      </c>
      <c r="BJ124" s="550" t="e">
        <f t="shared" si="334"/>
        <v>#DIV/0!</v>
      </c>
      <c r="BK124" s="728" t="e">
        <f>BK125/BK123</f>
        <v>#DIV/0!</v>
      </c>
      <c r="BL124" s="888" t="e">
        <f>BL125/BL123</f>
        <v>#DIV/0!</v>
      </c>
      <c r="BM124" s="549" t="e">
        <f>BM125/BM123</f>
        <v>#DIV/0!</v>
      </c>
      <c r="BN124" s="550" t="e">
        <f t="shared" si="335"/>
        <v>#DIV/0!</v>
      </c>
      <c r="BO124" s="551" t="e">
        <f>BO125/BO123</f>
        <v>#DIV/0!</v>
      </c>
      <c r="BP124" s="552" t="e">
        <f>BP125/BP123</f>
        <v>#DIV/0!</v>
      </c>
      <c r="BQ124" s="553" t="e">
        <f>BQ125/BQ123</f>
        <v>#DIV/0!</v>
      </c>
      <c r="BR124" s="553" t="e">
        <f t="shared" si="337"/>
        <v>#DIV/0!</v>
      </c>
      <c r="BS124" s="553" t="e">
        <f>BQ124-BP124</f>
        <v>#DIV/0!</v>
      </c>
      <c r="BT124" s="728" t="e">
        <f>BT125/BT123</f>
        <v>#DIV/0!</v>
      </c>
      <c r="BU124" s="888" t="e">
        <f>BU125/BU123</f>
        <v>#DIV/0!</v>
      </c>
      <c r="BV124" s="549" t="e">
        <f>BV125/BV123</f>
        <v>#DIV/0!</v>
      </c>
      <c r="BW124" s="550" t="e">
        <f t="shared" si="338"/>
        <v>#DIV/0!</v>
      </c>
      <c r="BX124" s="728" t="e">
        <f>BX125/BX123</f>
        <v>#DIV/0!</v>
      </c>
      <c r="BY124" s="888" t="e">
        <f>BY125/BY123</f>
        <v>#DIV/0!</v>
      </c>
      <c r="BZ124" s="549" t="e">
        <f>BZ125/BZ123</f>
        <v>#DIV/0!</v>
      </c>
      <c r="CA124" s="550" t="e">
        <f t="shared" si="339"/>
        <v>#DIV/0!</v>
      </c>
      <c r="CB124" s="728" t="e">
        <f>CB125/CB123</f>
        <v>#DIV/0!</v>
      </c>
      <c r="CC124" s="888" t="e">
        <f>CC125/CC123</f>
        <v>#DIV/0!</v>
      </c>
      <c r="CD124" s="549" t="e">
        <f>CD125/CD123</f>
        <v>#DIV/0!</v>
      </c>
      <c r="CE124" s="550" t="e">
        <f t="shared" si="340"/>
        <v>#DIV/0!</v>
      </c>
      <c r="CF124" s="551" t="e">
        <f>CF125/CF123</f>
        <v>#DIV/0!</v>
      </c>
      <c r="CG124" s="552" t="e">
        <f>CG125/CG123</f>
        <v>#DIV/0!</v>
      </c>
      <c r="CH124" s="553" t="e">
        <f>CH125/CH123</f>
        <v>#DIV/0!</v>
      </c>
      <c r="CI124" s="553" t="e">
        <f t="shared" si="342"/>
        <v>#DIV/0!</v>
      </c>
      <c r="CJ124" s="553" t="e">
        <f>CH124-CG124</f>
        <v>#DIV/0!</v>
      </c>
      <c r="CK124" s="551" t="e">
        <f>CK125/CK123</f>
        <v>#DIV/0!</v>
      </c>
      <c r="CL124" s="371" t="e">
        <f>CL125/CL123</f>
        <v>#DIV/0!</v>
      </c>
      <c r="CM124" s="372" t="e">
        <f>CM125/CM123</f>
        <v>#DIV/0!</v>
      </c>
      <c r="CN124" s="372" t="e">
        <f t="shared" si="352"/>
        <v>#DIV/0!</v>
      </c>
      <c r="CO124" s="372" t="e">
        <f t="shared" si="343"/>
        <v>#DIV/0!</v>
      </c>
      <c r="CP124" s="215"/>
      <c r="CQ124" s="23"/>
    </row>
    <row r="125" spans="1:98" s="131" customFormat="1" ht="20.100000000000001" customHeight="1">
      <c r="A125" s="141"/>
      <c r="B125" s="141"/>
      <c r="C125" s="258"/>
      <c r="D125" s="169" t="s">
        <v>32</v>
      </c>
      <c r="E125" s="486">
        <v>51500</v>
      </c>
      <c r="F125" s="867">
        <v>45000</v>
      </c>
      <c r="G125" s="933"/>
      <c r="H125" s="555">
        <f t="shared" si="344"/>
        <v>-45000</v>
      </c>
      <c r="I125" s="486">
        <v>51500</v>
      </c>
      <c r="J125" s="867">
        <v>60000</v>
      </c>
      <c r="K125" s="554"/>
      <c r="L125" s="574">
        <f t="shared" si="345"/>
        <v>-60000</v>
      </c>
      <c r="M125" s="486">
        <v>51500</v>
      </c>
      <c r="N125" s="867">
        <v>66000</v>
      </c>
      <c r="O125" s="554"/>
      <c r="P125" s="555">
        <f t="shared" si="346"/>
        <v>-66000</v>
      </c>
      <c r="Q125" s="694">
        <f t="shared" ref="Q125:Q127" si="357">E125+I125+M125</f>
        <v>154500</v>
      </c>
      <c r="R125" s="1028"/>
      <c r="S125" s="556">
        <f t="shared" ref="S125:T127" si="358">F125+J125+N125</f>
        <v>171000</v>
      </c>
      <c r="T125" s="421">
        <f t="shared" si="358"/>
        <v>0</v>
      </c>
      <c r="U125" s="422">
        <f t="shared" si="347"/>
        <v>-154500</v>
      </c>
      <c r="V125" s="989">
        <f t="shared" si="276"/>
        <v>0</v>
      </c>
      <c r="W125" s="423">
        <f t="shared" si="348"/>
        <v>-171000</v>
      </c>
      <c r="X125" s="486">
        <v>73833</v>
      </c>
      <c r="Y125" s="867"/>
      <c r="Z125" s="554"/>
      <c r="AA125" s="574">
        <f t="shared" si="349"/>
        <v>0</v>
      </c>
      <c r="AB125" s="486">
        <v>73833</v>
      </c>
      <c r="AC125" s="867"/>
      <c r="AD125" s="554"/>
      <c r="AE125" s="574">
        <f t="shared" si="350"/>
        <v>0</v>
      </c>
      <c r="AF125" s="486">
        <v>73833</v>
      </c>
      <c r="AG125" s="867"/>
      <c r="AH125" s="554"/>
      <c r="AI125" s="574">
        <f t="shared" si="329"/>
        <v>0</v>
      </c>
      <c r="AJ125" s="577">
        <f t="shared" ref="AJ125:AJ127" si="359">X125+AB125+AF125</f>
        <v>221499</v>
      </c>
      <c r="AK125" s="1028"/>
      <c r="AL125" s="419">
        <f t="shared" ref="AL125:AM127" si="360">Y125+AC125+AG125</f>
        <v>0</v>
      </c>
      <c r="AM125" s="495">
        <f t="shared" si="360"/>
        <v>0</v>
      </c>
      <c r="AN125" s="474">
        <f t="shared" si="331"/>
        <v>-221499</v>
      </c>
      <c r="AO125" s="989">
        <f t="shared" si="277"/>
        <v>0</v>
      </c>
      <c r="AP125" s="423">
        <f>AM125-AL125</f>
        <v>0</v>
      </c>
      <c r="AQ125" s="439">
        <f>SUM(Q125,AJ125)</f>
        <v>375999</v>
      </c>
      <c r="AR125" s="593">
        <f>AK125+R125</f>
        <v>0</v>
      </c>
      <c r="AS125" s="202">
        <f>S125+AL125</f>
        <v>171000</v>
      </c>
      <c r="AT125" s="157">
        <f>SUM(T125,AM125)</f>
        <v>0</v>
      </c>
      <c r="AU125" s="159">
        <f t="shared" si="351"/>
        <v>-375999</v>
      </c>
      <c r="AV125" s="989">
        <f t="shared" si="279"/>
        <v>0</v>
      </c>
      <c r="AW125" s="61">
        <f t="shared" si="332"/>
        <v>-171000</v>
      </c>
      <c r="AX125" s="213"/>
      <c r="AY125" s="85"/>
      <c r="BC125" s="486"/>
      <c r="BD125" s="867"/>
      <c r="BE125" s="554"/>
      <c r="BF125" s="574">
        <f t="shared" si="333"/>
        <v>0</v>
      </c>
      <c r="BG125" s="486"/>
      <c r="BH125" s="867"/>
      <c r="BI125" s="554"/>
      <c r="BJ125" s="574">
        <f t="shared" si="334"/>
        <v>0</v>
      </c>
      <c r="BK125" s="486"/>
      <c r="BL125" s="867"/>
      <c r="BM125" s="554"/>
      <c r="BN125" s="574">
        <f t="shared" si="335"/>
        <v>0</v>
      </c>
      <c r="BO125" s="577">
        <f t="shared" ref="BO125:BQ127" si="361">BC125+BG125+BK125</f>
        <v>0</v>
      </c>
      <c r="BP125" s="419">
        <f t="shared" si="361"/>
        <v>0</v>
      </c>
      <c r="BQ125" s="495">
        <f t="shared" si="361"/>
        <v>0</v>
      </c>
      <c r="BR125" s="472">
        <f t="shared" si="337"/>
        <v>0</v>
      </c>
      <c r="BS125" s="423">
        <f>BQ125-BP125</f>
        <v>0</v>
      </c>
      <c r="BT125" s="486"/>
      <c r="BU125" s="867"/>
      <c r="BV125" s="554"/>
      <c r="BW125" s="574">
        <f t="shared" si="338"/>
        <v>0</v>
      </c>
      <c r="BX125" s="486"/>
      <c r="BY125" s="867"/>
      <c r="BZ125" s="554"/>
      <c r="CA125" s="574">
        <f t="shared" si="339"/>
        <v>0</v>
      </c>
      <c r="CB125" s="486"/>
      <c r="CC125" s="867"/>
      <c r="CD125" s="554"/>
      <c r="CE125" s="574">
        <f t="shared" si="340"/>
        <v>0</v>
      </c>
      <c r="CF125" s="577">
        <f t="shared" ref="CF125:CH127" si="362">BT125+BX125+CB125</f>
        <v>0</v>
      </c>
      <c r="CG125" s="419">
        <f t="shared" si="362"/>
        <v>0</v>
      </c>
      <c r="CH125" s="495">
        <f t="shared" si="362"/>
        <v>0</v>
      </c>
      <c r="CI125" s="474">
        <f t="shared" si="342"/>
        <v>0</v>
      </c>
      <c r="CJ125" s="423">
        <f>CH125-CG125</f>
        <v>0</v>
      </c>
      <c r="CK125" s="439">
        <f>SUM(BO125,CF125)</f>
        <v>0</v>
      </c>
      <c r="CL125" s="202">
        <f>BP125+CG125</f>
        <v>0</v>
      </c>
      <c r="CM125" s="157">
        <f>SUM(BQ125,CH125)</f>
        <v>0</v>
      </c>
      <c r="CN125" s="159">
        <f t="shared" si="352"/>
        <v>0</v>
      </c>
      <c r="CO125" s="61">
        <f t="shared" si="343"/>
        <v>0</v>
      </c>
      <c r="CP125" s="213"/>
      <c r="CQ125" s="85"/>
    </row>
    <row r="126" spans="1:98" s="229" customFormat="1" ht="20.100000000000001" hidden="1" customHeight="1">
      <c r="A126" s="226"/>
      <c r="B126" s="226"/>
      <c r="C126" s="259"/>
      <c r="D126" s="200" t="s">
        <v>53</v>
      </c>
      <c r="E126" s="729"/>
      <c r="F126" s="889"/>
      <c r="G126" s="934"/>
      <c r="H126" s="560">
        <f t="shared" si="344"/>
        <v>0</v>
      </c>
      <c r="I126" s="729"/>
      <c r="J126" s="889"/>
      <c r="K126" s="559"/>
      <c r="L126" s="560">
        <f t="shared" si="345"/>
        <v>0</v>
      </c>
      <c r="M126" s="729"/>
      <c r="N126" s="889"/>
      <c r="O126" s="559"/>
      <c r="P126" s="560">
        <f t="shared" si="346"/>
        <v>0</v>
      </c>
      <c r="Q126" s="1017">
        <f t="shared" si="357"/>
        <v>0</v>
      </c>
      <c r="R126" s="1029"/>
      <c r="S126" s="556">
        <f t="shared" si="358"/>
        <v>0</v>
      </c>
      <c r="T126" s="562">
        <f t="shared" si="358"/>
        <v>0</v>
      </c>
      <c r="U126" s="465">
        <f t="shared" si="347"/>
        <v>0</v>
      </c>
      <c r="V126" s="558">
        <f t="shared" si="276"/>
        <v>0</v>
      </c>
      <c r="W126" s="467">
        <f t="shared" si="348"/>
        <v>0</v>
      </c>
      <c r="X126" s="729"/>
      <c r="Y126" s="889"/>
      <c r="Z126" s="559"/>
      <c r="AA126" s="560">
        <f t="shared" si="349"/>
        <v>0</v>
      </c>
      <c r="AB126" s="729"/>
      <c r="AC126" s="889"/>
      <c r="AD126" s="559"/>
      <c r="AE126" s="560">
        <f t="shared" si="350"/>
        <v>0</v>
      </c>
      <c r="AF126" s="729"/>
      <c r="AG126" s="889"/>
      <c r="AH126" s="559"/>
      <c r="AI126" s="602">
        <f t="shared" si="329"/>
        <v>0</v>
      </c>
      <c r="AJ126" s="603">
        <f t="shared" si="359"/>
        <v>0</v>
      </c>
      <c r="AK126" s="1029"/>
      <c r="AL126" s="427">
        <f t="shared" si="360"/>
        <v>0</v>
      </c>
      <c r="AM126" s="562">
        <f t="shared" si="360"/>
        <v>0</v>
      </c>
      <c r="AN126" s="466">
        <f t="shared" si="331"/>
        <v>0</v>
      </c>
      <c r="AO126" s="558">
        <f t="shared" si="277"/>
        <v>0</v>
      </c>
      <c r="AP126" s="467">
        <f>AM126-AL126</f>
        <v>0</v>
      </c>
      <c r="AQ126" s="439">
        <f>SUM(Q126,AJ126)</f>
        <v>0</v>
      </c>
      <c r="AR126" s="1040"/>
      <c r="AS126" s="282">
        <f>S126+AL126</f>
        <v>0</v>
      </c>
      <c r="AT126" s="283">
        <f>SUM(T126,AM126)</f>
        <v>0</v>
      </c>
      <c r="AU126" s="284">
        <f t="shared" si="351"/>
        <v>0</v>
      </c>
      <c r="AV126" s="558">
        <f t="shared" si="279"/>
        <v>0</v>
      </c>
      <c r="AW126" s="291">
        <f t="shared" si="332"/>
        <v>0</v>
      </c>
      <c r="AX126" s="285"/>
      <c r="AY126" s="228"/>
      <c r="BC126" s="729"/>
      <c r="BD126" s="889"/>
      <c r="BE126" s="559"/>
      <c r="BF126" s="602">
        <f t="shared" si="333"/>
        <v>0</v>
      </c>
      <c r="BG126" s="729"/>
      <c r="BH126" s="889"/>
      <c r="BI126" s="559"/>
      <c r="BJ126" s="602">
        <f t="shared" si="334"/>
        <v>0</v>
      </c>
      <c r="BK126" s="729"/>
      <c r="BL126" s="889"/>
      <c r="BM126" s="559"/>
      <c r="BN126" s="602">
        <f t="shared" si="335"/>
        <v>0</v>
      </c>
      <c r="BO126" s="603">
        <f t="shared" si="361"/>
        <v>0</v>
      </c>
      <c r="BP126" s="427">
        <f t="shared" si="361"/>
        <v>0</v>
      </c>
      <c r="BQ126" s="562">
        <f t="shared" si="361"/>
        <v>0</v>
      </c>
      <c r="BR126" s="465">
        <f t="shared" si="337"/>
        <v>0</v>
      </c>
      <c r="BS126" s="467">
        <f>BQ126-BP126</f>
        <v>0</v>
      </c>
      <c r="BT126" s="729"/>
      <c r="BU126" s="889"/>
      <c r="BV126" s="559"/>
      <c r="BW126" s="602">
        <f t="shared" si="338"/>
        <v>0</v>
      </c>
      <c r="BX126" s="729"/>
      <c r="BY126" s="889"/>
      <c r="BZ126" s="559"/>
      <c r="CA126" s="602">
        <f t="shared" si="339"/>
        <v>0</v>
      </c>
      <c r="CB126" s="729"/>
      <c r="CC126" s="889"/>
      <c r="CD126" s="559"/>
      <c r="CE126" s="602">
        <f t="shared" si="340"/>
        <v>0</v>
      </c>
      <c r="CF126" s="603">
        <f t="shared" si="362"/>
        <v>0</v>
      </c>
      <c r="CG126" s="427">
        <f t="shared" si="362"/>
        <v>0</v>
      </c>
      <c r="CH126" s="562">
        <f t="shared" si="362"/>
        <v>0</v>
      </c>
      <c r="CI126" s="466">
        <f t="shared" si="342"/>
        <v>0</v>
      </c>
      <c r="CJ126" s="467">
        <f>CH126-CG126</f>
        <v>0</v>
      </c>
      <c r="CK126" s="439">
        <f>SUM(BO126,CF126)</f>
        <v>0</v>
      </c>
      <c r="CL126" s="282">
        <f>BP126+CG126</f>
        <v>0</v>
      </c>
      <c r="CM126" s="283">
        <f>SUM(BQ126,CH126)</f>
        <v>0</v>
      </c>
      <c r="CN126" s="284">
        <f t="shared" si="352"/>
        <v>0</v>
      </c>
      <c r="CO126" s="291">
        <f t="shared" si="343"/>
        <v>0</v>
      </c>
      <c r="CP126" s="285"/>
      <c r="CQ126" s="228"/>
    </row>
    <row r="127" spans="1:98" s="197" customFormat="1" ht="20.100000000000001" customHeight="1">
      <c r="A127" s="195"/>
      <c r="B127" s="147" t="s">
        <v>49</v>
      </c>
      <c r="C127" s="288"/>
      <c r="D127" s="289"/>
      <c r="E127" s="726">
        <f>E120+E123</f>
        <v>517</v>
      </c>
      <c r="F127" s="887">
        <f>F120+F123</f>
        <v>550</v>
      </c>
      <c r="G127" s="932">
        <f>G120+G123</f>
        <v>0</v>
      </c>
      <c r="H127" s="563">
        <f>G127-F127</f>
        <v>-550</v>
      </c>
      <c r="I127" s="726">
        <f>I120+I123</f>
        <v>517</v>
      </c>
      <c r="J127" s="887">
        <f>J120+J123</f>
        <v>640</v>
      </c>
      <c r="K127" s="541">
        <f>K120+K123</f>
        <v>0</v>
      </c>
      <c r="L127" s="563">
        <f>K127-J127</f>
        <v>-640</v>
      </c>
      <c r="M127" s="726">
        <f>M120+M123</f>
        <v>517</v>
      </c>
      <c r="N127" s="887">
        <f>N120+N123</f>
        <v>670</v>
      </c>
      <c r="O127" s="541">
        <f>O120+O123</f>
        <v>0</v>
      </c>
      <c r="P127" s="563">
        <f>O127-N127</f>
        <v>-670</v>
      </c>
      <c r="Q127" s="1015">
        <f t="shared" si="357"/>
        <v>1551</v>
      </c>
      <c r="R127" s="1026">
        <f>R120+R123</f>
        <v>0</v>
      </c>
      <c r="S127" s="966">
        <f t="shared" si="358"/>
        <v>1860</v>
      </c>
      <c r="T127" s="565">
        <f t="shared" si="358"/>
        <v>0</v>
      </c>
      <c r="U127" s="566">
        <f t="shared" si="347"/>
        <v>-1551</v>
      </c>
      <c r="V127" s="993">
        <f t="shared" si="276"/>
        <v>0</v>
      </c>
      <c r="W127" s="567">
        <f t="shared" si="348"/>
        <v>-1860</v>
      </c>
      <c r="X127" s="726">
        <f>X120+X123</f>
        <v>850</v>
      </c>
      <c r="Y127" s="887">
        <f>Y120+Y123</f>
        <v>0</v>
      </c>
      <c r="Z127" s="541">
        <f>Z120+Z123</f>
        <v>0</v>
      </c>
      <c r="AA127" s="563">
        <f t="shared" si="349"/>
        <v>0</v>
      </c>
      <c r="AB127" s="726">
        <f>AB120+AB123</f>
        <v>850</v>
      </c>
      <c r="AC127" s="887">
        <f>AC120+AC123</f>
        <v>0</v>
      </c>
      <c r="AD127" s="541">
        <f>AD120+AD123</f>
        <v>0</v>
      </c>
      <c r="AE127" s="563">
        <f>AD127-AC127</f>
        <v>0</v>
      </c>
      <c r="AF127" s="726">
        <f>AF120+AF123</f>
        <v>850</v>
      </c>
      <c r="AG127" s="887">
        <f>AG120+AG123</f>
        <v>0</v>
      </c>
      <c r="AH127" s="541">
        <f>AH120+AH123</f>
        <v>0</v>
      </c>
      <c r="AI127" s="542">
        <f t="shared" si="329"/>
        <v>0</v>
      </c>
      <c r="AJ127" s="543">
        <f t="shared" si="359"/>
        <v>2550</v>
      </c>
      <c r="AK127" s="1026">
        <f>AK120+AK123</f>
        <v>0</v>
      </c>
      <c r="AL127" s="540">
        <f t="shared" si="360"/>
        <v>0</v>
      </c>
      <c r="AM127" s="599">
        <f t="shared" si="360"/>
        <v>0</v>
      </c>
      <c r="AN127" s="568">
        <f t="shared" si="331"/>
        <v>-2550</v>
      </c>
      <c r="AO127" s="993">
        <f t="shared" si="277"/>
        <v>0</v>
      </c>
      <c r="AP127" s="567">
        <f>AM127-AL127</f>
        <v>0</v>
      </c>
      <c r="AQ127" s="444">
        <f>SUM(Q127,AJ127)</f>
        <v>4101</v>
      </c>
      <c r="AR127" s="599">
        <f>AR120+AR123</f>
        <v>0</v>
      </c>
      <c r="AS127" s="99">
        <f>S127+AL127</f>
        <v>1860</v>
      </c>
      <c r="AT127" s="196">
        <f>SUM(T127,AM127)</f>
        <v>0</v>
      </c>
      <c r="AU127" s="59">
        <f t="shared" si="351"/>
        <v>-4101</v>
      </c>
      <c r="AV127" s="993">
        <f t="shared" si="279"/>
        <v>0</v>
      </c>
      <c r="AW127" s="191">
        <f t="shared" si="332"/>
        <v>-1860</v>
      </c>
      <c r="AX127" s="215"/>
      <c r="AY127" s="23"/>
      <c r="BC127" s="728">
        <f>BC120+BC123</f>
        <v>0</v>
      </c>
      <c r="BD127" s="887">
        <f>BD120+BD123</f>
        <v>0</v>
      </c>
      <c r="BE127" s="541">
        <f>BE120+BE123</f>
        <v>0</v>
      </c>
      <c r="BF127" s="542">
        <f>BE127-BD127</f>
        <v>0</v>
      </c>
      <c r="BG127" s="728">
        <f>BG120+BG123</f>
        <v>0</v>
      </c>
      <c r="BH127" s="887">
        <f>BH120+BH123</f>
        <v>0</v>
      </c>
      <c r="BI127" s="541">
        <f>BI120+BI123</f>
        <v>0</v>
      </c>
      <c r="BJ127" s="542">
        <f>BI127-BH127</f>
        <v>0</v>
      </c>
      <c r="BK127" s="728">
        <f>BK120+BK123</f>
        <v>0</v>
      </c>
      <c r="BL127" s="887">
        <f>BL120+BL123</f>
        <v>0</v>
      </c>
      <c r="BM127" s="541">
        <f>BM120+BM123</f>
        <v>0</v>
      </c>
      <c r="BN127" s="542">
        <f>BM127-BL127</f>
        <v>0</v>
      </c>
      <c r="BO127" s="543">
        <f t="shared" si="361"/>
        <v>0</v>
      </c>
      <c r="BP127" s="540">
        <f t="shared" si="361"/>
        <v>0</v>
      </c>
      <c r="BQ127" s="599">
        <f t="shared" si="361"/>
        <v>0</v>
      </c>
      <c r="BR127" s="566">
        <f t="shared" si="337"/>
        <v>0</v>
      </c>
      <c r="BS127" s="567">
        <f>BQ127-BP127</f>
        <v>0</v>
      </c>
      <c r="BT127" s="728">
        <f>BT120+BT123</f>
        <v>0</v>
      </c>
      <c r="BU127" s="887">
        <f>BU120+BU123</f>
        <v>0</v>
      </c>
      <c r="BV127" s="541">
        <f>BV120+BV123</f>
        <v>0</v>
      </c>
      <c r="BW127" s="542">
        <f t="shared" si="338"/>
        <v>0</v>
      </c>
      <c r="BX127" s="728">
        <f>BX120+BX123</f>
        <v>0</v>
      </c>
      <c r="BY127" s="887">
        <f>BY120+BY123</f>
        <v>0</v>
      </c>
      <c r="BZ127" s="541">
        <f>BZ120+BZ123</f>
        <v>0</v>
      </c>
      <c r="CA127" s="542">
        <f t="shared" si="339"/>
        <v>0</v>
      </c>
      <c r="CB127" s="728">
        <f>CB120+CB123</f>
        <v>0</v>
      </c>
      <c r="CC127" s="887">
        <f>CC120+CC123</f>
        <v>0</v>
      </c>
      <c r="CD127" s="541">
        <f>CD120+CD123</f>
        <v>0</v>
      </c>
      <c r="CE127" s="542">
        <f t="shared" si="340"/>
        <v>0</v>
      </c>
      <c r="CF127" s="543">
        <f t="shared" si="362"/>
        <v>0</v>
      </c>
      <c r="CG127" s="540">
        <f t="shared" si="362"/>
        <v>0</v>
      </c>
      <c r="CH127" s="599">
        <f t="shared" si="362"/>
        <v>0</v>
      </c>
      <c r="CI127" s="568">
        <f t="shared" si="342"/>
        <v>0</v>
      </c>
      <c r="CJ127" s="567">
        <f>CH127-CG127</f>
        <v>0</v>
      </c>
      <c r="CK127" s="444">
        <f>SUM(BO127,CF127)</f>
        <v>0</v>
      </c>
      <c r="CL127" s="99">
        <f>BP127+CG127</f>
        <v>0</v>
      </c>
      <c r="CM127" s="196">
        <f>SUM(BQ127,CH127)</f>
        <v>0</v>
      </c>
      <c r="CN127" s="59">
        <f t="shared" si="352"/>
        <v>0</v>
      </c>
      <c r="CO127" s="191">
        <f t="shared" si="343"/>
        <v>0</v>
      </c>
      <c r="CP127" s="215"/>
      <c r="CQ127" s="23"/>
    </row>
    <row r="128" spans="1:98" s="197" customFormat="1" ht="20.100000000000001" customHeight="1">
      <c r="A128" s="195"/>
      <c r="B128" s="368" t="s">
        <v>88</v>
      </c>
      <c r="C128" s="369"/>
      <c r="D128" s="370"/>
      <c r="E128" s="728">
        <f>E130/E127</f>
        <v>185.84719535783367</v>
      </c>
      <c r="F128" s="888">
        <f>F130/F127</f>
        <v>163.63636363636363</v>
      </c>
      <c r="G128" s="742" t="e">
        <f>G130/G127</f>
        <v>#DIV/0!</v>
      </c>
      <c r="H128" s="550" t="e">
        <f>G128-F128</f>
        <v>#DIV/0!</v>
      </c>
      <c r="I128" s="728">
        <f>I130/I127</f>
        <v>185.84719535783367</v>
      </c>
      <c r="J128" s="888">
        <f>J130/J127</f>
        <v>164.0625</v>
      </c>
      <c r="K128" s="549" t="e">
        <f>K130/K127</f>
        <v>#DIV/0!</v>
      </c>
      <c r="L128" s="550" t="e">
        <f>K128-J128</f>
        <v>#DIV/0!</v>
      </c>
      <c r="M128" s="728">
        <f>M130/M127</f>
        <v>185.84719535783367</v>
      </c>
      <c r="N128" s="888">
        <f>N130/N127</f>
        <v>165.67164179104478</v>
      </c>
      <c r="O128" s="549" t="e">
        <f>O130/O127</f>
        <v>#DIV/0!</v>
      </c>
      <c r="P128" s="874" t="e">
        <f>O128-N128</f>
        <v>#DIV/0!</v>
      </c>
      <c r="Q128" s="1016">
        <f>Q130/Q127</f>
        <v>185.84719535783367</v>
      </c>
      <c r="R128" s="1027" t="e">
        <f>R130/R127</f>
        <v>#DIV/0!</v>
      </c>
      <c r="S128" s="552">
        <f>S130/S127</f>
        <v>164.51612903225808</v>
      </c>
      <c r="T128" s="553" t="e">
        <f>T130/T127</f>
        <v>#DIV/0!</v>
      </c>
      <c r="U128" s="553" t="e">
        <f t="shared" si="347"/>
        <v>#DIV/0!</v>
      </c>
      <c r="V128" s="553" t="e">
        <f t="shared" si="276"/>
        <v>#DIV/0!</v>
      </c>
      <c r="W128" s="553" t="e">
        <f t="shared" si="348"/>
        <v>#DIV/0!</v>
      </c>
      <c r="X128" s="728">
        <f>X130/X127</f>
        <v>139.31294117647059</v>
      </c>
      <c r="Y128" s="888" t="e">
        <f>Y130/Y127</f>
        <v>#DIV/0!</v>
      </c>
      <c r="Z128" s="549" t="e">
        <f>Z130/Z127</f>
        <v>#DIV/0!</v>
      </c>
      <c r="AA128" s="874" t="e">
        <f t="shared" si="349"/>
        <v>#DIV/0!</v>
      </c>
      <c r="AB128" s="728">
        <f>AB130/AB127</f>
        <v>139.31294117647059</v>
      </c>
      <c r="AC128" s="888" t="e">
        <f>AC130/AC127</f>
        <v>#DIV/0!</v>
      </c>
      <c r="AD128" s="549" t="e">
        <f>AD130/AD127</f>
        <v>#DIV/0!</v>
      </c>
      <c r="AE128" s="550" t="e">
        <f>AD128-AC128</f>
        <v>#DIV/0!</v>
      </c>
      <c r="AF128" s="728">
        <f>AF130/AF127</f>
        <v>139.31294117647059</v>
      </c>
      <c r="AG128" s="888" t="e">
        <f>AG130/AG127</f>
        <v>#DIV/0!</v>
      </c>
      <c r="AH128" s="549" t="e">
        <f>AH130/AH127</f>
        <v>#DIV/0!</v>
      </c>
      <c r="AI128" s="550" t="e">
        <f t="shared" si="329"/>
        <v>#DIV/0!</v>
      </c>
      <c r="AJ128" s="551">
        <f>AJ130/AJ127</f>
        <v>139.31294117647059</v>
      </c>
      <c r="AK128" s="1027" t="e">
        <f>AK130/AK127</f>
        <v>#DIV/0!</v>
      </c>
      <c r="AL128" s="552" t="e">
        <f>AL130/AL127</f>
        <v>#DIV/0!</v>
      </c>
      <c r="AM128" s="553" t="e">
        <f>AM130/AM127</f>
        <v>#DIV/0!</v>
      </c>
      <c r="AN128" s="553" t="e">
        <f t="shared" si="331"/>
        <v>#DIV/0!</v>
      </c>
      <c r="AO128" s="553" t="e">
        <f t="shared" si="277"/>
        <v>#DIV/0!</v>
      </c>
      <c r="AP128" s="553" t="e">
        <f>AM128-AL128</f>
        <v>#DIV/0!</v>
      </c>
      <c r="AQ128" s="551">
        <f>AQ130/AQ127</f>
        <v>156.91221653255303</v>
      </c>
      <c r="AR128" s="1039" t="e">
        <f>AR130/AR127</f>
        <v>#DIV/0!</v>
      </c>
      <c r="AS128" s="371">
        <f>AS130/AS127</f>
        <v>164.51612903225808</v>
      </c>
      <c r="AT128" s="372" t="e">
        <f>AT130/AT127</f>
        <v>#DIV/0!</v>
      </c>
      <c r="AU128" s="372" t="e">
        <f t="shared" si="351"/>
        <v>#DIV/0!</v>
      </c>
      <c r="AV128" s="553" t="e">
        <f t="shared" si="279"/>
        <v>#DIV/0!</v>
      </c>
      <c r="AW128" s="373" t="e">
        <f t="shared" si="332"/>
        <v>#DIV/0!</v>
      </c>
      <c r="AX128" s="215"/>
      <c r="AY128" s="23"/>
      <c r="AZ128" s="199"/>
      <c r="BA128" s="199"/>
      <c r="BB128" s="199"/>
      <c r="BC128" s="728" t="e">
        <f>BC130/BC127</f>
        <v>#DIV/0!</v>
      </c>
      <c r="BD128" s="888" t="e">
        <f>BD130/BD127</f>
        <v>#DIV/0!</v>
      </c>
      <c r="BE128" s="549" t="e">
        <f>BE130/BE127</f>
        <v>#DIV/0!</v>
      </c>
      <c r="BF128" s="550" t="e">
        <f>BE128-BD128</f>
        <v>#DIV/0!</v>
      </c>
      <c r="BG128" s="728" t="e">
        <f>BG130/BG127</f>
        <v>#DIV/0!</v>
      </c>
      <c r="BH128" s="888" t="e">
        <f>BH130/BH127</f>
        <v>#DIV/0!</v>
      </c>
      <c r="BI128" s="549" t="e">
        <f>BI130/BI127</f>
        <v>#DIV/0!</v>
      </c>
      <c r="BJ128" s="550" t="e">
        <f>BI128-BH128</f>
        <v>#DIV/0!</v>
      </c>
      <c r="BK128" s="728" t="e">
        <f>BK130/BK127</f>
        <v>#DIV/0!</v>
      </c>
      <c r="BL128" s="888" t="e">
        <f>BL130/BL127</f>
        <v>#DIV/0!</v>
      </c>
      <c r="BM128" s="549" t="e">
        <f>BM130/BM127</f>
        <v>#DIV/0!</v>
      </c>
      <c r="BN128" s="550" t="e">
        <f>BM128-BL128</f>
        <v>#DIV/0!</v>
      </c>
      <c r="BO128" s="551" t="e">
        <f>BO130/BO127</f>
        <v>#DIV/0!</v>
      </c>
      <c r="BP128" s="552" t="e">
        <f>BP130/BP127</f>
        <v>#DIV/0!</v>
      </c>
      <c r="BQ128" s="553" t="e">
        <f>BQ130/BQ127</f>
        <v>#DIV/0!</v>
      </c>
      <c r="BR128" s="553" t="e">
        <f t="shared" si="337"/>
        <v>#DIV/0!</v>
      </c>
      <c r="BS128" s="553" t="e">
        <f>BQ128-BP128</f>
        <v>#DIV/0!</v>
      </c>
      <c r="BT128" s="728" t="e">
        <f>BT130/BT127</f>
        <v>#DIV/0!</v>
      </c>
      <c r="BU128" s="888" t="e">
        <f>BU130/BU127</f>
        <v>#DIV/0!</v>
      </c>
      <c r="BV128" s="549" t="e">
        <f>BV130/BV127</f>
        <v>#DIV/0!</v>
      </c>
      <c r="BW128" s="550" t="e">
        <f t="shared" si="338"/>
        <v>#DIV/0!</v>
      </c>
      <c r="BX128" s="728" t="e">
        <f>BX130/BX127</f>
        <v>#DIV/0!</v>
      </c>
      <c r="BY128" s="888" t="e">
        <f>BY130/BY127</f>
        <v>#DIV/0!</v>
      </c>
      <c r="BZ128" s="549" t="e">
        <f>BZ130/BZ127</f>
        <v>#DIV/0!</v>
      </c>
      <c r="CA128" s="550" t="e">
        <f t="shared" si="339"/>
        <v>#DIV/0!</v>
      </c>
      <c r="CB128" s="728" t="e">
        <f>CB130/CB127</f>
        <v>#DIV/0!</v>
      </c>
      <c r="CC128" s="888" t="e">
        <f>CC130/CC127</f>
        <v>#DIV/0!</v>
      </c>
      <c r="CD128" s="549" t="e">
        <f>CD130/CD127</f>
        <v>#DIV/0!</v>
      </c>
      <c r="CE128" s="550" t="e">
        <f t="shared" si="340"/>
        <v>#DIV/0!</v>
      </c>
      <c r="CF128" s="551" t="e">
        <f>CF130/CF127</f>
        <v>#DIV/0!</v>
      </c>
      <c r="CG128" s="552" t="e">
        <f>CG130/CG127</f>
        <v>#DIV/0!</v>
      </c>
      <c r="CH128" s="553" t="e">
        <f>CH130/CH127</f>
        <v>#DIV/0!</v>
      </c>
      <c r="CI128" s="553" t="e">
        <f t="shared" si="342"/>
        <v>#DIV/0!</v>
      </c>
      <c r="CJ128" s="553" t="e">
        <f>CH128-CG128</f>
        <v>#DIV/0!</v>
      </c>
      <c r="CK128" s="551" t="e">
        <f>CK130/CK127</f>
        <v>#DIV/0!</v>
      </c>
      <c r="CL128" s="371" t="e">
        <f>CL130/CL127</f>
        <v>#DIV/0!</v>
      </c>
      <c r="CM128" s="372" t="e">
        <f>CM130/CM127</f>
        <v>#DIV/0!</v>
      </c>
      <c r="CN128" s="372" t="e">
        <f t="shared" si="352"/>
        <v>#DIV/0!</v>
      </c>
      <c r="CO128" s="373" t="e">
        <f t="shared" si="343"/>
        <v>#DIV/0!</v>
      </c>
      <c r="CP128" s="215"/>
      <c r="CQ128" s="23"/>
      <c r="CR128" s="199"/>
      <c r="CS128" s="199"/>
      <c r="CT128" s="199"/>
    </row>
    <row r="129" spans="1:98" ht="20.100000000000001" customHeight="1">
      <c r="A129" s="33"/>
      <c r="B129" s="33" t="s">
        <v>5</v>
      </c>
      <c r="C129" s="32"/>
      <c r="D129" s="44"/>
      <c r="E129" s="617"/>
      <c r="F129" s="885"/>
      <c r="G129" s="930"/>
      <c r="H129" s="819">
        <f>G130/F130</f>
        <v>0</v>
      </c>
      <c r="I129" s="617"/>
      <c r="J129" s="885"/>
      <c r="K129" s="536"/>
      <c r="L129" s="819">
        <f>K130/J130</f>
        <v>0</v>
      </c>
      <c r="M129" s="617"/>
      <c r="N129" s="885"/>
      <c r="O129" s="536"/>
      <c r="P129" s="819">
        <f>O130/N130</f>
        <v>0</v>
      </c>
      <c r="Q129" s="1014"/>
      <c r="R129" s="1025"/>
      <c r="S129" s="538"/>
      <c r="T129" s="435"/>
      <c r="U129" s="672">
        <f>T130/Q130</f>
        <v>0</v>
      </c>
      <c r="V129" s="678">
        <f t="shared" si="276"/>
        <v>0</v>
      </c>
      <c r="W129" s="959">
        <f>T130/S130</f>
        <v>0</v>
      </c>
      <c r="X129" s="617"/>
      <c r="Y129" s="885"/>
      <c r="Z129" s="536"/>
      <c r="AA129" s="819" t="e">
        <f>Z130/Y130</f>
        <v>#DIV/0!</v>
      </c>
      <c r="AB129" s="617"/>
      <c r="AC129" s="885"/>
      <c r="AD129" s="536"/>
      <c r="AE129" s="537" t="e">
        <f>AD130/AC130</f>
        <v>#DIV/0!</v>
      </c>
      <c r="AF129" s="617"/>
      <c r="AG129" s="885"/>
      <c r="AH129" s="536"/>
      <c r="AI129" s="604" t="e">
        <f>AH130/AG130</f>
        <v>#DIV/0!</v>
      </c>
      <c r="AJ129" s="444"/>
      <c r="AK129" s="1025"/>
      <c r="AL129" s="605"/>
      <c r="AM129" s="483"/>
      <c r="AN129" s="838">
        <f>AM130/AJ130</f>
        <v>0</v>
      </c>
      <c r="AO129" s="678">
        <f t="shared" si="277"/>
        <v>0</v>
      </c>
      <c r="AP129" s="409" t="e">
        <f>AM130/AL130</f>
        <v>#DIV/0!</v>
      </c>
      <c r="AQ129" s="436"/>
      <c r="AR129" s="618"/>
      <c r="AS129" s="96"/>
      <c r="AT129" s="10"/>
      <c r="AU129" s="838">
        <f>AT130/AQ130</f>
        <v>0</v>
      </c>
      <c r="AV129" s="678">
        <f t="shared" si="279"/>
        <v>0</v>
      </c>
      <c r="AW129" s="64">
        <f>AT130/AS130</f>
        <v>0</v>
      </c>
      <c r="AX129" s="213"/>
      <c r="AY129" s="24"/>
      <c r="BC129" s="617"/>
      <c r="BD129" s="885"/>
      <c r="BE129" s="536"/>
      <c r="BF129" s="820" t="e">
        <f>BE130/BD130</f>
        <v>#DIV/0!</v>
      </c>
      <c r="BG129" s="617"/>
      <c r="BH129" s="885"/>
      <c r="BI129" s="536"/>
      <c r="BJ129" s="820" t="e">
        <f>BI130/BH130</f>
        <v>#DIV/0!</v>
      </c>
      <c r="BK129" s="617"/>
      <c r="BL129" s="885"/>
      <c r="BM129" s="536"/>
      <c r="BN129" s="604" t="e">
        <f>BM130/BL130</f>
        <v>#DIV/0!</v>
      </c>
      <c r="BO129" s="444"/>
      <c r="BP129" s="605"/>
      <c r="BQ129" s="483"/>
      <c r="BR129" s="829" t="e">
        <f>BQ130/BO130</f>
        <v>#DIV/0!</v>
      </c>
      <c r="BS129" s="765" t="e">
        <f>BQ130/BP130</f>
        <v>#DIV/0!</v>
      </c>
      <c r="BT129" s="617"/>
      <c r="BU129" s="885"/>
      <c r="BV129" s="536"/>
      <c r="BW129" s="604" t="e">
        <f>BV130/BU130</f>
        <v>#DIV/0!</v>
      </c>
      <c r="BX129" s="617"/>
      <c r="BY129" s="885"/>
      <c r="BZ129" s="536"/>
      <c r="CA129" s="604" t="e">
        <f>BZ130/BY130</f>
        <v>#DIV/0!</v>
      </c>
      <c r="CB129" s="617"/>
      <c r="CC129" s="885"/>
      <c r="CD129" s="536"/>
      <c r="CE129" s="604" t="e">
        <f>CD130/CC130</f>
        <v>#DIV/0!</v>
      </c>
      <c r="CF129" s="444"/>
      <c r="CG129" s="605"/>
      <c r="CH129" s="483"/>
      <c r="CI129" s="838" t="e">
        <f>CH130/CF130</f>
        <v>#DIV/0!</v>
      </c>
      <c r="CJ129" s="409" t="e">
        <f>CH130/CG130</f>
        <v>#DIV/0!</v>
      </c>
      <c r="CK129" s="436"/>
      <c r="CL129" s="96"/>
      <c r="CM129" s="10"/>
      <c r="CN129" s="838" t="e">
        <f>CM130/CK130</f>
        <v>#DIV/0!</v>
      </c>
      <c r="CO129" s="64" t="e">
        <f>CM130/CL130</f>
        <v>#DIV/0!</v>
      </c>
      <c r="CP129" s="213"/>
      <c r="CQ129" s="24"/>
    </row>
    <row r="130" spans="1:98" s="188" customFormat="1" ht="20.100000000000001" customHeight="1">
      <c r="A130" s="79"/>
      <c r="B130" s="41" t="s">
        <v>14</v>
      </c>
      <c r="C130" s="187"/>
      <c r="D130" s="181"/>
      <c r="E130" s="620">
        <f>E122+E125+E126</f>
        <v>96083</v>
      </c>
      <c r="F130" s="376">
        <f>F122+F125+F126</f>
        <v>90000</v>
      </c>
      <c r="G130" s="375">
        <f>G122+G125+G126</f>
        <v>0</v>
      </c>
      <c r="H130" s="532">
        <f>G130-F130</f>
        <v>-90000</v>
      </c>
      <c r="I130" s="620">
        <f>I122+I125+I126</f>
        <v>96083</v>
      </c>
      <c r="J130" s="376">
        <f>J122+J125+J126</f>
        <v>105000</v>
      </c>
      <c r="K130" s="374">
        <f>K122+K125+K126</f>
        <v>0</v>
      </c>
      <c r="L130" s="532">
        <f>K130-J130</f>
        <v>-105000</v>
      </c>
      <c r="M130" s="620">
        <f>M122+M125+M126</f>
        <v>96083</v>
      </c>
      <c r="N130" s="376">
        <f>N122+N125+N126</f>
        <v>111000</v>
      </c>
      <c r="O130" s="374">
        <f>O122+O125+O126</f>
        <v>0</v>
      </c>
      <c r="P130" s="532">
        <f>O130-N130</f>
        <v>-111000</v>
      </c>
      <c r="Q130" s="644">
        <f>E130+I130+M130</f>
        <v>288249</v>
      </c>
      <c r="R130" s="1023">
        <f>R122+R125+R126</f>
        <v>0</v>
      </c>
      <c r="S130" s="533">
        <f>F130+J130+N130</f>
        <v>306000</v>
      </c>
      <c r="T130" s="569">
        <f>G130+K130+O130</f>
        <v>0</v>
      </c>
      <c r="U130" s="499">
        <f>T130-Q130</f>
        <v>-288249</v>
      </c>
      <c r="V130" s="377">
        <f t="shared" si="276"/>
        <v>0</v>
      </c>
      <c r="W130" s="645">
        <f>T130-S130</f>
        <v>-306000</v>
      </c>
      <c r="X130" s="620">
        <f>X122+X125+X126</f>
        <v>118416</v>
      </c>
      <c r="Y130" s="376">
        <f>Y122+Y125+Y126</f>
        <v>0</v>
      </c>
      <c r="Z130" s="374">
        <f>Z122+Z125+Z126</f>
        <v>0</v>
      </c>
      <c r="AA130" s="532">
        <f>Z130-Y130</f>
        <v>0</v>
      </c>
      <c r="AB130" s="620">
        <f>AB122+AB125+AB126</f>
        <v>118416</v>
      </c>
      <c r="AC130" s="376">
        <f>AC122+AC125+AC126</f>
        <v>0</v>
      </c>
      <c r="AD130" s="374">
        <f>AD122+AD125+AD126</f>
        <v>0</v>
      </c>
      <c r="AE130" s="532">
        <f>AD130-AC130</f>
        <v>0</v>
      </c>
      <c r="AF130" s="620">
        <f>AF122+AF125+AF126</f>
        <v>118416</v>
      </c>
      <c r="AG130" s="376">
        <f>AG122+AG125+AG126</f>
        <v>0</v>
      </c>
      <c r="AH130" s="374">
        <f>AH122+AH125+AH126</f>
        <v>0</v>
      </c>
      <c r="AI130" s="532">
        <f>AH130-AG130</f>
        <v>0</v>
      </c>
      <c r="AJ130" s="485">
        <f>AJ125+AJ122+AJ126</f>
        <v>355248</v>
      </c>
      <c r="AK130" s="1023">
        <f>AK122+AK125+AK126</f>
        <v>0</v>
      </c>
      <c r="AL130" s="592">
        <f t="shared" ref="AL130:AM132" si="363">Y130+AC130+AG130</f>
        <v>0</v>
      </c>
      <c r="AM130" s="415">
        <f t="shared" si="363"/>
        <v>0</v>
      </c>
      <c r="AN130" s="836">
        <f>AM130-AJ130</f>
        <v>-355248</v>
      </c>
      <c r="AO130" s="377">
        <f t="shared" si="277"/>
        <v>0</v>
      </c>
      <c r="AP130" s="423">
        <f>AM130-AL130</f>
        <v>0</v>
      </c>
      <c r="AQ130" s="439">
        <f>SUM(Q130,AJ130)</f>
        <v>643497</v>
      </c>
      <c r="AR130" s="534">
        <f>AR122+AR125+AR126</f>
        <v>0</v>
      </c>
      <c r="AS130" s="202">
        <f>S130+AL130</f>
        <v>306000</v>
      </c>
      <c r="AT130" s="9">
        <f>AT125+AT122+AT126</f>
        <v>0</v>
      </c>
      <c r="AU130" s="836">
        <f>AT130-AQ130</f>
        <v>-643497</v>
      </c>
      <c r="AV130" s="377">
        <f t="shared" si="279"/>
        <v>0</v>
      </c>
      <c r="AW130" s="61">
        <f>AT130-AS130</f>
        <v>-306000</v>
      </c>
      <c r="AX130" s="213">
        <f>AQ130/6</f>
        <v>107249.5</v>
      </c>
      <c r="AY130" s="85">
        <f>AT130/6</f>
        <v>0</v>
      </c>
      <c r="AZ130" s="319">
        <f>AY130/AX130</f>
        <v>0</v>
      </c>
      <c r="BA130" s="72">
        <f>AY130-AX130</f>
        <v>-107249.5</v>
      </c>
      <c r="BB130" s="72">
        <f>AW130/6</f>
        <v>-51000</v>
      </c>
      <c r="BC130" s="620">
        <f>BC122+BC125+BC126</f>
        <v>0</v>
      </c>
      <c r="BD130" s="376">
        <f>BD122+BD125+BD126</f>
        <v>0</v>
      </c>
      <c r="BE130" s="374">
        <f>BE122+BE125+BE126</f>
        <v>0</v>
      </c>
      <c r="BF130" s="532">
        <f>BE130-BD130</f>
        <v>0</v>
      </c>
      <c r="BG130" s="620">
        <f>BG122+BG125+BG126</f>
        <v>0</v>
      </c>
      <c r="BH130" s="376">
        <f>BH122+BH125+BH126</f>
        <v>0</v>
      </c>
      <c r="BI130" s="374">
        <f>BI122+BI125+BI126</f>
        <v>0</v>
      </c>
      <c r="BJ130" s="532">
        <f>BI130-BH130</f>
        <v>0</v>
      </c>
      <c r="BK130" s="620">
        <f>BK122+BK125+BK126</f>
        <v>0</v>
      </c>
      <c r="BL130" s="376">
        <f>BL122+BL125+BL126</f>
        <v>0</v>
      </c>
      <c r="BM130" s="374">
        <f>BM122+BM125+BM126</f>
        <v>0</v>
      </c>
      <c r="BN130" s="532">
        <f>BM130-BL130</f>
        <v>0</v>
      </c>
      <c r="BO130" s="485">
        <f>BO125+BO122+BO126</f>
        <v>0</v>
      </c>
      <c r="BP130" s="592">
        <f>BD130+BH130+BL130</f>
        <v>0</v>
      </c>
      <c r="BQ130" s="415">
        <f>BE130+BI130+BM130</f>
        <v>0</v>
      </c>
      <c r="BR130" s="828">
        <f>BQ130-BO130</f>
        <v>0</v>
      </c>
      <c r="BS130" s="830">
        <f>BQ130-BP130</f>
        <v>0</v>
      </c>
      <c r="BT130" s="620">
        <f>BT122+BT125+BT126</f>
        <v>0</v>
      </c>
      <c r="BU130" s="376">
        <f>BU122+BU125+BU126</f>
        <v>0</v>
      </c>
      <c r="BV130" s="374">
        <f>BV122+BV125+BV126</f>
        <v>0</v>
      </c>
      <c r="BW130" s="532">
        <f>BV130-BU130</f>
        <v>0</v>
      </c>
      <c r="BX130" s="620">
        <f>BX122+BX125+BX126</f>
        <v>0</v>
      </c>
      <c r="BY130" s="376">
        <f>BY122+BY125+BY126</f>
        <v>0</v>
      </c>
      <c r="BZ130" s="374">
        <f>BZ122+BZ125+BZ126</f>
        <v>0</v>
      </c>
      <c r="CA130" s="532">
        <f>BZ130-BY130</f>
        <v>0</v>
      </c>
      <c r="CB130" s="620">
        <f>CB122+CB125+CB126</f>
        <v>0</v>
      </c>
      <c r="CC130" s="376">
        <f>CC122+CC125+CC126</f>
        <v>0</v>
      </c>
      <c r="CD130" s="374">
        <f>CD122+CD125+CD126</f>
        <v>0</v>
      </c>
      <c r="CE130" s="532">
        <f>CD130-CC130</f>
        <v>0</v>
      </c>
      <c r="CF130" s="485">
        <f>CF125+CF122+CF126</f>
        <v>0</v>
      </c>
      <c r="CG130" s="592">
        <f t="shared" ref="CG130:CH132" si="364">BU130+BY130+CC130</f>
        <v>0</v>
      </c>
      <c r="CH130" s="415">
        <f t="shared" si="364"/>
        <v>0</v>
      </c>
      <c r="CI130" s="836">
        <f>CH130-CF130</f>
        <v>0</v>
      </c>
      <c r="CJ130" s="423">
        <f>CH130-CG130</f>
        <v>0</v>
      </c>
      <c r="CK130" s="439">
        <f>SUM(BO130,CF130)</f>
        <v>0</v>
      </c>
      <c r="CL130" s="202">
        <f>BP130+CG130</f>
        <v>0</v>
      </c>
      <c r="CM130" s="9">
        <f>CM125+CM122+CM126</f>
        <v>0</v>
      </c>
      <c r="CN130" s="836">
        <f>CM130-CK130</f>
        <v>0</v>
      </c>
      <c r="CO130" s="61">
        <f>CM130-CL130</f>
        <v>0</v>
      </c>
      <c r="CP130" s="213">
        <f>CK130/6</f>
        <v>0</v>
      </c>
      <c r="CQ130" s="85">
        <f>CM130/6</f>
        <v>0</v>
      </c>
      <c r="CR130" s="319" t="e">
        <f>CQ130/CP130</f>
        <v>#DIV/0!</v>
      </c>
      <c r="CS130" s="72">
        <f>CQ130-CP130</f>
        <v>0</v>
      </c>
      <c r="CT130" s="72">
        <f>CO130/6</f>
        <v>0</v>
      </c>
    </row>
    <row r="131" spans="1:98" s="188" customFormat="1" ht="20.100000000000001" customHeight="1">
      <c r="A131" s="79"/>
      <c r="B131" s="120"/>
      <c r="C131" s="299"/>
      <c r="D131" s="334" t="s">
        <v>72</v>
      </c>
      <c r="E131" s="727">
        <v>0</v>
      </c>
      <c r="F131" s="898">
        <v>0</v>
      </c>
      <c r="G131" s="941"/>
      <c r="H131" s="606">
        <f>G131-F131</f>
        <v>0</v>
      </c>
      <c r="I131" s="727">
        <v>0</v>
      </c>
      <c r="J131" s="898">
        <v>2</v>
      </c>
      <c r="K131" s="380"/>
      <c r="L131" s="606">
        <f>K131-J131</f>
        <v>-2</v>
      </c>
      <c r="M131" s="727">
        <v>0</v>
      </c>
      <c r="N131" s="898">
        <v>1</v>
      </c>
      <c r="O131" s="380"/>
      <c r="P131" s="606">
        <f>O131-N131</f>
        <v>-1</v>
      </c>
      <c r="Q131" s="1018">
        <f>E131+I131+M131</f>
        <v>0</v>
      </c>
      <c r="R131" s="1030"/>
      <c r="S131" s="607"/>
      <c r="T131" s="601">
        <f>G131+K131+O131</f>
        <v>0</v>
      </c>
      <c r="U131" s="295">
        <f>T131-Q131</f>
        <v>0</v>
      </c>
      <c r="V131" s="296">
        <f t="shared" si="276"/>
        <v>0</v>
      </c>
      <c r="W131" s="573">
        <f>T131-S131</f>
        <v>0</v>
      </c>
      <c r="X131" s="615">
        <v>4</v>
      </c>
      <c r="Y131" s="898"/>
      <c r="Z131" s="380"/>
      <c r="AA131" s="606">
        <f>Z131-Y131</f>
        <v>0</v>
      </c>
      <c r="AB131" s="615">
        <v>4</v>
      </c>
      <c r="AC131" s="898"/>
      <c r="AD131" s="380"/>
      <c r="AE131" s="606">
        <f>AD131-AC131</f>
        <v>0</v>
      </c>
      <c r="AF131" s="615">
        <v>4</v>
      </c>
      <c r="AG131" s="898"/>
      <c r="AH131" s="380"/>
      <c r="AI131" s="550">
        <f>AH131-AG131</f>
        <v>0</v>
      </c>
      <c r="AJ131" s="551">
        <f>X131+AB131+AF131</f>
        <v>12</v>
      </c>
      <c r="AK131" s="1030"/>
      <c r="AL131" s="552">
        <f t="shared" si="363"/>
        <v>0</v>
      </c>
      <c r="AM131" s="553">
        <f t="shared" si="363"/>
        <v>0</v>
      </c>
      <c r="AN131" s="528">
        <f>AM131-AJ131</f>
        <v>-12</v>
      </c>
      <c r="AO131" s="296">
        <f t="shared" si="277"/>
        <v>0</v>
      </c>
      <c r="AP131" s="573">
        <f>AM131-AL131</f>
        <v>0</v>
      </c>
      <c r="AQ131" s="557">
        <f>SUM(Q131,AJ131)</f>
        <v>12</v>
      </c>
      <c r="AR131" s="599">
        <f>AK131+R131</f>
        <v>0</v>
      </c>
      <c r="AS131" s="110">
        <f>S131+AL131</f>
        <v>0</v>
      </c>
      <c r="AT131" s="321">
        <f>SUM(T131,AM131)</f>
        <v>0</v>
      </c>
      <c r="AU131" s="194">
        <f>AT131-AQ131</f>
        <v>-12</v>
      </c>
      <c r="AV131" s="296">
        <f t="shared" si="279"/>
        <v>0</v>
      </c>
      <c r="AW131" s="201">
        <f>AT131-AS131</f>
        <v>0</v>
      </c>
      <c r="AX131" s="213"/>
      <c r="AY131" s="85"/>
      <c r="BC131" s="615"/>
      <c r="BD131" s="898"/>
      <c r="BE131" s="380"/>
      <c r="BF131" s="606">
        <f>BE131-BD131</f>
        <v>0</v>
      </c>
      <c r="BG131" s="615"/>
      <c r="BH131" s="898"/>
      <c r="BI131" s="380"/>
      <c r="BJ131" s="606">
        <f>BI131-BH131</f>
        <v>0</v>
      </c>
      <c r="BK131" s="615"/>
      <c r="BL131" s="898"/>
      <c r="BM131" s="380"/>
      <c r="BN131" s="606">
        <f>BM131-BL131</f>
        <v>0</v>
      </c>
      <c r="BO131" s="557">
        <f>BC131+BG131+BK131</f>
        <v>0</v>
      </c>
      <c r="BP131" s="607"/>
      <c r="BQ131" s="601">
        <f>BE131+BI131+BM131</f>
        <v>0</v>
      </c>
      <c r="BR131" s="295">
        <f>BQ131-BO131</f>
        <v>0</v>
      </c>
      <c r="BS131" s="573">
        <f>BQ131-BP131</f>
        <v>0</v>
      </c>
      <c r="BT131" s="615"/>
      <c r="BU131" s="898"/>
      <c r="BV131" s="380"/>
      <c r="BW131" s="606">
        <f>BV131-BU131</f>
        <v>0</v>
      </c>
      <c r="BX131" s="615"/>
      <c r="BY131" s="898"/>
      <c r="BZ131" s="380"/>
      <c r="CA131" s="606">
        <f>BZ131-BY131</f>
        <v>0</v>
      </c>
      <c r="CB131" s="615"/>
      <c r="CC131" s="898"/>
      <c r="CD131" s="380"/>
      <c r="CE131" s="550">
        <f>CD131-CC131</f>
        <v>0</v>
      </c>
      <c r="CF131" s="551">
        <f>BT131+BX131+CB131</f>
        <v>0</v>
      </c>
      <c r="CG131" s="552">
        <f t="shared" si="364"/>
        <v>0</v>
      </c>
      <c r="CH131" s="553">
        <f t="shared" si="364"/>
        <v>0</v>
      </c>
      <c r="CI131" s="528">
        <f>CH131-CF131</f>
        <v>0</v>
      </c>
      <c r="CJ131" s="573">
        <f>CH131-CG131</f>
        <v>0</v>
      </c>
      <c r="CK131" s="557">
        <f>SUM(BO131,CF131)</f>
        <v>0</v>
      </c>
      <c r="CL131" s="110">
        <f>BP131+CG131</f>
        <v>0</v>
      </c>
      <c r="CM131" s="321">
        <f>SUM(BQ131,CH131)</f>
        <v>0</v>
      </c>
      <c r="CN131" s="194">
        <f>CM131-CK131</f>
        <v>0</v>
      </c>
      <c r="CO131" s="201">
        <f>CM131-CL131</f>
        <v>0</v>
      </c>
      <c r="CP131" s="213"/>
      <c r="CQ131" s="85"/>
    </row>
    <row r="132" spans="1:98" s="188" customFormat="1" ht="20.100000000000001" customHeight="1">
      <c r="A132" s="79"/>
      <c r="B132" s="79"/>
      <c r="C132" s="300"/>
      <c r="D132" s="172" t="s">
        <v>75</v>
      </c>
      <c r="E132" s="486">
        <v>483</v>
      </c>
      <c r="F132" s="899">
        <v>0</v>
      </c>
      <c r="G132" s="942"/>
      <c r="H132" s="609">
        <f>G132-F132</f>
        <v>0</v>
      </c>
      <c r="I132" s="486">
        <v>483</v>
      </c>
      <c r="J132" s="899">
        <v>1825</v>
      </c>
      <c r="K132" s="608"/>
      <c r="L132" s="609">
        <f>K132-J132</f>
        <v>-1825</v>
      </c>
      <c r="M132" s="486">
        <v>483</v>
      </c>
      <c r="N132" s="899">
        <v>4980</v>
      </c>
      <c r="O132" s="608"/>
      <c r="P132" s="609">
        <f>O132-N132</f>
        <v>-4980</v>
      </c>
      <c r="Q132" s="612">
        <f>E132+I132+M132</f>
        <v>1449</v>
      </c>
      <c r="R132" s="1045"/>
      <c r="S132" s="556">
        <f>F132+J132+N132</f>
        <v>6805</v>
      </c>
      <c r="T132" s="438">
        <f>G132+K132+O132</f>
        <v>0</v>
      </c>
      <c r="U132" s="422">
        <f>T132-Q132</f>
        <v>-1449</v>
      </c>
      <c r="V132" s="989">
        <f t="shared" si="276"/>
        <v>0</v>
      </c>
      <c r="W132" s="423">
        <f>T132-S132</f>
        <v>-6805</v>
      </c>
      <c r="X132" s="733">
        <v>1743</v>
      </c>
      <c r="Y132" s="899"/>
      <c r="Z132" s="608"/>
      <c r="AA132" s="609">
        <f>Z132-Y132</f>
        <v>0</v>
      </c>
      <c r="AB132" s="733">
        <v>1743</v>
      </c>
      <c r="AC132" s="899"/>
      <c r="AD132" s="608"/>
      <c r="AE132" s="609">
        <f>AD132-AC132</f>
        <v>0</v>
      </c>
      <c r="AF132" s="733">
        <v>1743</v>
      </c>
      <c r="AG132" s="899"/>
      <c r="AH132" s="608"/>
      <c r="AI132" s="574">
        <f>AH132-AG132</f>
        <v>0</v>
      </c>
      <c r="AJ132" s="413">
        <f>X132+AB132+AF132</f>
        <v>5229</v>
      </c>
      <c r="AK132" s="1045"/>
      <c r="AL132" s="414">
        <f t="shared" si="363"/>
        <v>0</v>
      </c>
      <c r="AM132" s="421">
        <f t="shared" si="363"/>
        <v>0</v>
      </c>
      <c r="AN132" s="424">
        <f>AM132-AJ132</f>
        <v>-5229</v>
      </c>
      <c r="AO132" s="989">
        <f t="shared" si="277"/>
        <v>0</v>
      </c>
      <c r="AP132" s="423">
        <f>AM132-AL132</f>
        <v>0</v>
      </c>
      <c r="AQ132" s="439">
        <f>SUM(Q132,AJ132)</f>
        <v>6678</v>
      </c>
      <c r="AR132" s="593">
        <f>AK132+R132</f>
        <v>0</v>
      </c>
      <c r="AS132" s="95">
        <f>S132+AL132</f>
        <v>6805</v>
      </c>
      <c r="AT132" s="322">
        <f>SUM(T132,AM132)</f>
        <v>0</v>
      </c>
      <c r="AU132" s="116">
        <f>AT132-AQ132</f>
        <v>-6678</v>
      </c>
      <c r="AV132" s="989">
        <f t="shared" si="279"/>
        <v>0</v>
      </c>
      <c r="AW132" s="61">
        <f>AT132-AS132</f>
        <v>-6805</v>
      </c>
      <c r="AX132" s="213"/>
      <c r="AY132" s="85"/>
      <c r="BC132" s="733"/>
      <c r="BD132" s="899"/>
      <c r="BE132" s="608"/>
      <c r="BF132" s="609">
        <f>BE132-BD132</f>
        <v>0</v>
      </c>
      <c r="BG132" s="733"/>
      <c r="BH132" s="899"/>
      <c r="BI132" s="608"/>
      <c r="BJ132" s="609">
        <f>BI132-BH132</f>
        <v>0</v>
      </c>
      <c r="BK132" s="733"/>
      <c r="BL132" s="899"/>
      <c r="BM132" s="608"/>
      <c r="BN132" s="609">
        <f>BM132-BL132</f>
        <v>0</v>
      </c>
      <c r="BO132" s="439">
        <f>BC132+BG132+BK132</f>
        <v>0</v>
      </c>
      <c r="BP132" s="556">
        <f>BD132+BH132+BL132</f>
        <v>0</v>
      </c>
      <c r="BQ132" s="438">
        <f>BE132+BI132+BM132</f>
        <v>0</v>
      </c>
      <c r="BR132" s="422">
        <f>BQ132-BO132</f>
        <v>0</v>
      </c>
      <c r="BS132" s="423">
        <f>BQ132-BP132</f>
        <v>0</v>
      </c>
      <c r="BT132" s="733"/>
      <c r="BU132" s="899"/>
      <c r="BV132" s="608"/>
      <c r="BW132" s="609">
        <f>BV132-BU132</f>
        <v>0</v>
      </c>
      <c r="BX132" s="733"/>
      <c r="BY132" s="899"/>
      <c r="BZ132" s="608"/>
      <c r="CA132" s="609">
        <f>BZ132-BY132</f>
        <v>0</v>
      </c>
      <c r="CB132" s="733"/>
      <c r="CC132" s="899"/>
      <c r="CD132" s="608"/>
      <c r="CE132" s="574">
        <f>CD132-CC132</f>
        <v>0</v>
      </c>
      <c r="CF132" s="413">
        <f>BT132+BX132+CB132</f>
        <v>0</v>
      </c>
      <c r="CG132" s="414">
        <f t="shared" si="364"/>
        <v>0</v>
      </c>
      <c r="CH132" s="421">
        <f t="shared" si="364"/>
        <v>0</v>
      </c>
      <c r="CI132" s="424">
        <f>CH132-CF132</f>
        <v>0</v>
      </c>
      <c r="CJ132" s="423">
        <f>CH132-CG132</f>
        <v>0</v>
      </c>
      <c r="CK132" s="439">
        <f>SUM(BO132,CF132)</f>
        <v>0</v>
      </c>
      <c r="CL132" s="95">
        <f>BP132+CG132</f>
        <v>0</v>
      </c>
      <c r="CM132" s="322">
        <f>SUM(BQ132,CH132)</f>
        <v>0</v>
      </c>
      <c r="CN132" s="116">
        <f>CM132-CK132</f>
        <v>0</v>
      </c>
      <c r="CO132" s="61">
        <f>CM132-CL132</f>
        <v>0</v>
      </c>
      <c r="CP132" s="213"/>
      <c r="CQ132" s="85"/>
    </row>
    <row r="133" spans="1:98" s="188" customFormat="1" ht="20.100000000000001" customHeight="1">
      <c r="A133" s="79"/>
      <c r="B133" s="79"/>
      <c r="C133" s="300"/>
      <c r="D133" s="302"/>
      <c r="E133" s="727"/>
      <c r="F133" s="898"/>
      <c r="G133" s="941"/>
      <c r="H133" s="606"/>
      <c r="I133" s="727"/>
      <c r="J133" s="898"/>
      <c r="K133" s="380"/>
      <c r="L133" s="606"/>
      <c r="M133" s="727"/>
      <c r="N133" s="898"/>
      <c r="O133" s="380"/>
      <c r="P133" s="606"/>
      <c r="Q133" s="1018"/>
      <c r="R133" s="1030"/>
      <c r="S133" s="966"/>
      <c r="T133" s="611"/>
      <c r="U133" s="566"/>
      <c r="V133" s="993">
        <f t="shared" si="276"/>
        <v>0</v>
      </c>
      <c r="W133" s="567"/>
      <c r="X133" s="615"/>
      <c r="Y133" s="898"/>
      <c r="Z133" s="380"/>
      <c r="AA133" s="606"/>
      <c r="AB133" s="615"/>
      <c r="AC133" s="898"/>
      <c r="AD133" s="380"/>
      <c r="AE133" s="606"/>
      <c r="AF133" s="615"/>
      <c r="AG133" s="898"/>
      <c r="AH133" s="380"/>
      <c r="AI133" s="550"/>
      <c r="AJ133" s="543"/>
      <c r="AK133" s="1030"/>
      <c r="AL133" s="544"/>
      <c r="AM133" s="545"/>
      <c r="AN133" s="568"/>
      <c r="AO133" s="993">
        <f t="shared" si="277"/>
        <v>0</v>
      </c>
      <c r="AP133" s="567"/>
      <c r="AQ133" s="548"/>
      <c r="AR133" s="1041"/>
      <c r="AS133" s="99"/>
      <c r="AT133" s="323"/>
      <c r="AU133" s="59"/>
      <c r="AV133" s="993">
        <f t="shared" si="279"/>
        <v>0</v>
      </c>
      <c r="AW133" s="191"/>
      <c r="AX133" s="213"/>
      <c r="AY133" s="85"/>
      <c r="BC133" s="615"/>
      <c r="BD133" s="898"/>
      <c r="BE133" s="380"/>
      <c r="BF133" s="606"/>
      <c r="BG133" s="615"/>
      <c r="BH133" s="898"/>
      <c r="BI133" s="380"/>
      <c r="BJ133" s="606"/>
      <c r="BK133" s="615"/>
      <c r="BL133" s="898"/>
      <c r="BM133" s="380"/>
      <c r="BN133" s="606"/>
      <c r="BO133" s="557"/>
      <c r="BP133" s="610"/>
      <c r="BQ133" s="611"/>
      <c r="BR133" s="566"/>
      <c r="BS133" s="567"/>
      <c r="BT133" s="615"/>
      <c r="BU133" s="898"/>
      <c r="BV133" s="380"/>
      <c r="BW133" s="606"/>
      <c r="BX133" s="615"/>
      <c r="BY133" s="898"/>
      <c r="BZ133" s="380"/>
      <c r="CA133" s="606"/>
      <c r="CB133" s="615"/>
      <c r="CC133" s="898"/>
      <c r="CD133" s="380"/>
      <c r="CE133" s="550"/>
      <c r="CF133" s="543"/>
      <c r="CG133" s="544"/>
      <c r="CH133" s="545"/>
      <c r="CI133" s="568"/>
      <c r="CJ133" s="567"/>
      <c r="CK133" s="548"/>
      <c r="CL133" s="99"/>
      <c r="CM133" s="323"/>
      <c r="CN133" s="59"/>
      <c r="CO133" s="191"/>
      <c r="CP133" s="213"/>
      <c r="CQ133" s="85"/>
    </row>
    <row r="134" spans="1:98" s="188" customFormat="1" ht="20.100000000000001" customHeight="1">
      <c r="A134" s="79"/>
      <c r="B134" s="79"/>
      <c r="C134" s="300"/>
      <c r="D134" s="172" t="s">
        <v>76</v>
      </c>
      <c r="E134" s="486">
        <v>2431</v>
      </c>
      <c r="F134" s="899">
        <v>217</v>
      </c>
      <c r="G134" s="942"/>
      <c r="H134" s="609">
        <f>G134-F134</f>
        <v>-217</v>
      </c>
      <c r="I134" s="486">
        <v>2431</v>
      </c>
      <c r="J134" s="899">
        <v>4480</v>
      </c>
      <c r="K134" s="608"/>
      <c r="L134" s="609">
        <f>K134-J134</f>
        <v>-4480</v>
      </c>
      <c r="M134" s="486">
        <v>2431</v>
      </c>
      <c r="N134" s="899">
        <v>520</v>
      </c>
      <c r="O134" s="608"/>
      <c r="P134" s="609">
        <f>O134-N134</f>
        <v>-520</v>
      </c>
      <c r="Q134" s="612">
        <f>E134+I134+M134</f>
        <v>7293</v>
      </c>
      <c r="R134" s="1045"/>
      <c r="S134" s="710">
        <f>F134+J134+N134</f>
        <v>5217</v>
      </c>
      <c r="T134" s="438">
        <f>G134+K134+O134</f>
        <v>0</v>
      </c>
      <c r="U134" s="422">
        <f>T134-Q134</f>
        <v>-7293</v>
      </c>
      <c r="V134" s="989">
        <f t="shared" si="276"/>
        <v>0</v>
      </c>
      <c r="W134" s="423">
        <f>T134-S134</f>
        <v>-5217</v>
      </c>
      <c r="X134" s="733">
        <v>0</v>
      </c>
      <c r="Y134" s="899"/>
      <c r="Z134" s="608"/>
      <c r="AA134" s="609">
        <f>Z134-Y134</f>
        <v>0</v>
      </c>
      <c r="AB134" s="733">
        <v>0</v>
      </c>
      <c r="AC134" s="899"/>
      <c r="AD134" s="608"/>
      <c r="AE134" s="609">
        <f>AD134-AC134</f>
        <v>0</v>
      </c>
      <c r="AF134" s="733">
        <v>0</v>
      </c>
      <c r="AG134" s="899"/>
      <c r="AH134" s="608"/>
      <c r="AI134" s="574">
        <f>AH134-AG134</f>
        <v>0</v>
      </c>
      <c r="AJ134" s="413">
        <f t="shared" ref="AJ134:AJ135" si="365">X134+AB134+AF134</f>
        <v>0</v>
      </c>
      <c r="AK134" s="1045"/>
      <c r="AL134" s="414">
        <f>Y134+AC134+AG134</f>
        <v>0</v>
      </c>
      <c r="AM134" s="421">
        <f>Z134+AD134+AH134</f>
        <v>0</v>
      </c>
      <c r="AN134" s="424">
        <f>AM134-AJ134</f>
        <v>0</v>
      </c>
      <c r="AO134" s="989">
        <f t="shared" si="277"/>
        <v>0</v>
      </c>
      <c r="AP134" s="423">
        <f>AM134-AL134</f>
        <v>0</v>
      </c>
      <c r="AQ134" s="439">
        <f>SUM(Q134,AJ134)</f>
        <v>7293</v>
      </c>
      <c r="AR134" s="593">
        <f>AK134+R134</f>
        <v>0</v>
      </c>
      <c r="AS134" s="95">
        <f>S134+AL134</f>
        <v>5217</v>
      </c>
      <c r="AT134" s="322">
        <f>SUM(T134,AM134)</f>
        <v>0</v>
      </c>
      <c r="AU134" s="116">
        <f>AT134-AQ134</f>
        <v>-7293</v>
      </c>
      <c r="AV134" s="989">
        <f t="shared" si="279"/>
        <v>0</v>
      </c>
      <c r="AW134" s="61">
        <f>AT134-AS134</f>
        <v>-5217</v>
      </c>
      <c r="AX134" s="213"/>
      <c r="AY134" s="85"/>
      <c r="BC134" s="733"/>
      <c r="BD134" s="899"/>
      <c r="BE134" s="608"/>
      <c r="BF134" s="609">
        <f>BE134-BD134</f>
        <v>0</v>
      </c>
      <c r="BG134" s="733"/>
      <c r="BH134" s="899"/>
      <c r="BI134" s="608"/>
      <c r="BJ134" s="609">
        <f>BI134-BH134</f>
        <v>0</v>
      </c>
      <c r="BK134" s="733"/>
      <c r="BL134" s="899"/>
      <c r="BM134" s="608"/>
      <c r="BN134" s="609">
        <f>BM134-BL134</f>
        <v>0</v>
      </c>
      <c r="BO134" s="612">
        <f>BC134+BG134+BK134</f>
        <v>0</v>
      </c>
      <c r="BP134" s="613">
        <f>BD134+BH134+BL134</f>
        <v>0</v>
      </c>
      <c r="BQ134" s="438">
        <f>BE134+BI134+BM134</f>
        <v>0</v>
      </c>
      <c r="BR134" s="422">
        <f>BQ134-BO134</f>
        <v>0</v>
      </c>
      <c r="BS134" s="423">
        <f>BQ134-BP134</f>
        <v>0</v>
      </c>
      <c r="BT134" s="733"/>
      <c r="BU134" s="899"/>
      <c r="BV134" s="608"/>
      <c r="BW134" s="609">
        <f>BV134-BU134</f>
        <v>0</v>
      </c>
      <c r="BX134" s="733"/>
      <c r="BY134" s="899"/>
      <c r="BZ134" s="608"/>
      <c r="CA134" s="609">
        <f>BZ134-BY134</f>
        <v>0</v>
      </c>
      <c r="CB134" s="733"/>
      <c r="CC134" s="899"/>
      <c r="CD134" s="608"/>
      <c r="CE134" s="574">
        <f>CD134-CC134</f>
        <v>0</v>
      </c>
      <c r="CF134" s="413">
        <f t="shared" ref="CF134:CH135" si="366">BT134+BX134+CB134</f>
        <v>0</v>
      </c>
      <c r="CG134" s="414">
        <f t="shared" si="366"/>
        <v>0</v>
      </c>
      <c r="CH134" s="421">
        <f t="shared" si="366"/>
        <v>0</v>
      </c>
      <c r="CI134" s="424">
        <f>CH134-CF134</f>
        <v>0</v>
      </c>
      <c r="CJ134" s="423">
        <f>CH134-CG134</f>
        <v>0</v>
      </c>
      <c r="CK134" s="439">
        <f>SUM(BO134,CF134)</f>
        <v>0</v>
      </c>
      <c r="CL134" s="95">
        <f>BP134+CG134</f>
        <v>0</v>
      </c>
      <c r="CM134" s="322">
        <f>SUM(BQ134,CH134)</f>
        <v>0</v>
      </c>
      <c r="CN134" s="116">
        <f>CM134-CK134</f>
        <v>0</v>
      </c>
      <c r="CO134" s="61">
        <f>CM134-CL134</f>
        <v>0</v>
      </c>
      <c r="CP134" s="213"/>
      <c r="CQ134" s="85"/>
    </row>
    <row r="135" spans="1:98" s="76" customFormat="1" ht="20.100000000000001" customHeight="1">
      <c r="A135" s="38"/>
      <c r="B135" s="38"/>
      <c r="C135" s="246"/>
      <c r="D135" s="46" t="s">
        <v>43</v>
      </c>
      <c r="E135" s="727">
        <f>E131+E133</f>
        <v>0</v>
      </c>
      <c r="F135" s="898">
        <f>F133+F131</f>
        <v>0</v>
      </c>
      <c r="G135" s="941">
        <f>G133+G131</f>
        <v>0</v>
      </c>
      <c r="H135" s="563">
        <f>G135-F135</f>
        <v>0</v>
      </c>
      <c r="I135" s="727">
        <f>I131+I133</f>
        <v>0</v>
      </c>
      <c r="J135" s="898">
        <f>J133+J131</f>
        <v>2</v>
      </c>
      <c r="K135" s="380">
        <f>K133+K131</f>
        <v>0</v>
      </c>
      <c r="L135" s="614">
        <f>K135-J135</f>
        <v>-2</v>
      </c>
      <c r="M135" s="727">
        <f>M131+M133</f>
        <v>0</v>
      </c>
      <c r="N135" s="898">
        <f>N133+N131</f>
        <v>1</v>
      </c>
      <c r="O135" s="380">
        <f>O133+O131</f>
        <v>0</v>
      </c>
      <c r="P135" s="614">
        <f>O135-N135</f>
        <v>-1</v>
      </c>
      <c r="Q135" s="615">
        <f>Q131+Q133</f>
        <v>0</v>
      </c>
      <c r="R135" s="1022">
        <f>R133+R131</f>
        <v>0</v>
      </c>
      <c r="S135" s="600">
        <f>F135+J135+N135</f>
        <v>3</v>
      </c>
      <c r="T135" s="295">
        <f>G135+K135+O135</f>
        <v>0</v>
      </c>
      <c r="U135" s="295">
        <f>T135-Q135</f>
        <v>0</v>
      </c>
      <c r="V135" s="296">
        <f t="shared" si="276"/>
        <v>0</v>
      </c>
      <c r="W135" s="573">
        <f>T135-S135</f>
        <v>-3</v>
      </c>
      <c r="X135" s="615">
        <f>X131+X133</f>
        <v>4</v>
      </c>
      <c r="Y135" s="898">
        <f>Y133+Y131</f>
        <v>0</v>
      </c>
      <c r="Z135" s="380">
        <f>Z133+Z131</f>
        <v>0</v>
      </c>
      <c r="AA135" s="614">
        <f>Z135-Y135</f>
        <v>0</v>
      </c>
      <c r="AB135" s="615">
        <f>AB131+AB133</f>
        <v>4</v>
      </c>
      <c r="AC135" s="898">
        <f>AC133+AC131</f>
        <v>0</v>
      </c>
      <c r="AD135" s="380">
        <f>AD133+AD131</f>
        <v>0</v>
      </c>
      <c r="AE135" s="614">
        <f>AD135-AC135</f>
        <v>0</v>
      </c>
      <c r="AF135" s="615">
        <f>AF131+AF133</f>
        <v>4</v>
      </c>
      <c r="AG135" s="898">
        <f>AG133+AG131</f>
        <v>0</v>
      </c>
      <c r="AH135" s="380">
        <f>AH133+AH131</f>
        <v>0</v>
      </c>
      <c r="AI135" s="571">
        <f>AH135-AG135</f>
        <v>0</v>
      </c>
      <c r="AJ135" s="557">
        <f t="shared" si="365"/>
        <v>12</v>
      </c>
      <c r="AK135" s="1022">
        <f>AK133+AK131</f>
        <v>0</v>
      </c>
      <c r="AL135" s="616">
        <f>Y135+AC135+AG135</f>
        <v>0</v>
      </c>
      <c r="AM135" s="295">
        <f>Z135+AD135+AH135</f>
        <v>0</v>
      </c>
      <c r="AN135" s="528">
        <f>AM135-AJ135</f>
        <v>-12</v>
      </c>
      <c r="AO135" s="296">
        <f t="shared" si="277"/>
        <v>0</v>
      </c>
      <c r="AP135" s="573">
        <f>AM135-AL135</f>
        <v>0</v>
      </c>
      <c r="AQ135" s="548">
        <f>SUM(Q135,AJ135)</f>
        <v>12</v>
      </c>
      <c r="AR135" s="295">
        <f>AR133+AR131</f>
        <v>0</v>
      </c>
      <c r="AS135" s="110">
        <f>S135+AL135</f>
        <v>3</v>
      </c>
      <c r="AT135" s="324">
        <f>SUM(T135,AM135)</f>
        <v>0</v>
      </c>
      <c r="AU135" s="59">
        <f>AT135-AQ135</f>
        <v>-12</v>
      </c>
      <c r="AV135" s="296">
        <f t="shared" si="279"/>
        <v>0</v>
      </c>
      <c r="AW135" s="191">
        <f>AT135-AS135</f>
        <v>-3</v>
      </c>
      <c r="AX135" s="215"/>
      <c r="AY135" s="23"/>
      <c r="BC135" s="615">
        <f>BC131+BC133</f>
        <v>0</v>
      </c>
      <c r="BD135" s="898">
        <f>BD133+BD131</f>
        <v>0</v>
      </c>
      <c r="BE135" s="380">
        <f>BE133+BE131</f>
        <v>0</v>
      </c>
      <c r="BF135" s="563">
        <f>BE135-BD135</f>
        <v>0</v>
      </c>
      <c r="BG135" s="615">
        <f>BG131+BG133</f>
        <v>0</v>
      </c>
      <c r="BH135" s="898">
        <f>BH133+BH131</f>
        <v>0</v>
      </c>
      <c r="BI135" s="380">
        <f>BI133+BI131</f>
        <v>0</v>
      </c>
      <c r="BJ135" s="614">
        <f>BI135-BH135</f>
        <v>0</v>
      </c>
      <c r="BK135" s="615">
        <f>BK131+BK133</f>
        <v>0</v>
      </c>
      <c r="BL135" s="898">
        <f>BL133+BL131</f>
        <v>0</v>
      </c>
      <c r="BM135" s="380">
        <f>BM133+BM131</f>
        <v>0</v>
      </c>
      <c r="BN135" s="614">
        <f>BM135-BL135</f>
        <v>0</v>
      </c>
      <c r="BO135" s="615">
        <f>BO131+BO133</f>
        <v>0</v>
      </c>
      <c r="BP135" s="566">
        <f>BD135+BH135+BL135</f>
        <v>0</v>
      </c>
      <c r="BQ135" s="295">
        <f>BE135+BI135+BM135</f>
        <v>0</v>
      </c>
      <c r="BR135" s="295">
        <f>BQ135-BO135</f>
        <v>0</v>
      </c>
      <c r="BS135" s="573">
        <f>BQ135-BP135</f>
        <v>0</v>
      </c>
      <c r="BT135" s="615">
        <f>BT131+BT133</f>
        <v>0</v>
      </c>
      <c r="BU135" s="898">
        <f>BU133+BU131</f>
        <v>0</v>
      </c>
      <c r="BV135" s="380">
        <f>BV133+BV131</f>
        <v>0</v>
      </c>
      <c r="BW135" s="614">
        <f>BV135-BU135</f>
        <v>0</v>
      </c>
      <c r="BX135" s="615">
        <f>BX131+BX133</f>
        <v>0</v>
      </c>
      <c r="BY135" s="898">
        <f>BY133+BY131</f>
        <v>0</v>
      </c>
      <c r="BZ135" s="380">
        <f>BZ133+BZ131</f>
        <v>0</v>
      </c>
      <c r="CA135" s="614">
        <f>BZ135-BY135</f>
        <v>0</v>
      </c>
      <c r="CB135" s="615">
        <f>CB131+CB133</f>
        <v>0</v>
      </c>
      <c r="CC135" s="898">
        <f>CC133+CC131</f>
        <v>0</v>
      </c>
      <c r="CD135" s="380">
        <f>CD133+CD131</f>
        <v>0</v>
      </c>
      <c r="CE135" s="571">
        <f>CD135-CC135</f>
        <v>0</v>
      </c>
      <c r="CF135" s="557">
        <f t="shared" si="366"/>
        <v>0</v>
      </c>
      <c r="CG135" s="616">
        <f t="shared" si="366"/>
        <v>0</v>
      </c>
      <c r="CH135" s="295">
        <f t="shared" si="366"/>
        <v>0</v>
      </c>
      <c r="CI135" s="528">
        <f>CH135-CF135</f>
        <v>0</v>
      </c>
      <c r="CJ135" s="573">
        <f>CH135-CG135</f>
        <v>0</v>
      </c>
      <c r="CK135" s="548">
        <f>SUM(BO135,CF135)</f>
        <v>0</v>
      </c>
      <c r="CL135" s="110">
        <f>BP135+CG135</f>
        <v>0</v>
      </c>
      <c r="CM135" s="324">
        <f>SUM(BQ135,CH135)</f>
        <v>0</v>
      </c>
      <c r="CN135" s="59">
        <f>CM135-CK135</f>
        <v>0</v>
      </c>
      <c r="CO135" s="191">
        <f>CM135-CL135</f>
        <v>0</v>
      </c>
      <c r="CP135" s="215"/>
      <c r="CQ135" s="23"/>
    </row>
    <row r="136" spans="1:98" ht="20.100000000000001" customHeight="1">
      <c r="A136" s="33"/>
      <c r="B136" s="33" t="s">
        <v>5</v>
      </c>
      <c r="C136" s="32"/>
      <c r="D136" s="44"/>
      <c r="E136" s="615"/>
      <c r="F136" s="885"/>
      <c r="G136" s="930"/>
      <c r="H136" s="820">
        <f>G137/F137</f>
        <v>0</v>
      </c>
      <c r="I136" s="615"/>
      <c r="J136" s="885"/>
      <c r="K136" s="536"/>
      <c r="L136" s="820">
        <f>K137/J137</f>
        <v>0</v>
      </c>
      <c r="M136" s="615"/>
      <c r="N136" s="885"/>
      <c r="O136" s="536"/>
      <c r="P136" s="604">
        <f>O137/N137</f>
        <v>0</v>
      </c>
      <c r="Q136" s="617"/>
      <c r="R136" s="1033"/>
      <c r="S136" s="980"/>
      <c r="T136" s="619"/>
      <c r="U136" s="829">
        <f>T137/Q137</f>
        <v>0</v>
      </c>
      <c r="V136" s="994">
        <f t="shared" si="276"/>
        <v>0</v>
      </c>
      <c r="W136" s="765">
        <f>T137/S137</f>
        <v>0</v>
      </c>
      <c r="X136" s="617"/>
      <c r="Y136" s="885"/>
      <c r="Z136" s="536"/>
      <c r="AA136" s="604" t="e">
        <f>Z137/Y137</f>
        <v>#DIV/0!</v>
      </c>
      <c r="AB136" s="617"/>
      <c r="AC136" s="885"/>
      <c r="AD136" s="536"/>
      <c r="AE136" s="604" t="e">
        <f>AD137/AC137</f>
        <v>#DIV/0!</v>
      </c>
      <c r="AF136" s="617"/>
      <c r="AG136" s="885"/>
      <c r="AH136" s="536"/>
      <c r="AI136" s="604" t="e">
        <f>AH137/AG137</f>
        <v>#DIV/0!</v>
      </c>
      <c r="AJ136" s="444"/>
      <c r="AK136" s="1033"/>
      <c r="AL136" s="538"/>
      <c r="AM136" s="619"/>
      <c r="AN136" s="838">
        <f>AM137/AJ137</f>
        <v>0</v>
      </c>
      <c r="AO136" s="994">
        <f t="shared" si="277"/>
        <v>0</v>
      </c>
      <c r="AP136" s="409" t="e">
        <f>AM137/AL137</f>
        <v>#DIV/0!</v>
      </c>
      <c r="AQ136" s="436"/>
      <c r="AR136" s="472"/>
      <c r="AS136" s="96"/>
      <c r="AT136" s="10"/>
      <c r="AU136" s="838">
        <f>AT137/AQ137</f>
        <v>0</v>
      </c>
      <c r="AV136" s="994">
        <f t="shared" si="279"/>
        <v>0</v>
      </c>
      <c r="AW136" s="64">
        <f>AT137/AS137</f>
        <v>0</v>
      </c>
      <c r="AX136" s="213"/>
      <c r="AY136" s="24"/>
      <c r="BC136" s="617"/>
      <c r="BD136" s="885"/>
      <c r="BE136" s="536"/>
      <c r="BF136" s="820" t="e">
        <f>BE137/BD137</f>
        <v>#DIV/0!</v>
      </c>
      <c r="BG136" s="617"/>
      <c r="BH136" s="885"/>
      <c r="BI136" s="536"/>
      <c r="BJ136" s="820" t="e">
        <f>BI137/BH137</f>
        <v>#DIV/0!</v>
      </c>
      <c r="BK136" s="617"/>
      <c r="BL136" s="885"/>
      <c r="BM136" s="536"/>
      <c r="BN136" s="604" t="e">
        <f>BM137/BL137</f>
        <v>#DIV/0!</v>
      </c>
      <c r="BO136" s="617"/>
      <c r="BP136" s="618"/>
      <c r="BQ136" s="619"/>
      <c r="BR136" s="829" t="e">
        <f>BQ137/BO137</f>
        <v>#DIV/0!</v>
      </c>
      <c r="BS136" s="765" t="e">
        <f>BQ137/BP137</f>
        <v>#DIV/0!</v>
      </c>
      <c r="BT136" s="617"/>
      <c r="BU136" s="885"/>
      <c r="BV136" s="536"/>
      <c r="BW136" s="604" t="e">
        <f>BV137/BU137</f>
        <v>#DIV/0!</v>
      </c>
      <c r="BX136" s="617"/>
      <c r="BY136" s="885"/>
      <c r="BZ136" s="536"/>
      <c r="CA136" s="604" t="e">
        <f>BZ137/BY137</f>
        <v>#DIV/0!</v>
      </c>
      <c r="CB136" s="617"/>
      <c r="CC136" s="885"/>
      <c r="CD136" s="536"/>
      <c r="CE136" s="604" t="e">
        <f>CD137/CC137</f>
        <v>#DIV/0!</v>
      </c>
      <c r="CF136" s="444"/>
      <c r="CG136" s="538"/>
      <c r="CH136" s="619"/>
      <c r="CI136" s="838" t="e">
        <f>CH137/CF137</f>
        <v>#DIV/0!</v>
      </c>
      <c r="CJ136" s="409" t="e">
        <f>CH137/CG137</f>
        <v>#DIV/0!</v>
      </c>
      <c r="CK136" s="436"/>
      <c r="CL136" s="96"/>
      <c r="CM136" s="10"/>
      <c r="CN136" s="838" t="e">
        <f>CM137/CK137</f>
        <v>#DIV/0!</v>
      </c>
      <c r="CO136" s="64" t="e">
        <f>CM137/CL137</f>
        <v>#DIV/0!</v>
      </c>
      <c r="CP136" s="213"/>
      <c r="CQ136" s="24"/>
    </row>
    <row r="137" spans="1:98" s="183" customFormat="1" ht="20.100000000000001" customHeight="1">
      <c r="A137" s="79"/>
      <c r="B137" s="92" t="s">
        <v>22</v>
      </c>
      <c r="C137" s="247"/>
      <c r="D137" s="181"/>
      <c r="E137" s="731">
        <f>E132+E134</f>
        <v>2914</v>
      </c>
      <c r="F137" s="376">
        <f>F132+F134</f>
        <v>217</v>
      </c>
      <c r="G137" s="375">
        <f>G132+G134</f>
        <v>0</v>
      </c>
      <c r="H137" s="532">
        <f>G137-F137</f>
        <v>-217</v>
      </c>
      <c r="I137" s="731">
        <f>I132+I134</f>
        <v>2914</v>
      </c>
      <c r="J137" s="376">
        <f>J132+J134</f>
        <v>6305</v>
      </c>
      <c r="K137" s="374">
        <f>K132+K134</f>
        <v>0</v>
      </c>
      <c r="L137" s="532">
        <f>K137-J137</f>
        <v>-6305</v>
      </c>
      <c r="M137" s="731">
        <f>M132+M134</f>
        <v>2914</v>
      </c>
      <c r="N137" s="376">
        <f>N132+N134</f>
        <v>5500</v>
      </c>
      <c r="O137" s="374">
        <f>O132+O134</f>
        <v>0</v>
      </c>
      <c r="P137" s="532">
        <f>O137-N137</f>
        <v>-5500</v>
      </c>
      <c r="Q137" s="620">
        <f>Q132+Q134</f>
        <v>8742</v>
      </c>
      <c r="R137" s="1046">
        <f>R132+R134</f>
        <v>0</v>
      </c>
      <c r="S137" s="748">
        <f>F137+J137+N137</f>
        <v>12022</v>
      </c>
      <c r="T137" s="499">
        <f>G137+K137+O137</f>
        <v>0</v>
      </c>
      <c r="U137" s="828">
        <f>T137-Q137</f>
        <v>-8742</v>
      </c>
      <c r="V137" s="996">
        <f t="shared" si="276"/>
        <v>0</v>
      </c>
      <c r="W137" s="830">
        <f>T137-S137</f>
        <v>-12022</v>
      </c>
      <c r="X137" s="620">
        <f>X132+X134</f>
        <v>1743</v>
      </c>
      <c r="Y137" s="376">
        <f>Y132+Y134</f>
        <v>0</v>
      </c>
      <c r="Z137" s="374">
        <f>Z132+Z134</f>
        <v>0</v>
      </c>
      <c r="AA137" s="532">
        <f>Z137-Y137</f>
        <v>0</v>
      </c>
      <c r="AB137" s="620">
        <f>AB132+AB134</f>
        <v>1743</v>
      </c>
      <c r="AC137" s="376">
        <f>AC132+AC134</f>
        <v>0</v>
      </c>
      <c r="AD137" s="374">
        <f>AD132+AD134</f>
        <v>0</v>
      </c>
      <c r="AE137" s="532">
        <f>AD137-AC137</f>
        <v>0</v>
      </c>
      <c r="AF137" s="620">
        <f>AF132+AF134</f>
        <v>1743</v>
      </c>
      <c r="AG137" s="376">
        <f>AG132+AG134</f>
        <v>0</v>
      </c>
      <c r="AH137" s="374">
        <f>AH132+AH134</f>
        <v>0</v>
      </c>
      <c r="AI137" s="532">
        <f>AH137-AG137</f>
        <v>0</v>
      </c>
      <c r="AJ137" s="485">
        <f>X137+AB137+AF137</f>
        <v>5229</v>
      </c>
      <c r="AK137" s="1046">
        <f>AK132+AK134</f>
        <v>0</v>
      </c>
      <c r="AL137" s="377">
        <f>Y137+AC137+AG137</f>
        <v>0</v>
      </c>
      <c r="AM137" s="499">
        <f>Z137+AD137+AH137</f>
        <v>0</v>
      </c>
      <c r="AN137" s="836">
        <f>AM137-AJ137</f>
        <v>-5229</v>
      </c>
      <c r="AO137" s="996">
        <f t="shared" si="277"/>
        <v>0</v>
      </c>
      <c r="AP137" s="423">
        <f>AM137-AL137</f>
        <v>0</v>
      </c>
      <c r="AQ137" s="439">
        <f>SUM(Q137,AJ137)</f>
        <v>13971</v>
      </c>
      <c r="AR137" s="499">
        <f>AR132+AR134</f>
        <v>0</v>
      </c>
      <c r="AS137" s="202">
        <f>S137+AL137</f>
        <v>12022</v>
      </c>
      <c r="AT137" s="87">
        <f>SUM(T137,AM137)</f>
        <v>0</v>
      </c>
      <c r="AU137" s="836">
        <f>AT137-AQ137</f>
        <v>-13971</v>
      </c>
      <c r="AV137" s="996">
        <f t="shared" si="279"/>
        <v>0</v>
      </c>
      <c r="AW137" s="61">
        <f>AT137-AS137</f>
        <v>-12022</v>
      </c>
      <c r="AX137" s="213">
        <f>AQ137/6</f>
        <v>2328.5</v>
      </c>
      <c r="AY137" s="85">
        <f>AT137/6</f>
        <v>0</v>
      </c>
      <c r="AZ137" s="319">
        <f>AY137/AX137</f>
        <v>0</v>
      </c>
      <c r="BA137" s="72">
        <f>AY137-AX137</f>
        <v>-2328.5</v>
      </c>
      <c r="BB137" s="72">
        <f>AW137/6</f>
        <v>-2003.6666666666667</v>
      </c>
      <c r="BC137" s="620">
        <f>BC132+BC134</f>
        <v>0</v>
      </c>
      <c r="BD137" s="376">
        <f>BD132+BD134</f>
        <v>0</v>
      </c>
      <c r="BE137" s="374">
        <f>BE132+BE134</f>
        <v>0</v>
      </c>
      <c r="BF137" s="532">
        <f>BE137-BD137</f>
        <v>0</v>
      </c>
      <c r="BG137" s="620">
        <f>BG132+BG134</f>
        <v>0</v>
      </c>
      <c r="BH137" s="376">
        <f>BH132+BH134</f>
        <v>0</v>
      </c>
      <c r="BI137" s="374">
        <f>BI132+BI134</f>
        <v>0</v>
      </c>
      <c r="BJ137" s="532">
        <f>BI137-BH137</f>
        <v>0</v>
      </c>
      <c r="BK137" s="620">
        <f>BK132+BK134</f>
        <v>0</v>
      </c>
      <c r="BL137" s="376">
        <f>BL132+BL134</f>
        <v>0</v>
      </c>
      <c r="BM137" s="374">
        <f>BM132+BM134</f>
        <v>0</v>
      </c>
      <c r="BN137" s="532">
        <f>BM137-BL137</f>
        <v>0</v>
      </c>
      <c r="BO137" s="620">
        <f>BO132+BO134</f>
        <v>0</v>
      </c>
      <c r="BP137" s="499">
        <f>BD137+BH137+BL137</f>
        <v>0</v>
      </c>
      <c r="BQ137" s="499">
        <f>BE137+BI137+BM137</f>
        <v>0</v>
      </c>
      <c r="BR137" s="828">
        <f>BQ137-BO137</f>
        <v>0</v>
      </c>
      <c r="BS137" s="830">
        <f>BQ137-BP137</f>
        <v>0</v>
      </c>
      <c r="BT137" s="620">
        <f>BT132+BT134</f>
        <v>0</v>
      </c>
      <c r="BU137" s="376">
        <f>BU132+BU134</f>
        <v>0</v>
      </c>
      <c r="BV137" s="374">
        <f>BV132+BV134</f>
        <v>0</v>
      </c>
      <c r="BW137" s="532">
        <f>BV137-BU137</f>
        <v>0</v>
      </c>
      <c r="BX137" s="620">
        <f>BX132+BX134</f>
        <v>0</v>
      </c>
      <c r="BY137" s="376">
        <f>BY132+BY134</f>
        <v>0</v>
      </c>
      <c r="BZ137" s="374">
        <f>BZ132+BZ134</f>
        <v>0</v>
      </c>
      <c r="CA137" s="532">
        <f>BZ137-BY137</f>
        <v>0</v>
      </c>
      <c r="CB137" s="620">
        <f>CB132+CB134</f>
        <v>0</v>
      </c>
      <c r="CC137" s="376">
        <f>CC132+CC134</f>
        <v>0</v>
      </c>
      <c r="CD137" s="374">
        <f>CD132+CD134</f>
        <v>0</v>
      </c>
      <c r="CE137" s="532">
        <f>CD137-CC137</f>
        <v>0</v>
      </c>
      <c r="CF137" s="485">
        <f>BT137+BX137+CB137</f>
        <v>0</v>
      </c>
      <c r="CG137" s="377">
        <f>BU137+BY137+CC137</f>
        <v>0</v>
      </c>
      <c r="CH137" s="499">
        <f>BV137+BZ137+CD137</f>
        <v>0</v>
      </c>
      <c r="CI137" s="836">
        <f>CH137-CF137</f>
        <v>0</v>
      </c>
      <c r="CJ137" s="423">
        <f>CH137-CG137</f>
        <v>0</v>
      </c>
      <c r="CK137" s="439">
        <f>SUM(BO137,CF137)</f>
        <v>0</v>
      </c>
      <c r="CL137" s="202">
        <f>BP137+CG137</f>
        <v>0</v>
      </c>
      <c r="CM137" s="87">
        <f>SUM(BQ137,CH137)</f>
        <v>0</v>
      </c>
      <c r="CN137" s="836">
        <f>CM137-CK137</f>
        <v>0</v>
      </c>
      <c r="CO137" s="61">
        <f>CM137-CL137</f>
        <v>0</v>
      </c>
      <c r="CP137" s="213">
        <f>CK137/6</f>
        <v>0</v>
      </c>
      <c r="CQ137" s="85">
        <f>CM137/6</f>
        <v>0</v>
      </c>
      <c r="CR137" s="319" t="e">
        <f>CQ137/CP137</f>
        <v>#DIV/0!</v>
      </c>
      <c r="CS137" s="72">
        <f>CQ137-CP137</f>
        <v>0</v>
      </c>
      <c r="CT137" s="72">
        <f>CO137/6</f>
        <v>0</v>
      </c>
    </row>
    <row r="138" spans="1:98" s="75" customFormat="1" ht="20.100000000000001" customHeight="1">
      <c r="A138" s="40"/>
      <c r="B138" s="43" t="s">
        <v>5</v>
      </c>
      <c r="C138" s="32"/>
      <c r="D138" s="44"/>
      <c r="E138" s="730"/>
      <c r="F138" s="892"/>
      <c r="G138" s="937"/>
      <c r="H138" s="820">
        <f>G139/F139</f>
        <v>0</v>
      </c>
      <c r="I138" s="730"/>
      <c r="J138" s="892"/>
      <c r="K138" s="582"/>
      <c r="L138" s="820">
        <f>K139/J139</f>
        <v>0</v>
      </c>
      <c r="M138" s="730"/>
      <c r="N138" s="892"/>
      <c r="O138" s="582"/>
      <c r="P138" s="580">
        <f>O139/N139</f>
        <v>0</v>
      </c>
      <c r="Q138" s="730"/>
      <c r="R138" s="1031"/>
      <c r="S138" s="976"/>
      <c r="T138" s="410"/>
      <c r="U138" s="829">
        <f>T139/Q139</f>
        <v>0</v>
      </c>
      <c r="V138" s="994">
        <f t="shared" si="276"/>
        <v>0</v>
      </c>
      <c r="W138" s="765">
        <f>T139/S139</f>
        <v>0</v>
      </c>
      <c r="X138" s="730"/>
      <c r="Y138" s="892"/>
      <c r="Z138" s="582"/>
      <c r="AA138" s="580" t="e">
        <f>Z139/Y139</f>
        <v>#DIV/0!</v>
      </c>
      <c r="AB138" s="730"/>
      <c r="AC138" s="892"/>
      <c r="AD138" s="582"/>
      <c r="AE138" s="580" t="e">
        <f>AD139/AC139</f>
        <v>#DIV/0!</v>
      </c>
      <c r="AF138" s="730"/>
      <c r="AG138" s="892"/>
      <c r="AH138" s="582"/>
      <c r="AI138" s="580" t="e">
        <f>AH139/AG139</f>
        <v>#DIV/0!</v>
      </c>
      <c r="AJ138" s="583"/>
      <c r="AK138" s="1031"/>
      <c r="AL138" s="395"/>
      <c r="AM138" s="410"/>
      <c r="AN138" s="838">
        <f>AM139/AJ139</f>
        <v>0</v>
      </c>
      <c r="AO138" s="994">
        <f t="shared" si="277"/>
        <v>0</v>
      </c>
      <c r="AP138" s="411" t="e">
        <f>AM139/AL139</f>
        <v>#DIV/0!</v>
      </c>
      <c r="AQ138" s="394"/>
      <c r="AR138" s="575"/>
      <c r="AS138" s="19"/>
      <c r="AT138" s="10"/>
      <c r="AU138" s="838">
        <f>AT139/AQ139</f>
        <v>0</v>
      </c>
      <c r="AV138" s="994">
        <f t="shared" si="279"/>
        <v>0</v>
      </c>
      <c r="AW138" s="5">
        <f>AT139/AS139</f>
        <v>0</v>
      </c>
      <c r="AX138" s="213"/>
      <c r="AY138" s="85"/>
      <c r="BC138" s="730"/>
      <c r="BD138" s="892"/>
      <c r="BE138" s="582"/>
      <c r="BF138" s="820" t="e">
        <f>BE139/BD139</f>
        <v>#DIV/0!</v>
      </c>
      <c r="BG138" s="730"/>
      <c r="BH138" s="892"/>
      <c r="BI138" s="582"/>
      <c r="BJ138" s="820" t="e">
        <f>BI139/BH139</f>
        <v>#DIV/0!</v>
      </c>
      <c r="BK138" s="730"/>
      <c r="BL138" s="892"/>
      <c r="BM138" s="582"/>
      <c r="BN138" s="580" t="e">
        <f>BM139/BL139</f>
        <v>#DIV/0!</v>
      </c>
      <c r="BO138" s="583"/>
      <c r="BP138" s="395"/>
      <c r="BQ138" s="410"/>
      <c r="BR138" s="829" t="e">
        <f>BQ139/BO139</f>
        <v>#DIV/0!</v>
      </c>
      <c r="BS138" s="765" t="e">
        <f>BQ139/BP139</f>
        <v>#DIV/0!</v>
      </c>
      <c r="BT138" s="730"/>
      <c r="BU138" s="892"/>
      <c r="BV138" s="582"/>
      <c r="BW138" s="580" t="e">
        <f>BV139/BU139</f>
        <v>#DIV/0!</v>
      </c>
      <c r="BX138" s="730"/>
      <c r="BY138" s="892"/>
      <c r="BZ138" s="582"/>
      <c r="CA138" s="580" t="e">
        <f>BZ139/BY139</f>
        <v>#DIV/0!</v>
      </c>
      <c r="CB138" s="730"/>
      <c r="CC138" s="892"/>
      <c r="CD138" s="582"/>
      <c r="CE138" s="580" t="e">
        <f>CD139/CC139</f>
        <v>#DIV/0!</v>
      </c>
      <c r="CF138" s="583"/>
      <c r="CG138" s="395"/>
      <c r="CH138" s="410"/>
      <c r="CI138" s="838" t="e">
        <f>CH139/CF139</f>
        <v>#DIV/0!</v>
      </c>
      <c r="CJ138" s="411" t="e">
        <f>CH139/CG139</f>
        <v>#DIV/0!</v>
      </c>
      <c r="CK138" s="394"/>
      <c r="CL138" s="19"/>
      <c r="CM138" s="10"/>
      <c r="CN138" s="838" t="e">
        <f>CM139/CK139</f>
        <v>#DIV/0!</v>
      </c>
      <c r="CO138" s="5" t="e">
        <f>CM139/CL139</f>
        <v>#DIV/0!</v>
      </c>
      <c r="CP138" s="213"/>
      <c r="CQ138" s="85"/>
    </row>
    <row r="139" spans="1:98" s="185" customFormat="1" ht="20.100000000000001" customHeight="1">
      <c r="A139" s="80"/>
      <c r="B139" s="233" t="s">
        <v>99</v>
      </c>
      <c r="C139" s="187"/>
      <c r="D139" s="181"/>
      <c r="E139" s="731">
        <v>1417</v>
      </c>
      <c r="F139" s="376">
        <v>1417</v>
      </c>
      <c r="G139" s="375"/>
      <c r="H139" s="532">
        <f>G139-F139</f>
        <v>-1417</v>
      </c>
      <c r="I139" s="731">
        <v>1417</v>
      </c>
      <c r="J139" s="376">
        <v>1417</v>
      </c>
      <c r="K139" s="374"/>
      <c r="L139" s="532">
        <f>K139-J139</f>
        <v>-1417</v>
      </c>
      <c r="M139" s="731">
        <v>1585</v>
      </c>
      <c r="N139" s="376">
        <v>1585</v>
      </c>
      <c r="O139" s="374"/>
      <c r="P139" s="532">
        <f>O139-N139</f>
        <v>-1585</v>
      </c>
      <c r="Q139" s="644">
        <f>E139+I139+M139</f>
        <v>4419</v>
      </c>
      <c r="R139" s="1023"/>
      <c r="S139" s="592">
        <f>F139+J139+N139</f>
        <v>4419</v>
      </c>
      <c r="T139" s="415">
        <f>G139+K139+O139</f>
        <v>0</v>
      </c>
      <c r="U139" s="499">
        <f>T139-Q139</f>
        <v>-4419</v>
      </c>
      <c r="V139" s="377">
        <f t="shared" si="276"/>
        <v>0</v>
      </c>
      <c r="W139" s="645">
        <f>T139-S139</f>
        <v>-4419</v>
      </c>
      <c r="X139" s="731">
        <v>1651</v>
      </c>
      <c r="Y139" s="376"/>
      <c r="Z139" s="374"/>
      <c r="AA139" s="532">
        <f>Z139-Y139</f>
        <v>0</v>
      </c>
      <c r="AB139" s="731">
        <v>1639</v>
      </c>
      <c r="AC139" s="376"/>
      <c r="AD139" s="374"/>
      <c r="AE139" s="532">
        <f>AD139-AC139</f>
        <v>0</v>
      </c>
      <c r="AF139" s="731">
        <v>1557</v>
      </c>
      <c r="AG139" s="376"/>
      <c r="AH139" s="374"/>
      <c r="AI139" s="532">
        <f>AH139-AG139</f>
        <v>0</v>
      </c>
      <c r="AJ139" s="485">
        <f>X139+AB139+AF139</f>
        <v>4847</v>
      </c>
      <c r="AK139" s="1023"/>
      <c r="AL139" s="592">
        <f>Y139+AC139+AG139</f>
        <v>0</v>
      </c>
      <c r="AM139" s="415">
        <f>Z139+AD139+AH139</f>
        <v>0</v>
      </c>
      <c r="AN139" s="836">
        <f>AM139-AJ139</f>
        <v>-4847</v>
      </c>
      <c r="AO139" s="377">
        <f t="shared" si="277"/>
        <v>0</v>
      </c>
      <c r="AP139" s="423">
        <f>AM139-AL139</f>
        <v>0</v>
      </c>
      <c r="AQ139" s="439">
        <f>SUM(Q139,AJ139)</f>
        <v>9266</v>
      </c>
      <c r="AR139" s="593">
        <f>AK139+R139</f>
        <v>0</v>
      </c>
      <c r="AS139" s="202">
        <f>S139+AL139</f>
        <v>4419</v>
      </c>
      <c r="AT139" s="9">
        <f>SUM(T139,AM139)</f>
        <v>0</v>
      </c>
      <c r="AU139" s="836">
        <f>AT139-AQ139</f>
        <v>-9266</v>
      </c>
      <c r="AV139" s="377">
        <f t="shared" si="279"/>
        <v>0</v>
      </c>
      <c r="AW139" s="61">
        <f>AT139-AS139</f>
        <v>-4419</v>
      </c>
      <c r="AX139" s="213">
        <f>AQ139/6</f>
        <v>1544.3333333333333</v>
      </c>
      <c r="AY139" s="85">
        <f>AT139/6</f>
        <v>0</v>
      </c>
      <c r="AZ139" s="332">
        <f>AY139/AX139</f>
        <v>0</v>
      </c>
      <c r="BA139" s="72">
        <f>AY139-AX139</f>
        <v>-1544.3333333333333</v>
      </c>
      <c r="BB139" s="72">
        <f>AW139/6</f>
        <v>-736.5</v>
      </c>
      <c r="BC139" s="620"/>
      <c r="BD139" s="376"/>
      <c r="BE139" s="374"/>
      <c r="BF139" s="532">
        <f>BE139-BD139</f>
        <v>0</v>
      </c>
      <c r="BG139" s="620"/>
      <c r="BH139" s="376"/>
      <c r="BI139" s="374"/>
      <c r="BJ139" s="532">
        <f>BI139-BH139</f>
        <v>0</v>
      </c>
      <c r="BK139" s="620"/>
      <c r="BL139" s="376"/>
      <c r="BM139" s="374"/>
      <c r="BN139" s="532">
        <f>BM139-BL139</f>
        <v>0</v>
      </c>
      <c r="BO139" s="485">
        <f>BC139+BG139+BK139</f>
        <v>0</v>
      </c>
      <c r="BP139" s="592">
        <f>BD139+BH139+BL139</f>
        <v>0</v>
      </c>
      <c r="BQ139" s="415">
        <f>BE139+BI139+BM139</f>
        <v>0</v>
      </c>
      <c r="BR139" s="828">
        <f>BQ139-BO139</f>
        <v>0</v>
      </c>
      <c r="BS139" s="830">
        <f>BQ139-BP139</f>
        <v>0</v>
      </c>
      <c r="BT139" s="620"/>
      <c r="BU139" s="376"/>
      <c r="BV139" s="374"/>
      <c r="BW139" s="532">
        <f>BV139-BU139</f>
        <v>0</v>
      </c>
      <c r="BX139" s="620"/>
      <c r="BY139" s="376"/>
      <c r="BZ139" s="374"/>
      <c r="CA139" s="532">
        <f>BZ139-BY139</f>
        <v>0</v>
      </c>
      <c r="CB139" s="620"/>
      <c r="CC139" s="376"/>
      <c r="CD139" s="374"/>
      <c r="CE139" s="532">
        <f>CD139-CC139</f>
        <v>0</v>
      </c>
      <c r="CF139" s="485">
        <f>BT139+BX139+CB139</f>
        <v>0</v>
      </c>
      <c r="CG139" s="592">
        <f>BU139+BY139+CC139</f>
        <v>0</v>
      </c>
      <c r="CH139" s="415">
        <f>BV139+BZ139+CD139</f>
        <v>0</v>
      </c>
      <c r="CI139" s="836">
        <f>CH139-CF139</f>
        <v>0</v>
      </c>
      <c r="CJ139" s="423">
        <f>CH139-CG139</f>
        <v>0</v>
      </c>
      <c r="CK139" s="439">
        <f>SUM(BO139,CF139)</f>
        <v>0</v>
      </c>
      <c r="CL139" s="202">
        <f>BP139+CG139</f>
        <v>0</v>
      </c>
      <c r="CM139" s="9">
        <f>SUM(BQ139,CH139)</f>
        <v>0</v>
      </c>
      <c r="CN139" s="836">
        <f>CM139-CK139</f>
        <v>0</v>
      </c>
      <c r="CO139" s="61">
        <f>CM139-CL139</f>
        <v>0</v>
      </c>
      <c r="CP139" s="213">
        <f>CK139/6</f>
        <v>0</v>
      </c>
      <c r="CQ139" s="85">
        <f>CM139/6</f>
        <v>0</v>
      </c>
      <c r="CR139" s="332" t="e">
        <f>CQ139/CP139</f>
        <v>#DIV/0!</v>
      </c>
      <c r="CS139" s="72">
        <f>CQ139-CP139</f>
        <v>0</v>
      </c>
      <c r="CT139" s="72">
        <f>CO139/6</f>
        <v>0</v>
      </c>
    </row>
    <row r="140" spans="1:98" s="919" customFormat="1" ht="19.5" customHeight="1">
      <c r="A140" s="913"/>
      <c r="B140" s="912" t="s">
        <v>112</v>
      </c>
      <c r="C140" s="914"/>
      <c r="D140" s="915"/>
      <c r="E140" s="728"/>
      <c r="F140" s="888"/>
      <c r="G140" s="742"/>
      <c r="H140" s="550"/>
      <c r="I140" s="728"/>
      <c r="J140" s="888"/>
      <c r="K140" s="549"/>
      <c r="L140" s="550"/>
      <c r="M140" s="728"/>
      <c r="N140" s="888"/>
      <c r="O140" s="549"/>
      <c r="P140" s="550"/>
      <c r="Q140" s="1016"/>
      <c r="R140" s="1027"/>
      <c r="S140" s="552"/>
      <c r="T140" s="553"/>
      <c r="U140" s="741"/>
      <c r="V140" s="995">
        <f t="shared" si="276"/>
        <v>0</v>
      </c>
      <c r="W140" s="920"/>
      <c r="X140" s="728"/>
      <c r="Y140" s="888"/>
      <c r="Z140" s="549"/>
      <c r="AA140" s="550"/>
      <c r="AB140" s="728"/>
      <c r="AC140" s="888"/>
      <c r="AD140" s="549"/>
      <c r="AE140" s="550"/>
      <c r="AF140" s="728"/>
      <c r="AG140" s="888"/>
      <c r="AH140" s="549"/>
      <c r="AI140" s="550"/>
      <c r="AJ140" s="551"/>
      <c r="AK140" s="1027"/>
      <c r="AL140" s="552"/>
      <c r="AM140" s="553"/>
      <c r="AN140" s="921"/>
      <c r="AO140" s="995">
        <f t="shared" si="277"/>
        <v>0</v>
      </c>
      <c r="AP140" s="920"/>
      <c r="AQ140" s="922"/>
      <c r="AR140" s="1039"/>
      <c r="AS140" s="917"/>
      <c r="AT140" s="372"/>
      <c r="AU140" s="923"/>
      <c r="AV140" s="995">
        <f t="shared" si="279"/>
        <v>0</v>
      </c>
      <c r="AW140" s="916"/>
      <c r="AX140" s="918"/>
      <c r="AY140" s="197"/>
      <c r="AZ140" s="154"/>
      <c r="BC140" s="728"/>
      <c r="BD140" s="888"/>
      <c r="BE140" s="549"/>
      <c r="BF140" s="550"/>
      <c r="BG140" s="728"/>
      <c r="BH140" s="888"/>
      <c r="BI140" s="549"/>
      <c r="BJ140" s="550"/>
      <c r="BK140" s="728"/>
      <c r="BL140" s="888"/>
      <c r="BM140" s="549"/>
      <c r="BN140" s="550"/>
      <c r="BO140" s="551"/>
      <c r="BP140" s="552"/>
      <c r="BQ140" s="553"/>
      <c r="BR140" s="741"/>
      <c r="BS140" s="920"/>
      <c r="BT140" s="728"/>
      <c r="BU140" s="888"/>
      <c r="BV140" s="549"/>
      <c r="BW140" s="550"/>
      <c r="BX140" s="728"/>
      <c r="BY140" s="888"/>
      <c r="BZ140" s="549"/>
      <c r="CA140" s="550"/>
      <c r="CB140" s="728"/>
      <c r="CC140" s="888"/>
      <c r="CD140" s="549"/>
      <c r="CE140" s="550"/>
      <c r="CF140" s="551"/>
      <c r="CG140" s="552"/>
      <c r="CH140" s="553"/>
      <c r="CI140" s="921"/>
      <c r="CJ140" s="920"/>
      <c r="CK140" s="922"/>
      <c r="CL140" s="917"/>
      <c r="CM140" s="372"/>
      <c r="CN140" s="923"/>
      <c r="CO140" s="916"/>
      <c r="CP140" s="918"/>
      <c r="CQ140" s="197"/>
      <c r="CR140" s="154"/>
    </row>
    <row r="141" spans="1:98" s="75" customFormat="1" ht="20.100000000000001" customHeight="1">
      <c r="A141" s="40"/>
      <c r="B141" s="33" t="s">
        <v>5</v>
      </c>
      <c r="C141" s="32"/>
      <c r="D141" s="44"/>
      <c r="E141" s="617"/>
      <c r="F141" s="885"/>
      <c r="G141" s="930"/>
      <c r="H141" s="820" t="e">
        <f>G142/F142</f>
        <v>#DIV/0!</v>
      </c>
      <c r="I141" s="617"/>
      <c r="J141" s="885"/>
      <c r="K141" s="536"/>
      <c r="L141" s="820" t="e">
        <f>K142/J142</f>
        <v>#DIV/0!</v>
      </c>
      <c r="M141" s="617"/>
      <c r="N141" s="885"/>
      <c r="O141" s="536"/>
      <c r="P141" s="604" t="e">
        <f>O142/N142</f>
        <v>#DIV/0!</v>
      </c>
      <c r="Q141" s="617"/>
      <c r="R141" s="1033"/>
      <c r="S141" s="474"/>
      <c r="T141" s="435"/>
      <c r="U141" s="829" t="e">
        <f>T142/Q142</f>
        <v>#DIV/0!</v>
      </c>
      <c r="V141" s="994">
        <f t="shared" si="276"/>
        <v>0</v>
      </c>
      <c r="W141" s="765" t="e">
        <f>T142/S142</f>
        <v>#DIV/0!</v>
      </c>
      <c r="X141" s="617"/>
      <c r="Y141" s="885"/>
      <c r="Z141" s="536"/>
      <c r="AA141" s="604" t="e">
        <f>Z142/Y142</f>
        <v>#DIV/0!</v>
      </c>
      <c r="AB141" s="617"/>
      <c r="AC141" s="885"/>
      <c r="AD141" s="536"/>
      <c r="AE141" s="604" t="e">
        <f>AD142/AC142</f>
        <v>#DIV/0!</v>
      </c>
      <c r="AF141" s="617"/>
      <c r="AG141" s="885"/>
      <c r="AH141" s="536"/>
      <c r="AI141" s="604" t="e">
        <f>AH142/AG142</f>
        <v>#DIV/0!</v>
      </c>
      <c r="AJ141" s="634"/>
      <c r="AK141" s="1033"/>
      <c r="AL141" s="664"/>
      <c r="AM141" s="435"/>
      <c r="AN141" s="838" t="e">
        <f>AM142/AJ142</f>
        <v>#DIV/0!</v>
      </c>
      <c r="AO141" s="994">
        <f t="shared" si="277"/>
        <v>0</v>
      </c>
      <c r="AP141" s="409" t="e">
        <f>AM142/AL142</f>
        <v>#DIV/0!</v>
      </c>
      <c r="AQ141" s="911"/>
      <c r="AR141" s="472"/>
      <c r="AS141" s="19"/>
      <c r="AT141" s="10"/>
      <c r="AU141" s="838" t="e">
        <f>AT142/AQ142</f>
        <v>#DIV/0!</v>
      </c>
      <c r="AV141" s="994">
        <f t="shared" si="279"/>
        <v>0</v>
      </c>
      <c r="AW141" s="64" t="e">
        <f>AT142/AS142</f>
        <v>#DIV/0!</v>
      </c>
      <c r="AX141" s="213"/>
      <c r="AY141" s="85"/>
      <c r="BC141" s="617"/>
      <c r="BD141" s="885"/>
      <c r="BE141" s="536"/>
      <c r="BF141" s="820" t="e">
        <f>BE142/BD142</f>
        <v>#DIV/0!</v>
      </c>
      <c r="BG141" s="617"/>
      <c r="BH141" s="885"/>
      <c r="BI141" s="536"/>
      <c r="BJ141" s="820" t="e">
        <f>BI142/BH142</f>
        <v>#DIV/0!</v>
      </c>
      <c r="BK141" s="617"/>
      <c r="BL141" s="885"/>
      <c r="BM141" s="536"/>
      <c r="BN141" s="604" t="e">
        <f>BM142/BL142</f>
        <v>#DIV/0!</v>
      </c>
      <c r="BO141" s="634"/>
      <c r="BP141" s="664"/>
      <c r="BQ141" s="435"/>
      <c r="BR141" s="829" t="e">
        <f>BQ142/BO142</f>
        <v>#DIV/0!</v>
      </c>
      <c r="BS141" s="765" t="e">
        <f>BQ142/BP142</f>
        <v>#DIV/0!</v>
      </c>
      <c r="BT141" s="617"/>
      <c r="BU141" s="885"/>
      <c r="BV141" s="536"/>
      <c r="BW141" s="604" t="e">
        <f>BV142/BU142</f>
        <v>#DIV/0!</v>
      </c>
      <c r="BX141" s="617"/>
      <c r="BY141" s="885"/>
      <c r="BZ141" s="536"/>
      <c r="CA141" s="604" t="e">
        <f>BZ142/BY142</f>
        <v>#DIV/0!</v>
      </c>
      <c r="CB141" s="617"/>
      <c r="CC141" s="885"/>
      <c r="CD141" s="536"/>
      <c r="CE141" s="604" t="e">
        <f>CD142/CC142</f>
        <v>#DIV/0!</v>
      </c>
      <c r="CF141" s="634"/>
      <c r="CG141" s="664"/>
      <c r="CH141" s="435"/>
      <c r="CI141" s="838" t="e">
        <f>CH142/CF142</f>
        <v>#DIV/0!</v>
      </c>
      <c r="CJ141" s="409" t="e">
        <f>CH142/CG142</f>
        <v>#DIV/0!</v>
      </c>
      <c r="CK141" s="911"/>
      <c r="CL141" s="19"/>
      <c r="CM141" s="10"/>
      <c r="CN141" s="838" t="e">
        <f>CM142/CK142</f>
        <v>#DIV/0!</v>
      </c>
      <c r="CO141" s="64" t="e">
        <f>CM142/CL142</f>
        <v>#DIV/0!</v>
      </c>
      <c r="CP141" s="213"/>
      <c r="CQ141" s="85"/>
    </row>
    <row r="142" spans="1:98" s="185" customFormat="1" ht="20.100000000000001" customHeight="1">
      <c r="A142" s="80"/>
      <c r="B142" s="41" t="s">
        <v>71</v>
      </c>
      <c r="C142" s="187"/>
      <c r="D142" s="181"/>
      <c r="E142" s="620"/>
      <c r="F142" s="376"/>
      <c r="G142" s="375"/>
      <c r="H142" s="532">
        <f>G142-F142</f>
        <v>0</v>
      </c>
      <c r="I142" s="620"/>
      <c r="J142" s="376"/>
      <c r="K142" s="374"/>
      <c r="L142" s="532">
        <f>K142-J142</f>
        <v>0</v>
      </c>
      <c r="M142" s="620"/>
      <c r="N142" s="376"/>
      <c r="O142" s="374"/>
      <c r="P142" s="532">
        <f>O142-N142</f>
        <v>0</v>
      </c>
      <c r="Q142" s="644">
        <f>E142+I142+M142</f>
        <v>0</v>
      </c>
      <c r="R142" s="1023"/>
      <c r="S142" s="592">
        <f>F142+J142+N142</f>
        <v>0</v>
      </c>
      <c r="T142" s="415">
        <f>G142+K142+O142</f>
        <v>0</v>
      </c>
      <c r="U142" s="828">
        <f>T142-Q142</f>
        <v>0</v>
      </c>
      <c r="V142" s="996">
        <f t="shared" si="276"/>
        <v>0</v>
      </c>
      <c r="W142" s="830">
        <f>T142-S142</f>
        <v>0</v>
      </c>
      <c r="X142" s="620"/>
      <c r="Y142" s="376"/>
      <c r="Z142" s="374"/>
      <c r="AA142" s="532">
        <f>Z142-Y142</f>
        <v>0</v>
      </c>
      <c r="AB142" s="620"/>
      <c r="AC142" s="376"/>
      <c r="AD142" s="374"/>
      <c r="AE142" s="532">
        <f>AD142-AC142</f>
        <v>0</v>
      </c>
      <c r="AF142" s="620"/>
      <c r="AG142" s="376"/>
      <c r="AH142" s="374"/>
      <c r="AI142" s="532">
        <f>AH142-AG142</f>
        <v>0</v>
      </c>
      <c r="AJ142" s="485">
        <f>X142+AB142+AF142</f>
        <v>0</v>
      </c>
      <c r="AK142" s="1023"/>
      <c r="AL142" s="592">
        <f>Y142+AC142+AG142</f>
        <v>0</v>
      </c>
      <c r="AM142" s="415">
        <f>Z142+AD142+AH142</f>
        <v>0</v>
      </c>
      <c r="AN142" s="836">
        <f>AM142-AJ142</f>
        <v>0</v>
      </c>
      <c r="AO142" s="996">
        <f t="shared" si="277"/>
        <v>0</v>
      </c>
      <c r="AP142" s="423">
        <f>AM142-AL142</f>
        <v>0</v>
      </c>
      <c r="AQ142" s="439">
        <f>SUM(Q142,AJ142)</f>
        <v>0</v>
      </c>
      <c r="AR142" s="593">
        <f>AK142+R142</f>
        <v>0</v>
      </c>
      <c r="AS142" s="202">
        <f>S142+AL142</f>
        <v>0</v>
      </c>
      <c r="AT142" s="9">
        <f>SUM(T142,AM142)</f>
        <v>0</v>
      </c>
      <c r="AU142" s="836">
        <f>AT142-AQ142</f>
        <v>0</v>
      </c>
      <c r="AV142" s="996">
        <f t="shared" si="279"/>
        <v>0</v>
      </c>
      <c r="AW142" s="61">
        <f>AT142-AS142</f>
        <v>0</v>
      </c>
      <c r="AX142" s="213">
        <f>AQ142/6</f>
        <v>0</v>
      </c>
      <c r="AY142" s="85">
        <f>AT142/6</f>
        <v>0</v>
      </c>
      <c r="AZ142" s="332" t="e">
        <f>AY142/AX142</f>
        <v>#DIV/0!</v>
      </c>
      <c r="BA142" s="72">
        <f>AY142-AX142</f>
        <v>0</v>
      </c>
      <c r="BB142" s="72">
        <f>AW142/6</f>
        <v>0</v>
      </c>
      <c r="BC142" s="620"/>
      <c r="BD142" s="376"/>
      <c r="BE142" s="374"/>
      <c r="BF142" s="532">
        <f>BE142-BD142</f>
        <v>0</v>
      </c>
      <c r="BG142" s="620"/>
      <c r="BH142" s="376"/>
      <c r="BI142" s="374"/>
      <c r="BJ142" s="532">
        <f>BI142-BH142</f>
        <v>0</v>
      </c>
      <c r="BK142" s="620"/>
      <c r="BL142" s="376"/>
      <c r="BM142" s="374"/>
      <c r="BN142" s="532">
        <f>BM142-BL142</f>
        <v>0</v>
      </c>
      <c r="BO142" s="485">
        <f>BC142+BG142+BK142</f>
        <v>0</v>
      </c>
      <c r="BP142" s="592">
        <f>BD142+BH142+BL142</f>
        <v>0</v>
      </c>
      <c r="BQ142" s="415">
        <f>BE142+BI142+BM142</f>
        <v>0</v>
      </c>
      <c r="BR142" s="828">
        <f>BQ142-BO142</f>
        <v>0</v>
      </c>
      <c r="BS142" s="830">
        <f>BQ142-BP142</f>
        <v>0</v>
      </c>
      <c r="BT142" s="620"/>
      <c r="BU142" s="376"/>
      <c r="BV142" s="374"/>
      <c r="BW142" s="532">
        <f>BV142-BU142</f>
        <v>0</v>
      </c>
      <c r="BX142" s="620"/>
      <c r="BY142" s="376"/>
      <c r="BZ142" s="374"/>
      <c r="CA142" s="532">
        <f>BZ142-BY142</f>
        <v>0</v>
      </c>
      <c r="CB142" s="620"/>
      <c r="CC142" s="376"/>
      <c r="CD142" s="374"/>
      <c r="CE142" s="532">
        <f>CD142-CC142</f>
        <v>0</v>
      </c>
      <c r="CF142" s="485">
        <f>BT142+BX142+CB142</f>
        <v>0</v>
      </c>
      <c r="CG142" s="592">
        <f>BU142+BY142+CC142</f>
        <v>0</v>
      </c>
      <c r="CH142" s="415">
        <f>BV142+BZ142+CD142</f>
        <v>0</v>
      </c>
      <c r="CI142" s="836">
        <f>CH142-CF142</f>
        <v>0</v>
      </c>
      <c r="CJ142" s="423">
        <f>CH142-CG142</f>
        <v>0</v>
      </c>
      <c r="CK142" s="439">
        <f>SUM(BO142,CF142)</f>
        <v>0</v>
      </c>
      <c r="CL142" s="202">
        <f>BP142+CG142</f>
        <v>0</v>
      </c>
      <c r="CM142" s="9">
        <f>SUM(BQ142,CH142)</f>
        <v>0</v>
      </c>
      <c r="CN142" s="836">
        <f>CM142-CK142</f>
        <v>0</v>
      </c>
      <c r="CO142" s="61">
        <f>CM142-CL142</f>
        <v>0</v>
      </c>
      <c r="CP142" s="213">
        <f>CK142/6</f>
        <v>0</v>
      </c>
      <c r="CQ142" s="85">
        <f>CM142/6</f>
        <v>0</v>
      </c>
      <c r="CR142" s="332" t="e">
        <f>CQ142/CP142</f>
        <v>#DIV/0!</v>
      </c>
      <c r="CS142" s="72">
        <f>CQ142-CP142</f>
        <v>0</v>
      </c>
      <c r="CT142" s="72">
        <f>CO142/6</f>
        <v>0</v>
      </c>
    </row>
    <row r="143" spans="1:98" s="75" customFormat="1" ht="20.100000000000001" customHeight="1">
      <c r="A143" s="40"/>
      <c r="B143" s="43" t="s">
        <v>5</v>
      </c>
      <c r="C143" s="32"/>
      <c r="D143" s="44"/>
      <c r="E143" s="730"/>
      <c r="F143" s="892"/>
      <c r="G143" s="937"/>
      <c r="H143" s="820" t="e">
        <f>G144/F144</f>
        <v>#DIV/0!</v>
      </c>
      <c r="I143" s="730"/>
      <c r="J143" s="892"/>
      <c r="K143" s="582"/>
      <c r="L143" s="820" t="e">
        <f>K144/J144</f>
        <v>#DIV/0!</v>
      </c>
      <c r="M143" s="730"/>
      <c r="N143" s="892"/>
      <c r="O143" s="582"/>
      <c r="P143" s="580">
        <f>O144/N144</f>
        <v>0</v>
      </c>
      <c r="Q143" s="730"/>
      <c r="R143" s="1031"/>
      <c r="S143" s="976"/>
      <c r="T143" s="410"/>
      <c r="U143" s="829" t="e">
        <f>T144/Q144</f>
        <v>#DIV/0!</v>
      </c>
      <c r="V143" s="994">
        <f t="shared" si="276"/>
        <v>0</v>
      </c>
      <c r="W143" s="765">
        <f>T144/S144</f>
        <v>0</v>
      </c>
      <c r="X143" s="730"/>
      <c r="Y143" s="892"/>
      <c r="Z143" s="582"/>
      <c r="AA143" s="580" t="e">
        <f>Z144/Y144</f>
        <v>#DIV/0!</v>
      </c>
      <c r="AB143" s="730"/>
      <c r="AC143" s="892"/>
      <c r="AD143" s="582"/>
      <c r="AE143" s="580" t="e">
        <f>AD144/AC144</f>
        <v>#DIV/0!</v>
      </c>
      <c r="AF143" s="730"/>
      <c r="AG143" s="892"/>
      <c r="AH143" s="582"/>
      <c r="AI143" s="580" t="e">
        <f>AH144/AG144</f>
        <v>#DIV/0!</v>
      </c>
      <c r="AJ143" s="583"/>
      <c r="AK143" s="1031"/>
      <c r="AL143" s="395"/>
      <c r="AM143" s="410"/>
      <c r="AN143" s="838">
        <f>AM144/AJ144</f>
        <v>0</v>
      </c>
      <c r="AO143" s="994">
        <f t="shared" si="277"/>
        <v>0</v>
      </c>
      <c r="AP143" s="411" t="e">
        <f>AM144/AL144</f>
        <v>#DIV/0!</v>
      </c>
      <c r="AQ143" s="394"/>
      <c r="AR143" s="575"/>
      <c r="AS143" s="19"/>
      <c r="AT143" s="10"/>
      <c r="AU143" s="838">
        <f>AT144/AQ144</f>
        <v>0</v>
      </c>
      <c r="AV143" s="994">
        <f t="shared" si="279"/>
        <v>0</v>
      </c>
      <c r="AW143" s="5">
        <f>AT144/AS144</f>
        <v>0</v>
      </c>
      <c r="AX143" s="213"/>
      <c r="AY143" s="85"/>
      <c r="BC143" s="730"/>
      <c r="BD143" s="892"/>
      <c r="BE143" s="582"/>
      <c r="BF143" s="820" t="e">
        <f>BE144/BD144</f>
        <v>#DIV/0!</v>
      </c>
      <c r="BG143" s="730"/>
      <c r="BH143" s="892"/>
      <c r="BI143" s="582"/>
      <c r="BJ143" s="820" t="e">
        <f>BI144/BH144</f>
        <v>#DIV/0!</v>
      </c>
      <c r="BK143" s="730"/>
      <c r="BL143" s="892"/>
      <c r="BM143" s="582"/>
      <c r="BN143" s="580" t="e">
        <f>BM144/BL144</f>
        <v>#DIV/0!</v>
      </c>
      <c r="BO143" s="583"/>
      <c r="BP143" s="395"/>
      <c r="BQ143" s="410"/>
      <c r="BR143" s="829" t="e">
        <f>BQ144/BO144</f>
        <v>#DIV/0!</v>
      </c>
      <c r="BS143" s="765" t="e">
        <f>BQ144/BP144</f>
        <v>#DIV/0!</v>
      </c>
      <c r="BT143" s="730"/>
      <c r="BU143" s="892"/>
      <c r="BV143" s="582"/>
      <c r="BW143" s="580" t="e">
        <f>BV144/BU144</f>
        <v>#DIV/0!</v>
      </c>
      <c r="BX143" s="730"/>
      <c r="BY143" s="892"/>
      <c r="BZ143" s="582"/>
      <c r="CA143" s="580" t="e">
        <f>BZ144/BY144</f>
        <v>#DIV/0!</v>
      </c>
      <c r="CB143" s="730"/>
      <c r="CC143" s="892"/>
      <c r="CD143" s="582"/>
      <c r="CE143" s="580" t="e">
        <f>CD144/CC144</f>
        <v>#DIV/0!</v>
      </c>
      <c r="CF143" s="583"/>
      <c r="CG143" s="395"/>
      <c r="CH143" s="410"/>
      <c r="CI143" s="838" t="e">
        <f>CH144/CF144</f>
        <v>#DIV/0!</v>
      </c>
      <c r="CJ143" s="411" t="e">
        <f>CH144/CG144</f>
        <v>#DIV/0!</v>
      </c>
      <c r="CK143" s="394"/>
      <c r="CL143" s="19"/>
      <c r="CM143" s="10"/>
      <c r="CN143" s="838" t="e">
        <f>CM144/CK144</f>
        <v>#DIV/0!</v>
      </c>
      <c r="CO143" s="5" t="e">
        <f>CM144/CL144</f>
        <v>#DIV/0!</v>
      </c>
      <c r="CP143" s="213"/>
      <c r="CQ143" s="85"/>
    </row>
    <row r="144" spans="1:98" s="185" customFormat="1" ht="20.100000000000001" customHeight="1">
      <c r="A144" s="80"/>
      <c r="B144" s="41" t="s">
        <v>102</v>
      </c>
      <c r="C144" s="187"/>
      <c r="D144" s="181"/>
      <c r="E144" s="620">
        <v>0</v>
      </c>
      <c r="F144" s="376">
        <v>0</v>
      </c>
      <c r="G144" s="375">
        <v>0</v>
      </c>
      <c r="H144" s="532">
        <f>G144-F144</f>
        <v>0</v>
      </c>
      <c r="I144" s="620">
        <v>0</v>
      </c>
      <c r="J144" s="376">
        <v>0</v>
      </c>
      <c r="K144" s="374"/>
      <c r="L144" s="532">
        <f>K144-J144</f>
        <v>0</v>
      </c>
      <c r="M144" s="620">
        <v>0</v>
      </c>
      <c r="N144" s="376">
        <v>662</v>
      </c>
      <c r="O144" s="374"/>
      <c r="P144" s="532">
        <f>O144-N144</f>
        <v>-662</v>
      </c>
      <c r="Q144" s="644">
        <f>E144+I144+M144</f>
        <v>0</v>
      </c>
      <c r="R144" s="1023"/>
      <c r="S144" s="592">
        <f>F144+J144+N144</f>
        <v>662</v>
      </c>
      <c r="T144" s="415">
        <f>G144+K144+O144</f>
        <v>0</v>
      </c>
      <c r="U144" s="499">
        <f>T144-Q144</f>
        <v>0</v>
      </c>
      <c r="V144" s="377">
        <f t="shared" si="276"/>
        <v>0</v>
      </c>
      <c r="W144" s="645">
        <f>T144-S144</f>
        <v>-662</v>
      </c>
      <c r="X144" s="620">
        <v>662</v>
      </c>
      <c r="Y144" s="376"/>
      <c r="Z144" s="374"/>
      <c r="AA144" s="532">
        <f>Z144-Y144</f>
        <v>0</v>
      </c>
      <c r="AB144" s="620">
        <v>662</v>
      </c>
      <c r="AC144" s="376"/>
      <c r="AD144" s="374"/>
      <c r="AE144" s="532">
        <f>AD144-AC144</f>
        <v>0</v>
      </c>
      <c r="AF144" s="620">
        <v>662</v>
      </c>
      <c r="AG144" s="376"/>
      <c r="AH144" s="374"/>
      <c r="AI144" s="532">
        <f>AH144-AG144</f>
        <v>0</v>
      </c>
      <c r="AJ144" s="485">
        <f>X144+AB144+AF144</f>
        <v>1986</v>
      </c>
      <c r="AK144" s="1023"/>
      <c r="AL144" s="592">
        <f>Y144+AC144+AG144</f>
        <v>0</v>
      </c>
      <c r="AM144" s="415">
        <f>Z144+AD144+AH144</f>
        <v>0</v>
      </c>
      <c r="AN144" s="836">
        <f>AM144-AJ144</f>
        <v>-1986</v>
      </c>
      <c r="AO144" s="377">
        <f t="shared" si="277"/>
        <v>0</v>
      </c>
      <c r="AP144" s="423">
        <f>AM144-AL144</f>
        <v>0</v>
      </c>
      <c r="AQ144" s="439">
        <f>SUM(Q144,AJ144)</f>
        <v>1986</v>
      </c>
      <c r="AR144" s="593">
        <f>AK144+R144</f>
        <v>0</v>
      </c>
      <c r="AS144" s="202">
        <f>S144+AL144</f>
        <v>662</v>
      </c>
      <c r="AT144" s="9">
        <f>SUM(T144,AM144)</f>
        <v>0</v>
      </c>
      <c r="AU144" s="836">
        <f>AT144-AQ144</f>
        <v>-1986</v>
      </c>
      <c r="AV144" s="377">
        <f t="shared" si="279"/>
        <v>0</v>
      </c>
      <c r="AW144" s="61">
        <f>AT144-AS144</f>
        <v>-662</v>
      </c>
      <c r="AX144" s="213">
        <f>AQ144/6</f>
        <v>331</v>
      </c>
      <c r="AY144" s="85">
        <f>AT144/6</f>
        <v>0</v>
      </c>
      <c r="AZ144" s="332">
        <f>AY144/AX144</f>
        <v>0</v>
      </c>
      <c r="BA144" s="72">
        <f>AY144-AX144</f>
        <v>-331</v>
      </c>
      <c r="BB144" s="72">
        <f>AW144/6</f>
        <v>-110.33333333333333</v>
      </c>
      <c r="BC144" s="620"/>
      <c r="BD144" s="376"/>
      <c r="BE144" s="374"/>
      <c r="BF144" s="532">
        <f>BE144-BD144</f>
        <v>0</v>
      </c>
      <c r="BG144" s="620"/>
      <c r="BH144" s="376"/>
      <c r="BI144" s="374"/>
      <c r="BJ144" s="532">
        <f>BI144-BH144</f>
        <v>0</v>
      </c>
      <c r="BK144" s="620"/>
      <c r="BL144" s="376"/>
      <c r="BM144" s="374"/>
      <c r="BN144" s="532">
        <f>BM144-BL144</f>
        <v>0</v>
      </c>
      <c r="BO144" s="485">
        <f>BC144+BG144+BK144</f>
        <v>0</v>
      </c>
      <c r="BP144" s="592">
        <f>BD144+BH144+BL144</f>
        <v>0</v>
      </c>
      <c r="BQ144" s="415">
        <f>BE144+BI144+BM144</f>
        <v>0</v>
      </c>
      <c r="BR144" s="828">
        <f>BQ144-BO144</f>
        <v>0</v>
      </c>
      <c r="BS144" s="830">
        <f>BQ144-BP144</f>
        <v>0</v>
      </c>
      <c r="BT144" s="620"/>
      <c r="BU144" s="376"/>
      <c r="BV144" s="374"/>
      <c r="BW144" s="532">
        <f>BV144-BU144</f>
        <v>0</v>
      </c>
      <c r="BX144" s="620"/>
      <c r="BY144" s="376"/>
      <c r="BZ144" s="374"/>
      <c r="CA144" s="532">
        <f>BZ144-BY144</f>
        <v>0</v>
      </c>
      <c r="CB144" s="620"/>
      <c r="CC144" s="376"/>
      <c r="CD144" s="374"/>
      <c r="CE144" s="532">
        <f>CD144-CC144</f>
        <v>0</v>
      </c>
      <c r="CF144" s="485">
        <f>BT144+BX144+CB144</f>
        <v>0</v>
      </c>
      <c r="CG144" s="592">
        <f>BU144+BY144+CC144</f>
        <v>0</v>
      </c>
      <c r="CH144" s="415">
        <f>BV144+BZ144+CD144</f>
        <v>0</v>
      </c>
      <c r="CI144" s="836">
        <f>CH144-CF144</f>
        <v>0</v>
      </c>
      <c r="CJ144" s="423">
        <f>CH144-CG144</f>
        <v>0</v>
      </c>
      <c r="CK144" s="439">
        <f>SUM(BO144,CF144)</f>
        <v>0</v>
      </c>
      <c r="CL144" s="202">
        <f>BP144+CG144</f>
        <v>0</v>
      </c>
      <c r="CM144" s="9">
        <f>SUM(BQ144,CH144)</f>
        <v>0</v>
      </c>
      <c r="CN144" s="836">
        <f>CM144-CK144</f>
        <v>0</v>
      </c>
      <c r="CO144" s="61">
        <f>CM144-CL144</f>
        <v>0</v>
      </c>
      <c r="CP144" s="213">
        <f>CK144/6</f>
        <v>0</v>
      </c>
      <c r="CQ144" s="85">
        <f>CM144/6</f>
        <v>0</v>
      </c>
      <c r="CR144" s="332" t="e">
        <f>CQ144/CP144</f>
        <v>#DIV/0!</v>
      </c>
      <c r="CS144" s="72">
        <f>CQ144-CP144</f>
        <v>0</v>
      </c>
      <c r="CT144" s="72">
        <f>CO144/6</f>
        <v>0</v>
      </c>
    </row>
    <row r="145" spans="1:98" s="75" customFormat="1" ht="20.100000000000001" customHeight="1">
      <c r="A145" s="33" t="s">
        <v>1</v>
      </c>
      <c r="B145" s="32"/>
      <c r="C145" s="32"/>
      <c r="D145" s="44"/>
      <c r="E145" s="617"/>
      <c r="F145" s="892"/>
      <c r="G145" s="937"/>
      <c r="H145" s="820">
        <f>G146/F146</f>
        <v>0</v>
      </c>
      <c r="I145" s="617"/>
      <c r="J145" s="892"/>
      <c r="K145" s="582"/>
      <c r="L145" s="820">
        <f>K146/J146</f>
        <v>0</v>
      </c>
      <c r="M145" s="617"/>
      <c r="N145" s="892"/>
      <c r="O145" s="582"/>
      <c r="P145" s="526">
        <f>O146/N146</f>
        <v>0</v>
      </c>
      <c r="Q145" s="1037"/>
      <c r="R145" s="1047"/>
      <c r="S145" s="978"/>
      <c r="T145" s="451"/>
      <c r="U145" s="829">
        <f>T146/Q146</f>
        <v>0</v>
      </c>
      <c r="V145" s="994">
        <f t="shared" si="276"/>
        <v>0</v>
      </c>
      <c r="W145" s="765">
        <f>T146/S146</f>
        <v>0</v>
      </c>
      <c r="X145" s="617"/>
      <c r="Y145" s="892"/>
      <c r="Z145" s="582"/>
      <c r="AA145" s="526">
        <f>Z146/Y146</f>
        <v>0</v>
      </c>
      <c r="AB145" s="617"/>
      <c r="AC145" s="892"/>
      <c r="AD145" s="582"/>
      <c r="AE145" s="526">
        <f>AD146/AC146</f>
        <v>0</v>
      </c>
      <c r="AF145" s="617"/>
      <c r="AG145" s="892"/>
      <c r="AH145" s="582"/>
      <c r="AI145" s="526">
        <f>AH146/AG146</f>
        <v>0</v>
      </c>
      <c r="AJ145" s="621"/>
      <c r="AK145" s="1047"/>
      <c r="AL145" s="504"/>
      <c r="AM145" s="451"/>
      <c r="AN145" s="838">
        <f>AM146/AJ146</f>
        <v>0</v>
      </c>
      <c r="AO145" s="994">
        <f t="shared" si="277"/>
        <v>0</v>
      </c>
      <c r="AP145" s="411">
        <f>AM146/AL146</f>
        <v>0</v>
      </c>
      <c r="AQ145" s="436"/>
      <c r="AR145" s="1005"/>
      <c r="AS145" s="96"/>
      <c r="AT145" s="10"/>
      <c r="AU145" s="838">
        <f>AT146/AQ146</f>
        <v>0</v>
      </c>
      <c r="AV145" s="994">
        <f t="shared" si="279"/>
        <v>0</v>
      </c>
      <c r="AW145" s="5">
        <f>AT146/AS146</f>
        <v>0</v>
      </c>
      <c r="AX145" s="213"/>
      <c r="AY145" s="85"/>
      <c r="BC145" s="617"/>
      <c r="BD145" s="892"/>
      <c r="BE145" s="582"/>
      <c r="BF145" s="820" t="e">
        <f>BE146/BD146</f>
        <v>#DIV/0!</v>
      </c>
      <c r="BG145" s="617"/>
      <c r="BH145" s="892"/>
      <c r="BI145" s="582"/>
      <c r="BJ145" s="820" t="e">
        <f>BI146/BH146</f>
        <v>#DIV/0!</v>
      </c>
      <c r="BK145" s="617"/>
      <c r="BL145" s="892"/>
      <c r="BM145" s="582"/>
      <c r="BN145" s="526" t="e">
        <f>BM146/BL146</f>
        <v>#DIV/0!</v>
      </c>
      <c r="BO145" s="621"/>
      <c r="BP145" s="504"/>
      <c r="BQ145" s="451"/>
      <c r="BR145" s="829" t="e">
        <f>BQ146/BO146</f>
        <v>#DIV/0!</v>
      </c>
      <c r="BS145" s="765" t="e">
        <f>BQ146/BP146</f>
        <v>#DIV/0!</v>
      </c>
      <c r="BT145" s="617"/>
      <c r="BU145" s="892"/>
      <c r="BV145" s="582"/>
      <c r="BW145" s="526" t="e">
        <f>BV146/BU146</f>
        <v>#DIV/0!</v>
      </c>
      <c r="BX145" s="617"/>
      <c r="BY145" s="892"/>
      <c r="BZ145" s="582"/>
      <c r="CA145" s="526" t="e">
        <f>BZ146/BY146</f>
        <v>#DIV/0!</v>
      </c>
      <c r="CB145" s="617"/>
      <c r="CC145" s="892"/>
      <c r="CD145" s="582"/>
      <c r="CE145" s="526" t="e">
        <f>CD146/CC146</f>
        <v>#DIV/0!</v>
      </c>
      <c r="CF145" s="621"/>
      <c r="CG145" s="504"/>
      <c r="CH145" s="451"/>
      <c r="CI145" s="838" t="e">
        <f>CH146/CF146</f>
        <v>#DIV/0!</v>
      </c>
      <c r="CJ145" s="411" t="e">
        <f>CH146/CG146</f>
        <v>#DIV/0!</v>
      </c>
      <c r="CK145" s="436"/>
      <c r="CL145" s="96"/>
      <c r="CM145" s="10"/>
      <c r="CN145" s="838" t="e">
        <f>CM146/CK146</f>
        <v>#DIV/0!</v>
      </c>
      <c r="CO145" s="5" t="e">
        <f>CM146/CL146</f>
        <v>#DIV/0!</v>
      </c>
      <c r="CP145" s="213"/>
      <c r="CQ145" s="85"/>
    </row>
    <row r="146" spans="1:98" s="185" customFormat="1" ht="20.100000000000001" customHeight="1" thickBot="1">
      <c r="A146" s="41" t="s">
        <v>48</v>
      </c>
      <c r="B146" s="187"/>
      <c r="C146" s="187"/>
      <c r="D146" s="181"/>
      <c r="E146" s="706">
        <f>E112+E119+E139+E130+E137+E142+E144</f>
        <v>351214</v>
      </c>
      <c r="F146" s="893">
        <f>F112+F119+F139+F130+F137+F142+F144</f>
        <v>403434</v>
      </c>
      <c r="G146" s="938">
        <f>G112+G119+G139+G130+G137+G142+G144</f>
        <v>0</v>
      </c>
      <c r="H146" s="587">
        <f>G146-F146</f>
        <v>-403434</v>
      </c>
      <c r="I146" s="706">
        <f>I112+I119+I139+I130+I137+I142+I144</f>
        <v>379114</v>
      </c>
      <c r="J146" s="893">
        <f>J112+J119+J139+J130+J137+J142+J144</f>
        <v>404722</v>
      </c>
      <c r="K146" s="586">
        <f>K112+K119+K139+K130+K137+K142+K144</f>
        <v>0</v>
      </c>
      <c r="L146" s="587">
        <f>K146-J146</f>
        <v>-404722</v>
      </c>
      <c r="M146" s="706">
        <f>M112+M119+M139+M130+M137+M142+M144</f>
        <v>379982</v>
      </c>
      <c r="N146" s="893">
        <f>N112+N119+N139+N130+N137+N142+N144</f>
        <v>388747</v>
      </c>
      <c r="O146" s="586">
        <f>O112+O119+O139+O130+O137+O142+O144</f>
        <v>0</v>
      </c>
      <c r="P146" s="587">
        <f>O146-N146</f>
        <v>-388747</v>
      </c>
      <c r="Q146" s="706">
        <f t="shared" ref="Q146:AY146" si="367">Q112+Q119+Q139+Q130+Q137+Q142+Q144</f>
        <v>1110310</v>
      </c>
      <c r="R146" s="1034">
        <f>R112+R119+R139+R130+R137+R142+R144</f>
        <v>0</v>
      </c>
      <c r="S146" s="506">
        <f t="shared" si="367"/>
        <v>1196903</v>
      </c>
      <c r="T146" s="454">
        <f t="shared" si="367"/>
        <v>0</v>
      </c>
      <c r="U146" s="825">
        <f t="shared" si="367"/>
        <v>-1110310</v>
      </c>
      <c r="V146" s="997">
        <f t="shared" si="276"/>
        <v>0</v>
      </c>
      <c r="W146" s="826">
        <f t="shared" si="367"/>
        <v>-1196903</v>
      </c>
      <c r="X146" s="706">
        <f t="shared" si="367"/>
        <v>371872</v>
      </c>
      <c r="Y146" s="893">
        <f t="shared" si="367"/>
        <v>180000</v>
      </c>
      <c r="Z146" s="586">
        <f t="shared" si="367"/>
        <v>0</v>
      </c>
      <c r="AA146" s="587">
        <f t="shared" si="367"/>
        <v>-180000</v>
      </c>
      <c r="AB146" s="706">
        <f t="shared" si="367"/>
        <v>368960</v>
      </c>
      <c r="AC146" s="893">
        <f t="shared" si="367"/>
        <v>180000</v>
      </c>
      <c r="AD146" s="586">
        <f t="shared" si="367"/>
        <v>0</v>
      </c>
      <c r="AE146" s="587">
        <f t="shared" si="367"/>
        <v>-180000</v>
      </c>
      <c r="AF146" s="706">
        <f t="shared" si="367"/>
        <v>345378</v>
      </c>
      <c r="AG146" s="893">
        <f t="shared" si="367"/>
        <v>180000</v>
      </c>
      <c r="AH146" s="586">
        <f t="shared" si="367"/>
        <v>0</v>
      </c>
      <c r="AI146" s="587">
        <f t="shared" si="367"/>
        <v>-180000</v>
      </c>
      <c r="AJ146" s="588">
        <f t="shared" si="367"/>
        <v>1086210</v>
      </c>
      <c r="AK146" s="1034">
        <f>AK112+AK119+AK139+AK130+AK137+AK142+AK144</f>
        <v>0</v>
      </c>
      <c r="AL146" s="506">
        <f t="shared" si="367"/>
        <v>540000</v>
      </c>
      <c r="AM146" s="454">
        <f t="shared" si="367"/>
        <v>0</v>
      </c>
      <c r="AN146" s="827">
        <f t="shared" si="367"/>
        <v>-1086210</v>
      </c>
      <c r="AO146" s="997">
        <f t="shared" si="277"/>
        <v>0</v>
      </c>
      <c r="AP146" s="455">
        <f t="shared" si="367"/>
        <v>-540000</v>
      </c>
      <c r="AQ146" s="457">
        <f t="shared" si="367"/>
        <v>2196520</v>
      </c>
      <c r="AR146" s="454">
        <f>AR112+AR119+AR139+AR130+AR137+AR142+AR144</f>
        <v>0</v>
      </c>
      <c r="AS146" s="20">
        <f t="shared" si="367"/>
        <v>1736903</v>
      </c>
      <c r="AT146" s="11">
        <f t="shared" si="367"/>
        <v>0</v>
      </c>
      <c r="AU146" s="837">
        <f t="shared" si="367"/>
        <v>-2196520</v>
      </c>
      <c r="AV146" s="997">
        <f t="shared" si="279"/>
        <v>0</v>
      </c>
      <c r="AW146" s="115">
        <f t="shared" si="367"/>
        <v>-1736903</v>
      </c>
      <c r="AX146" s="213">
        <f t="shared" si="367"/>
        <v>366086.66666666669</v>
      </c>
      <c r="AY146" s="85">
        <f t="shared" si="367"/>
        <v>0</v>
      </c>
      <c r="AZ146" s="319">
        <f>AY146/AX146</f>
        <v>0</v>
      </c>
      <c r="BA146" s="72">
        <f>AY146-AX146</f>
        <v>-366086.66666666669</v>
      </c>
      <c r="BB146" s="72">
        <f>AW146/6</f>
        <v>-289483.83333333331</v>
      </c>
      <c r="BC146" s="706">
        <f>BC112+BC119+BC139+BC130+BC137+BC142+BC144</f>
        <v>0</v>
      </c>
      <c r="BD146" s="893">
        <f>BD112+BD119+BD139+BD130+BD137+BD142+BD144</f>
        <v>0</v>
      </c>
      <c r="BE146" s="586">
        <f>BE112+BE119+BE139+BE130+BE137+BE142+BE144</f>
        <v>0</v>
      </c>
      <c r="BF146" s="587">
        <f>BE146-BD146</f>
        <v>0</v>
      </c>
      <c r="BG146" s="706">
        <f>BG112+BG119+BG139+BG130+BG137+BG142+BG144</f>
        <v>0</v>
      </c>
      <c r="BH146" s="893">
        <f>BH112+BH119+BH139+BH130+BH137+BH142+BH144</f>
        <v>0</v>
      </c>
      <c r="BI146" s="586">
        <f>BI112+BI119+BI139+BI130+BI137+BI142+BI144</f>
        <v>0</v>
      </c>
      <c r="BJ146" s="587">
        <f>BI146-BH146</f>
        <v>0</v>
      </c>
      <c r="BK146" s="706">
        <f>BK112+BK119+BK139+BK130+BK137+BK142+BK144</f>
        <v>0</v>
      </c>
      <c r="BL146" s="893">
        <f>BL112+BL119+BL139+BL130+BL137+BL142+BL144</f>
        <v>0</v>
      </c>
      <c r="BM146" s="586">
        <f>BM112+BM119+BM139+BM130+BM137+BM142+BM144</f>
        <v>0</v>
      </c>
      <c r="BN146" s="587">
        <f>BM146-BL146</f>
        <v>0</v>
      </c>
      <c r="BO146" s="588">
        <f t="shared" ref="BO146:CQ146" si="368">BO112+BO119+BO139+BO130+BO137+BO142+BO144</f>
        <v>0</v>
      </c>
      <c r="BP146" s="506">
        <f t="shared" si="368"/>
        <v>0</v>
      </c>
      <c r="BQ146" s="454">
        <f t="shared" si="368"/>
        <v>0</v>
      </c>
      <c r="BR146" s="825">
        <f t="shared" si="368"/>
        <v>0</v>
      </c>
      <c r="BS146" s="826">
        <f t="shared" si="368"/>
        <v>0</v>
      </c>
      <c r="BT146" s="706">
        <f t="shared" si="368"/>
        <v>0</v>
      </c>
      <c r="BU146" s="893">
        <f t="shared" si="368"/>
        <v>0</v>
      </c>
      <c r="BV146" s="586">
        <f t="shared" si="368"/>
        <v>0</v>
      </c>
      <c r="BW146" s="587">
        <f t="shared" si="368"/>
        <v>0</v>
      </c>
      <c r="BX146" s="706">
        <f t="shared" si="368"/>
        <v>0</v>
      </c>
      <c r="BY146" s="893">
        <f t="shared" si="368"/>
        <v>0</v>
      </c>
      <c r="BZ146" s="586">
        <f t="shared" si="368"/>
        <v>0</v>
      </c>
      <c r="CA146" s="587">
        <f t="shared" si="368"/>
        <v>0</v>
      </c>
      <c r="CB146" s="706">
        <f t="shared" si="368"/>
        <v>0</v>
      </c>
      <c r="CC146" s="893">
        <f t="shared" si="368"/>
        <v>0</v>
      </c>
      <c r="CD146" s="586">
        <f t="shared" si="368"/>
        <v>0</v>
      </c>
      <c r="CE146" s="587">
        <f t="shared" si="368"/>
        <v>0</v>
      </c>
      <c r="CF146" s="588">
        <f t="shared" si="368"/>
        <v>0</v>
      </c>
      <c r="CG146" s="506">
        <f t="shared" si="368"/>
        <v>0</v>
      </c>
      <c r="CH146" s="454">
        <f t="shared" si="368"/>
        <v>0</v>
      </c>
      <c r="CI146" s="827">
        <f t="shared" si="368"/>
        <v>0</v>
      </c>
      <c r="CJ146" s="455">
        <f t="shared" si="368"/>
        <v>0</v>
      </c>
      <c r="CK146" s="457">
        <f t="shared" si="368"/>
        <v>0</v>
      </c>
      <c r="CL146" s="20">
        <f t="shared" si="368"/>
        <v>0</v>
      </c>
      <c r="CM146" s="11">
        <f t="shared" si="368"/>
        <v>0</v>
      </c>
      <c r="CN146" s="837">
        <f t="shared" si="368"/>
        <v>0</v>
      </c>
      <c r="CO146" s="115">
        <f t="shared" si="368"/>
        <v>0</v>
      </c>
      <c r="CP146" s="213">
        <f t="shared" si="368"/>
        <v>0</v>
      </c>
      <c r="CQ146" s="85">
        <f t="shared" si="368"/>
        <v>0</v>
      </c>
      <c r="CR146" s="319" t="e">
        <f>CQ146/CP146</f>
        <v>#DIV/0!</v>
      </c>
      <c r="CS146" s="72">
        <f>CQ146-CP146</f>
        <v>0</v>
      </c>
      <c r="CT146" s="72">
        <f>CO146/6</f>
        <v>0</v>
      </c>
    </row>
    <row r="147" spans="1:98" ht="12">
      <c r="F147" s="508"/>
      <c r="G147" s="508"/>
      <c r="J147" s="508"/>
      <c r="K147" s="508"/>
      <c r="L147" s="382"/>
      <c r="N147" s="508"/>
      <c r="O147" s="508"/>
      <c r="Q147" s="385">
        <f>Q146/3</f>
        <v>370103.33333333331</v>
      </c>
      <c r="R147" s="385"/>
      <c r="S147" s="385">
        <f>S146/3</f>
        <v>398967.66666666669</v>
      </c>
      <c r="T147" s="385">
        <f>T146/3</f>
        <v>0</v>
      </c>
      <c r="U147" s="385">
        <f>U146/3</f>
        <v>-370103.33333333331</v>
      </c>
      <c r="V147" s="385"/>
      <c r="W147" s="385">
        <f>W146/3</f>
        <v>-398967.66666666669</v>
      </c>
      <c r="Y147" s="508"/>
      <c r="Z147" s="508"/>
      <c r="AC147" s="508"/>
      <c r="AD147" s="508"/>
      <c r="AG147" s="508"/>
      <c r="AH147" s="508"/>
      <c r="AJ147" s="385">
        <f>AJ146/3</f>
        <v>362070</v>
      </c>
      <c r="AK147" s="385"/>
      <c r="AL147" s="385">
        <f>AL146/3</f>
        <v>180000</v>
      </c>
      <c r="AM147" s="385">
        <f>AM146/3</f>
        <v>0</v>
      </c>
      <c r="AN147" s="385">
        <f>AN146/3</f>
        <v>-362070</v>
      </c>
      <c r="AO147" s="385"/>
      <c r="AP147" s="385">
        <f>AP146/3</f>
        <v>-180000</v>
      </c>
      <c r="AQ147" s="381">
        <f>AQ146/6</f>
        <v>366086.66666666669</v>
      </c>
      <c r="AR147" s="1083"/>
      <c r="AS147" s="381">
        <f>AS146/6</f>
        <v>289483.83333333331</v>
      </c>
      <c r="AT147" s="381">
        <f>AT146/6</f>
        <v>0</v>
      </c>
      <c r="AU147" s="381">
        <f>AU146/6</f>
        <v>-366086.66666666669</v>
      </c>
      <c r="AV147" s="385"/>
      <c r="AW147" s="381">
        <f>AW146/6</f>
        <v>-289483.83333333331</v>
      </c>
      <c r="AX147" s="24"/>
      <c r="AY147" s="24"/>
      <c r="BD147" s="508"/>
      <c r="BE147" s="508"/>
      <c r="BH147" s="508"/>
      <c r="BI147" s="508"/>
      <c r="BJ147" s="382"/>
      <c r="BL147" s="508"/>
      <c r="BM147" s="508"/>
      <c r="BO147" s="385">
        <f>BO146/3</f>
        <v>0</v>
      </c>
      <c r="BP147" s="385">
        <f>BP146/3</f>
        <v>0</v>
      </c>
      <c r="BQ147" s="385">
        <f>BQ146/3</f>
        <v>0</v>
      </c>
      <c r="BR147" s="385">
        <f>BR146/3</f>
        <v>0</v>
      </c>
      <c r="BS147" s="385">
        <f>BS146/3</f>
        <v>0</v>
      </c>
      <c r="BU147" s="508"/>
      <c r="BV147" s="508"/>
      <c r="BY147" s="507"/>
      <c r="BZ147" s="508"/>
      <c r="CC147" s="507"/>
      <c r="CD147" s="508"/>
      <c r="CF147" s="385">
        <f>CF146/3</f>
        <v>0</v>
      </c>
      <c r="CG147" s="385">
        <f>CG146/3</f>
        <v>0</v>
      </c>
      <c r="CH147" s="385">
        <f>CH146/3</f>
        <v>0</v>
      </c>
      <c r="CI147" s="385">
        <f>CI146/3</f>
        <v>0</v>
      </c>
      <c r="CJ147" s="385">
        <f>CJ146/3</f>
        <v>0</v>
      </c>
      <c r="CK147" s="381">
        <f>CK146/6</f>
        <v>0</v>
      </c>
      <c r="CL147" s="381">
        <f>CL146/6</f>
        <v>0</v>
      </c>
      <c r="CM147" s="381">
        <f>CM146/6</f>
        <v>0</v>
      </c>
      <c r="CN147" s="381">
        <f>CN146/6</f>
        <v>0</v>
      </c>
      <c r="CO147" s="381">
        <f>CO146/6</f>
        <v>0</v>
      </c>
      <c r="CP147" s="24"/>
      <c r="CQ147" s="24"/>
    </row>
    <row r="148" spans="1:98" ht="21.75" thickBot="1">
      <c r="A148" s="117" t="s">
        <v>36</v>
      </c>
      <c r="B148" s="35"/>
      <c r="C148" s="35"/>
      <c r="D148" s="294"/>
      <c r="E148" s="511"/>
      <c r="F148" s="511"/>
      <c r="G148" s="511"/>
      <c r="H148" s="510"/>
      <c r="I148" s="511"/>
      <c r="J148" s="511"/>
      <c r="K148" s="511"/>
      <c r="L148" s="511"/>
      <c r="M148" s="511"/>
      <c r="N148" s="511"/>
      <c r="O148" s="511"/>
      <c r="P148" s="510"/>
      <c r="Q148" s="384"/>
      <c r="R148" s="384"/>
      <c r="S148" s="384"/>
      <c r="T148" s="512"/>
      <c r="U148" s="512"/>
      <c r="V148" s="512"/>
      <c r="W148" s="511"/>
      <c r="X148" s="511"/>
      <c r="Y148" s="511"/>
      <c r="Z148" s="511"/>
      <c r="AA148" s="511"/>
      <c r="AB148" s="511"/>
      <c r="AC148" s="511"/>
      <c r="AD148" s="511"/>
      <c r="AE148" s="511"/>
      <c r="AF148" s="511"/>
      <c r="AG148" s="511"/>
      <c r="AH148" s="511"/>
      <c r="AI148" s="511"/>
      <c r="AJ148" s="384"/>
      <c r="AK148" s="384"/>
      <c r="AL148" s="384"/>
      <c r="AM148" s="512"/>
      <c r="AN148" s="512"/>
      <c r="AO148" s="512"/>
      <c r="AP148" s="511"/>
      <c r="AQ148" s="383"/>
      <c r="AR148" s="383"/>
      <c r="AT148" s="121"/>
      <c r="AU148" s="12"/>
      <c r="AV148" s="512"/>
      <c r="AW148" s="297" t="s">
        <v>63</v>
      </c>
      <c r="AX148" s="24"/>
      <c r="BA148" s="1094">
        <f ca="1">NOW()</f>
        <v>42824.589450347223</v>
      </c>
      <c r="BB148" s="1094"/>
      <c r="BC148" s="511"/>
      <c r="BD148" s="511"/>
      <c r="BE148" s="511"/>
      <c r="BF148" s="510"/>
      <c r="BG148" s="511"/>
      <c r="BH148" s="511"/>
      <c r="BI148" s="511"/>
      <c r="BJ148" s="511"/>
      <c r="BK148" s="511"/>
      <c r="BL148" s="511"/>
      <c r="BM148" s="511"/>
      <c r="BN148" s="510"/>
      <c r="BO148" s="384"/>
      <c r="BP148" s="384"/>
      <c r="BQ148" s="512"/>
      <c r="BR148" s="512"/>
      <c r="BS148" s="511"/>
      <c r="BT148" s="511"/>
      <c r="BU148" s="511"/>
      <c r="BV148" s="511"/>
      <c r="BW148" s="510"/>
      <c r="BX148" s="511"/>
      <c r="BY148" s="510"/>
      <c r="BZ148" s="511"/>
      <c r="CA148" s="510"/>
      <c r="CB148" s="511"/>
      <c r="CC148" s="510"/>
      <c r="CD148" s="511"/>
      <c r="CE148" s="510"/>
      <c r="CF148" s="384"/>
      <c r="CG148" s="384"/>
      <c r="CH148" s="512"/>
      <c r="CI148" s="512"/>
      <c r="CJ148" s="511"/>
      <c r="CK148" s="383"/>
      <c r="CM148" s="121"/>
      <c r="CN148" s="12"/>
      <c r="CO148" s="297" t="s">
        <v>63</v>
      </c>
      <c r="CP148" s="24"/>
      <c r="CS148" s="1094">
        <f ca="1">NOW()</f>
        <v>42824.589450347223</v>
      </c>
      <c r="CT148" s="1094"/>
    </row>
    <row r="149" spans="1:98" s="73" customFormat="1" ht="20.100000000000001" customHeight="1" thickBot="1">
      <c r="A149" s="27"/>
      <c r="B149" s="28"/>
      <c r="C149" s="28"/>
      <c r="D149" s="36"/>
      <c r="E149" s="1087" t="str">
        <f>E3</f>
        <v>17/3</v>
      </c>
      <c r="F149" s="1088"/>
      <c r="G149" s="1088"/>
      <c r="H149" s="1089">
        <v>0</v>
      </c>
      <c r="I149" s="1087" t="str">
        <f>I3</f>
        <v>17/4</v>
      </c>
      <c r="J149" s="1090"/>
      <c r="K149" s="1088"/>
      <c r="L149" s="1089">
        <v>0</v>
      </c>
      <c r="M149" s="1087" t="str">
        <f>M3</f>
        <v>17/5</v>
      </c>
      <c r="N149" s="1090"/>
      <c r="O149" s="1088"/>
      <c r="P149" s="1089">
        <v>0</v>
      </c>
      <c r="Q149" s="1087" t="str">
        <f>Q3</f>
        <v>17/3-17/5累計</v>
      </c>
      <c r="R149" s="1090"/>
      <c r="S149" s="1090"/>
      <c r="T149" s="1088"/>
      <c r="U149" s="1090"/>
      <c r="V149" s="1090"/>
      <c r="W149" s="1089"/>
      <c r="X149" s="1087" t="str">
        <f>X3</f>
        <v>17/6</v>
      </c>
      <c r="Y149" s="1090"/>
      <c r="Z149" s="1088"/>
      <c r="AA149" s="1089">
        <v>0</v>
      </c>
      <c r="AB149" s="1087" t="str">
        <f>AB3</f>
        <v>17/7</v>
      </c>
      <c r="AC149" s="1090"/>
      <c r="AD149" s="1088"/>
      <c r="AE149" s="1089">
        <v>0</v>
      </c>
      <c r="AF149" s="1087" t="str">
        <f>AF3</f>
        <v>17/8</v>
      </c>
      <c r="AG149" s="1090"/>
      <c r="AH149" s="1088"/>
      <c r="AI149" s="1089">
        <v>0</v>
      </c>
      <c r="AJ149" s="1087" t="str">
        <f>AJ3</f>
        <v>17/6-17/8累計</v>
      </c>
      <c r="AK149" s="1090"/>
      <c r="AL149" s="1090"/>
      <c r="AM149" s="1088"/>
      <c r="AN149" s="1090"/>
      <c r="AO149" s="1090"/>
      <c r="AP149" s="1089"/>
      <c r="AQ149" s="1091" t="str">
        <f>AQ3</f>
        <v>17/上(17/3-17/8)累計</v>
      </c>
      <c r="AR149" s="1092"/>
      <c r="AS149" s="1092"/>
      <c r="AT149" s="1092"/>
      <c r="AU149" s="1092"/>
      <c r="AV149" s="1092"/>
      <c r="AW149" s="1093"/>
      <c r="AX149" s="212"/>
      <c r="AY149" s="118"/>
      <c r="BC149" s="1087" t="str">
        <f>BC3</f>
        <v>17/3</v>
      </c>
      <c r="BD149" s="1088"/>
      <c r="BE149" s="1088"/>
      <c r="BF149" s="1089">
        <v>0</v>
      </c>
      <c r="BG149" s="1087" t="str">
        <f>BG3</f>
        <v>17/4</v>
      </c>
      <c r="BH149" s="1090"/>
      <c r="BI149" s="1088"/>
      <c r="BJ149" s="1089">
        <v>0</v>
      </c>
      <c r="BK149" s="1087" t="str">
        <f>BK3</f>
        <v>17/5</v>
      </c>
      <c r="BL149" s="1090"/>
      <c r="BM149" s="1088"/>
      <c r="BN149" s="1089">
        <v>0</v>
      </c>
      <c r="BO149" s="1087" t="str">
        <f>BO3</f>
        <v>16/9-16/11累計</v>
      </c>
      <c r="BP149" s="1090"/>
      <c r="BQ149" s="1088"/>
      <c r="BR149" s="1090"/>
      <c r="BS149" s="1089"/>
      <c r="BT149" s="1087" t="str">
        <f>BT3</f>
        <v>17/6</v>
      </c>
      <c r="BU149" s="1090"/>
      <c r="BV149" s="1088"/>
      <c r="BW149" s="1089">
        <v>0</v>
      </c>
      <c r="BX149" s="1087" t="str">
        <f>BX3</f>
        <v>17/7</v>
      </c>
      <c r="BY149" s="1090"/>
      <c r="BZ149" s="1088"/>
      <c r="CA149" s="1089">
        <v>0</v>
      </c>
      <c r="CB149" s="1087" t="str">
        <f>CB3</f>
        <v>17/8</v>
      </c>
      <c r="CC149" s="1090"/>
      <c r="CD149" s="1088"/>
      <c r="CE149" s="1089">
        <v>0</v>
      </c>
      <c r="CF149" s="1087" t="str">
        <f>CF3</f>
        <v>17/6-17/8累計</v>
      </c>
      <c r="CG149" s="1090"/>
      <c r="CH149" s="1088"/>
      <c r="CI149" s="1090"/>
      <c r="CJ149" s="1089"/>
      <c r="CK149" s="1091" t="str">
        <f>CK3</f>
        <v>16/上(16/3-16/8)累計</v>
      </c>
      <c r="CL149" s="1092"/>
      <c r="CM149" s="1092"/>
      <c r="CN149" s="1092"/>
      <c r="CO149" s="1093"/>
      <c r="CP149" s="212"/>
      <c r="CQ149" s="118"/>
    </row>
    <row r="150" spans="1:98" s="74" customFormat="1" ht="20.100000000000001" customHeight="1" thickTop="1">
      <c r="A150" s="29"/>
      <c r="B150" s="30"/>
      <c r="C150" s="30"/>
      <c r="D150" s="37"/>
      <c r="E150" s="732" t="s">
        <v>0</v>
      </c>
      <c r="F150" s="879" t="str">
        <f>F4</f>
        <v>今回計画</v>
      </c>
      <c r="G150" s="925" t="str">
        <f>G4</f>
        <v>実績</v>
      </c>
      <c r="H150" s="589" t="s">
        <v>18</v>
      </c>
      <c r="I150" s="732" t="s">
        <v>0</v>
      </c>
      <c r="J150" s="879" t="str">
        <f>J4</f>
        <v>前回計画</v>
      </c>
      <c r="K150" s="513" t="str">
        <f>K4</f>
        <v>今回計画</v>
      </c>
      <c r="L150" s="864" t="s">
        <v>18</v>
      </c>
      <c r="M150" s="732" t="s">
        <v>0</v>
      </c>
      <c r="N150" s="879" t="str">
        <f>N4</f>
        <v>今回計画</v>
      </c>
      <c r="O150" s="513" t="str">
        <f>O4</f>
        <v>今回計画</v>
      </c>
      <c r="P150" s="589" t="s">
        <v>18</v>
      </c>
      <c r="Q150" s="1011" t="s">
        <v>0</v>
      </c>
      <c r="R150" s="1035" t="str">
        <f>R4</f>
        <v>目標</v>
      </c>
      <c r="S150" s="392" t="s">
        <v>91</v>
      </c>
      <c r="T150" s="393" t="str">
        <f>T4</f>
        <v>今回見通</v>
      </c>
      <c r="U150" s="388" t="s">
        <v>96</v>
      </c>
      <c r="V150" s="985" t="str">
        <f>V4</f>
        <v>目標差異</v>
      </c>
      <c r="W150" s="390" t="s">
        <v>92</v>
      </c>
      <c r="X150" s="732" t="s">
        <v>0</v>
      </c>
      <c r="Y150" s="879" t="str">
        <f>Y4</f>
        <v>前回計画</v>
      </c>
      <c r="Z150" s="513" t="str">
        <f>Z4</f>
        <v>今回計画</v>
      </c>
      <c r="AA150" s="864" t="s">
        <v>18</v>
      </c>
      <c r="AB150" s="732" t="s">
        <v>0</v>
      </c>
      <c r="AC150" s="879" t="str">
        <f>AC4</f>
        <v>前回計画</v>
      </c>
      <c r="AD150" s="513" t="str">
        <f>AD4</f>
        <v>今回計画</v>
      </c>
      <c r="AE150" s="864" t="s">
        <v>18</v>
      </c>
      <c r="AF150" s="732" t="s">
        <v>0</v>
      </c>
      <c r="AG150" s="879" t="str">
        <f>AG4</f>
        <v>前回計画</v>
      </c>
      <c r="AH150" s="513" t="str">
        <f>AH4</f>
        <v>今回計画</v>
      </c>
      <c r="AI150" s="864" t="s">
        <v>18</v>
      </c>
      <c r="AJ150" s="391" t="s">
        <v>0</v>
      </c>
      <c r="AK150" s="1035" t="str">
        <f>AK4</f>
        <v>目標</v>
      </c>
      <c r="AL150" s="392" t="s">
        <v>91</v>
      </c>
      <c r="AM150" s="393" t="str">
        <f>AM4</f>
        <v>今回見通</v>
      </c>
      <c r="AN150" s="392" t="s">
        <v>96</v>
      </c>
      <c r="AO150" s="985" t="str">
        <f>AO4</f>
        <v>目標差異</v>
      </c>
      <c r="AP150" s="390" t="s">
        <v>92</v>
      </c>
      <c r="AQ150" s="387" t="s">
        <v>0</v>
      </c>
      <c r="AR150" s="739" t="str">
        <f>AR4</f>
        <v>目標</v>
      </c>
      <c r="AS150" s="22" t="s">
        <v>45</v>
      </c>
      <c r="AT150" s="3" t="str">
        <f>AT4</f>
        <v>今回見通</v>
      </c>
      <c r="AU150" s="21" t="s">
        <v>46</v>
      </c>
      <c r="AV150" s="985" t="str">
        <f>AV4</f>
        <v>目標差異</v>
      </c>
      <c r="AW150" s="4" t="s">
        <v>47</v>
      </c>
      <c r="AX150" s="47" t="s">
        <v>20</v>
      </c>
      <c r="AY150" s="48" t="str">
        <f>AY4</f>
        <v>見通し平均</v>
      </c>
      <c r="BA150" s="339" t="s">
        <v>78</v>
      </c>
      <c r="BB150" s="72" t="s">
        <v>79</v>
      </c>
      <c r="BC150" s="732" t="s">
        <v>0</v>
      </c>
      <c r="BD150" s="879" t="str">
        <f>BD4</f>
        <v>前回計画</v>
      </c>
      <c r="BE150" s="513" t="str">
        <f>BE4</f>
        <v>今回計画</v>
      </c>
      <c r="BF150" s="589" t="s">
        <v>18</v>
      </c>
      <c r="BG150" s="732" t="s">
        <v>0</v>
      </c>
      <c r="BH150" s="879" t="str">
        <f>BH4</f>
        <v>前回計画</v>
      </c>
      <c r="BI150" s="513" t="str">
        <f>BI4</f>
        <v>今回計画</v>
      </c>
      <c r="BJ150" s="864" t="s">
        <v>18</v>
      </c>
      <c r="BK150" s="732" t="s">
        <v>0</v>
      </c>
      <c r="BL150" s="879" t="str">
        <f>BL4</f>
        <v>前回計画</v>
      </c>
      <c r="BM150" s="513" t="str">
        <f>BM4</f>
        <v>今回計画</v>
      </c>
      <c r="BN150" s="589" t="s">
        <v>18</v>
      </c>
      <c r="BO150" s="391" t="s">
        <v>0</v>
      </c>
      <c r="BP150" s="392" t="s">
        <v>91</v>
      </c>
      <c r="BQ150" s="393" t="str">
        <f>BQ4</f>
        <v>実績</v>
      </c>
      <c r="BR150" s="388" t="s">
        <v>96</v>
      </c>
      <c r="BS150" s="390" t="s">
        <v>92</v>
      </c>
      <c r="BT150" s="732" t="s">
        <v>0</v>
      </c>
      <c r="BU150" s="879" t="str">
        <f>BU4</f>
        <v>前回計画</v>
      </c>
      <c r="BV150" s="513" t="str">
        <f>BV4</f>
        <v>今回計画</v>
      </c>
      <c r="BW150" s="589" t="s">
        <v>18</v>
      </c>
      <c r="BX150" s="732" t="s">
        <v>0</v>
      </c>
      <c r="BY150" s="879" t="str">
        <f>BY4</f>
        <v>前回計画</v>
      </c>
      <c r="BZ150" s="513" t="str">
        <f>BZ4</f>
        <v>今回計画</v>
      </c>
      <c r="CA150" s="589" t="s">
        <v>18</v>
      </c>
      <c r="CB150" s="732" t="s">
        <v>0</v>
      </c>
      <c r="CC150" s="879" t="str">
        <f>CC4</f>
        <v>前回計画</v>
      </c>
      <c r="CD150" s="513" t="str">
        <f>CD4</f>
        <v>今回計画</v>
      </c>
      <c r="CE150" s="589" t="s">
        <v>18</v>
      </c>
      <c r="CF150" s="391" t="s">
        <v>0</v>
      </c>
      <c r="CG150" s="392" t="s">
        <v>91</v>
      </c>
      <c r="CH150" s="393" t="str">
        <f>CH4</f>
        <v>今回見通</v>
      </c>
      <c r="CI150" s="392" t="s">
        <v>96</v>
      </c>
      <c r="CJ150" s="390" t="s">
        <v>92</v>
      </c>
      <c r="CK150" s="387" t="s">
        <v>0</v>
      </c>
      <c r="CL150" s="22" t="s">
        <v>45</v>
      </c>
      <c r="CM150" s="3" t="str">
        <f>CM4</f>
        <v>今回見通</v>
      </c>
      <c r="CN150" s="21" t="s">
        <v>46</v>
      </c>
      <c r="CO150" s="4" t="s">
        <v>47</v>
      </c>
      <c r="CP150" s="47" t="s">
        <v>20</v>
      </c>
      <c r="CQ150" s="48" t="str">
        <f>CQ4</f>
        <v>見通し平均</v>
      </c>
      <c r="CS150" s="339" t="s">
        <v>78</v>
      </c>
      <c r="CT150" s="72" t="s">
        <v>79</v>
      </c>
    </row>
    <row r="151" spans="1:98" s="153" customFormat="1" ht="20.100000000000001" customHeight="1">
      <c r="A151" s="144"/>
      <c r="B151" s="145"/>
      <c r="C151" s="1108" t="s">
        <v>27</v>
      </c>
      <c r="D151" s="1107"/>
      <c r="E151" s="625">
        <v>0.05</v>
      </c>
      <c r="F151" s="866">
        <v>0.05</v>
      </c>
      <c r="G151" s="943"/>
      <c r="H151" s="624"/>
      <c r="I151" s="625">
        <v>0.05</v>
      </c>
      <c r="J151" s="866">
        <v>0.06</v>
      </c>
      <c r="K151" s="623"/>
      <c r="L151" s="624"/>
      <c r="M151" s="625">
        <v>0.05</v>
      </c>
      <c r="N151" s="866">
        <v>7.0000000000000007E-2</v>
      </c>
      <c r="O151" s="623"/>
      <c r="P151" s="624"/>
      <c r="Q151" s="625">
        <f>Q152/Q5</f>
        <v>0.05</v>
      </c>
      <c r="R151" s="1055"/>
      <c r="S151" s="1048">
        <f>S152/S5</f>
        <v>6.1874999999999999E-2</v>
      </c>
      <c r="T151" s="626" t="e">
        <f>T152/T5</f>
        <v>#DIV/0!</v>
      </c>
      <c r="U151" s="627"/>
      <c r="V151" s="646" t="e">
        <f>T151-R151</f>
        <v>#DIV/0!</v>
      </c>
      <c r="W151" s="628"/>
      <c r="X151" s="625">
        <v>0.05</v>
      </c>
      <c r="Y151" s="866"/>
      <c r="Z151" s="623"/>
      <c r="AA151" s="624"/>
      <c r="AB151" s="625">
        <v>0.05</v>
      </c>
      <c r="AC151" s="866"/>
      <c r="AD151" s="623"/>
      <c r="AE151" s="624"/>
      <c r="AF151" s="625">
        <v>0.05</v>
      </c>
      <c r="AG151" s="866"/>
      <c r="AH151" s="623"/>
      <c r="AI151" s="624"/>
      <c r="AJ151" s="629">
        <f>AJ152/AJ5</f>
        <v>4.9999999999999996E-2</v>
      </c>
      <c r="AK151" s="1055"/>
      <c r="AL151" s="962" t="e">
        <f>AL152/AL5</f>
        <v>#DIV/0!</v>
      </c>
      <c r="AM151" s="626" t="e">
        <f>AM152/AM5</f>
        <v>#DIV/0!</v>
      </c>
      <c r="AN151" s="963"/>
      <c r="AO151" s="646" t="e">
        <f>AM151-AK151</f>
        <v>#DIV/0!</v>
      </c>
      <c r="AP151" s="628"/>
      <c r="AQ151" s="629">
        <f>AQ152/AQ5</f>
        <v>4.9999999999999996E-2</v>
      </c>
      <c r="AR151" s="626"/>
      <c r="AS151" s="103">
        <f>AS152/AS5</f>
        <v>6.1874999999999999E-2</v>
      </c>
      <c r="AT151" s="146" t="e">
        <f>AT152/AT5</f>
        <v>#DIV/0!</v>
      </c>
      <c r="AU151" s="206"/>
      <c r="AV151" s="646" t="e">
        <f>AT151-AR151</f>
        <v>#DIV/0!</v>
      </c>
      <c r="AW151" s="64">
        <f>AT152/AS152</f>
        <v>0</v>
      </c>
      <c r="AX151" s="71"/>
      <c r="AY151" s="203"/>
      <c r="BC151" s="625"/>
      <c r="BD151" s="866"/>
      <c r="BE151" s="623"/>
      <c r="BF151" s="624"/>
      <c r="BG151" s="625"/>
      <c r="BH151" s="866"/>
      <c r="BI151" s="623"/>
      <c r="BJ151" s="624"/>
      <c r="BK151" s="625"/>
      <c r="BL151" s="866"/>
      <c r="BM151" s="623"/>
      <c r="BN151" s="624"/>
      <c r="BO151" s="625" t="e">
        <f>BO152/BO5</f>
        <v>#DIV/0!</v>
      </c>
      <c r="BP151" s="626" t="e">
        <f>BP152/BP5</f>
        <v>#DIV/0!</v>
      </c>
      <c r="BQ151" s="626" t="e">
        <f>BQ152/BQ5</f>
        <v>#DIV/0!</v>
      </c>
      <c r="BR151" s="627"/>
      <c r="BS151" s="628"/>
      <c r="BT151" s="625"/>
      <c r="BU151" s="866"/>
      <c r="BV151" s="623"/>
      <c r="BW151" s="624"/>
      <c r="BX151" s="625"/>
      <c r="BY151" s="866"/>
      <c r="BZ151" s="623"/>
      <c r="CA151" s="624"/>
      <c r="CB151" s="625"/>
      <c r="CC151" s="866"/>
      <c r="CD151" s="623"/>
      <c r="CE151" s="624"/>
      <c r="CF151" s="629" t="e">
        <f>CF152/CF5</f>
        <v>#DIV/0!</v>
      </c>
      <c r="CG151" s="630" t="e">
        <f>CG152/CG5</f>
        <v>#DIV/0!</v>
      </c>
      <c r="CH151" s="626" t="e">
        <f>CH152/CH5</f>
        <v>#DIV/0!</v>
      </c>
      <c r="CI151" s="631"/>
      <c r="CJ151" s="628"/>
      <c r="CK151" s="629" t="e">
        <f>CK152/CK5</f>
        <v>#DIV/0!</v>
      </c>
      <c r="CL151" s="103" t="e">
        <f>CL152/CL5</f>
        <v>#DIV/0!</v>
      </c>
      <c r="CM151" s="146" t="e">
        <f>CM152/CM5</f>
        <v>#DIV/0!</v>
      </c>
      <c r="CN151" s="206"/>
      <c r="CO151" s="64" t="e">
        <f>CM152/CL152</f>
        <v>#DIV/0!</v>
      </c>
      <c r="CP151" s="71"/>
      <c r="CQ151" s="203"/>
    </row>
    <row r="152" spans="1:98" s="174" customFormat="1" ht="20.100000000000001" customHeight="1">
      <c r="A152" s="147"/>
      <c r="B152" s="143"/>
      <c r="C152" s="1095" t="s">
        <v>59</v>
      </c>
      <c r="D152" s="1096"/>
      <c r="E152" s="657">
        <f>E151*E5</f>
        <v>299.14529914529919</v>
      </c>
      <c r="F152" s="890">
        <f>F151*F5</f>
        <v>341.88034188034192</v>
      </c>
      <c r="G152" s="935">
        <f>G151*G5</f>
        <v>0</v>
      </c>
      <c r="H152" s="574">
        <f>G152-F152</f>
        <v>-341.88034188034192</v>
      </c>
      <c r="I152" s="657">
        <f>I151*I5</f>
        <v>329.0598290598291</v>
      </c>
      <c r="J152" s="890">
        <f>J151*J5</f>
        <v>512.82051282051282</v>
      </c>
      <c r="K152" s="633">
        <f>K151*K5</f>
        <v>0</v>
      </c>
      <c r="L152" s="574">
        <f>K152-J152</f>
        <v>-512.82051282051282</v>
      </c>
      <c r="M152" s="657">
        <f>M151*M5</f>
        <v>358.97435897435901</v>
      </c>
      <c r="N152" s="890">
        <f>N151*N5</f>
        <v>837.60683760683776</v>
      </c>
      <c r="O152" s="633">
        <f>O151*O5</f>
        <v>0</v>
      </c>
      <c r="P152" s="574">
        <f>O152-N152</f>
        <v>-837.60683760683776</v>
      </c>
      <c r="Q152" s="486">
        <f>E152+I152+M152</f>
        <v>987.1794871794873</v>
      </c>
      <c r="R152" s="1056">
        <f>R151*R5</f>
        <v>0</v>
      </c>
      <c r="S152" s="1049">
        <f>F152+J152+N152</f>
        <v>1692.3076923076924</v>
      </c>
      <c r="T152" s="480">
        <f>G152+K152+O152</f>
        <v>0</v>
      </c>
      <c r="U152" s="422">
        <f>T152-Q152</f>
        <v>-987.1794871794873</v>
      </c>
      <c r="V152" s="989">
        <f t="shared" ref="V152:V182" si="369">T152-R152</f>
        <v>0</v>
      </c>
      <c r="W152" s="423">
        <f>T152-S152</f>
        <v>-1692.3076923076924</v>
      </c>
      <c r="X152" s="657">
        <f>X151*X5</f>
        <v>358.97435897435901</v>
      </c>
      <c r="Y152" s="890">
        <f>Y151*Y5</f>
        <v>0</v>
      </c>
      <c r="Z152" s="633">
        <f>Z151*Z5</f>
        <v>0</v>
      </c>
      <c r="AA152" s="574">
        <f>Z152-Y152</f>
        <v>0</v>
      </c>
      <c r="AB152" s="657">
        <f>AB151*AB5</f>
        <v>358.97435897435901</v>
      </c>
      <c r="AC152" s="890">
        <f>AC151*AC5</f>
        <v>0</v>
      </c>
      <c r="AD152" s="633">
        <f>AD151*AD5</f>
        <v>0</v>
      </c>
      <c r="AE152" s="574">
        <f>AD152-AC152</f>
        <v>0</v>
      </c>
      <c r="AF152" s="657">
        <f>AF151*AF5</f>
        <v>333.33333333333337</v>
      </c>
      <c r="AG152" s="890">
        <f>AG151*AG5</f>
        <v>0</v>
      </c>
      <c r="AH152" s="633">
        <f>AH151*AH5</f>
        <v>0</v>
      </c>
      <c r="AI152" s="574">
        <f>AH152-AG152</f>
        <v>0</v>
      </c>
      <c r="AJ152" s="445">
        <f>X152+AB152+AF152</f>
        <v>1051.2820512820513</v>
      </c>
      <c r="AK152" s="1056">
        <f>AK151*AK5</f>
        <v>0</v>
      </c>
      <c r="AL152" s="479">
        <f>Y152+AC152+AG152</f>
        <v>0</v>
      </c>
      <c r="AM152" s="480">
        <f>Z152+AD152+AH152</f>
        <v>0</v>
      </c>
      <c r="AN152" s="424">
        <f>AM152-AJ152</f>
        <v>-1051.2820512820513</v>
      </c>
      <c r="AO152" s="989">
        <f t="shared" ref="AO152:AO182" si="370">AM152-AK152</f>
        <v>0</v>
      </c>
      <c r="AP152" s="423">
        <f>AM152-AL152</f>
        <v>0</v>
      </c>
      <c r="AQ152" s="634">
        <f>SUM(Q152,AJ152)</f>
        <v>2038.4615384615386</v>
      </c>
      <c r="AR152" s="480">
        <f>AR151*AR5</f>
        <v>0</v>
      </c>
      <c r="AS152" s="202">
        <f>S152+AL152</f>
        <v>1692.3076923076924</v>
      </c>
      <c r="AT152" s="136">
        <f>SUM(T152,AM152)</f>
        <v>0</v>
      </c>
      <c r="AU152" s="159">
        <f>AT152-AQ152</f>
        <v>-2038.4615384615386</v>
      </c>
      <c r="AV152" s="989">
        <f t="shared" ref="AV152:AV182" si="371">AT152-AR152</f>
        <v>0</v>
      </c>
      <c r="AW152" s="61">
        <f>AT152-AS152</f>
        <v>-1692.3076923076924</v>
      </c>
      <c r="AX152" s="67"/>
      <c r="AY152" s="57"/>
      <c r="BC152" s="657">
        <f>BC151*BC5</f>
        <v>0</v>
      </c>
      <c r="BD152" s="890">
        <f>BD151*BD5</f>
        <v>0</v>
      </c>
      <c r="BE152" s="633">
        <f>BE151*BE5</f>
        <v>0</v>
      </c>
      <c r="BF152" s="574">
        <f>BE152-BD152</f>
        <v>0</v>
      </c>
      <c r="BG152" s="657">
        <f>BG151*BG5</f>
        <v>0</v>
      </c>
      <c r="BH152" s="890">
        <f>BH151*BH5</f>
        <v>0</v>
      </c>
      <c r="BI152" s="633">
        <f>BI151*BI5</f>
        <v>0</v>
      </c>
      <c r="BJ152" s="574">
        <f>BI152-BH152</f>
        <v>0</v>
      </c>
      <c r="BK152" s="657">
        <f>BK151*BK5</f>
        <v>0</v>
      </c>
      <c r="BL152" s="890">
        <f>BL151*BL5</f>
        <v>0</v>
      </c>
      <c r="BM152" s="633">
        <f>BM151*BM5</f>
        <v>0</v>
      </c>
      <c r="BN152" s="574">
        <f>BM152-BL152</f>
        <v>0</v>
      </c>
      <c r="BO152" s="486">
        <f>BC152+BG152+BK152</f>
        <v>0</v>
      </c>
      <c r="BP152" s="480">
        <f>BD152+BH152+BL152</f>
        <v>0</v>
      </c>
      <c r="BQ152" s="480">
        <f>BE152+BI152+BM152</f>
        <v>0</v>
      </c>
      <c r="BR152" s="422">
        <f>BQ152-BO152</f>
        <v>0</v>
      </c>
      <c r="BS152" s="423">
        <f>BQ152-BP152</f>
        <v>0</v>
      </c>
      <c r="BT152" s="657">
        <f>BT151*BT5</f>
        <v>0</v>
      </c>
      <c r="BU152" s="890">
        <f>BU151*BU5</f>
        <v>0</v>
      </c>
      <c r="BV152" s="633">
        <f>BV151*BV5</f>
        <v>0</v>
      </c>
      <c r="BW152" s="574">
        <f>BV152-BU152</f>
        <v>0</v>
      </c>
      <c r="BX152" s="657">
        <f>BX151*BX5</f>
        <v>0</v>
      </c>
      <c r="BY152" s="890">
        <f>BY151*BY5</f>
        <v>0</v>
      </c>
      <c r="BZ152" s="633">
        <f>BZ151*BZ5</f>
        <v>0</v>
      </c>
      <c r="CA152" s="574">
        <f>BZ152-BY152</f>
        <v>0</v>
      </c>
      <c r="CB152" s="657">
        <f>CB151*CB5</f>
        <v>0</v>
      </c>
      <c r="CC152" s="890">
        <f>CC151*CC5</f>
        <v>0</v>
      </c>
      <c r="CD152" s="633">
        <f>CD151*CD5</f>
        <v>0</v>
      </c>
      <c r="CE152" s="574">
        <f>CD152-CC152</f>
        <v>0</v>
      </c>
      <c r="CF152" s="445">
        <f>BT152+BX152+CB152</f>
        <v>0</v>
      </c>
      <c r="CG152" s="479">
        <f>BU152+BY152+CC152</f>
        <v>0</v>
      </c>
      <c r="CH152" s="480">
        <f>BV152+BZ152+CD152</f>
        <v>0</v>
      </c>
      <c r="CI152" s="424">
        <f>CH152-CF152</f>
        <v>0</v>
      </c>
      <c r="CJ152" s="423">
        <f>CH152-CG152</f>
        <v>0</v>
      </c>
      <c r="CK152" s="634">
        <f>SUM(BO152,CF152)</f>
        <v>0</v>
      </c>
      <c r="CL152" s="202">
        <f>BP152+CG152</f>
        <v>0</v>
      </c>
      <c r="CM152" s="136">
        <f>SUM(BQ152,CH152)</f>
        <v>0</v>
      </c>
      <c r="CN152" s="159">
        <f>CM152-CK152</f>
        <v>0</v>
      </c>
      <c r="CO152" s="61">
        <f>CM152-CL152</f>
        <v>0</v>
      </c>
      <c r="CP152" s="67"/>
      <c r="CQ152" s="57"/>
    </row>
    <row r="153" spans="1:98" s="153" customFormat="1" ht="20.100000000000001" customHeight="1">
      <c r="A153" s="144"/>
      <c r="B153" s="261"/>
      <c r="C153" s="1106" t="s">
        <v>27</v>
      </c>
      <c r="D153" s="1107"/>
      <c r="E153" s="625">
        <v>0.13800000000000001</v>
      </c>
      <c r="F153" s="866">
        <v>0.127</v>
      </c>
      <c r="G153" s="943"/>
      <c r="H153" s="624"/>
      <c r="I153" s="625">
        <v>0.13800000000000001</v>
      </c>
      <c r="J153" s="866">
        <v>0.129</v>
      </c>
      <c r="K153" s="623"/>
      <c r="L153" s="624"/>
      <c r="M153" s="625">
        <v>0.13800000000000001</v>
      </c>
      <c r="N153" s="866">
        <v>0.13100000000000001</v>
      </c>
      <c r="O153" s="623"/>
      <c r="P153" s="624"/>
      <c r="Q153" s="625">
        <f>Q154/Q6</f>
        <v>0.13800000000000004</v>
      </c>
      <c r="R153" s="1055"/>
      <c r="S153" s="1048">
        <f>S154/S6</f>
        <v>0.12906997084548102</v>
      </c>
      <c r="T153" s="626" t="e">
        <f>T154/T6</f>
        <v>#DIV/0!</v>
      </c>
      <c r="U153" s="627"/>
      <c r="V153" s="646" t="e">
        <f t="shared" si="369"/>
        <v>#DIV/0!</v>
      </c>
      <c r="W153" s="628"/>
      <c r="X153" s="625">
        <v>0.14399999999999999</v>
      </c>
      <c r="Y153" s="866"/>
      <c r="Z153" s="623"/>
      <c r="AA153" s="624"/>
      <c r="AB153" s="625">
        <v>0.14399999999999999</v>
      </c>
      <c r="AC153" s="866"/>
      <c r="AD153" s="623"/>
      <c r="AE153" s="624"/>
      <c r="AF153" s="625">
        <v>0.14399999999999999</v>
      </c>
      <c r="AG153" s="866"/>
      <c r="AH153" s="623"/>
      <c r="AI153" s="624"/>
      <c r="AJ153" s="629">
        <f>AJ154/AJ6</f>
        <v>0.14400000000000002</v>
      </c>
      <c r="AK153" s="1055"/>
      <c r="AL153" s="962" t="e">
        <f>AL154/AL6</f>
        <v>#DIV/0!</v>
      </c>
      <c r="AM153" s="626" t="e">
        <f>AM154/AM6</f>
        <v>#DIV/0!</v>
      </c>
      <c r="AN153" s="963"/>
      <c r="AO153" s="646" t="e">
        <f t="shared" si="370"/>
        <v>#DIV/0!</v>
      </c>
      <c r="AP153" s="628"/>
      <c r="AQ153" s="629">
        <f>AQ154/AQ6</f>
        <v>0.14119427402862988</v>
      </c>
      <c r="AR153" s="626"/>
      <c r="AS153" s="146">
        <f>AS154/AS6</f>
        <v>0.12906997084548102</v>
      </c>
      <c r="AT153" s="146" t="e">
        <f>AT154/AT6</f>
        <v>#DIV/0!</v>
      </c>
      <c r="AU153" s="206"/>
      <c r="AV153" s="646" t="e">
        <f t="shared" si="371"/>
        <v>#DIV/0!</v>
      </c>
      <c r="AW153" s="64">
        <f>AT154/AS154</f>
        <v>0</v>
      </c>
      <c r="AX153" s="71"/>
      <c r="AY153" s="203"/>
      <c r="BC153" s="625"/>
      <c r="BD153" s="866"/>
      <c r="BE153" s="623"/>
      <c r="BF153" s="624"/>
      <c r="BG153" s="625"/>
      <c r="BH153" s="866"/>
      <c r="BI153" s="623"/>
      <c r="BJ153" s="624"/>
      <c r="BK153" s="625"/>
      <c r="BL153" s="866"/>
      <c r="BM153" s="623"/>
      <c r="BN153" s="624"/>
      <c r="BO153" s="625" t="e">
        <f>BO154/BO6</f>
        <v>#DIV/0!</v>
      </c>
      <c r="BP153" s="626" t="e">
        <f>BP154/BP6</f>
        <v>#DIV/0!</v>
      </c>
      <c r="BQ153" s="626" t="e">
        <f>BQ154/BQ6</f>
        <v>#DIV/0!</v>
      </c>
      <c r="BR153" s="627"/>
      <c r="BS153" s="628"/>
      <c r="BT153" s="625"/>
      <c r="BU153" s="866"/>
      <c r="BV153" s="623"/>
      <c r="BW153" s="624"/>
      <c r="BX153" s="625"/>
      <c r="BY153" s="866"/>
      <c r="BZ153" s="623"/>
      <c r="CA153" s="624"/>
      <c r="CB153" s="625"/>
      <c r="CC153" s="866"/>
      <c r="CD153" s="623"/>
      <c r="CE153" s="624"/>
      <c r="CF153" s="629" t="e">
        <f>CF154/CF6</f>
        <v>#DIV/0!</v>
      </c>
      <c r="CG153" s="630" t="e">
        <f>CG154/CG6</f>
        <v>#DIV/0!</v>
      </c>
      <c r="CH153" s="626" t="e">
        <f>CH154/CH6</f>
        <v>#DIV/0!</v>
      </c>
      <c r="CI153" s="631"/>
      <c r="CJ153" s="628"/>
      <c r="CK153" s="629" t="e">
        <f>CK154/CK6</f>
        <v>#DIV/0!</v>
      </c>
      <c r="CL153" s="146" t="e">
        <f>CL154/CL6</f>
        <v>#DIV/0!</v>
      </c>
      <c r="CM153" s="146" t="e">
        <f>CM154/CM6</f>
        <v>#DIV/0!</v>
      </c>
      <c r="CN153" s="206"/>
      <c r="CO153" s="64" t="e">
        <f>CM154/CL154</f>
        <v>#DIV/0!</v>
      </c>
      <c r="CP153" s="71"/>
      <c r="CQ153" s="203"/>
    </row>
    <row r="154" spans="1:98" s="174" customFormat="1" ht="20.100000000000001" customHeight="1">
      <c r="A154" s="147"/>
      <c r="B154" s="143"/>
      <c r="C154" s="1095" t="s">
        <v>57</v>
      </c>
      <c r="D154" s="1096"/>
      <c r="E154" s="657">
        <f>E153*E6</f>
        <v>7525.128205128206</v>
      </c>
      <c r="F154" s="890">
        <f>F153*F6</f>
        <v>6925.2991452991455</v>
      </c>
      <c r="G154" s="935">
        <f>G153*G6</f>
        <v>0</v>
      </c>
      <c r="H154" s="574">
        <f>G154-F154</f>
        <v>-6925.2991452991455</v>
      </c>
      <c r="I154" s="657">
        <f>I153*I6</f>
        <v>8374.3589743589764</v>
      </c>
      <c r="J154" s="890">
        <f>J153*J6</f>
        <v>7828.2051282051289</v>
      </c>
      <c r="K154" s="633">
        <f>K153*K6</f>
        <v>0</v>
      </c>
      <c r="L154" s="574">
        <f>K154-J154</f>
        <v>-7828.2051282051289</v>
      </c>
      <c r="M154" s="657">
        <f>M153*M6</f>
        <v>8374.3589743589764</v>
      </c>
      <c r="N154" s="890">
        <f>N153*N6</f>
        <v>7949.5726495726503</v>
      </c>
      <c r="O154" s="633">
        <f>O153*O6</f>
        <v>0</v>
      </c>
      <c r="P154" s="574">
        <f>O154-N154</f>
        <v>-7949.5726495726503</v>
      </c>
      <c r="Q154" s="486">
        <f>E154+I154+M154</f>
        <v>24273.84615384616</v>
      </c>
      <c r="R154" s="1056">
        <f>R153*R6</f>
        <v>0</v>
      </c>
      <c r="S154" s="1049">
        <f>F154+J154+N154</f>
        <v>22703.076923076922</v>
      </c>
      <c r="T154" s="480">
        <f>G154+K154+O154</f>
        <v>0</v>
      </c>
      <c r="U154" s="422">
        <f>T154-Q154</f>
        <v>-24273.84615384616</v>
      </c>
      <c r="V154" s="989">
        <f t="shared" si="369"/>
        <v>0</v>
      </c>
      <c r="W154" s="423">
        <f>T154-S154</f>
        <v>-22703.076923076922</v>
      </c>
      <c r="X154" s="657">
        <f>X153*X6</f>
        <v>8738.461538461539</v>
      </c>
      <c r="Y154" s="890">
        <f>Y153*Y6</f>
        <v>0</v>
      </c>
      <c r="Z154" s="633">
        <f>Z153*Z6</f>
        <v>0</v>
      </c>
      <c r="AA154" s="574">
        <f>Z154-Y154</f>
        <v>0</v>
      </c>
      <c r="AB154" s="657">
        <f>AB153*AB6</f>
        <v>9612.3076923076915</v>
      </c>
      <c r="AC154" s="890">
        <f>AC153*AC6</f>
        <v>0</v>
      </c>
      <c r="AD154" s="633">
        <f>AD153*AD6</f>
        <v>0</v>
      </c>
      <c r="AE154" s="574">
        <f>AD154-AC154</f>
        <v>0</v>
      </c>
      <c r="AF154" s="657">
        <f>AF153*AF6</f>
        <v>10486.153846153846</v>
      </c>
      <c r="AG154" s="890">
        <f>AG153*AG6</f>
        <v>0</v>
      </c>
      <c r="AH154" s="633">
        <f>AH153*AH6</f>
        <v>0</v>
      </c>
      <c r="AI154" s="574">
        <f>AH154-AG154</f>
        <v>0</v>
      </c>
      <c r="AJ154" s="445">
        <f>X154+AB154+AF154</f>
        <v>28836.923076923078</v>
      </c>
      <c r="AK154" s="1056">
        <f>AK153*AK6</f>
        <v>0</v>
      </c>
      <c r="AL154" s="479">
        <f>Y154+AC154+AG154</f>
        <v>0</v>
      </c>
      <c r="AM154" s="480">
        <f>Z154+AD154+AH154</f>
        <v>0</v>
      </c>
      <c r="AN154" s="424">
        <f>AM154-AJ154</f>
        <v>-28836.923076923078</v>
      </c>
      <c r="AO154" s="989">
        <f t="shared" si="370"/>
        <v>0</v>
      </c>
      <c r="AP154" s="423">
        <f>AM154-AL154</f>
        <v>0</v>
      </c>
      <c r="AQ154" s="635">
        <f>SUM(Q154,AJ154)</f>
        <v>53110.769230769234</v>
      </c>
      <c r="AR154" s="480">
        <f>AR153*AR6</f>
        <v>0</v>
      </c>
      <c r="AS154" s="202">
        <f>S154+AL154</f>
        <v>22703.076923076922</v>
      </c>
      <c r="AT154" s="136">
        <f>SUM(T154,AM154)</f>
        <v>0</v>
      </c>
      <c r="AU154" s="159">
        <f>AT154-AQ154</f>
        <v>-53110.769230769234</v>
      </c>
      <c r="AV154" s="989">
        <f t="shared" si="371"/>
        <v>0</v>
      </c>
      <c r="AW154" s="61">
        <f>AT154-AS154</f>
        <v>-22703.076923076922</v>
      </c>
      <c r="AX154" s="67"/>
      <c r="AY154" s="57"/>
      <c r="BC154" s="657">
        <f>BC153*BC6</f>
        <v>0</v>
      </c>
      <c r="BD154" s="890">
        <f>BD153*BD6</f>
        <v>0</v>
      </c>
      <c r="BE154" s="633">
        <f>BE153*BE6</f>
        <v>0</v>
      </c>
      <c r="BF154" s="574">
        <f>BE154-BD154</f>
        <v>0</v>
      </c>
      <c r="BG154" s="657">
        <f>BG153*BG6</f>
        <v>0</v>
      </c>
      <c r="BH154" s="890">
        <f>BH153*BH6</f>
        <v>0</v>
      </c>
      <c r="BI154" s="633">
        <f>BI153*BI6</f>
        <v>0</v>
      </c>
      <c r="BJ154" s="574">
        <f>BI154-BH154</f>
        <v>0</v>
      </c>
      <c r="BK154" s="657">
        <f>BK153*BK6</f>
        <v>0</v>
      </c>
      <c r="BL154" s="890">
        <f>BL153*BL6</f>
        <v>0</v>
      </c>
      <c r="BM154" s="633">
        <f>BM153*BM6</f>
        <v>0</v>
      </c>
      <c r="BN154" s="574">
        <f>BM154-BL154</f>
        <v>0</v>
      </c>
      <c r="BO154" s="486">
        <f>BC154+BG154+BK154</f>
        <v>0</v>
      </c>
      <c r="BP154" s="480">
        <f>BD154+BH154+BL154</f>
        <v>0</v>
      </c>
      <c r="BQ154" s="480">
        <f>BE154+BI154+BM154</f>
        <v>0</v>
      </c>
      <c r="BR154" s="422">
        <f>BQ154-BO154</f>
        <v>0</v>
      </c>
      <c r="BS154" s="423">
        <f>BQ154-BP154</f>
        <v>0</v>
      </c>
      <c r="BT154" s="657">
        <f>BT153*BT6</f>
        <v>0</v>
      </c>
      <c r="BU154" s="890">
        <f>BU153*BU6</f>
        <v>0</v>
      </c>
      <c r="BV154" s="633">
        <f>BV153*BV6</f>
        <v>0</v>
      </c>
      <c r="BW154" s="574">
        <f>BV154-BU154</f>
        <v>0</v>
      </c>
      <c r="BX154" s="657">
        <f>BX153*BX6</f>
        <v>0</v>
      </c>
      <c r="BY154" s="890">
        <f>BY153*BY6</f>
        <v>0</v>
      </c>
      <c r="BZ154" s="633">
        <f>BZ153*BZ6</f>
        <v>0</v>
      </c>
      <c r="CA154" s="574">
        <f>BZ154-BY154</f>
        <v>0</v>
      </c>
      <c r="CB154" s="657">
        <f>CB153*CB6</f>
        <v>0</v>
      </c>
      <c r="CC154" s="890">
        <f>CC153*CC6</f>
        <v>0</v>
      </c>
      <c r="CD154" s="633">
        <f>CD153*CD6</f>
        <v>0</v>
      </c>
      <c r="CE154" s="574">
        <f>CD154-CC154</f>
        <v>0</v>
      </c>
      <c r="CF154" s="445">
        <f>BT154+BX154+CB154</f>
        <v>0</v>
      </c>
      <c r="CG154" s="479">
        <f>BU154+BY154+CC154</f>
        <v>0</v>
      </c>
      <c r="CH154" s="480">
        <f>BV154+BZ154+CD154</f>
        <v>0</v>
      </c>
      <c r="CI154" s="424">
        <f>CH154-CF154</f>
        <v>0</v>
      </c>
      <c r="CJ154" s="423">
        <f>CH154-CG154</f>
        <v>0</v>
      </c>
      <c r="CK154" s="635">
        <f>SUM(BO154,CF154)</f>
        <v>0</v>
      </c>
      <c r="CL154" s="202">
        <f>BP154+CG154</f>
        <v>0</v>
      </c>
      <c r="CM154" s="136">
        <f>SUM(BQ154,CH154)</f>
        <v>0</v>
      </c>
      <c r="CN154" s="159">
        <f>CM154-CK154</f>
        <v>0</v>
      </c>
      <c r="CO154" s="61">
        <f>CM154-CL154</f>
        <v>0</v>
      </c>
      <c r="CP154" s="67"/>
      <c r="CQ154" s="57"/>
    </row>
    <row r="155" spans="1:98" s="184" customFormat="1" ht="20.100000000000001" customHeight="1">
      <c r="A155" s="176"/>
      <c r="B155" s="177" t="s">
        <v>27</v>
      </c>
      <c r="C155" s="251"/>
      <c r="D155" s="178"/>
      <c r="E155" s="659">
        <f>E156/E8</f>
        <v>0.12929943502824859</v>
      </c>
      <c r="F155" s="902">
        <f>F156/F8</f>
        <v>0.11842061281337046</v>
      </c>
      <c r="G155" s="944" t="e">
        <f>G156/G8</f>
        <v>#DIV/0!</v>
      </c>
      <c r="H155" s="638">
        <f>G156/F156</f>
        <v>0</v>
      </c>
      <c r="I155" s="659">
        <f>I156/I8</f>
        <v>0.12939008894536216</v>
      </c>
      <c r="J155" s="902">
        <f>J156/J8</f>
        <v>0.12048148148148149</v>
      </c>
      <c r="K155" s="637" t="e">
        <f>K156/K8</f>
        <v>#DIV/0!</v>
      </c>
      <c r="L155" s="638">
        <f>K156/J156</f>
        <v>0</v>
      </c>
      <c r="M155" s="659">
        <f>M156/M8</f>
        <v>0.12869017632241814</v>
      </c>
      <c r="N155" s="902">
        <f>N156/N8</f>
        <v>0.1209529411764706</v>
      </c>
      <c r="O155" s="637" t="e">
        <f>O156/O8</f>
        <v>#DIV/0!</v>
      </c>
      <c r="P155" s="638">
        <f>O156/N156</f>
        <v>0</v>
      </c>
      <c r="Q155" s="639">
        <f>Q156/Q8</f>
        <v>0.12911926605504587</v>
      </c>
      <c r="R155" s="1057" t="e">
        <f>R156/R8</f>
        <v>#DIV/0!</v>
      </c>
      <c r="S155" s="1050">
        <f>S156/S8</f>
        <v>0.1200277544154752</v>
      </c>
      <c r="T155" s="636" t="e">
        <f>T156/T8</f>
        <v>#DIV/0!</v>
      </c>
      <c r="U155" s="636">
        <f>T156/Q156</f>
        <v>0</v>
      </c>
      <c r="V155" s="667" t="e">
        <f t="shared" si="369"/>
        <v>#DIV/0!</v>
      </c>
      <c r="W155" s="832">
        <f>T156/S156</f>
        <v>0</v>
      </c>
      <c r="X155" s="659">
        <f>X156/X8</f>
        <v>0.13405541561712844</v>
      </c>
      <c r="Y155" s="902" t="e">
        <f>Y156/Y8</f>
        <v>#DIV/0!</v>
      </c>
      <c r="Z155" s="637" t="e">
        <f>Z156/Z8</f>
        <v>#DIV/0!</v>
      </c>
      <c r="AA155" s="638" t="e">
        <f>Z156/Y156</f>
        <v>#DIV/0!</v>
      </c>
      <c r="AB155" s="659">
        <f>AB156/AB8</f>
        <v>0.13487167630057803</v>
      </c>
      <c r="AC155" s="902" t="e">
        <f>AC156/AC8</f>
        <v>#DIV/0!</v>
      </c>
      <c r="AD155" s="637" t="e">
        <f>AD156/AD8</f>
        <v>#DIV/0!</v>
      </c>
      <c r="AE155" s="638" t="e">
        <f>AD156/AC156</f>
        <v>#DIV/0!</v>
      </c>
      <c r="AF155" s="659">
        <f>AF156/AF8</f>
        <v>0.13611612903225806</v>
      </c>
      <c r="AG155" s="902" t="e">
        <f>AG156/AG8</f>
        <v>#DIV/0!</v>
      </c>
      <c r="AH155" s="637" t="e">
        <f>AH156/AH8</f>
        <v>#DIV/0!</v>
      </c>
      <c r="AI155" s="638" t="e">
        <f>AH156/AG156</f>
        <v>#DIV/0!</v>
      </c>
      <c r="AJ155" s="642">
        <f>AJ156/AJ8</f>
        <v>0.13506836616454229</v>
      </c>
      <c r="AK155" s="1057" t="e">
        <f>AK156/AK8</f>
        <v>#DIV/0!</v>
      </c>
      <c r="AL155" s="964" t="e">
        <f>AL156/AL8</f>
        <v>#DIV/0!</v>
      </c>
      <c r="AM155" s="636" t="e">
        <f>AM156/AM8</f>
        <v>#DIV/0!</v>
      </c>
      <c r="AN155" s="965">
        <f>AM156/AJ156</f>
        <v>0</v>
      </c>
      <c r="AO155" s="667" t="e">
        <f t="shared" si="370"/>
        <v>#DIV/0!</v>
      </c>
      <c r="AP155" s="641" t="e">
        <f>AM156/AL156</f>
        <v>#DIV/0!</v>
      </c>
      <c r="AQ155" s="642">
        <f>AQ156/AQ8</f>
        <v>0.13227675276752765</v>
      </c>
      <c r="AR155" s="640" t="e">
        <f>AR156/AR8</f>
        <v>#DIV/0!</v>
      </c>
      <c r="AS155" s="349">
        <f>AS156/AS8</f>
        <v>0.1200277544154752</v>
      </c>
      <c r="AT155" s="218" t="e">
        <f>AT156/AT8</f>
        <v>#DIV/0!</v>
      </c>
      <c r="AU155" s="687">
        <f>AT156/AQ156</f>
        <v>0</v>
      </c>
      <c r="AV155" s="667" t="e">
        <f t="shared" si="371"/>
        <v>#DIV/0!</v>
      </c>
      <c r="AW155" s="89">
        <f>AT156/AS156</f>
        <v>0</v>
      </c>
      <c r="AX155" s="344"/>
      <c r="AY155" s="343"/>
      <c r="BC155" s="659" t="e">
        <f>BC156/BC8</f>
        <v>#DIV/0!</v>
      </c>
      <c r="BD155" s="902" t="e">
        <f>BD156/BD8</f>
        <v>#DIV/0!</v>
      </c>
      <c r="BE155" s="637" t="e">
        <f>BE156/BE8</f>
        <v>#DIV/0!</v>
      </c>
      <c r="BF155" s="638" t="e">
        <f>BE156/BD156</f>
        <v>#DIV/0!</v>
      </c>
      <c r="BG155" s="659" t="e">
        <f>BG156/BG8</f>
        <v>#DIV/0!</v>
      </c>
      <c r="BH155" s="902" t="e">
        <f>BH156/BH8</f>
        <v>#DIV/0!</v>
      </c>
      <c r="BI155" s="637" t="e">
        <f>BI156/BI8</f>
        <v>#DIV/0!</v>
      </c>
      <c r="BJ155" s="638" t="e">
        <f>BI156/BH156</f>
        <v>#DIV/0!</v>
      </c>
      <c r="BK155" s="659" t="e">
        <f>BK156/BK8</f>
        <v>#DIV/0!</v>
      </c>
      <c r="BL155" s="902" t="e">
        <f>BL156/BL8</f>
        <v>#DIV/0!</v>
      </c>
      <c r="BM155" s="637" t="e">
        <f>BM156/BM8</f>
        <v>#DIV/0!</v>
      </c>
      <c r="BN155" s="638" t="e">
        <f>BM156/BL156</f>
        <v>#DIV/0!</v>
      </c>
      <c r="BO155" s="639" t="e">
        <f>BO156/BO8</f>
        <v>#DIV/0!</v>
      </c>
      <c r="BP155" s="640" t="e">
        <f>BP156/BP8</f>
        <v>#DIV/0!</v>
      </c>
      <c r="BQ155" s="636" t="e">
        <f>BQ156/BQ8</f>
        <v>#DIV/0!</v>
      </c>
      <c r="BR155" s="636" t="e">
        <f>BQ156/BO156</f>
        <v>#DIV/0!</v>
      </c>
      <c r="BS155" s="832" t="e">
        <f>BQ156/BP156</f>
        <v>#DIV/0!</v>
      </c>
      <c r="BT155" s="659" t="e">
        <f>BT156/BT8</f>
        <v>#DIV/0!</v>
      </c>
      <c r="BU155" s="902" t="e">
        <f>BU156/BU8</f>
        <v>#DIV/0!</v>
      </c>
      <c r="BV155" s="637" t="e">
        <f>BV156/BV8</f>
        <v>#DIV/0!</v>
      </c>
      <c r="BW155" s="638" t="e">
        <f>BV156/BU156</f>
        <v>#DIV/0!</v>
      </c>
      <c r="BX155" s="659" t="e">
        <f>BX156/BX8</f>
        <v>#DIV/0!</v>
      </c>
      <c r="BY155" s="902" t="e">
        <f>BY156/BY8</f>
        <v>#DIV/0!</v>
      </c>
      <c r="BZ155" s="637" t="e">
        <f>BZ156/BZ8</f>
        <v>#DIV/0!</v>
      </c>
      <c r="CA155" s="638" t="e">
        <f>BZ156/BY156</f>
        <v>#DIV/0!</v>
      </c>
      <c r="CB155" s="659" t="e">
        <f>CB156/CB8</f>
        <v>#DIV/0!</v>
      </c>
      <c r="CC155" s="902" t="e">
        <f>CC156/CC8</f>
        <v>#DIV/0!</v>
      </c>
      <c r="CD155" s="637" t="e">
        <f>CD156/CD8</f>
        <v>#DIV/0!</v>
      </c>
      <c r="CE155" s="638" t="e">
        <f>CD156/CC156</f>
        <v>#DIV/0!</v>
      </c>
      <c r="CF155" s="642" t="e">
        <f>CF156/CF8</f>
        <v>#DIV/0!</v>
      </c>
      <c r="CG155" s="643" t="e">
        <f>CG156/CG8</f>
        <v>#DIV/0!</v>
      </c>
      <c r="CH155" s="636" t="e">
        <f>CH156/CH8</f>
        <v>#DIV/0!</v>
      </c>
      <c r="CI155" s="687" t="e">
        <f>CH156/CF156</f>
        <v>#DIV/0!</v>
      </c>
      <c r="CJ155" s="641" t="e">
        <f>CH156/CG156</f>
        <v>#DIV/0!</v>
      </c>
      <c r="CK155" s="642" t="e">
        <f>CK156/CK8</f>
        <v>#DIV/0!</v>
      </c>
      <c r="CL155" s="349" t="e">
        <f>CL156/CL8</f>
        <v>#DIV/0!</v>
      </c>
      <c r="CM155" s="218" t="e">
        <f>CM156/CM8</f>
        <v>#DIV/0!</v>
      </c>
      <c r="CN155" s="687" t="e">
        <f>CM156/CK156</f>
        <v>#DIV/0!</v>
      </c>
      <c r="CO155" s="89" t="e">
        <f>CM156/CL156</f>
        <v>#DIV/0!</v>
      </c>
      <c r="CP155" s="344"/>
      <c r="CQ155" s="343"/>
    </row>
    <row r="156" spans="1:98" s="183" customFormat="1" ht="20.100000000000001" customHeight="1">
      <c r="A156" s="80"/>
      <c r="B156" s="92" t="s">
        <v>12</v>
      </c>
      <c r="C156" s="247"/>
      <c r="D156" s="181"/>
      <c r="E156" s="620">
        <f>E154+E152</f>
        <v>7824.2735042735048</v>
      </c>
      <c r="F156" s="376">
        <f>F154+F152</f>
        <v>7267.1794871794873</v>
      </c>
      <c r="G156" s="375">
        <f>G154+G152</f>
        <v>0</v>
      </c>
      <c r="H156" s="532">
        <f>G156-F156</f>
        <v>-7267.1794871794873</v>
      </c>
      <c r="I156" s="620">
        <f>I154+I152</f>
        <v>8703.4188034188046</v>
      </c>
      <c r="J156" s="376">
        <f>J154+J152</f>
        <v>8341.0256410256425</v>
      </c>
      <c r="K156" s="374">
        <f>K154+K152</f>
        <v>0</v>
      </c>
      <c r="L156" s="532">
        <f>K156-J156</f>
        <v>-8341.0256410256425</v>
      </c>
      <c r="M156" s="620">
        <f>M154+M152</f>
        <v>8733.3333333333358</v>
      </c>
      <c r="N156" s="376">
        <f>N154+N152</f>
        <v>8787.1794871794882</v>
      </c>
      <c r="O156" s="374">
        <f>O154+O152</f>
        <v>0</v>
      </c>
      <c r="P156" s="532">
        <f>O156-N156</f>
        <v>-8787.1794871794882</v>
      </c>
      <c r="Q156" s="644">
        <f>E156+I156+M156</f>
        <v>25261.025641025644</v>
      </c>
      <c r="R156" s="1023">
        <f>R154+R152</f>
        <v>0</v>
      </c>
      <c r="S156" s="748">
        <f>F156+J156+N156</f>
        <v>24395.384615384617</v>
      </c>
      <c r="T156" s="534">
        <f>G156+K156+O156</f>
        <v>0</v>
      </c>
      <c r="U156" s="499">
        <f>T156-Q156</f>
        <v>-25261.025641025644</v>
      </c>
      <c r="V156" s="377">
        <f t="shared" si="369"/>
        <v>0</v>
      </c>
      <c r="W156" s="645">
        <f>T156-S156</f>
        <v>-24395.384615384617</v>
      </c>
      <c r="X156" s="620">
        <f>X154+X152</f>
        <v>9097.4358974358984</v>
      </c>
      <c r="Y156" s="376">
        <f>Y154+Y152</f>
        <v>0</v>
      </c>
      <c r="Z156" s="374">
        <f>Z154+Z152</f>
        <v>0</v>
      </c>
      <c r="AA156" s="532">
        <f>Z156-Y156</f>
        <v>0</v>
      </c>
      <c r="AB156" s="620">
        <f>AB154+AB152</f>
        <v>9971.2820512820508</v>
      </c>
      <c r="AC156" s="376">
        <f>AC154+AC152</f>
        <v>0</v>
      </c>
      <c r="AD156" s="374">
        <f>AD154+AD152</f>
        <v>0</v>
      </c>
      <c r="AE156" s="532">
        <f>AD156-AC156</f>
        <v>0</v>
      </c>
      <c r="AF156" s="620">
        <f>AF154+AF152</f>
        <v>10819.48717948718</v>
      </c>
      <c r="AG156" s="376">
        <f>AG154+AG152</f>
        <v>0</v>
      </c>
      <c r="AH156" s="374">
        <f>AH154+AH152</f>
        <v>0</v>
      </c>
      <c r="AI156" s="532">
        <f>AH156-AG156</f>
        <v>0</v>
      </c>
      <c r="AJ156" s="485">
        <f>X156+AB156+AF156</f>
        <v>29888.205128205129</v>
      </c>
      <c r="AK156" s="1023">
        <f>AK154+AK152</f>
        <v>0</v>
      </c>
      <c r="AL156" s="533">
        <f>Y156+AC156+AG156</f>
        <v>0</v>
      </c>
      <c r="AM156" s="534">
        <f>Z156+AD156+AH156</f>
        <v>0</v>
      </c>
      <c r="AN156" s="592">
        <f>AM156-AJ156</f>
        <v>-29888.205128205129</v>
      </c>
      <c r="AO156" s="377">
        <f t="shared" si="370"/>
        <v>0</v>
      </c>
      <c r="AP156" s="645">
        <f>AM156-AL156</f>
        <v>0</v>
      </c>
      <c r="AQ156" s="485">
        <f>SUM(Q156,AJ156)</f>
        <v>55149.230769230773</v>
      </c>
      <c r="AR156" s="534">
        <f>AR154+AR152</f>
        <v>0</v>
      </c>
      <c r="AS156" s="333">
        <f>S156+AL156</f>
        <v>24395.384615384617</v>
      </c>
      <c r="AT156" s="87">
        <f>SUM(T156,AM156)</f>
        <v>0</v>
      </c>
      <c r="AU156" s="86">
        <f>AT156-AQ156</f>
        <v>-55149.230769230773</v>
      </c>
      <c r="AV156" s="377">
        <f t="shared" si="371"/>
        <v>0</v>
      </c>
      <c r="AW156" s="88">
        <f>AT156-AS156</f>
        <v>-24395.384615384617</v>
      </c>
      <c r="AX156" s="345">
        <f>AQ156/6</f>
        <v>9191.5384615384628</v>
      </c>
      <c r="AY156" s="183">
        <f>AT156/6</f>
        <v>0</v>
      </c>
      <c r="AZ156" s="348">
        <f>AY156/AX156</f>
        <v>0</v>
      </c>
      <c r="BA156" s="185">
        <f>AY156-AX156</f>
        <v>-9191.5384615384628</v>
      </c>
      <c r="BB156" s="185">
        <f>AW156/6</f>
        <v>-4065.897435897436</v>
      </c>
      <c r="BC156" s="620">
        <f>BC154+BC152</f>
        <v>0</v>
      </c>
      <c r="BD156" s="376">
        <f>BD154+BD152</f>
        <v>0</v>
      </c>
      <c r="BE156" s="374">
        <f>BE154+BE152</f>
        <v>0</v>
      </c>
      <c r="BF156" s="532">
        <f>BE156-BD156</f>
        <v>0</v>
      </c>
      <c r="BG156" s="620">
        <f>BG154+BG152</f>
        <v>0</v>
      </c>
      <c r="BH156" s="376">
        <f>BH154+BH152</f>
        <v>0</v>
      </c>
      <c r="BI156" s="374">
        <f>BI154+BI152</f>
        <v>0</v>
      </c>
      <c r="BJ156" s="532">
        <f>BI156-BH156</f>
        <v>0</v>
      </c>
      <c r="BK156" s="620">
        <f>BK154+BK152</f>
        <v>0</v>
      </c>
      <c r="BL156" s="376">
        <f>BL154+BL152</f>
        <v>0</v>
      </c>
      <c r="BM156" s="374">
        <f>BM154+BM152</f>
        <v>0</v>
      </c>
      <c r="BN156" s="532">
        <f>BM156-BL156</f>
        <v>0</v>
      </c>
      <c r="BO156" s="644">
        <f>BC156+BG156+BK156</f>
        <v>0</v>
      </c>
      <c r="BP156" s="499">
        <f>BD156+BH156+BL156</f>
        <v>0</v>
      </c>
      <c r="BQ156" s="534">
        <f>BE156+BI156+BM156</f>
        <v>0</v>
      </c>
      <c r="BR156" s="499">
        <f>BQ156-BO156</f>
        <v>0</v>
      </c>
      <c r="BS156" s="645">
        <f>BQ156-BP156</f>
        <v>0</v>
      </c>
      <c r="BT156" s="620">
        <f>BT154+BT152</f>
        <v>0</v>
      </c>
      <c r="BU156" s="376">
        <f>BU154+BU152</f>
        <v>0</v>
      </c>
      <c r="BV156" s="374">
        <f>BV154+BV152</f>
        <v>0</v>
      </c>
      <c r="BW156" s="532">
        <f>BV156-BU156</f>
        <v>0</v>
      </c>
      <c r="BX156" s="620">
        <f>BX154+BX152</f>
        <v>0</v>
      </c>
      <c r="BY156" s="376">
        <f>BY154+BY152</f>
        <v>0</v>
      </c>
      <c r="BZ156" s="374">
        <f>BZ154+BZ152</f>
        <v>0</v>
      </c>
      <c r="CA156" s="532">
        <f>BZ156-BY156</f>
        <v>0</v>
      </c>
      <c r="CB156" s="620">
        <f>CB154+CB152</f>
        <v>0</v>
      </c>
      <c r="CC156" s="376">
        <f>CC154+CC152</f>
        <v>0</v>
      </c>
      <c r="CD156" s="374">
        <f>CD154+CD152</f>
        <v>0</v>
      </c>
      <c r="CE156" s="532">
        <f>CD156-CC156</f>
        <v>0</v>
      </c>
      <c r="CF156" s="485">
        <f>BT156+BX156+CB156</f>
        <v>0</v>
      </c>
      <c r="CG156" s="533">
        <f>BU156+BY156+CC156</f>
        <v>0</v>
      </c>
      <c r="CH156" s="534">
        <f>BV156+BZ156+CD156</f>
        <v>0</v>
      </c>
      <c r="CI156" s="592">
        <f>CH156-CF156</f>
        <v>0</v>
      </c>
      <c r="CJ156" s="645">
        <f>CH156-CG156</f>
        <v>0</v>
      </c>
      <c r="CK156" s="485">
        <f>SUM(BO156,CF156)</f>
        <v>0</v>
      </c>
      <c r="CL156" s="333">
        <f>BP156+CG156</f>
        <v>0</v>
      </c>
      <c r="CM156" s="87">
        <f>SUM(BQ156,CH156)</f>
        <v>0</v>
      </c>
      <c r="CN156" s="86">
        <f>CM156-CK156</f>
        <v>0</v>
      </c>
      <c r="CO156" s="88">
        <f>CM156-CL156</f>
        <v>0</v>
      </c>
      <c r="CP156" s="345">
        <f>CK156/6</f>
        <v>0</v>
      </c>
      <c r="CQ156" s="183">
        <f>CM156/6</f>
        <v>0</v>
      </c>
      <c r="CR156" s="348" t="e">
        <f>CQ156/CP156</f>
        <v>#DIV/0!</v>
      </c>
      <c r="CS156" s="185">
        <f>CQ156-CP156</f>
        <v>0</v>
      </c>
      <c r="CT156" s="185">
        <f>CO156/6</f>
        <v>0</v>
      </c>
    </row>
    <row r="157" spans="1:98" s="85" customFormat="1" ht="20.100000000000001" customHeight="1">
      <c r="A157" s="91"/>
      <c r="B157" s="79"/>
      <c r="C157" s="252"/>
      <c r="D157" s="82" t="s">
        <v>35</v>
      </c>
      <c r="E157" s="662">
        <f>E203</f>
        <v>0.191</v>
      </c>
      <c r="F157" s="903">
        <f>F203</f>
        <v>0.20499999999999999</v>
      </c>
      <c r="G157" s="945"/>
      <c r="H157" s="924">
        <f t="shared" ref="H157:M157" si="372">H203</f>
        <v>0.20799999999999999</v>
      </c>
      <c r="I157" s="662">
        <f t="shared" si="372"/>
        <v>0.191</v>
      </c>
      <c r="J157" s="903">
        <v>0.2</v>
      </c>
      <c r="K157" s="647"/>
      <c r="L157" s="924">
        <f t="shared" si="372"/>
        <v>0.20799999999999999</v>
      </c>
      <c r="M157" s="662">
        <f t="shared" si="372"/>
        <v>0.191</v>
      </c>
      <c r="N157" s="903">
        <f t="shared" ref="N157" si="373">N203</f>
        <v>0.20799999999999999</v>
      </c>
      <c r="O157" s="647"/>
      <c r="P157" s="648"/>
      <c r="Q157" s="649">
        <f>Q158/Q9</f>
        <v>0.191</v>
      </c>
      <c r="R157" s="1058"/>
      <c r="S157" s="1051">
        <f>S158/S9</f>
        <v>0.20418815789473685</v>
      </c>
      <c r="T157" s="626" t="e">
        <f>T158/T9</f>
        <v>#DIV/0!</v>
      </c>
      <c r="U157" s="627"/>
      <c r="V157" s="651" t="e">
        <f t="shared" si="369"/>
        <v>#DIV/0!</v>
      </c>
      <c r="W157" s="654"/>
      <c r="X157" s="662">
        <v>0.191</v>
      </c>
      <c r="Y157" s="903"/>
      <c r="Z157" s="647"/>
      <c r="AA157" s="648">
        <f t="shared" ref="AA157:AG157" si="374">AA203</f>
        <v>0.20799999999999999</v>
      </c>
      <c r="AB157" s="662">
        <v>0.191</v>
      </c>
      <c r="AC157" s="903">
        <f t="shared" si="374"/>
        <v>0.20799999999999999</v>
      </c>
      <c r="AD157" s="647"/>
      <c r="AE157" s="648">
        <f t="shared" si="374"/>
        <v>0.20799999999999999</v>
      </c>
      <c r="AF157" s="662">
        <v>0.191</v>
      </c>
      <c r="AG157" s="903">
        <f t="shared" si="374"/>
        <v>0.20799999999999999</v>
      </c>
      <c r="AH157" s="647"/>
      <c r="AI157" s="648"/>
      <c r="AJ157" s="652">
        <f>AJ158/AJ9</f>
        <v>0.19100000000000003</v>
      </c>
      <c r="AK157" s="1058"/>
      <c r="AL157" s="653" t="e">
        <f>AL158/AL9</f>
        <v>#DIV/0!</v>
      </c>
      <c r="AM157" s="650" t="e">
        <f>AM158/AM9</f>
        <v>#DIV/0!</v>
      </c>
      <c r="AN157" s="651"/>
      <c r="AO157" s="999" t="e">
        <f t="shared" si="370"/>
        <v>#DIV/0!</v>
      </c>
      <c r="AP157" s="654"/>
      <c r="AQ157" s="652">
        <f>AQ158/AQ9</f>
        <v>0.191</v>
      </c>
      <c r="AR157" s="650"/>
      <c r="AS157" s="316">
        <f>AS158/AS9</f>
        <v>0.20418815789473685</v>
      </c>
      <c r="AT157" s="151" t="e">
        <f>AT158/AT9</f>
        <v>#DIV/0!</v>
      </c>
      <c r="AU157" s="190"/>
      <c r="AV157" s="651" t="e">
        <f t="shared" si="371"/>
        <v>#DIV/0!</v>
      </c>
      <c r="AW157" s="49">
        <f>AT158/AS158</f>
        <v>0</v>
      </c>
      <c r="AX157" s="213"/>
      <c r="BC157" s="662"/>
      <c r="BD157" s="903"/>
      <c r="BE157" s="647"/>
      <c r="BF157" s="749"/>
      <c r="BG157" s="662"/>
      <c r="BH157" s="903"/>
      <c r="BI157" s="647"/>
      <c r="BJ157" s="749"/>
      <c r="BK157" s="662"/>
      <c r="BL157" s="903"/>
      <c r="BM157" s="647"/>
      <c r="BN157" s="648"/>
      <c r="BO157" s="649" t="e">
        <f>BO158/BO9</f>
        <v>#DIV/0!</v>
      </c>
      <c r="BP157" s="650" t="e">
        <f>BP158/BP9</f>
        <v>#DIV/0!</v>
      </c>
      <c r="BQ157" s="626" t="e">
        <f>BQ158/BQ9</f>
        <v>#DIV/0!</v>
      </c>
      <c r="BR157" s="627"/>
      <c r="BS157" s="651"/>
      <c r="BT157" s="662"/>
      <c r="BU157" s="903"/>
      <c r="BV157" s="647"/>
      <c r="BW157" s="648"/>
      <c r="BX157" s="662"/>
      <c r="BY157" s="903"/>
      <c r="BZ157" s="647"/>
      <c r="CA157" s="648"/>
      <c r="CB157" s="662"/>
      <c r="CC157" s="903"/>
      <c r="CD157" s="647"/>
      <c r="CE157" s="648"/>
      <c r="CF157" s="652">
        <f>CF158/CF9</f>
        <v>0</v>
      </c>
      <c r="CG157" s="653" t="e">
        <f>CG158/CG9</f>
        <v>#DIV/0!</v>
      </c>
      <c r="CH157" s="650" t="e">
        <f>CH158/CH9</f>
        <v>#DIV/0!</v>
      </c>
      <c r="CI157" s="651"/>
      <c r="CJ157" s="654"/>
      <c r="CK157" s="652">
        <f>CK158/CK9</f>
        <v>0</v>
      </c>
      <c r="CL157" s="316" t="e">
        <f>CL158/CL9</f>
        <v>#DIV/0!</v>
      </c>
      <c r="CM157" s="151" t="e">
        <f>CM158/CM9</f>
        <v>#DIV/0!</v>
      </c>
      <c r="CN157" s="190"/>
      <c r="CO157" s="49" t="e">
        <f>CM158/CL158</f>
        <v>#DIV/0!</v>
      </c>
      <c r="CP157" s="213"/>
    </row>
    <row r="158" spans="1:98" s="85" customFormat="1" ht="20.100000000000001" customHeight="1">
      <c r="A158" s="91"/>
      <c r="B158" s="79"/>
      <c r="C158" s="252"/>
      <c r="D158" s="84" t="s">
        <v>64</v>
      </c>
      <c r="E158" s="733">
        <f>E9*E157</f>
        <v>1465.965811965812</v>
      </c>
      <c r="F158" s="899">
        <f>F9*F157</f>
        <v>1997.4358974358975</v>
      </c>
      <c r="G158" s="942">
        <f>G9*G157</f>
        <v>0</v>
      </c>
      <c r="H158" s="609">
        <f>G158-F158</f>
        <v>-1997.4358974358975</v>
      </c>
      <c r="I158" s="733">
        <f>I9*I157</f>
        <v>1590.0341880341882</v>
      </c>
      <c r="J158" s="899">
        <f>J9*J157</f>
        <v>1745.2991452991455</v>
      </c>
      <c r="K158" s="608">
        <f>K9*K157</f>
        <v>0</v>
      </c>
      <c r="L158" s="609">
        <f>K158-J158</f>
        <v>-1745.2991452991455</v>
      </c>
      <c r="M158" s="733">
        <f>M9*M157</f>
        <v>1591.6666666666667</v>
      </c>
      <c r="N158" s="899">
        <f>N9*N157</f>
        <v>1562.6666666666667</v>
      </c>
      <c r="O158" s="608">
        <f>O9*O157</f>
        <v>0</v>
      </c>
      <c r="P158" s="532">
        <f>O158-N158</f>
        <v>-1562.6666666666667</v>
      </c>
      <c r="Q158" s="486">
        <f>E158+I158+M158</f>
        <v>4647.666666666667</v>
      </c>
      <c r="R158" s="1056">
        <f>R9*R157</f>
        <v>0</v>
      </c>
      <c r="S158" s="1049">
        <f>F158+J158+N158</f>
        <v>5305.4017094017099</v>
      </c>
      <c r="T158" s="480">
        <f>G158+K158+O158</f>
        <v>0</v>
      </c>
      <c r="U158" s="422">
        <f>T158-Q158</f>
        <v>-4647.666666666667</v>
      </c>
      <c r="V158" s="424">
        <f t="shared" si="369"/>
        <v>0</v>
      </c>
      <c r="W158" s="423">
        <f>T158-S158</f>
        <v>-5305.4017094017099</v>
      </c>
      <c r="X158" s="733">
        <f>X9*X157</f>
        <v>1354.9572649572651</v>
      </c>
      <c r="Y158" s="899">
        <f>Y9*Y157</f>
        <v>0</v>
      </c>
      <c r="Z158" s="608">
        <f>Z9*Z157</f>
        <v>0</v>
      </c>
      <c r="AA158" s="532">
        <v>0</v>
      </c>
      <c r="AB158" s="733">
        <f>AB9*AB157</f>
        <v>1257.0085470085471</v>
      </c>
      <c r="AC158" s="899">
        <f>AC9*AC157</f>
        <v>0</v>
      </c>
      <c r="AD158" s="608">
        <f>AD9*AD157</f>
        <v>0</v>
      </c>
      <c r="AE158" s="532">
        <v>0</v>
      </c>
      <c r="AF158" s="733">
        <f>AF9*AF157</f>
        <v>1041.5213675213677</v>
      </c>
      <c r="AG158" s="899">
        <f>AG9*AG157</f>
        <v>0</v>
      </c>
      <c r="AH158" s="608">
        <f>AH9*AH157</f>
        <v>0</v>
      </c>
      <c r="AI158" s="532">
        <f>AH158-AG158</f>
        <v>0</v>
      </c>
      <c r="AJ158" s="445">
        <f>X158+AB158+AF158</f>
        <v>3653.4871794871801</v>
      </c>
      <c r="AK158" s="1056">
        <f>AK9*AK157</f>
        <v>0</v>
      </c>
      <c r="AL158" s="479">
        <f>Y158+AC158+AG158</f>
        <v>0</v>
      </c>
      <c r="AM158" s="480">
        <f>Z158+AD158+AH158</f>
        <v>0</v>
      </c>
      <c r="AN158" s="424">
        <f>AM158-AJ158</f>
        <v>-3653.4871794871801</v>
      </c>
      <c r="AO158" s="989">
        <f t="shared" si="370"/>
        <v>0</v>
      </c>
      <c r="AP158" s="423">
        <f>AM158-AL158</f>
        <v>0</v>
      </c>
      <c r="AQ158" s="439">
        <f>SUM(Q158,AJ158)</f>
        <v>8301.1538461538476</v>
      </c>
      <c r="AR158" s="480">
        <f>AR9*AR157</f>
        <v>0</v>
      </c>
      <c r="AS158" s="202">
        <f>S158+AL158</f>
        <v>5305.4017094017099</v>
      </c>
      <c r="AT158" s="211">
        <f>SUM(T158,AM158)</f>
        <v>0</v>
      </c>
      <c r="AU158" s="159">
        <f>AT158-AQ158</f>
        <v>-8301.1538461538476</v>
      </c>
      <c r="AV158" s="424">
        <f t="shared" si="371"/>
        <v>0</v>
      </c>
      <c r="AW158" s="61">
        <f>AT158-AS158</f>
        <v>-5305.4017094017099</v>
      </c>
      <c r="AX158" s="213"/>
      <c r="BC158" s="733">
        <f>BC9*BC157</f>
        <v>0</v>
      </c>
      <c r="BD158" s="899">
        <f>BD9*BD157</f>
        <v>0</v>
      </c>
      <c r="BE158" s="608">
        <f>BE9*BE157</f>
        <v>0</v>
      </c>
      <c r="BF158" s="750">
        <f>BE158-BD158</f>
        <v>0</v>
      </c>
      <c r="BG158" s="733">
        <f>BG9*BG157</f>
        <v>0</v>
      </c>
      <c r="BH158" s="899">
        <f>BH9*BH157</f>
        <v>0</v>
      </c>
      <c r="BI158" s="608">
        <f>BI9*BI157</f>
        <v>0</v>
      </c>
      <c r="BJ158" s="750">
        <f>BI158-BH158</f>
        <v>0</v>
      </c>
      <c r="BK158" s="733">
        <f>BK9*BK157</f>
        <v>0</v>
      </c>
      <c r="BL158" s="899">
        <f>BL9*BL157</f>
        <v>0</v>
      </c>
      <c r="BM158" s="608">
        <f>BM9*BM157</f>
        <v>0</v>
      </c>
      <c r="BN158" s="532">
        <f>BM158-BL158</f>
        <v>0</v>
      </c>
      <c r="BO158" s="486">
        <f>BC158+BG158+BK158</f>
        <v>0</v>
      </c>
      <c r="BP158" s="480">
        <f>BD158+BH158+BL158</f>
        <v>0</v>
      </c>
      <c r="BQ158" s="480">
        <f>BE158+BI158+BM158</f>
        <v>0</v>
      </c>
      <c r="BR158" s="422">
        <f>BQ158-BO158</f>
        <v>0</v>
      </c>
      <c r="BS158" s="424">
        <f>BQ158-BP158</f>
        <v>0</v>
      </c>
      <c r="BT158" s="733">
        <f>BT9*BT157</f>
        <v>0</v>
      </c>
      <c r="BU158" s="899">
        <f>BU9*BU157</f>
        <v>0</v>
      </c>
      <c r="BV158" s="608">
        <f>BV9*BV157</f>
        <v>0</v>
      </c>
      <c r="BW158" s="532">
        <v>0</v>
      </c>
      <c r="BX158" s="733">
        <f>BX9*BX157</f>
        <v>0</v>
      </c>
      <c r="BY158" s="899">
        <f>BY9*BY157</f>
        <v>0</v>
      </c>
      <c r="BZ158" s="608">
        <f>BZ9*BZ157</f>
        <v>0</v>
      </c>
      <c r="CA158" s="532">
        <v>0</v>
      </c>
      <c r="CB158" s="733">
        <f>CB9*CB157</f>
        <v>0</v>
      </c>
      <c r="CC158" s="899">
        <f>CC9*CC157</f>
        <v>0</v>
      </c>
      <c r="CD158" s="608">
        <f>CD9*CD157</f>
        <v>0</v>
      </c>
      <c r="CE158" s="532">
        <f>CD158-CC158</f>
        <v>0</v>
      </c>
      <c r="CF158" s="445">
        <f>BT158+BX158+CB158</f>
        <v>0</v>
      </c>
      <c r="CG158" s="479">
        <f>BU158+BY158+CC158</f>
        <v>0</v>
      </c>
      <c r="CH158" s="480">
        <f>BV158+BZ158+CD158</f>
        <v>0</v>
      </c>
      <c r="CI158" s="424">
        <f>CH158-CF158</f>
        <v>0</v>
      </c>
      <c r="CJ158" s="423">
        <f>CH158-CG158</f>
        <v>0</v>
      </c>
      <c r="CK158" s="439">
        <f>SUM(BO158,CF158)</f>
        <v>0</v>
      </c>
      <c r="CL158" s="202">
        <f>BP158+CG158</f>
        <v>0</v>
      </c>
      <c r="CM158" s="211">
        <f>SUM(BQ158,CH158)</f>
        <v>0</v>
      </c>
      <c r="CN158" s="159">
        <f>CM158-CK158</f>
        <v>0</v>
      </c>
      <c r="CO158" s="61">
        <f>CM158-CL158</f>
        <v>0</v>
      </c>
      <c r="CP158" s="213"/>
    </row>
    <row r="159" spans="1:98" s="85" customFormat="1" ht="20.100000000000001" customHeight="1">
      <c r="A159" s="91"/>
      <c r="B159" s="79"/>
      <c r="C159" s="252"/>
      <c r="D159" s="83" t="s">
        <v>35</v>
      </c>
      <c r="E159" s="662">
        <v>0.230485</v>
      </c>
      <c r="F159" s="903">
        <f t="shared" ref="F159" si="375">F205</f>
        <v>0.21</v>
      </c>
      <c r="G159" s="945"/>
      <c r="H159" s="924">
        <f t="shared" ref="H159:L159" si="376">H205</f>
        <v>0.22</v>
      </c>
      <c r="I159" s="662">
        <v>0.230485</v>
      </c>
      <c r="J159" s="903">
        <v>0.21</v>
      </c>
      <c r="K159" s="647"/>
      <c r="L159" s="924">
        <f t="shared" si="376"/>
        <v>0.22</v>
      </c>
      <c r="M159" s="662">
        <v>0.230485</v>
      </c>
      <c r="N159" s="903">
        <f t="shared" ref="N159" si="377">N205</f>
        <v>0.22</v>
      </c>
      <c r="O159" s="647"/>
      <c r="P159" s="648"/>
      <c r="Q159" s="649">
        <f>Q160/Q10</f>
        <v>0.230485</v>
      </c>
      <c r="R159" s="1058"/>
      <c r="S159" s="1051">
        <f>S160/S10</f>
        <v>0.21289058171745148</v>
      </c>
      <c r="T159" s="650" t="e">
        <f>T160/T10</f>
        <v>#DIV/0!</v>
      </c>
      <c r="U159" s="655"/>
      <c r="V159" s="651" t="e">
        <f t="shared" si="369"/>
        <v>#DIV/0!</v>
      </c>
      <c r="W159" s="654"/>
      <c r="X159" s="662">
        <v>0.24392</v>
      </c>
      <c r="Y159" s="903"/>
      <c r="Z159" s="647"/>
      <c r="AA159" s="648">
        <f t="shared" ref="AA159:AG159" si="378">AA205</f>
        <v>0.22</v>
      </c>
      <c r="AB159" s="662">
        <v>0.24392</v>
      </c>
      <c r="AC159" s="903">
        <f t="shared" si="378"/>
        <v>0.22</v>
      </c>
      <c r="AD159" s="647"/>
      <c r="AE159" s="648">
        <f t="shared" si="378"/>
        <v>0.22</v>
      </c>
      <c r="AF159" s="662">
        <v>0.24392</v>
      </c>
      <c r="AG159" s="903">
        <f t="shared" si="378"/>
        <v>0.22</v>
      </c>
      <c r="AH159" s="647"/>
      <c r="AI159" s="648"/>
      <c r="AJ159" s="652">
        <f>AJ160/AJ10</f>
        <v>0.24391999999999997</v>
      </c>
      <c r="AK159" s="1058"/>
      <c r="AL159" s="653" t="e">
        <f>AL160/AL10</f>
        <v>#DIV/0!</v>
      </c>
      <c r="AM159" s="650" t="e">
        <f>AM160/AM10</f>
        <v>#DIV/0!</v>
      </c>
      <c r="AN159" s="651"/>
      <c r="AO159" s="999" t="e">
        <f t="shared" si="370"/>
        <v>#DIV/0!</v>
      </c>
      <c r="AP159" s="654"/>
      <c r="AQ159" s="652">
        <f>AQ160/AQ10</f>
        <v>0.23639631169898123</v>
      </c>
      <c r="AR159" s="650"/>
      <c r="AS159" s="316">
        <f>AS160/AS10</f>
        <v>0.21289058171745148</v>
      </c>
      <c r="AT159" s="151" t="e">
        <f>AT160/AT10</f>
        <v>#DIV/0!</v>
      </c>
      <c r="AU159" s="190"/>
      <c r="AV159" s="651" t="e">
        <f t="shared" si="371"/>
        <v>#DIV/0!</v>
      </c>
      <c r="AW159" s="49">
        <f>AT160/AS160</f>
        <v>0</v>
      </c>
      <c r="AX159" s="213"/>
      <c r="BC159" s="662"/>
      <c r="BD159" s="903"/>
      <c r="BE159" s="647"/>
      <c r="BF159" s="749"/>
      <c r="BG159" s="662"/>
      <c r="BH159" s="903"/>
      <c r="BI159" s="647"/>
      <c r="BJ159" s="749"/>
      <c r="BK159" s="662"/>
      <c r="BL159" s="903"/>
      <c r="BM159" s="647"/>
      <c r="BN159" s="648"/>
      <c r="BO159" s="649" t="e">
        <f>BO160/BO10</f>
        <v>#DIV/0!</v>
      </c>
      <c r="BP159" s="650" t="e">
        <f>BP160/BP10</f>
        <v>#DIV/0!</v>
      </c>
      <c r="BQ159" s="650" t="e">
        <f>BQ160/BQ10</f>
        <v>#DIV/0!</v>
      </c>
      <c r="BR159" s="655"/>
      <c r="BS159" s="651"/>
      <c r="BT159" s="662"/>
      <c r="BU159" s="903"/>
      <c r="BV159" s="647"/>
      <c r="BW159" s="648"/>
      <c r="BX159" s="662"/>
      <c r="BY159" s="903"/>
      <c r="BZ159" s="647"/>
      <c r="CA159" s="648"/>
      <c r="CB159" s="662"/>
      <c r="CC159" s="903"/>
      <c r="CD159" s="647"/>
      <c r="CE159" s="648"/>
      <c r="CF159" s="652" t="e">
        <f>CF160/CF10</f>
        <v>#DIV/0!</v>
      </c>
      <c r="CG159" s="653" t="e">
        <f>CG160/CG10</f>
        <v>#DIV/0!</v>
      </c>
      <c r="CH159" s="650" t="e">
        <f>CH160/CH10</f>
        <v>#DIV/0!</v>
      </c>
      <c r="CI159" s="651"/>
      <c r="CJ159" s="654"/>
      <c r="CK159" s="652" t="e">
        <f>CK160/CK10</f>
        <v>#DIV/0!</v>
      </c>
      <c r="CL159" s="316" t="e">
        <f>CL160/CL10</f>
        <v>#DIV/0!</v>
      </c>
      <c r="CM159" s="151" t="e">
        <f>CM160/CM10</f>
        <v>#DIV/0!</v>
      </c>
      <c r="CN159" s="190"/>
      <c r="CO159" s="49" t="e">
        <f>CM160/CL160</f>
        <v>#DIV/0!</v>
      </c>
      <c r="CP159" s="213"/>
    </row>
    <row r="160" spans="1:98" s="85" customFormat="1" ht="20.100000000000001" customHeight="1">
      <c r="A160" s="91"/>
      <c r="B160" s="79"/>
      <c r="C160" s="252"/>
      <c r="D160" s="84" t="s">
        <v>67</v>
      </c>
      <c r="E160" s="733">
        <f>E10*E159</f>
        <v>31347.929957264962</v>
      </c>
      <c r="F160" s="904">
        <f>F10*F159</f>
        <v>38876.923076923078</v>
      </c>
      <c r="G160" s="946">
        <f>G10*G159</f>
        <v>0</v>
      </c>
      <c r="H160" s="609">
        <f>G160-F160</f>
        <v>-38876.923076923078</v>
      </c>
      <c r="I160" s="733">
        <f>I10*I159</f>
        <v>34681.09764957265</v>
      </c>
      <c r="J160" s="904">
        <f>J10*J159</f>
        <v>34827.692307692305</v>
      </c>
      <c r="K160" s="656">
        <f>K10*K159</f>
        <v>0</v>
      </c>
      <c r="L160" s="609">
        <f>K160-J160</f>
        <v>-34827.692307692305</v>
      </c>
      <c r="M160" s="733">
        <f>M10*M159</f>
        <v>34681.09764957265</v>
      </c>
      <c r="N160" s="904">
        <f>N10*N159</f>
        <v>31394.188034188039</v>
      </c>
      <c r="O160" s="656">
        <f>O10*O159</f>
        <v>0</v>
      </c>
      <c r="P160" s="532">
        <f>O160-N160</f>
        <v>-31394.188034188039</v>
      </c>
      <c r="Q160" s="657">
        <f>E160+I160+M160</f>
        <v>100710.12525641026</v>
      </c>
      <c r="R160" s="1059">
        <f>R10*R159</f>
        <v>0</v>
      </c>
      <c r="S160" s="1049">
        <f>F160+J160+N160</f>
        <v>105098.80341880341</v>
      </c>
      <c r="T160" s="480">
        <f>G160+K160+O160</f>
        <v>0</v>
      </c>
      <c r="U160" s="422">
        <f>T160-Q160</f>
        <v>-100710.12525641026</v>
      </c>
      <c r="V160" s="474">
        <f t="shared" si="369"/>
        <v>0</v>
      </c>
      <c r="W160" s="473">
        <f>T160-S160</f>
        <v>-105098.80341880341</v>
      </c>
      <c r="X160" s="733">
        <f>X10*X159</f>
        <v>30854.837606837609</v>
      </c>
      <c r="Y160" s="904">
        <f>Y10*Y159</f>
        <v>0</v>
      </c>
      <c r="Z160" s="656">
        <f>Z10*Z159</f>
        <v>0</v>
      </c>
      <c r="AA160" s="532">
        <v>0</v>
      </c>
      <c r="AB160" s="733">
        <f>AB10*AB159</f>
        <v>29187.008547008551</v>
      </c>
      <c r="AC160" s="904">
        <f>AC10*AC159</f>
        <v>0</v>
      </c>
      <c r="AD160" s="656">
        <f>AD10*AD159</f>
        <v>0</v>
      </c>
      <c r="AE160" s="532">
        <v>0</v>
      </c>
      <c r="AF160" s="733">
        <f>AF10*AF159</f>
        <v>23697.766153846154</v>
      </c>
      <c r="AG160" s="904">
        <f>AG10*AG159</f>
        <v>0</v>
      </c>
      <c r="AH160" s="656">
        <f>AH10*AH159</f>
        <v>0</v>
      </c>
      <c r="AI160" s="532">
        <f>AH160-AG160</f>
        <v>0</v>
      </c>
      <c r="AJ160" s="445">
        <f>X160+AB160+AF160</f>
        <v>83739.61230769231</v>
      </c>
      <c r="AK160" s="1059">
        <f>AK10*AK159</f>
        <v>0</v>
      </c>
      <c r="AL160" s="470">
        <f>Y160+AC160+AG160</f>
        <v>0</v>
      </c>
      <c r="AM160" s="471">
        <f>Z160+AD160+AH160</f>
        <v>0</v>
      </c>
      <c r="AN160" s="474">
        <f>AM160-AJ160</f>
        <v>-83739.61230769231</v>
      </c>
      <c r="AO160" s="664">
        <f t="shared" si="370"/>
        <v>0</v>
      </c>
      <c r="AP160" s="473">
        <f>AM160-AL160</f>
        <v>0</v>
      </c>
      <c r="AQ160" s="439">
        <f>SUM(Q160,AJ160)</f>
        <v>184449.73756410257</v>
      </c>
      <c r="AR160" s="471">
        <f>AR10*AR159</f>
        <v>0</v>
      </c>
      <c r="AS160" s="202">
        <f>S160+AL160</f>
        <v>105098.80341880341</v>
      </c>
      <c r="AT160" s="211">
        <f>SUM(T160,AM160)</f>
        <v>0</v>
      </c>
      <c r="AU160" s="159">
        <f>AT160-AQ160</f>
        <v>-184449.73756410257</v>
      </c>
      <c r="AV160" s="474">
        <f t="shared" si="371"/>
        <v>0</v>
      </c>
      <c r="AW160" s="65">
        <v>34069.743589743593</v>
      </c>
      <c r="AX160" s="213"/>
      <c r="BC160" s="733">
        <f>BC10*BC159</f>
        <v>0</v>
      </c>
      <c r="BD160" s="904">
        <f>BD10*BD159</f>
        <v>0</v>
      </c>
      <c r="BE160" s="656">
        <f>BE10*BE159</f>
        <v>0</v>
      </c>
      <c r="BF160" s="750">
        <f>BE160-BD160</f>
        <v>0</v>
      </c>
      <c r="BG160" s="733">
        <f>BG10*BG159</f>
        <v>0</v>
      </c>
      <c r="BH160" s="904">
        <f>BH10*BH159</f>
        <v>0</v>
      </c>
      <c r="BI160" s="656">
        <f>BI10*BI159</f>
        <v>0</v>
      </c>
      <c r="BJ160" s="750">
        <f>BI160-BH160</f>
        <v>0</v>
      </c>
      <c r="BK160" s="733">
        <f>BK10*BK159</f>
        <v>0</v>
      </c>
      <c r="BL160" s="904">
        <f>BL10*BL159</f>
        <v>0</v>
      </c>
      <c r="BM160" s="656">
        <f>BM10*BM159</f>
        <v>0</v>
      </c>
      <c r="BN160" s="532">
        <f>BM160-BL160</f>
        <v>0</v>
      </c>
      <c r="BO160" s="657">
        <f>BC160+BG160+BK160</f>
        <v>0</v>
      </c>
      <c r="BP160" s="480">
        <f>BD160+BH160+BL160</f>
        <v>0</v>
      </c>
      <c r="BQ160" s="480">
        <f>BE160+BI160+BM160</f>
        <v>0</v>
      </c>
      <c r="BR160" s="422">
        <f>BQ160-BO160</f>
        <v>0</v>
      </c>
      <c r="BS160" s="474">
        <f>BQ160-BP160</f>
        <v>0</v>
      </c>
      <c r="BT160" s="733">
        <f>BT10*BT159</f>
        <v>0</v>
      </c>
      <c r="BU160" s="904">
        <f>BU10*BU159</f>
        <v>0</v>
      </c>
      <c r="BV160" s="656">
        <f>BV10*BV159</f>
        <v>0</v>
      </c>
      <c r="BW160" s="532">
        <v>0</v>
      </c>
      <c r="BX160" s="733">
        <f>BX10*BX159</f>
        <v>0</v>
      </c>
      <c r="BY160" s="904">
        <f>BY10*BY159</f>
        <v>0</v>
      </c>
      <c r="BZ160" s="656">
        <f>BZ10*BZ159</f>
        <v>0</v>
      </c>
      <c r="CA160" s="532">
        <v>0</v>
      </c>
      <c r="CB160" s="733">
        <f>CB10*CB159</f>
        <v>0</v>
      </c>
      <c r="CC160" s="904">
        <f>CC10*CC159</f>
        <v>0</v>
      </c>
      <c r="CD160" s="656">
        <f>CD10*CD159</f>
        <v>0</v>
      </c>
      <c r="CE160" s="532">
        <f>CD160-CC160</f>
        <v>0</v>
      </c>
      <c r="CF160" s="445">
        <f>BT160+BX160+CB160</f>
        <v>0</v>
      </c>
      <c r="CG160" s="470">
        <f>BU160+BY160+CC160</f>
        <v>0</v>
      </c>
      <c r="CH160" s="471">
        <f>BV160+BZ160+CD160</f>
        <v>0</v>
      </c>
      <c r="CI160" s="474">
        <f>CH160-CF160</f>
        <v>0</v>
      </c>
      <c r="CJ160" s="473">
        <f>CH160-CG160</f>
        <v>0</v>
      </c>
      <c r="CK160" s="439">
        <f>SUM(BO160,CF160)</f>
        <v>0</v>
      </c>
      <c r="CL160" s="202">
        <f>BP160+CG160</f>
        <v>0</v>
      </c>
      <c r="CM160" s="211">
        <f>SUM(BQ160,CH160)</f>
        <v>0</v>
      </c>
      <c r="CN160" s="159">
        <f>CM160-CK160</f>
        <v>0</v>
      </c>
      <c r="CO160" s="65">
        <v>34069.743589743593</v>
      </c>
      <c r="CP160" s="213"/>
    </row>
    <row r="161" spans="1:98" s="180" customFormat="1" ht="20.100000000000001" customHeight="1">
      <c r="A161" s="176"/>
      <c r="B161" s="177" t="str">
        <f>B155</f>
        <v>%=粗利率</v>
      </c>
      <c r="C161" s="251"/>
      <c r="D161" s="178"/>
      <c r="E161" s="659">
        <f>E162/E12</f>
        <v>0.21838816666666666</v>
      </c>
      <c r="F161" s="905">
        <f>F162/F12</f>
        <v>0.2117</v>
      </c>
      <c r="G161" s="947" t="e">
        <f>G162/G12</f>
        <v>#DIV/0!</v>
      </c>
      <c r="H161" s="638">
        <f>G162/F162</f>
        <v>0</v>
      </c>
      <c r="I161" s="659">
        <f>I162/I12</f>
        <v>0.21860889999999999</v>
      </c>
      <c r="J161" s="905">
        <f>J162/J12</f>
        <v>0.21920930232558142</v>
      </c>
      <c r="K161" s="658" t="e">
        <f>K162/K12</f>
        <v>#DIV/0!</v>
      </c>
      <c r="L161" s="638">
        <f>K162/J162</f>
        <v>0</v>
      </c>
      <c r="M161" s="659">
        <f>M162/M12</f>
        <v>0.21860889999999999</v>
      </c>
      <c r="N161" s="905">
        <f>N162/N12</f>
        <v>0.23055</v>
      </c>
      <c r="O161" s="658" t="e">
        <f>O162/O12</f>
        <v>#DIV/0!</v>
      </c>
      <c r="P161" s="648">
        <f>O162/N162</f>
        <v>0</v>
      </c>
      <c r="Q161" s="659">
        <f>Q162/Q12</f>
        <v>0.21854039655172414</v>
      </c>
      <c r="R161" s="1060" t="e">
        <f>R162/R12</f>
        <v>#DIV/0!</v>
      </c>
      <c r="S161" s="1050">
        <f>S162/S12</f>
        <v>0.21967148437500003</v>
      </c>
      <c r="T161" s="660" t="e">
        <f>T162/T12</f>
        <v>#DIV/0!</v>
      </c>
      <c r="U161" s="636">
        <f>T162/Q162</f>
        <v>0</v>
      </c>
      <c r="V161" s="667" t="e">
        <f t="shared" si="369"/>
        <v>#DIV/0!</v>
      </c>
      <c r="W161" s="832">
        <f>T162/S162</f>
        <v>0</v>
      </c>
      <c r="X161" s="659">
        <f>X162/X12</f>
        <v>0.2294845445539857</v>
      </c>
      <c r="Y161" s="905" t="e">
        <f>Y162/Y12</f>
        <v>#DIV/0!</v>
      </c>
      <c r="Z161" s="658" t="e">
        <f>Z162/Z12</f>
        <v>#DIV/0!</v>
      </c>
      <c r="AA161" s="648" t="e">
        <f>Z162/Y162</f>
        <v>#DIV/0!</v>
      </c>
      <c r="AB161" s="659">
        <f>AB162/AB12</f>
        <v>0.22928841832994343</v>
      </c>
      <c r="AC161" s="905" t="e">
        <f>AC162/AC12</f>
        <v>#DIV/0!</v>
      </c>
      <c r="AD161" s="658" t="e">
        <f>AD162/AD12</f>
        <v>#DIV/0!</v>
      </c>
      <c r="AE161" s="648">
        <f>AD162/AC162</f>
        <v>0</v>
      </c>
      <c r="AF161" s="659">
        <f>AF162/AF12</f>
        <v>0.22816216840793443</v>
      </c>
      <c r="AG161" s="905" t="e">
        <f>AG162/AG12</f>
        <v>#DIV/0!</v>
      </c>
      <c r="AH161" s="658" t="e">
        <f>AH162/AH12</f>
        <v>#DIV/0!</v>
      </c>
      <c r="AI161" s="648">
        <f>AH162/AG162</f>
        <v>0</v>
      </c>
      <c r="AJ161" s="661">
        <f>AJ162/AJ12</f>
        <v>0.2290426117391304</v>
      </c>
      <c r="AK161" s="1060" t="e">
        <f>AK162/AK12</f>
        <v>#DIV/0!</v>
      </c>
      <c r="AL161" s="643" t="e">
        <f>AL162/AL12</f>
        <v>#DIV/0!</v>
      </c>
      <c r="AM161" s="660" t="e">
        <f>AM162/AM12</f>
        <v>#DIV/0!</v>
      </c>
      <c r="AN161" s="965">
        <f>AM162/AJ162</f>
        <v>0</v>
      </c>
      <c r="AO161" s="667" t="e">
        <f t="shared" si="370"/>
        <v>#DIV/0!</v>
      </c>
      <c r="AP161" s="641">
        <f>AM162/AL162</f>
        <v>0</v>
      </c>
      <c r="AQ161" s="661">
        <f>AQ162/AQ12</f>
        <v>0.2231856071153846</v>
      </c>
      <c r="AR161" s="636" t="e">
        <f>AR162/AR12</f>
        <v>#DIV/0!</v>
      </c>
      <c r="AS161" s="218">
        <f>AS162/AS12</f>
        <v>0.34089023437500005</v>
      </c>
      <c r="AT161" s="218" t="e">
        <f>AT162/AT12</f>
        <v>#DIV/0!</v>
      </c>
      <c r="AU161" s="687">
        <f>AT162/AQ162</f>
        <v>0</v>
      </c>
      <c r="AV161" s="667" t="e">
        <f t="shared" si="371"/>
        <v>#DIV/0!</v>
      </c>
      <c r="AW161" s="89">
        <f>AT162/AS162</f>
        <v>0</v>
      </c>
      <c r="AX161" s="344"/>
      <c r="AY161" s="343"/>
      <c r="BC161" s="659" t="e">
        <f>BC162/BC12</f>
        <v>#DIV/0!</v>
      </c>
      <c r="BD161" s="905" t="e">
        <f>BD162/BD12</f>
        <v>#DIV/0!</v>
      </c>
      <c r="BE161" s="658" t="e">
        <f>BE162/BE12</f>
        <v>#DIV/0!</v>
      </c>
      <c r="BF161" s="638" t="e">
        <f>BE162/BD162</f>
        <v>#DIV/0!</v>
      </c>
      <c r="BG161" s="659" t="e">
        <f>BG162/BG12</f>
        <v>#DIV/0!</v>
      </c>
      <c r="BH161" s="905" t="e">
        <f>BH162/BH12</f>
        <v>#DIV/0!</v>
      </c>
      <c r="BI161" s="658" t="e">
        <f>BI162/BI12</f>
        <v>#DIV/0!</v>
      </c>
      <c r="BJ161" s="638" t="e">
        <f>BI162/BH162</f>
        <v>#DIV/0!</v>
      </c>
      <c r="BK161" s="659" t="e">
        <f>BK162/BK12</f>
        <v>#DIV/0!</v>
      </c>
      <c r="BL161" s="905" t="e">
        <f>BL162/BL12</f>
        <v>#DIV/0!</v>
      </c>
      <c r="BM161" s="658" t="e">
        <f>BM162/BM12</f>
        <v>#DIV/0!</v>
      </c>
      <c r="BN161" s="648" t="e">
        <f>BM162/BL162</f>
        <v>#DIV/0!</v>
      </c>
      <c r="BO161" s="659" t="e">
        <f>BO162/BO12</f>
        <v>#DIV/0!</v>
      </c>
      <c r="BP161" s="640" t="e">
        <f>BP162/BP12</f>
        <v>#DIV/0!</v>
      </c>
      <c r="BQ161" s="660" t="e">
        <f>BQ162/BQ12</f>
        <v>#DIV/0!</v>
      </c>
      <c r="BR161" s="636" t="e">
        <f>BQ162/BO162</f>
        <v>#DIV/0!</v>
      </c>
      <c r="BS161" s="832" t="e">
        <f>BQ162/BP162</f>
        <v>#DIV/0!</v>
      </c>
      <c r="BT161" s="659" t="e">
        <f>BT162/BT12</f>
        <v>#DIV/0!</v>
      </c>
      <c r="BU161" s="905" t="e">
        <f>BU162/BU12</f>
        <v>#DIV/0!</v>
      </c>
      <c r="BV161" s="658" t="e">
        <f>BV162/BV12</f>
        <v>#DIV/0!</v>
      </c>
      <c r="BW161" s="648" t="e">
        <f>BV162/BU162</f>
        <v>#DIV/0!</v>
      </c>
      <c r="BX161" s="659" t="e">
        <f>BX162/BX12</f>
        <v>#DIV/0!</v>
      </c>
      <c r="BY161" s="905" t="e">
        <f>BY162/BY12</f>
        <v>#DIV/0!</v>
      </c>
      <c r="BZ161" s="658" t="e">
        <f>BZ162/BZ12</f>
        <v>#DIV/0!</v>
      </c>
      <c r="CA161" s="648" t="e">
        <f>BZ162/BY162</f>
        <v>#DIV/0!</v>
      </c>
      <c r="CB161" s="659" t="e">
        <f>CB162/CB12</f>
        <v>#DIV/0!</v>
      </c>
      <c r="CC161" s="905" t="e">
        <f>CC162/CC12</f>
        <v>#DIV/0!</v>
      </c>
      <c r="CD161" s="658" t="e">
        <f>CD162/CD12</f>
        <v>#DIV/0!</v>
      </c>
      <c r="CE161" s="648" t="e">
        <f>CD162/CC162</f>
        <v>#DIV/0!</v>
      </c>
      <c r="CF161" s="661" t="e">
        <f>CF162/CF12</f>
        <v>#DIV/0!</v>
      </c>
      <c r="CG161" s="643" t="e">
        <f>CG162/CG12</f>
        <v>#DIV/0!</v>
      </c>
      <c r="CH161" s="660" t="e">
        <f>CH162/CH12</f>
        <v>#DIV/0!</v>
      </c>
      <c r="CI161" s="687" t="e">
        <f>CH162/CF162</f>
        <v>#DIV/0!</v>
      </c>
      <c r="CJ161" s="641" t="e">
        <f>CH162/CG162</f>
        <v>#DIV/0!</v>
      </c>
      <c r="CK161" s="661" t="e">
        <f>CK162/CK12</f>
        <v>#DIV/0!</v>
      </c>
      <c r="CL161" s="218" t="e">
        <f>CL162/CL12</f>
        <v>#DIV/0!</v>
      </c>
      <c r="CM161" s="218" t="e">
        <f>CM162/CM12</f>
        <v>#DIV/0!</v>
      </c>
      <c r="CN161" s="687" t="e">
        <f>CM162/CK162</f>
        <v>#DIV/0!</v>
      </c>
      <c r="CO161" s="89" t="e">
        <f>CM162/CL162</f>
        <v>#DIV/0!</v>
      </c>
      <c r="CP161" s="344"/>
      <c r="CQ161" s="343"/>
    </row>
    <row r="162" spans="1:98" s="183" customFormat="1" ht="20.100000000000001" customHeight="1">
      <c r="A162" s="80"/>
      <c r="B162" s="92" t="s">
        <v>6</v>
      </c>
      <c r="C162" s="247"/>
      <c r="D162" s="181"/>
      <c r="E162" s="620">
        <f t="shared" ref="E162:O162" si="379">E208</f>
        <v>33598.179487179485</v>
      </c>
      <c r="F162" s="376">
        <f t="shared" ref="F162" si="380">F208</f>
        <v>43425.641025641031</v>
      </c>
      <c r="G162" s="375">
        <f t="shared" si="379"/>
        <v>0</v>
      </c>
      <c r="H162" s="532">
        <f t="shared" si="379"/>
        <v>-44205.128205128211</v>
      </c>
      <c r="I162" s="620">
        <f t="shared" si="379"/>
        <v>37369.042735042734</v>
      </c>
      <c r="J162" s="376">
        <v>40282.051282051289</v>
      </c>
      <c r="K162" s="374">
        <f t="shared" si="379"/>
        <v>0</v>
      </c>
      <c r="L162" s="532">
        <f t="shared" si="379"/>
        <v>-39002.13675213675</v>
      </c>
      <c r="M162" s="620">
        <f t="shared" si="379"/>
        <v>37369.042735042734</v>
      </c>
      <c r="N162" s="376">
        <f t="shared" ref="N162" si="381">N208</f>
        <v>36454.48717948718</v>
      </c>
      <c r="O162" s="374">
        <f t="shared" si="379"/>
        <v>0</v>
      </c>
      <c r="P162" s="532">
        <f>O162-N162</f>
        <v>-36454.48717948718</v>
      </c>
      <c r="Q162" s="644">
        <f>E162+I162+M162</f>
        <v>108336.26495726495</v>
      </c>
      <c r="R162" s="1023">
        <f t="shared" ref="R162" si="382">R208</f>
        <v>0</v>
      </c>
      <c r="S162" s="592">
        <f>F162+J162+N162</f>
        <v>120162.1794871795</v>
      </c>
      <c r="T162" s="415">
        <f>G162+K162+O162</f>
        <v>0</v>
      </c>
      <c r="U162" s="499">
        <f>T162-Q162</f>
        <v>-108336.26495726495</v>
      </c>
      <c r="V162" s="377">
        <f t="shared" si="369"/>
        <v>0</v>
      </c>
      <c r="W162" s="645">
        <f>T162-S162</f>
        <v>-120162.1794871795</v>
      </c>
      <c r="X162" s="620">
        <f>X208</f>
        <v>33343.908183057756</v>
      </c>
      <c r="Y162" s="376"/>
      <c r="Z162" s="374">
        <f t="shared" ref="Z162:AH162" si="383">Z208</f>
        <v>0</v>
      </c>
      <c r="AA162" s="532">
        <f t="shared" si="383"/>
        <v>-33153.846153846156</v>
      </c>
      <c r="AB162" s="620">
        <f t="shared" si="383"/>
        <v>31355.681139137563</v>
      </c>
      <c r="AC162" s="376">
        <f t="shared" si="383"/>
        <v>33153.846153846156</v>
      </c>
      <c r="AD162" s="374">
        <f t="shared" si="383"/>
        <v>0</v>
      </c>
      <c r="AE162" s="532">
        <f t="shared" si="383"/>
        <v>-33153.846153846156</v>
      </c>
      <c r="AF162" s="620">
        <f>AF208</f>
        <v>25351.35204532605</v>
      </c>
      <c r="AG162" s="376">
        <f t="shared" si="383"/>
        <v>33153.846153846156</v>
      </c>
      <c r="AH162" s="374">
        <f t="shared" si="383"/>
        <v>0</v>
      </c>
      <c r="AI162" s="532">
        <f>AH162-AG162</f>
        <v>-33153.846153846156</v>
      </c>
      <c r="AJ162" s="485">
        <f>X162+AB162+AF162</f>
        <v>90050.941367521358</v>
      </c>
      <c r="AK162" s="1023">
        <f t="shared" ref="AK162" si="384">AK208</f>
        <v>0</v>
      </c>
      <c r="AL162" s="533">
        <f>Y162+AC162+AG162</f>
        <v>66307.692307692312</v>
      </c>
      <c r="AM162" s="415">
        <f>Z162+AD162+AH162</f>
        <v>0</v>
      </c>
      <c r="AN162" s="592">
        <f>AM162-AJ162</f>
        <v>-90050.941367521358</v>
      </c>
      <c r="AO162" s="377">
        <f t="shared" si="370"/>
        <v>0</v>
      </c>
      <c r="AP162" s="645">
        <f>AM162-AL162</f>
        <v>-66307.692307692312</v>
      </c>
      <c r="AQ162" s="485">
        <f>SUM(Q162,AJ162)</f>
        <v>198387.2063247863</v>
      </c>
      <c r="AR162" s="534">
        <f t="shared" ref="AR162" si="385">AR208</f>
        <v>0</v>
      </c>
      <c r="AS162" s="333">
        <f>S162+AL162</f>
        <v>186469.87179487181</v>
      </c>
      <c r="AT162" s="87">
        <f>SUM(T162,AM162)</f>
        <v>0</v>
      </c>
      <c r="AU162" s="86">
        <f>AT162-AQ162</f>
        <v>-198387.2063247863</v>
      </c>
      <c r="AV162" s="377">
        <f t="shared" si="371"/>
        <v>0</v>
      </c>
      <c r="AW162" s="88">
        <f>AT162-AS162</f>
        <v>-186469.87179487181</v>
      </c>
      <c r="AX162" s="345">
        <f>AQ162/6</f>
        <v>33064.53438746438</v>
      </c>
      <c r="AY162" s="183">
        <f>AT162/6</f>
        <v>0</v>
      </c>
      <c r="AZ162" s="348">
        <f>AY162/AX162</f>
        <v>0</v>
      </c>
      <c r="BA162" s="185">
        <f>AY162-AX162</f>
        <v>-33064.53438746438</v>
      </c>
      <c r="BB162" s="185">
        <f>AW162/6</f>
        <v>-31078.311965811969</v>
      </c>
      <c r="BC162" s="620"/>
      <c r="BD162" s="376"/>
      <c r="BE162" s="374"/>
      <c r="BF162" s="532">
        <f>BE162-BD162</f>
        <v>0</v>
      </c>
      <c r="BG162" s="620"/>
      <c r="BH162" s="376"/>
      <c r="BI162" s="374"/>
      <c r="BJ162" s="532">
        <f>BI162-BH162</f>
        <v>0</v>
      </c>
      <c r="BK162" s="620"/>
      <c r="BL162" s="376"/>
      <c r="BM162" s="374"/>
      <c r="BN162" s="532">
        <f>BM162-BL162</f>
        <v>0</v>
      </c>
      <c r="BO162" s="485">
        <f>BC162+BG162+BK162</f>
        <v>0</v>
      </c>
      <c r="BP162" s="592">
        <f>BD162+BH162+BL162</f>
        <v>0</v>
      </c>
      <c r="BQ162" s="415">
        <f>BE162+BI162+BM162</f>
        <v>0</v>
      </c>
      <c r="BR162" s="499">
        <f>BQ162-BO162</f>
        <v>0</v>
      </c>
      <c r="BS162" s="645">
        <f>BQ162-BP162</f>
        <v>0</v>
      </c>
      <c r="BT162" s="620"/>
      <c r="BU162" s="376"/>
      <c r="BV162" s="374"/>
      <c r="BW162" s="532">
        <f>BV162-BU162</f>
        <v>0</v>
      </c>
      <c r="BX162" s="620"/>
      <c r="BY162" s="376"/>
      <c r="BZ162" s="374"/>
      <c r="CA162" s="532">
        <f>BZ162-BY162</f>
        <v>0</v>
      </c>
      <c r="CB162" s="620"/>
      <c r="CC162" s="376"/>
      <c r="CD162" s="374"/>
      <c r="CE162" s="532">
        <f>CD162-CC162</f>
        <v>0</v>
      </c>
      <c r="CF162" s="485">
        <f>BT162+BX162+CB162</f>
        <v>0</v>
      </c>
      <c r="CG162" s="533">
        <f>BU162+BY162+CC162</f>
        <v>0</v>
      </c>
      <c r="CH162" s="415">
        <f>BV162+BZ162+CD162</f>
        <v>0</v>
      </c>
      <c r="CI162" s="592">
        <f>CH162-CF162</f>
        <v>0</v>
      </c>
      <c r="CJ162" s="645">
        <f>CH162-CG162</f>
        <v>0</v>
      </c>
      <c r="CK162" s="485">
        <f>SUM(BO162,CF162)</f>
        <v>0</v>
      </c>
      <c r="CL162" s="333">
        <f>BP162+CG162</f>
        <v>0</v>
      </c>
      <c r="CM162" s="87">
        <f>SUM(BQ162,CH162)</f>
        <v>0</v>
      </c>
      <c r="CN162" s="86">
        <f>CM162-CK162</f>
        <v>0</v>
      </c>
      <c r="CO162" s="88">
        <f>CM162-CL162</f>
        <v>0</v>
      </c>
      <c r="CP162" s="345">
        <f>CK162/6</f>
        <v>0</v>
      </c>
      <c r="CQ162" s="183">
        <f>CM162/6</f>
        <v>0</v>
      </c>
      <c r="CR162" s="348" t="e">
        <f>CQ162/CP162</f>
        <v>#DIV/0!</v>
      </c>
      <c r="CS162" s="185">
        <f>CQ162-CP162</f>
        <v>0</v>
      </c>
      <c r="CT162" s="185">
        <f>CO162/6</f>
        <v>0</v>
      </c>
    </row>
    <row r="163" spans="1:98" s="85" customFormat="1" ht="20.100000000000001" customHeight="1">
      <c r="A163" s="62"/>
      <c r="B163" s="62"/>
      <c r="C163" s="262"/>
      <c r="D163" s="83" t="s">
        <v>35</v>
      </c>
      <c r="E163" s="736">
        <f>E164/E13</f>
        <v>0.10334566987416727</v>
      </c>
      <c r="F163" s="903">
        <f>F164/F13</f>
        <v>0.10334566987416727</v>
      </c>
      <c r="G163" s="945" t="e">
        <f>G164/G13</f>
        <v>#DIV/0!</v>
      </c>
      <c r="H163" s="604"/>
      <c r="I163" s="736">
        <f>I164/I13</f>
        <v>0.10334566987416727</v>
      </c>
      <c r="J163" s="903">
        <f>J164/J13</f>
        <v>0.10334566987416727</v>
      </c>
      <c r="K163" s="647" t="e">
        <f>K164/K13</f>
        <v>#DIV/0!</v>
      </c>
      <c r="L163" s="604"/>
      <c r="M163" s="736">
        <f>M164/M13</f>
        <v>0.10334566987416727</v>
      </c>
      <c r="N163" s="903">
        <f>N164/N13</f>
        <v>0.10334566987416727</v>
      </c>
      <c r="O163" s="647" t="e">
        <f>O164/O13</f>
        <v>#DIV/0!</v>
      </c>
      <c r="P163" s="604"/>
      <c r="Q163" s="662">
        <f>Q164/Q13</f>
        <v>0.10334566987416728</v>
      </c>
      <c r="R163" s="1061" t="e">
        <f>R164/R13</f>
        <v>#DIV/0!</v>
      </c>
      <c r="S163" s="1052">
        <f>S164/S13</f>
        <v>0.10334566987416728</v>
      </c>
      <c r="T163" s="627" t="e">
        <f>T164/T13</f>
        <v>#DIV/0!</v>
      </c>
      <c r="U163" s="546"/>
      <c r="V163" s="530" t="e">
        <f t="shared" si="369"/>
        <v>#DIV/0!</v>
      </c>
      <c r="W163" s="654"/>
      <c r="X163" s="736">
        <f>X164/X13</f>
        <v>0.1123052957405289</v>
      </c>
      <c r="Y163" s="903" t="e">
        <f>Y164/Y13</f>
        <v>#DIV/0!</v>
      </c>
      <c r="Z163" s="647" t="e">
        <f>Z164/Z13</f>
        <v>#DIV/0!</v>
      </c>
      <c r="AA163" s="604"/>
      <c r="AB163" s="736">
        <f>AB164/AB13</f>
        <v>0.1123052957405289</v>
      </c>
      <c r="AC163" s="903" t="e">
        <f>AC164/AC13</f>
        <v>#DIV/0!</v>
      </c>
      <c r="AD163" s="647" t="e">
        <f>AD164/AD13</f>
        <v>#DIV/0!</v>
      </c>
      <c r="AE163" s="604"/>
      <c r="AF163" s="736">
        <f>AF164/AF13</f>
        <v>0.1123052957405289</v>
      </c>
      <c r="AG163" s="903" t="e">
        <f>AG164/AG13</f>
        <v>#DIV/0!</v>
      </c>
      <c r="AH163" s="647" t="e">
        <f>AH164/AH13</f>
        <v>#DIV/0!</v>
      </c>
      <c r="AI163" s="604"/>
      <c r="AJ163" s="662">
        <f>AJ164/AJ13</f>
        <v>0.1123052957405289</v>
      </c>
      <c r="AK163" s="1061" t="e">
        <f>AK164/AK13</f>
        <v>#DIV/0!</v>
      </c>
      <c r="AL163" s="646"/>
      <c r="AM163" s="627" t="e">
        <f>AM164/AM13</f>
        <v>#DIV/0!</v>
      </c>
      <c r="AN163" s="1001"/>
      <c r="AO163" s="998" t="e">
        <f t="shared" si="370"/>
        <v>#DIV/0!</v>
      </c>
      <c r="AP163" s="663"/>
      <c r="AQ163" s="662">
        <f>AQ164/AQ13</f>
        <v>0.10782548280734809</v>
      </c>
      <c r="AR163" s="627" t="e">
        <f>AR164/AR13</f>
        <v>#DIV/0!</v>
      </c>
      <c r="AS163" s="158"/>
      <c r="AT163" s="63" t="e">
        <f>AT164/AT13</f>
        <v>#DIV/0!</v>
      </c>
      <c r="AU163" s="119"/>
      <c r="AV163" s="530" t="e">
        <f t="shared" si="371"/>
        <v>#DIV/0!</v>
      </c>
      <c r="AW163" s="5"/>
      <c r="AX163" s="213"/>
      <c r="BC163" s="736" t="e">
        <f>BC164/BC13</f>
        <v>#DIV/0!</v>
      </c>
      <c r="BD163" s="903" t="e">
        <f>BD164/BD13</f>
        <v>#DIV/0!</v>
      </c>
      <c r="BE163" s="647" t="e">
        <f>BE164/BE13</f>
        <v>#DIV/0!</v>
      </c>
      <c r="BF163" s="604"/>
      <c r="BG163" s="736" t="e">
        <f>BG164/BG13</f>
        <v>#DIV/0!</v>
      </c>
      <c r="BH163" s="903" t="e">
        <f>BH164/BH13</f>
        <v>#DIV/0!</v>
      </c>
      <c r="BI163" s="647" t="e">
        <f>BI164/BI13</f>
        <v>#DIV/0!</v>
      </c>
      <c r="BJ163" s="604"/>
      <c r="BK163" s="736" t="e">
        <f>BK164/BK13</f>
        <v>#DIV/0!</v>
      </c>
      <c r="BL163" s="903" t="e">
        <f>BL164/BL13</f>
        <v>#DIV/0!</v>
      </c>
      <c r="BM163" s="647" t="e">
        <f>BM164/BM13</f>
        <v>#DIV/0!</v>
      </c>
      <c r="BN163" s="604"/>
      <c r="BO163" s="662" t="e">
        <f>BO164/BO13</f>
        <v>#DIV/0!</v>
      </c>
      <c r="BP163" s="627"/>
      <c r="BQ163" s="627" t="e">
        <f>BQ164/BQ13</f>
        <v>#DIV/0!</v>
      </c>
      <c r="BR163" s="546"/>
      <c r="BS163" s="651"/>
      <c r="BT163" s="736" t="e">
        <f>BT164/BT13</f>
        <v>#DIV/0!</v>
      </c>
      <c r="BU163" s="903" t="e">
        <f>BU164/BU13</f>
        <v>#DIV/0!</v>
      </c>
      <c r="BV163" s="647" t="e">
        <f>BV164/BV13</f>
        <v>#DIV/0!</v>
      </c>
      <c r="BW163" s="604"/>
      <c r="BX163" s="736" t="e">
        <f>BX164/BX13</f>
        <v>#DIV/0!</v>
      </c>
      <c r="BY163" s="903" t="e">
        <f>BY164/BY13</f>
        <v>#DIV/0!</v>
      </c>
      <c r="BZ163" s="647" t="e">
        <f>BZ164/BZ13</f>
        <v>#DIV/0!</v>
      </c>
      <c r="CA163" s="604"/>
      <c r="CB163" s="736" t="e">
        <f>CB164/CB13</f>
        <v>#DIV/0!</v>
      </c>
      <c r="CC163" s="903" t="e">
        <f>CC164/CC13</f>
        <v>#DIV/0!</v>
      </c>
      <c r="CD163" s="647" t="e">
        <f>CD164/CD13</f>
        <v>#DIV/0!</v>
      </c>
      <c r="CE163" s="604"/>
      <c r="CF163" s="662" t="e">
        <f>CF164/CF13</f>
        <v>#DIV/0!</v>
      </c>
      <c r="CG163" s="646"/>
      <c r="CH163" s="627" t="e">
        <f>CH164/CH13</f>
        <v>#DIV/0!</v>
      </c>
      <c r="CI163" s="547"/>
      <c r="CJ163" s="663"/>
      <c r="CK163" s="662" t="e">
        <f>CK164/CK13</f>
        <v>#DIV/0!</v>
      </c>
      <c r="CL163" s="158"/>
      <c r="CM163" s="63" t="e">
        <f>CM164/CM13</f>
        <v>#DIV/0!</v>
      </c>
      <c r="CN163" s="119"/>
      <c r="CO163" s="5"/>
      <c r="CP163" s="213"/>
    </row>
    <row r="164" spans="1:98" s="85" customFormat="1" ht="20.100000000000001" customHeight="1">
      <c r="A164" s="62"/>
      <c r="B164" s="62"/>
      <c r="C164" s="262"/>
      <c r="D164" s="84" t="s">
        <v>52</v>
      </c>
      <c r="E164" s="617">
        <v>3938</v>
      </c>
      <c r="F164" s="904">
        <v>3938</v>
      </c>
      <c r="G164" s="946"/>
      <c r="H164" s="609">
        <f>G164-F164</f>
        <v>-3938</v>
      </c>
      <c r="I164" s="617">
        <v>3938</v>
      </c>
      <c r="J164" s="904">
        <v>3938</v>
      </c>
      <c r="K164" s="656"/>
      <c r="L164" s="609">
        <f>K164-J164</f>
        <v>-3938</v>
      </c>
      <c r="M164" s="617">
        <v>3938</v>
      </c>
      <c r="N164" s="904">
        <v>3938</v>
      </c>
      <c r="O164" s="656"/>
      <c r="P164" s="609">
        <f>O164-N164</f>
        <v>-3938</v>
      </c>
      <c r="Q164" s="486">
        <f>E164+I164+M164</f>
        <v>11814</v>
      </c>
      <c r="R164" s="1056"/>
      <c r="S164" s="1049">
        <f>F164+J164+N164</f>
        <v>11814</v>
      </c>
      <c r="T164" s="480">
        <f>G164+K164+O164</f>
        <v>0</v>
      </c>
      <c r="U164" s="422">
        <f>T164-Q164</f>
        <v>-11814</v>
      </c>
      <c r="V164" s="424">
        <f t="shared" si="369"/>
        <v>0</v>
      </c>
      <c r="W164" s="423">
        <f>T164-S164</f>
        <v>-11814</v>
      </c>
      <c r="X164" s="617">
        <v>4279.4076923076927</v>
      </c>
      <c r="Y164" s="904"/>
      <c r="Z164" s="656"/>
      <c r="AA164" s="609"/>
      <c r="AB164" s="617">
        <v>4279.4076923076927</v>
      </c>
      <c r="AC164" s="904"/>
      <c r="AD164" s="656"/>
      <c r="AE164" s="609"/>
      <c r="AF164" s="617">
        <v>4279.4076923076927</v>
      </c>
      <c r="AG164" s="904"/>
      <c r="AH164" s="656"/>
      <c r="AI164" s="609"/>
      <c r="AJ164" s="612">
        <f>X164+AB164+AF164</f>
        <v>12838.223076923077</v>
      </c>
      <c r="AK164" s="1056"/>
      <c r="AL164" s="419"/>
      <c r="AM164" s="480">
        <f>Z164+AD164+AH164</f>
        <v>0</v>
      </c>
      <c r="AN164" s="424">
        <f>AM164-AJ164</f>
        <v>-12838.223076923077</v>
      </c>
      <c r="AO164" s="989">
        <f t="shared" si="370"/>
        <v>0</v>
      </c>
      <c r="AP164" s="423"/>
      <c r="AQ164" s="612">
        <f>SUM(Q164,AJ164)</f>
        <v>24652.223076923077</v>
      </c>
      <c r="AR164" s="480"/>
      <c r="AS164" s="292"/>
      <c r="AT164" s="211">
        <f>SUM(T164,AM164)</f>
        <v>0</v>
      </c>
      <c r="AU164" s="116">
        <f>AT164-AQ164</f>
        <v>-24652.223076923077</v>
      </c>
      <c r="AV164" s="424">
        <f t="shared" si="371"/>
        <v>0</v>
      </c>
      <c r="AW164" s="8"/>
      <c r="AX164" s="213"/>
      <c r="BC164" s="617"/>
      <c r="BD164" s="904"/>
      <c r="BE164" s="656"/>
      <c r="BF164" s="609">
        <f>BE164-BD164</f>
        <v>0</v>
      </c>
      <c r="BG164" s="617"/>
      <c r="BH164" s="904"/>
      <c r="BI164" s="656"/>
      <c r="BJ164" s="609">
        <f>BI164-BH164</f>
        <v>0</v>
      </c>
      <c r="BK164" s="617"/>
      <c r="BL164" s="904"/>
      <c r="BM164" s="656"/>
      <c r="BN164" s="609">
        <f>BM164-BL164</f>
        <v>0</v>
      </c>
      <c r="BO164" s="486">
        <f>BC164+BG164+BK164</f>
        <v>0</v>
      </c>
      <c r="BP164" s="480">
        <f>BD164+BH164+BL164</f>
        <v>0</v>
      </c>
      <c r="BQ164" s="480">
        <f>BE164+BI164+BM164</f>
        <v>0</v>
      </c>
      <c r="BR164" s="422">
        <f>BQ164-BO164</f>
        <v>0</v>
      </c>
      <c r="BS164" s="424">
        <f>BQ164-BP164</f>
        <v>0</v>
      </c>
      <c r="BT164" s="617"/>
      <c r="BU164" s="904"/>
      <c r="BV164" s="656"/>
      <c r="BW164" s="609"/>
      <c r="BX164" s="617"/>
      <c r="BY164" s="904"/>
      <c r="BZ164" s="656"/>
      <c r="CA164" s="609"/>
      <c r="CB164" s="617"/>
      <c r="CC164" s="904"/>
      <c r="CD164" s="656"/>
      <c r="CE164" s="609"/>
      <c r="CF164" s="612">
        <f>BT164+BX164+CB164</f>
        <v>0</v>
      </c>
      <c r="CG164" s="419"/>
      <c r="CH164" s="480">
        <f>BV164+BZ164+CD164</f>
        <v>0</v>
      </c>
      <c r="CI164" s="424">
        <f>CH164-CF164</f>
        <v>0</v>
      </c>
      <c r="CJ164" s="423"/>
      <c r="CK164" s="612">
        <f>SUM(BO164,CF164)</f>
        <v>0</v>
      </c>
      <c r="CL164" s="292"/>
      <c r="CM164" s="211">
        <f>SUM(BQ164,CH164)</f>
        <v>0</v>
      </c>
      <c r="CN164" s="116">
        <f>CM164-CK164</f>
        <v>0</v>
      </c>
      <c r="CO164" s="8"/>
      <c r="CP164" s="213"/>
    </row>
    <row r="165" spans="1:98" s="85" customFormat="1" ht="20.100000000000001" customHeight="1">
      <c r="A165" s="62"/>
      <c r="B165" s="62"/>
      <c r="C165" s="262"/>
      <c r="D165" s="82" t="s">
        <v>35</v>
      </c>
      <c r="E165" s="900">
        <f>E166/E14</f>
        <v>0.12426631578947368</v>
      </c>
      <c r="F165" s="906">
        <f>F166/F14</f>
        <v>0.1242663157894737</v>
      </c>
      <c r="G165" s="948" t="e">
        <f>G166/G14</f>
        <v>#DIV/0!</v>
      </c>
      <c r="H165" s="580"/>
      <c r="I165" s="900">
        <f>I166/I14</f>
        <v>0.12426631578947368</v>
      </c>
      <c r="J165" s="906">
        <f>J166/J14</f>
        <v>0.12426631578947368</v>
      </c>
      <c r="K165" s="665" t="e">
        <f>K166/K14</f>
        <v>#DIV/0!</v>
      </c>
      <c r="L165" s="580"/>
      <c r="M165" s="900">
        <f>M166/M14</f>
        <v>0.12426631578947368</v>
      </c>
      <c r="N165" s="906">
        <f>N166/N14</f>
        <v>0.1242663157894737</v>
      </c>
      <c r="O165" s="665" t="e">
        <f>O166/O14</f>
        <v>#DIV/0!</v>
      </c>
      <c r="P165" s="580"/>
      <c r="Q165" s="662">
        <f>Q166/Q14</f>
        <v>0.12426631578947368</v>
      </c>
      <c r="R165" s="1061" t="e">
        <f>R166/R14</f>
        <v>#DIV/0!</v>
      </c>
      <c r="S165" s="963" t="e">
        <f>S166/S15</f>
        <v>#DIV/0!</v>
      </c>
      <c r="T165" s="627" t="e">
        <f>T166/T14</f>
        <v>#DIV/0!</v>
      </c>
      <c r="U165" s="546"/>
      <c r="V165" s="530" t="e">
        <f t="shared" si="369"/>
        <v>#DIV/0!</v>
      </c>
      <c r="W165" s="654"/>
      <c r="X165" s="900">
        <f>X166/X14</f>
        <v>0.13410333708944921</v>
      </c>
      <c r="Y165" s="906" t="e">
        <f>Y166/Y14</f>
        <v>#DIV/0!</v>
      </c>
      <c r="Z165" s="665" t="e">
        <f>Z166/Z14</f>
        <v>#DIV/0!</v>
      </c>
      <c r="AA165" s="580"/>
      <c r="AB165" s="900">
        <f>AB166/AB14</f>
        <v>0.13410333708944921</v>
      </c>
      <c r="AC165" s="906" t="e">
        <f>AC166/AC14</f>
        <v>#DIV/0!</v>
      </c>
      <c r="AD165" s="665" t="e">
        <f>AD166/AD14</f>
        <v>#DIV/0!</v>
      </c>
      <c r="AE165" s="580"/>
      <c r="AF165" s="900">
        <f>AF166/AF14</f>
        <v>0.13410333708944921</v>
      </c>
      <c r="AG165" s="906" t="e">
        <f>AG166/AG14</f>
        <v>#DIV/0!</v>
      </c>
      <c r="AH165" s="665" t="e">
        <f>AH166/AH14</f>
        <v>#DIV/0!</v>
      </c>
      <c r="AI165" s="580"/>
      <c r="AJ165" s="662">
        <f>AJ166/AJ14</f>
        <v>0.13410333708944921</v>
      </c>
      <c r="AK165" s="1061" t="e">
        <f>AK166/AK14</f>
        <v>#DIV/0!</v>
      </c>
      <c r="AL165" s="646"/>
      <c r="AM165" s="627" t="e">
        <f>AM166/AM14</f>
        <v>#DIV/0!</v>
      </c>
      <c r="AN165" s="1001"/>
      <c r="AO165" s="998" t="e">
        <f t="shared" si="370"/>
        <v>#DIV/0!</v>
      </c>
      <c r="AP165" s="663"/>
      <c r="AQ165" s="662">
        <f>AQ166/AQ14</f>
        <v>0.12962957348290821</v>
      </c>
      <c r="AR165" s="627" t="e">
        <f>AR166/AR14</f>
        <v>#DIV/0!</v>
      </c>
      <c r="AS165" s="158"/>
      <c r="AT165" s="63" t="e">
        <f>AT166/AT14</f>
        <v>#DIV/0!</v>
      </c>
      <c r="AU165" s="119"/>
      <c r="AV165" s="530" t="e">
        <f t="shared" si="371"/>
        <v>#DIV/0!</v>
      </c>
      <c r="AW165" s="49"/>
      <c r="AX165" s="213"/>
      <c r="BC165" s="900" t="e">
        <f>BC166/BC14</f>
        <v>#DIV/0!</v>
      </c>
      <c r="BD165" s="906" t="e">
        <f>BD166/BD14</f>
        <v>#DIV/0!</v>
      </c>
      <c r="BE165" s="665" t="e">
        <f>BE166/BE14</f>
        <v>#DIV/0!</v>
      </c>
      <c r="BF165" s="580"/>
      <c r="BG165" s="900" t="e">
        <f>BG166/BG14</f>
        <v>#DIV/0!</v>
      </c>
      <c r="BH165" s="906" t="e">
        <f>BH166/BH14</f>
        <v>#DIV/0!</v>
      </c>
      <c r="BI165" s="665" t="e">
        <f>BI166/BI14</f>
        <v>#DIV/0!</v>
      </c>
      <c r="BJ165" s="580"/>
      <c r="BK165" s="900" t="e">
        <f>BK166/BK14</f>
        <v>#DIV/0!</v>
      </c>
      <c r="BL165" s="906" t="e">
        <f>BL166/BL14</f>
        <v>#DIV/0!</v>
      </c>
      <c r="BM165" s="665" t="e">
        <f>BM166/BM14</f>
        <v>#DIV/0!</v>
      </c>
      <c r="BN165" s="580"/>
      <c r="BO165" s="662" t="e">
        <f>BO166/BO14</f>
        <v>#DIV/0!</v>
      </c>
      <c r="BP165" s="646"/>
      <c r="BQ165" s="627" t="e">
        <f>BQ166/BQ14</f>
        <v>#DIV/0!</v>
      </c>
      <c r="BR165" s="546"/>
      <c r="BS165" s="651"/>
      <c r="BT165" s="900" t="e">
        <f>BT166/BT14</f>
        <v>#DIV/0!</v>
      </c>
      <c r="BU165" s="906" t="e">
        <f>BU166/BU14</f>
        <v>#DIV/0!</v>
      </c>
      <c r="BV165" s="665" t="e">
        <f>BV166/BV14</f>
        <v>#DIV/0!</v>
      </c>
      <c r="BW165" s="580"/>
      <c r="BX165" s="900" t="e">
        <f>BX166/BX14</f>
        <v>#DIV/0!</v>
      </c>
      <c r="BY165" s="906" t="e">
        <f>BY166/BY14</f>
        <v>#DIV/0!</v>
      </c>
      <c r="BZ165" s="665" t="e">
        <f>BZ166/BZ14</f>
        <v>#DIV/0!</v>
      </c>
      <c r="CA165" s="580"/>
      <c r="CB165" s="900" t="e">
        <f>CB166/CB14</f>
        <v>#DIV/0!</v>
      </c>
      <c r="CC165" s="906" t="e">
        <f>CC166/CC14</f>
        <v>#DIV/0!</v>
      </c>
      <c r="CD165" s="665" t="e">
        <f>CD166/CD14</f>
        <v>#DIV/0!</v>
      </c>
      <c r="CE165" s="580"/>
      <c r="CF165" s="662" t="e">
        <f>CF166/CF14</f>
        <v>#DIV/0!</v>
      </c>
      <c r="CG165" s="646"/>
      <c r="CH165" s="627" t="e">
        <f>CH166/CH14</f>
        <v>#DIV/0!</v>
      </c>
      <c r="CI165" s="547"/>
      <c r="CJ165" s="663"/>
      <c r="CK165" s="662" t="e">
        <f>CK166/CK14</f>
        <v>#DIV/0!</v>
      </c>
      <c r="CL165" s="158"/>
      <c r="CM165" s="63" t="e">
        <f>CM166/CM14</f>
        <v>#DIV/0!</v>
      </c>
      <c r="CN165" s="119"/>
      <c r="CO165" s="49"/>
      <c r="CP165" s="213"/>
    </row>
    <row r="166" spans="1:98" s="85" customFormat="1" ht="20.100000000000001" customHeight="1">
      <c r="A166" s="62"/>
      <c r="B166" s="62"/>
      <c r="C166" s="262"/>
      <c r="D166" s="84" t="s">
        <v>32</v>
      </c>
      <c r="E166" s="733">
        <v>6054</v>
      </c>
      <c r="F166" s="899">
        <v>6054</v>
      </c>
      <c r="G166" s="942"/>
      <c r="H166" s="609">
        <f>G166-F166</f>
        <v>-6054</v>
      </c>
      <c r="I166" s="733">
        <v>6054</v>
      </c>
      <c r="J166" s="899">
        <v>6054</v>
      </c>
      <c r="K166" s="608"/>
      <c r="L166" s="609">
        <f>K166-J166</f>
        <v>-6054</v>
      </c>
      <c r="M166" s="733">
        <v>6054</v>
      </c>
      <c r="N166" s="899">
        <v>6054</v>
      </c>
      <c r="O166" s="608"/>
      <c r="P166" s="609">
        <f>O166-N166</f>
        <v>-6054</v>
      </c>
      <c r="Q166" s="486">
        <f>E166+I166+M166</f>
        <v>18162</v>
      </c>
      <c r="R166" s="1056"/>
      <c r="S166" s="1049">
        <f>F166+J166+N166</f>
        <v>18162</v>
      </c>
      <c r="T166" s="480">
        <f>G166+K166+O166</f>
        <v>0</v>
      </c>
      <c r="U166" s="422">
        <f>T166-Q166</f>
        <v>-18162</v>
      </c>
      <c r="V166" s="474">
        <f t="shared" si="369"/>
        <v>0</v>
      </c>
      <c r="W166" s="473">
        <f>T166-S166</f>
        <v>-18162</v>
      </c>
      <c r="X166" s="733">
        <v>7832.2079772079778</v>
      </c>
      <c r="Y166" s="899"/>
      <c r="Z166" s="608"/>
      <c r="AA166" s="609"/>
      <c r="AB166" s="733">
        <v>7832.2079772079778</v>
      </c>
      <c r="AC166" s="899"/>
      <c r="AD166" s="608"/>
      <c r="AE166" s="609"/>
      <c r="AF166" s="733">
        <v>7832.2079772079778</v>
      </c>
      <c r="AG166" s="899"/>
      <c r="AH166" s="608"/>
      <c r="AI166" s="609"/>
      <c r="AJ166" s="612">
        <f>X166+AB166+AF166</f>
        <v>23496.623931623933</v>
      </c>
      <c r="AK166" s="1056"/>
      <c r="AL166" s="419"/>
      <c r="AM166" s="613">
        <f>Z166+AD166+AH166</f>
        <v>0</v>
      </c>
      <c r="AN166" s="424">
        <f>AM166-AJ166</f>
        <v>-23496.623931623933</v>
      </c>
      <c r="AO166" s="664">
        <f t="shared" si="370"/>
        <v>0</v>
      </c>
      <c r="AP166" s="423"/>
      <c r="AQ166" s="612">
        <f>SUM(Q166,AJ166)</f>
        <v>41658.623931623937</v>
      </c>
      <c r="AR166" s="480"/>
      <c r="AS166" s="293"/>
      <c r="AT166" s="211">
        <f>SUM(T166,AM166)</f>
        <v>0</v>
      </c>
      <c r="AU166" s="159">
        <f>AT166-AQ166</f>
        <v>-41658.623931623937</v>
      </c>
      <c r="AV166" s="474">
        <f t="shared" si="371"/>
        <v>0</v>
      </c>
      <c r="AW166" s="61"/>
      <c r="AX166" s="213"/>
      <c r="BC166" s="733"/>
      <c r="BD166" s="899"/>
      <c r="BE166" s="608"/>
      <c r="BF166" s="609">
        <f>BE166-BD166</f>
        <v>0</v>
      </c>
      <c r="BG166" s="733"/>
      <c r="BH166" s="899"/>
      <c r="BI166" s="608"/>
      <c r="BJ166" s="609">
        <f>BI166-BH166</f>
        <v>0</v>
      </c>
      <c r="BK166" s="733"/>
      <c r="BL166" s="899"/>
      <c r="BM166" s="608"/>
      <c r="BN166" s="609">
        <f>BM166-BL166</f>
        <v>0</v>
      </c>
      <c r="BO166" s="486">
        <f>BC166+BG166+BK166</f>
        <v>0</v>
      </c>
      <c r="BP166" s="480">
        <f>BD166+BH166+BL166</f>
        <v>0</v>
      </c>
      <c r="BQ166" s="480">
        <f>BE166+BI166+BM166</f>
        <v>0</v>
      </c>
      <c r="BR166" s="422">
        <f>BQ166-BO166</f>
        <v>0</v>
      </c>
      <c r="BS166" s="474">
        <f>BQ166-BP166</f>
        <v>0</v>
      </c>
      <c r="BT166" s="733"/>
      <c r="BU166" s="899"/>
      <c r="BV166" s="608"/>
      <c r="BW166" s="609"/>
      <c r="BX166" s="733"/>
      <c r="BY166" s="899"/>
      <c r="BZ166" s="608"/>
      <c r="CA166" s="609"/>
      <c r="CB166" s="733"/>
      <c r="CC166" s="899"/>
      <c r="CD166" s="608"/>
      <c r="CE166" s="609"/>
      <c r="CF166" s="612">
        <f>BT166+BX166+CB166</f>
        <v>0</v>
      </c>
      <c r="CG166" s="419"/>
      <c r="CH166" s="613">
        <f>BV166+BZ166+CD166</f>
        <v>0</v>
      </c>
      <c r="CI166" s="424">
        <f>CH166-CF166</f>
        <v>0</v>
      </c>
      <c r="CJ166" s="423"/>
      <c r="CK166" s="612">
        <f>SUM(BO166,CF166)</f>
        <v>0</v>
      </c>
      <c r="CL166" s="293"/>
      <c r="CM166" s="211">
        <f>SUM(BQ166,CH166)</f>
        <v>0</v>
      </c>
      <c r="CN166" s="159">
        <f>CM166-CK166</f>
        <v>0</v>
      </c>
      <c r="CO166" s="61"/>
      <c r="CP166" s="213"/>
    </row>
    <row r="167" spans="1:98" s="185" customFormat="1" ht="20.100000000000001" customHeight="1">
      <c r="A167" s="79"/>
      <c r="B167" s="79" t="str">
        <f>B155</f>
        <v>%=粗利率</v>
      </c>
      <c r="C167" s="45"/>
      <c r="D167" s="189"/>
      <c r="E167" s="734">
        <f>E168/E17</f>
        <v>0.11508461061398069</v>
      </c>
      <c r="F167" s="907">
        <f>F168/F17</f>
        <v>0.11508461061398069</v>
      </c>
      <c r="G167" s="949" t="e">
        <f>G168/G17</f>
        <v>#DIV/0!</v>
      </c>
      <c r="H167" s="638">
        <f>G168/F168</f>
        <v>0</v>
      </c>
      <c r="I167" s="734">
        <f>I168/I17</f>
        <v>0.11508461061398069</v>
      </c>
      <c r="J167" s="907">
        <f>J168/J17</f>
        <v>0.11508461061398069</v>
      </c>
      <c r="K167" s="666" t="e">
        <f>K168/K17</f>
        <v>#DIV/0!</v>
      </c>
      <c r="L167" s="638">
        <f>K168/J168</f>
        <v>0</v>
      </c>
      <c r="M167" s="734">
        <f>M168/M17</f>
        <v>0.11508461061398069</v>
      </c>
      <c r="N167" s="907">
        <f>N168/N17</f>
        <v>0.11508461061398069</v>
      </c>
      <c r="O167" s="666" t="e">
        <f>O168/O17</f>
        <v>#DIV/0!</v>
      </c>
      <c r="P167" s="526">
        <f>O168/N168</f>
        <v>0</v>
      </c>
      <c r="Q167" s="659">
        <f>Q168/Q17</f>
        <v>0.11508461061398069</v>
      </c>
      <c r="R167" s="1060" t="e">
        <f>R168/R17</f>
        <v>#DIV/0!</v>
      </c>
      <c r="S167" s="965">
        <f>S168/S17</f>
        <v>0.11508461061398069</v>
      </c>
      <c r="T167" s="636" t="e">
        <f>T168/T17</f>
        <v>#DIV/0!</v>
      </c>
      <c r="U167" s="636">
        <f>T168/Q168</f>
        <v>0</v>
      </c>
      <c r="V167" s="667" t="e">
        <f t="shared" si="369"/>
        <v>#DIV/0!</v>
      </c>
      <c r="W167" s="832">
        <f>T168/S168</f>
        <v>0</v>
      </c>
      <c r="X167" s="734">
        <f>X168/X17</f>
        <v>0.12549674389221488</v>
      </c>
      <c r="Y167" s="907" t="e">
        <f>Y168/Y17</f>
        <v>#DIV/0!</v>
      </c>
      <c r="Z167" s="666" t="e">
        <f>Z168/Z17</f>
        <v>#DIV/0!</v>
      </c>
      <c r="AA167" s="526" t="e">
        <f>Z168/Y168</f>
        <v>#DIV/0!</v>
      </c>
      <c r="AB167" s="734">
        <f>AB168/AB17</f>
        <v>0.12549674389221488</v>
      </c>
      <c r="AC167" s="907" t="e">
        <f>AC168/AC17</f>
        <v>#DIV/0!</v>
      </c>
      <c r="AD167" s="666" t="e">
        <f>AD168/AD17</f>
        <v>#DIV/0!</v>
      </c>
      <c r="AE167" s="526" t="e">
        <f>AD168/AC168</f>
        <v>#DIV/0!</v>
      </c>
      <c r="AF167" s="734">
        <f>AF168/AF17</f>
        <v>0.12549674389221488</v>
      </c>
      <c r="AG167" s="907" t="e">
        <f>AG168/AG17</f>
        <v>#DIV/0!</v>
      </c>
      <c r="AH167" s="666" t="e">
        <f>AH168/AH17</f>
        <v>#DIV/0!</v>
      </c>
      <c r="AI167" s="526" t="e">
        <f>AH168/AG168</f>
        <v>#DIV/0!</v>
      </c>
      <c r="AJ167" s="677">
        <f>AJ168/AJ17</f>
        <v>0.12549674389221491</v>
      </c>
      <c r="AK167" s="1060" t="e">
        <f>AK168/AK17</f>
        <v>#DIV/0!</v>
      </c>
      <c r="AL167" s="667" t="e">
        <f>AL168/AL17</f>
        <v>#DIV/0!</v>
      </c>
      <c r="AM167" s="636" t="e">
        <f>AM168/AM17</f>
        <v>#DIV/0!</v>
      </c>
      <c r="AN167" s="965">
        <f>AM168/AJ168</f>
        <v>0</v>
      </c>
      <c r="AO167" s="667" t="e">
        <f t="shared" si="370"/>
        <v>#DIV/0!</v>
      </c>
      <c r="AP167" s="641" t="e">
        <f>AM168/AL168</f>
        <v>#DIV/0!</v>
      </c>
      <c r="AQ167" s="677">
        <f>AQ168/AQ17</f>
        <v>0.12056573845721116</v>
      </c>
      <c r="AR167" s="636" t="e">
        <f>AR168/AR17</f>
        <v>#DIV/0!</v>
      </c>
      <c r="AS167" s="218">
        <f>AS168/AS17</f>
        <v>0.11508461061398069</v>
      </c>
      <c r="AT167" s="218" t="e">
        <f>AT168/AT17</f>
        <v>#DIV/0!</v>
      </c>
      <c r="AU167" s="687">
        <f>AT168/AQ168</f>
        <v>0</v>
      </c>
      <c r="AV167" s="667" t="e">
        <f t="shared" si="371"/>
        <v>#DIV/0!</v>
      </c>
      <c r="AW167" s="89">
        <f>AT168/AS168</f>
        <v>0</v>
      </c>
      <c r="AX167" s="345"/>
      <c r="AY167" s="346"/>
      <c r="BC167" s="734" t="e">
        <f>BC168/BC17</f>
        <v>#DIV/0!</v>
      </c>
      <c r="BD167" s="907" t="e">
        <f>BD168/BD17</f>
        <v>#DIV/0!</v>
      </c>
      <c r="BE167" s="666" t="e">
        <f>BE168/BE17</f>
        <v>#DIV/0!</v>
      </c>
      <c r="BF167" s="638" t="e">
        <f>BE168/BD168</f>
        <v>#DIV/0!</v>
      </c>
      <c r="BG167" s="734" t="e">
        <f>BG168/BG17</f>
        <v>#DIV/0!</v>
      </c>
      <c r="BH167" s="907" t="e">
        <f>BH168/BH17</f>
        <v>#DIV/0!</v>
      </c>
      <c r="BI167" s="666" t="e">
        <f>BI168/BI17</f>
        <v>#DIV/0!</v>
      </c>
      <c r="BJ167" s="638" t="e">
        <f>BI168/BH168</f>
        <v>#DIV/0!</v>
      </c>
      <c r="BK167" s="734" t="e">
        <f>BK168/BK17</f>
        <v>#DIV/0!</v>
      </c>
      <c r="BL167" s="907" t="e">
        <f>BL168/BL17</f>
        <v>#DIV/0!</v>
      </c>
      <c r="BM167" s="666" t="e">
        <f>BM168/BM17</f>
        <v>#DIV/0!</v>
      </c>
      <c r="BN167" s="526" t="e">
        <f>BM168/BL168</f>
        <v>#DIV/0!</v>
      </c>
      <c r="BO167" s="677" t="e">
        <f>BO168/BO17</f>
        <v>#DIV/0!</v>
      </c>
      <c r="BP167" s="667" t="e">
        <f>BP168/BP17</f>
        <v>#DIV/0!</v>
      </c>
      <c r="BQ167" s="636" t="e">
        <f>BQ168/BQ17</f>
        <v>#DIV/0!</v>
      </c>
      <c r="BR167" s="636" t="e">
        <f>BQ168/BO168</f>
        <v>#DIV/0!</v>
      </c>
      <c r="BS167" s="832" t="e">
        <f>BQ168/BP168</f>
        <v>#DIV/0!</v>
      </c>
      <c r="BT167" s="734" t="e">
        <f>BT168/BT17</f>
        <v>#DIV/0!</v>
      </c>
      <c r="BU167" s="907" t="e">
        <f>BU168/BU17</f>
        <v>#DIV/0!</v>
      </c>
      <c r="BV167" s="666" t="e">
        <f>BV168/BV17</f>
        <v>#DIV/0!</v>
      </c>
      <c r="BW167" s="526" t="e">
        <f>BV168/BU168</f>
        <v>#DIV/0!</v>
      </c>
      <c r="BX167" s="734" t="e">
        <f>BX168/BX17</f>
        <v>#DIV/0!</v>
      </c>
      <c r="BY167" s="907" t="e">
        <f>BY168/BY17</f>
        <v>#DIV/0!</v>
      </c>
      <c r="BZ167" s="666" t="e">
        <f>BZ168/BZ17</f>
        <v>#DIV/0!</v>
      </c>
      <c r="CA167" s="526" t="e">
        <f>BZ168/BY168</f>
        <v>#DIV/0!</v>
      </c>
      <c r="CB167" s="734" t="e">
        <f>CB168/CB17</f>
        <v>#DIV/0!</v>
      </c>
      <c r="CC167" s="907" t="e">
        <f>CC168/CC17</f>
        <v>#DIV/0!</v>
      </c>
      <c r="CD167" s="666" t="e">
        <f>CD168/CD17</f>
        <v>#DIV/0!</v>
      </c>
      <c r="CE167" s="526" t="e">
        <f>CD168/CC168</f>
        <v>#DIV/0!</v>
      </c>
      <c r="CF167" s="677" t="e">
        <f>CF168/CF17</f>
        <v>#DIV/0!</v>
      </c>
      <c r="CG167" s="667" t="e">
        <f>CG168/CG17</f>
        <v>#DIV/0!</v>
      </c>
      <c r="CH167" s="636" t="e">
        <f>CH168/CH17</f>
        <v>#DIV/0!</v>
      </c>
      <c r="CI167" s="687" t="e">
        <f>CH168/CF168</f>
        <v>#DIV/0!</v>
      </c>
      <c r="CJ167" s="641" t="e">
        <f>CH168/CG168</f>
        <v>#DIV/0!</v>
      </c>
      <c r="CK167" s="677" t="e">
        <f>CK168/CK17</f>
        <v>#DIV/0!</v>
      </c>
      <c r="CL167" s="218" t="e">
        <f>CL168/CL17</f>
        <v>#DIV/0!</v>
      </c>
      <c r="CM167" s="218" t="e">
        <f>CM168/CM17</f>
        <v>#DIV/0!</v>
      </c>
      <c r="CN167" s="687" t="e">
        <f>CM168/CK168</f>
        <v>#DIV/0!</v>
      </c>
      <c r="CO167" s="89" t="e">
        <f>CM168/CL168</f>
        <v>#DIV/0!</v>
      </c>
      <c r="CP167" s="345"/>
      <c r="CQ167" s="346"/>
    </row>
    <row r="168" spans="1:98" s="188" customFormat="1" ht="20.100000000000001" customHeight="1">
      <c r="A168" s="79"/>
      <c r="B168" s="41" t="s">
        <v>14</v>
      </c>
      <c r="C168" s="187"/>
      <c r="D168" s="181"/>
      <c r="E168" s="735">
        <f>E164+E166</f>
        <v>9992</v>
      </c>
      <c r="F168" s="886">
        <f>F164+F166</f>
        <v>9992</v>
      </c>
      <c r="G168" s="931">
        <f>G164+G166</f>
        <v>0</v>
      </c>
      <c r="H168" s="581">
        <f>G168-F168</f>
        <v>-9992</v>
      </c>
      <c r="I168" s="735">
        <f>I164+I166</f>
        <v>9992</v>
      </c>
      <c r="J168" s="886">
        <f>J164+J166</f>
        <v>9992</v>
      </c>
      <c r="K168" s="539">
        <f>K164+K166</f>
        <v>0</v>
      </c>
      <c r="L168" s="532">
        <f>K168-J168</f>
        <v>-9992</v>
      </c>
      <c r="M168" s="735">
        <f>M164+M166</f>
        <v>9992</v>
      </c>
      <c r="N168" s="886">
        <f>N164+N166</f>
        <v>9992</v>
      </c>
      <c r="O168" s="539">
        <f>O164+O166</f>
        <v>0</v>
      </c>
      <c r="P168" s="581">
        <f>O168-N168</f>
        <v>-9992</v>
      </c>
      <c r="Q168" s="644">
        <f>E168+I168+M168</f>
        <v>29976</v>
      </c>
      <c r="R168" s="1023">
        <f>R164+R166</f>
        <v>0</v>
      </c>
      <c r="S168" s="592">
        <f>F168+J168+N168</f>
        <v>29976</v>
      </c>
      <c r="T168" s="415">
        <f>G168+K168+O168</f>
        <v>0</v>
      </c>
      <c r="U168" s="499">
        <f>T168-Q168</f>
        <v>-29976</v>
      </c>
      <c r="V168" s="377">
        <f t="shared" si="369"/>
        <v>0</v>
      </c>
      <c r="W168" s="645">
        <f>T168-S168</f>
        <v>-29976</v>
      </c>
      <c r="X168" s="735">
        <f>X164+X166</f>
        <v>12111.615669515671</v>
      </c>
      <c r="Y168" s="886">
        <f>Y164+Y166</f>
        <v>0</v>
      </c>
      <c r="Z168" s="539">
        <f>Z164+Z166</f>
        <v>0</v>
      </c>
      <c r="AA168" s="532">
        <f>Z168-Y168</f>
        <v>0</v>
      </c>
      <c r="AB168" s="735">
        <f>AB164+AB166</f>
        <v>12111.615669515671</v>
      </c>
      <c r="AC168" s="886">
        <f>AC164+AC166</f>
        <v>0</v>
      </c>
      <c r="AD168" s="539">
        <f>AD164+AD166</f>
        <v>0</v>
      </c>
      <c r="AE168" s="532">
        <f>AD168-AC168</f>
        <v>0</v>
      </c>
      <c r="AF168" s="735">
        <f>AF164+AF166</f>
        <v>12111.615669515671</v>
      </c>
      <c r="AG168" s="886">
        <f>AG164+AG166</f>
        <v>0</v>
      </c>
      <c r="AH168" s="539">
        <f>AH164+AH166</f>
        <v>0</v>
      </c>
      <c r="AI168" s="532">
        <f>AH168-AG168</f>
        <v>0</v>
      </c>
      <c r="AJ168" s="485">
        <f>X168+AB168+AF168</f>
        <v>36334.847008547018</v>
      </c>
      <c r="AK168" s="1023">
        <f>AK164+AK166</f>
        <v>0</v>
      </c>
      <c r="AL168" s="533">
        <f>Y168+AC168+AG168</f>
        <v>0</v>
      </c>
      <c r="AM168" s="534">
        <f>Z168+AD168+AH168</f>
        <v>0</v>
      </c>
      <c r="AN168" s="592">
        <f>AM168-AJ168</f>
        <v>-36334.847008547018</v>
      </c>
      <c r="AO168" s="377">
        <f t="shared" si="370"/>
        <v>0</v>
      </c>
      <c r="AP168" s="645">
        <f>AM168-AL168</f>
        <v>0</v>
      </c>
      <c r="AQ168" s="485">
        <f>SUM(Q168,AJ168)</f>
        <v>66310.847008547018</v>
      </c>
      <c r="AR168" s="534">
        <f>AR164+AR166</f>
        <v>0</v>
      </c>
      <c r="AS168" s="333">
        <f>S168+AL168</f>
        <v>29976</v>
      </c>
      <c r="AT168" s="9">
        <f>SUM(T168,AM168)</f>
        <v>0</v>
      </c>
      <c r="AU168" s="14">
        <f>AT168-AQ168</f>
        <v>-66310.847008547018</v>
      </c>
      <c r="AV168" s="377">
        <f t="shared" si="371"/>
        <v>0</v>
      </c>
      <c r="AW168" s="88">
        <f>AT168-AS168</f>
        <v>-29976</v>
      </c>
      <c r="AX168" s="345">
        <f>AQ168/6</f>
        <v>11051.807834757836</v>
      </c>
      <c r="AY168" s="183">
        <f>AT168/6</f>
        <v>0</v>
      </c>
      <c r="AZ168" s="348">
        <f>AY168/AX168</f>
        <v>0</v>
      </c>
      <c r="BA168" s="185">
        <f>AY168-AX168</f>
        <v>-11051.807834757836</v>
      </c>
      <c r="BB168" s="185">
        <f>AW168/6</f>
        <v>-4996</v>
      </c>
      <c r="BC168" s="735">
        <f>BC164+BC166</f>
        <v>0</v>
      </c>
      <c r="BD168" s="886">
        <f>BD164+BD166</f>
        <v>0</v>
      </c>
      <c r="BE168" s="539">
        <f>BE164+BE166</f>
        <v>0</v>
      </c>
      <c r="BF168" s="581">
        <f>BE168-BD168</f>
        <v>0</v>
      </c>
      <c r="BG168" s="735">
        <f>BG164+BG166</f>
        <v>0</v>
      </c>
      <c r="BH168" s="886">
        <f>BH164+BH166</f>
        <v>0</v>
      </c>
      <c r="BI168" s="539">
        <f>BI164+BI166</f>
        <v>0</v>
      </c>
      <c r="BJ168" s="532">
        <f>BI168-BH168</f>
        <v>0</v>
      </c>
      <c r="BK168" s="735">
        <f>BK164+BK166</f>
        <v>0</v>
      </c>
      <c r="BL168" s="886">
        <f>BL164+BL166</f>
        <v>0</v>
      </c>
      <c r="BM168" s="539">
        <f>BM164+BM166</f>
        <v>0</v>
      </c>
      <c r="BN168" s="581">
        <f>BM168-BL168</f>
        <v>0</v>
      </c>
      <c r="BO168" s="485">
        <f>BC168+BG168+BK168</f>
        <v>0</v>
      </c>
      <c r="BP168" s="592">
        <f>BD168+BH168+BL168</f>
        <v>0</v>
      </c>
      <c r="BQ168" s="415">
        <f>BE168+BI168+BM168</f>
        <v>0</v>
      </c>
      <c r="BR168" s="499">
        <f>BQ168-BO168</f>
        <v>0</v>
      </c>
      <c r="BS168" s="645">
        <f>BQ168-BP168</f>
        <v>0</v>
      </c>
      <c r="BT168" s="735">
        <f>BT164+BT166</f>
        <v>0</v>
      </c>
      <c r="BU168" s="886">
        <f>BU164+BU166</f>
        <v>0</v>
      </c>
      <c r="BV168" s="539">
        <f>BV164+BV166</f>
        <v>0</v>
      </c>
      <c r="BW168" s="581">
        <f>BV168-BU168</f>
        <v>0</v>
      </c>
      <c r="BX168" s="735">
        <f>BX164+BX166</f>
        <v>0</v>
      </c>
      <c r="BY168" s="886">
        <f>BY164+BY166</f>
        <v>0</v>
      </c>
      <c r="BZ168" s="539">
        <f>BZ164+BZ166</f>
        <v>0</v>
      </c>
      <c r="CA168" s="581">
        <f>BZ168-BY168</f>
        <v>0</v>
      </c>
      <c r="CB168" s="735">
        <f>CB164+CB166</f>
        <v>0</v>
      </c>
      <c r="CC168" s="886">
        <f>CC164+CC166</f>
        <v>0</v>
      </c>
      <c r="CD168" s="539">
        <f>CD164+CD166</f>
        <v>0</v>
      </c>
      <c r="CE168" s="581">
        <f>CD168-CC168</f>
        <v>0</v>
      </c>
      <c r="CF168" s="485">
        <f>BT168+BX168+CB168</f>
        <v>0</v>
      </c>
      <c r="CG168" s="533">
        <f>BU168+BY168+CC168</f>
        <v>0</v>
      </c>
      <c r="CH168" s="534">
        <f>BV168+BZ168+CD168</f>
        <v>0</v>
      </c>
      <c r="CI168" s="592">
        <f>CH168-CF168</f>
        <v>0</v>
      </c>
      <c r="CJ168" s="645">
        <f>CH168-CG168</f>
        <v>0</v>
      </c>
      <c r="CK168" s="485">
        <f>SUM(BO168,CF168)</f>
        <v>0</v>
      </c>
      <c r="CL168" s="333">
        <f>BP168+CG168</f>
        <v>0</v>
      </c>
      <c r="CM168" s="9">
        <f>SUM(BQ168,CH168)</f>
        <v>0</v>
      </c>
      <c r="CN168" s="14">
        <f>CM168-CK168</f>
        <v>0</v>
      </c>
      <c r="CO168" s="88">
        <f>CM168-CL168</f>
        <v>0</v>
      </c>
      <c r="CP168" s="345">
        <f>CK168/6</f>
        <v>0</v>
      </c>
      <c r="CQ168" s="183">
        <f>CM168/6</f>
        <v>0</v>
      </c>
      <c r="CR168" s="348" t="e">
        <f>CQ168/CP168</f>
        <v>#DIV/0!</v>
      </c>
      <c r="CS168" s="185">
        <f>CQ168-CP168</f>
        <v>0</v>
      </c>
      <c r="CT168" s="185">
        <f>CO168/6</f>
        <v>0</v>
      </c>
    </row>
    <row r="169" spans="1:98" s="75" customFormat="1" ht="20.100000000000001" customHeight="1">
      <c r="A169" s="33"/>
      <c r="B169" s="79"/>
      <c r="C169" s="45"/>
      <c r="D169" s="82" t="s">
        <v>35</v>
      </c>
      <c r="E169" s="736" t="e">
        <f>E170/E18</f>
        <v>#DIV/0!</v>
      </c>
      <c r="F169" s="903"/>
      <c r="G169" s="945"/>
      <c r="H169" s="751"/>
      <c r="I169" s="736" t="e">
        <f>I170/I18</f>
        <v>#DIV/0!</v>
      </c>
      <c r="J169" s="903"/>
      <c r="K169" s="647"/>
      <c r="L169" s="865"/>
      <c r="M169" s="736" t="e">
        <f>M170/M18</f>
        <v>#DIV/0!</v>
      </c>
      <c r="N169" s="903"/>
      <c r="O169" s="647"/>
      <c r="P169" s="668"/>
      <c r="Q169" s="1054" t="e">
        <f>Q170/Q18</f>
        <v>#DIV/0!</v>
      </c>
      <c r="R169" s="1062"/>
      <c r="S169" s="670" t="e">
        <f>S170/S18</f>
        <v>#DIV/0!</v>
      </c>
      <c r="T169" s="671" t="e">
        <f>T170/T18</f>
        <v>#DIV/0!</v>
      </c>
      <c r="U169" s="529"/>
      <c r="V169" s="998" t="e">
        <f t="shared" si="369"/>
        <v>#DIV/0!</v>
      </c>
      <c r="W169" s="591"/>
      <c r="X169" s="736" t="e">
        <f>X170/X18</f>
        <v>#DIV/0!</v>
      </c>
      <c r="Y169" s="903"/>
      <c r="Z169" s="647"/>
      <c r="AA169" s="537" t="e">
        <f>Z170/Y170</f>
        <v>#DIV/0!</v>
      </c>
      <c r="AB169" s="736" t="e">
        <f>AB170/AB18</f>
        <v>#DIV/0!</v>
      </c>
      <c r="AC169" s="903"/>
      <c r="AD169" s="647"/>
      <c r="AE169" s="537" t="e">
        <f>AD170/AC170</f>
        <v>#DIV/0!</v>
      </c>
      <c r="AF169" s="736" t="e">
        <f>AF170/AF18</f>
        <v>#DIV/0!</v>
      </c>
      <c r="AG169" s="903"/>
      <c r="AH169" s="647"/>
      <c r="AI169" s="537" t="e">
        <f>AH170/AG170</f>
        <v>#DIV/0!</v>
      </c>
      <c r="AJ169" s="669" t="e">
        <f>AJ170/AJ18</f>
        <v>#DIV/0!</v>
      </c>
      <c r="AK169" s="1062"/>
      <c r="AL169" s="670" t="e">
        <f>AL170/AL18</f>
        <v>#DIV/0!</v>
      </c>
      <c r="AM169" s="672" t="e">
        <f>AM170/AM18</f>
        <v>#DIV/0!</v>
      </c>
      <c r="AN169" s="530"/>
      <c r="AO169" s="998" t="e">
        <f t="shared" si="370"/>
        <v>#DIV/0!</v>
      </c>
      <c r="AP169" s="591" t="e">
        <f>AM170/AL170</f>
        <v>#DIV/0!</v>
      </c>
      <c r="AQ169" s="669" t="e">
        <f>AQ170/AQ18</f>
        <v>#DIV/0!</v>
      </c>
      <c r="AR169" s="1071"/>
      <c r="AS169" s="307" t="e">
        <f>AS170/AS18</f>
        <v>#DIV/0!</v>
      </c>
      <c r="AT169" s="331" t="e">
        <f>AT170/AT18</f>
        <v>#DIV/0!</v>
      </c>
      <c r="AU169" s="206"/>
      <c r="AV169" s="998" t="e">
        <f t="shared" si="371"/>
        <v>#DIV/0!</v>
      </c>
      <c r="AW169" s="81" t="e">
        <f>AT170/AS170</f>
        <v>#DIV/0!</v>
      </c>
      <c r="AX169" s="213"/>
      <c r="AY169" s="85"/>
      <c r="BC169" s="736" t="e">
        <f>BC170/BC18</f>
        <v>#DIV/0!</v>
      </c>
      <c r="BD169" s="903"/>
      <c r="BE169" s="647"/>
      <c r="BF169" s="751"/>
      <c r="BG169" s="736" t="e">
        <f>BG170/BG18</f>
        <v>#DIV/0!</v>
      </c>
      <c r="BH169" s="903"/>
      <c r="BI169" s="647"/>
      <c r="BJ169" s="865"/>
      <c r="BK169" s="736" t="e">
        <f>BK170/BK18</f>
        <v>#DIV/0!</v>
      </c>
      <c r="BL169" s="903"/>
      <c r="BM169" s="647"/>
      <c r="BN169" s="668"/>
      <c r="BO169" s="669" t="e">
        <f>BO170/BO18</f>
        <v>#DIV/0!</v>
      </c>
      <c r="BP169" s="670" t="e">
        <f>BP170/BP18</f>
        <v>#DIV/0!</v>
      </c>
      <c r="BQ169" s="671" t="e">
        <f>BQ170/BQ18</f>
        <v>#DIV/0!</v>
      </c>
      <c r="BR169" s="529"/>
      <c r="BS169" s="591"/>
      <c r="BT169" s="736" t="e">
        <f>BT170/BT18</f>
        <v>#DIV/0!</v>
      </c>
      <c r="BU169" s="903"/>
      <c r="BV169" s="647"/>
      <c r="BW169" s="668" t="e">
        <f>BV170/BU170</f>
        <v>#DIV/0!</v>
      </c>
      <c r="BX169" s="736" t="e">
        <f>BX170/BX18</f>
        <v>#DIV/0!</v>
      </c>
      <c r="BY169" s="903"/>
      <c r="BZ169" s="647"/>
      <c r="CA169" s="668" t="e">
        <f>BZ170/BY170</f>
        <v>#DIV/0!</v>
      </c>
      <c r="CB169" s="736" t="e">
        <f>CB170/CB18</f>
        <v>#DIV/0!</v>
      </c>
      <c r="CC169" s="903"/>
      <c r="CD169" s="647"/>
      <c r="CE169" s="668" t="e">
        <f>CD170/CC170</f>
        <v>#DIV/0!</v>
      </c>
      <c r="CF169" s="669" t="e">
        <f>CF170/CF18</f>
        <v>#DIV/0!</v>
      </c>
      <c r="CG169" s="670" t="e">
        <f>CG170/CG18</f>
        <v>#DIV/0!</v>
      </c>
      <c r="CH169" s="672" t="e">
        <f>CH170/CH18</f>
        <v>#DIV/0!</v>
      </c>
      <c r="CI169" s="530"/>
      <c r="CJ169" s="591" t="e">
        <f>CH170/CG170</f>
        <v>#DIV/0!</v>
      </c>
      <c r="CK169" s="669" t="e">
        <f>CK170/CK18</f>
        <v>#DIV/0!</v>
      </c>
      <c r="CL169" s="307" t="e">
        <f>CL170/CL18</f>
        <v>#DIV/0!</v>
      </c>
      <c r="CM169" s="331" t="e">
        <f>CM170/CM18</f>
        <v>#DIV/0!</v>
      </c>
      <c r="CN169" s="206"/>
      <c r="CO169" s="81" t="e">
        <f>CM170/CL170</f>
        <v>#DIV/0!</v>
      </c>
      <c r="CP169" s="213"/>
      <c r="CQ169" s="85"/>
    </row>
    <row r="170" spans="1:98" s="75" customFormat="1" ht="20.100000000000001" customHeight="1">
      <c r="A170" s="33"/>
      <c r="B170" s="79"/>
      <c r="C170" s="45"/>
      <c r="D170" s="84" t="s">
        <v>75</v>
      </c>
      <c r="E170" s="733"/>
      <c r="F170" s="899">
        <f>F18*F169</f>
        <v>0</v>
      </c>
      <c r="G170" s="942">
        <f>G18*G169</f>
        <v>0</v>
      </c>
      <c r="H170" s="750">
        <f>G170-F170</f>
        <v>0</v>
      </c>
      <c r="I170" s="733"/>
      <c r="J170" s="899">
        <f>J18*J169</f>
        <v>0</v>
      </c>
      <c r="K170" s="608">
        <f>K18*K169</f>
        <v>0</v>
      </c>
      <c r="L170" s="750">
        <f>K170-J170</f>
        <v>0</v>
      </c>
      <c r="M170" s="733"/>
      <c r="N170" s="899">
        <f>N18*N169</f>
        <v>0</v>
      </c>
      <c r="O170" s="608">
        <f>O18*O169</f>
        <v>0</v>
      </c>
      <c r="P170" s="532">
        <f>O170-N170</f>
        <v>0</v>
      </c>
      <c r="Q170" s="612">
        <f>E170+I170+M170</f>
        <v>0</v>
      </c>
      <c r="R170" s="1045">
        <f>R18*R169</f>
        <v>0</v>
      </c>
      <c r="S170" s="424">
        <f>F170+J170+N170</f>
        <v>0</v>
      </c>
      <c r="T170" s="673">
        <f>G170+K170+O170</f>
        <v>0</v>
      </c>
      <c r="U170" s="422">
        <f>T170-Q170</f>
        <v>0</v>
      </c>
      <c r="V170" s="989">
        <f t="shared" si="369"/>
        <v>0</v>
      </c>
      <c r="W170" s="423">
        <f>T170-S170</f>
        <v>0</v>
      </c>
      <c r="X170" s="733"/>
      <c r="Y170" s="899">
        <f>Y18*Y169</f>
        <v>0</v>
      </c>
      <c r="Z170" s="608">
        <f>Z18*Z169</f>
        <v>0</v>
      </c>
      <c r="AA170" s="532">
        <f>Z170-Y170</f>
        <v>0</v>
      </c>
      <c r="AB170" s="733"/>
      <c r="AC170" s="899">
        <f>AC18*AC169</f>
        <v>0</v>
      </c>
      <c r="AD170" s="608">
        <f>AD18*AD169</f>
        <v>0</v>
      </c>
      <c r="AE170" s="532">
        <f>AD170-AC170</f>
        <v>0</v>
      </c>
      <c r="AF170" s="733"/>
      <c r="AG170" s="899">
        <f>AG18*AG169</f>
        <v>0</v>
      </c>
      <c r="AH170" s="608">
        <f>AH18*AH169</f>
        <v>0</v>
      </c>
      <c r="AI170" s="532">
        <f>AH170-AG170</f>
        <v>0</v>
      </c>
      <c r="AJ170" s="439">
        <f>X170+AB170+AF170</f>
        <v>0</v>
      </c>
      <c r="AK170" s="1045">
        <f>AK18*AK169</f>
        <v>0</v>
      </c>
      <c r="AL170" s="556">
        <f>Y170+AC170+AG170</f>
        <v>0</v>
      </c>
      <c r="AM170" s="534">
        <f>Z170+AD170+AH170</f>
        <v>0</v>
      </c>
      <c r="AN170" s="424">
        <f>AM170-AJ170</f>
        <v>0</v>
      </c>
      <c r="AO170" s="989">
        <f t="shared" si="370"/>
        <v>0</v>
      </c>
      <c r="AP170" s="423">
        <f>AM170-AL170</f>
        <v>0</v>
      </c>
      <c r="AQ170" s="439">
        <f>SUM(Q170,AJ170)</f>
        <v>0</v>
      </c>
      <c r="AR170" s="613">
        <f>AR18*AR169</f>
        <v>0</v>
      </c>
      <c r="AS170" s="202">
        <f>S170+AL170</f>
        <v>0</v>
      </c>
      <c r="AT170" s="211">
        <f>SUM(T170,AM170)</f>
        <v>0</v>
      </c>
      <c r="AU170" s="159">
        <f>AT170-AQ170</f>
        <v>0</v>
      </c>
      <c r="AV170" s="989">
        <f t="shared" si="371"/>
        <v>0</v>
      </c>
      <c r="AW170" s="61">
        <f>AT170-AS170</f>
        <v>0</v>
      </c>
      <c r="AX170" s="213"/>
      <c r="AY170" s="85"/>
      <c r="BC170" s="733"/>
      <c r="BD170" s="899">
        <f>BD18*BD169</f>
        <v>0</v>
      </c>
      <c r="BE170" s="608">
        <f>BE18*BE169</f>
        <v>0</v>
      </c>
      <c r="BF170" s="750">
        <f>BE170-BD170</f>
        <v>0</v>
      </c>
      <c r="BG170" s="733"/>
      <c r="BH170" s="899">
        <f>BH18*BH169</f>
        <v>0</v>
      </c>
      <c r="BI170" s="608">
        <f>BI18*BI169</f>
        <v>0</v>
      </c>
      <c r="BJ170" s="750">
        <f>BI170-BH170</f>
        <v>0</v>
      </c>
      <c r="BK170" s="733"/>
      <c r="BL170" s="899">
        <f>BL18*BL169</f>
        <v>0</v>
      </c>
      <c r="BM170" s="608">
        <f>BM18*BM169</f>
        <v>0</v>
      </c>
      <c r="BN170" s="532">
        <f>BM170-BL170</f>
        <v>0</v>
      </c>
      <c r="BO170" s="439">
        <f>BC170+BG170+BK170</f>
        <v>0</v>
      </c>
      <c r="BP170" s="424">
        <f>BD170+BH170+BL170</f>
        <v>0</v>
      </c>
      <c r="BQ170" s="673">
        <f>BE170+BI170+BM170</f>
        <v>0</v>
      </c>
      <c r="BR170" s="422">
        <f>BQ170-BO170</f>
        <v>0</v>
      </c>
      <c r="BS170" s="423">
        <f>BQ170-BP170</f>
        <v>0</v>
      </c>
      <c r="BT170" s="733"/>
      <c r="BU170" s="899">
        <f>BU18*BU169</f>
        <v>0</v>
      </c>
      <c r="BV170" s="608">
        <f>BV18*BV169</f>
        <v>0</v>
      </c>
      <c r="BW170" s="532">
        <f>BV170-BU170</f>
        <v>0</v>
      </c>
      <c r="BX170" s="733"/>
      <c r="BY170" s="899">
        <f>BY18*BY169</f>
        <v>0</v>
      </c>
      <c r="BZ170" s="608">
        <f>BZ18*BZ169</f>
        <v>0</v>
      </c>
      <c r="CA170" s="532">
        <f>BZ170-BY170</f>
        <v>0</v>
      </c>
      <c r="CB170" s="733"/>
      <c r="CC170" s="899">
        <f>CC18*CC169</f>
        <v>0</v>
      </c>
      <c r="CD170" s="608">
        <f>CD18*CD169</f>
        <v>0</v>
      </c>
      <c r="CE170" s="532">
        <f>CD170-CC170</f>
        <v>0</v>
      </c>
      <c r="CF170" s="439">
        <f>BT170+BX170+CB170</f>
        <v>0</v>
      </c>
      <c r="CG170" s="556">
        <f>BU170+BY170+CC170</f>
        <v>0</v>
      </c>
      <c r="CH170" s="534">
        <f>BV170+BZ170+CD170</f>
        <v>0</v>
      </c>
      <c r="CI170" s="424">
        <f>CH170-CF170</f>
        <v>0</v>
      </c>
      <c r="CJ170" s="423">
        <f>CH170-CG170</f>
        <v>0</v>
      </c>
      <c r="CK170" s="439">
        <f>SUM(BO170,CF170)</f>
        <v>0</v>
      </c>
      <c r="CL170" s="202">
        <f>BP170+CG170</f>
        <v>0</v>
      </c>
      <c r="CM170" s="211">
        <f>SUM(BQ170,CH170)</f>
        <v>0</v>
      </c>
      <c r="CN170" s="159">
        <f>CM170-CK170</f>
        <v>0</v>
      </c>
      <c r="CO170" s="61">
        <f>CM170-CL170</f>
        <v>0</v>
      </c>
      <c r="CP170" s="213"/>
      <c r="CQ170" s="85"/>
    </row>
    <row r="171" spans="1:98" s="75" customFormat="1" ht="20.100000000000001" customHeight="1">
      <c r="A171" s="33"/>
      <c r="B171" s="79"/>
      <c r="C171" s="45"/>
      <c r="D171" s="83" t="s">
        <v>35</v>
      </c>
      <c r="E171" s="736" t="e">
        <f>E172/E19</f>
        <v>#DIV/0!</v>
      </c>
      <c r="F171" s="903"/>
      <c r="G171" s="945"/>
      <c r="H171" s="751"/>
      <c r="I171" s="736" t="e">
        <f>I172/I19</f>
        <v>#DIV/0!</v>
      </c>
      <c r="J171" s="903"/>
      <c r="K171" s="647"/>
      <c r="L171" s="865"/>
      <c r="M171" s="736" t="e">
        <f>M172/M19</f>
        <v>#DIV/0!</v>
      </c>
      <c r="N171" s="903"/>
      <c r="O171" s="647"/>
      <c r="P171" s="668"/>
      <c r="Q171" s="1054" t="e">
        <f>Q172/Q19</f>
        <v>#DIV/0!</v>
      </c>
      <c r="R171" s="1062"/>
      <c r="S171" s="670" t="e">
        <f>S172/S19</f>
        <v>#DIV/0!</v>
      </c>
      <c r="T171" s="671" t="e">
        <f>T172/T19</f>
        <v>#DIV/0!</v>
      </c>
      <c r="U171" s="529"/>
      <c r="V171" s="998" t="e">
        <f t="shared" si="369"/>
        <v>#DIV/0!</v>
      </c>
      <c r="W171" s="591"/>
      <c r="X171" s="736" t="e">
        <f>X172/X19</f>
        <v>#DIV/0!</v>
      </c>
      <c r="Y171" s="903"/>
      <c r="Z171" s="647"/>
      <c r="AA171" s="537" t="e">
        <f>Z172/Y172</f>
        <v>#DIV/0!</v>
      </c>
      <c r="AB171" s="736" t="e">
        <f>AB172/AB19</f>
        <v>#DIV/0!</v>
      </c>
      <c r="AC171" s="903"/>
      <c r="AD171" s="647"/>
      <c r="AE171" s="537" t="e">
        <f>AD172/AC172</f>
        <v>#DIV/0!</v>
      </c>
      <c r="AF171" s="736" t="e">
        <f>AF172/AF19</f>
        <v>#DIV/0!</v>
      </c>
      <c r="AG171" s="903"/>
      <c r="AH171" s="647"/>
      <c r="AI171" s="537" t="e">
        <f>AH172/AG172</f>
        <v>#DIV/0!</v>
      </c>
      <c r="AJ171" s="669" t="e">
        <f>AJ172/AJ19</f>
        <v>#DIV/0!</v>
      </c>
      <c r="AK171" s="1062"/>
      <c r="AL171" s="670" t="e">
        <f>AL172/AL19</f>
        <v>#DIV/0!</v>
      </c>
      <c r="AM171" s="672" t="e">
        <f>AM172/AM19</f>
        <v>#DIV/0!</v>
      </c>
      <c r="AN171" s="530"/>
      <c r="AO171" s="998" t="e">
        <f t="shared" si="370"/>
        <v>#DIV/0!</v>
      </c>
      <c r="AP171" s="591" t="e">
        <f>AM172/AL172</f>
        <v>#DIV/0!</v>
      </c>
      <c r="AQ171" s="669" t="e">
        <f>AQ172/AQ19</f>
        <v>#DIV/0!</v>
      </c>
      <c r="AR171" s="1071"/>
      <c r="AS171" s="307" t="e">
        <f>AS172/AS19</f>
        <v>#DIV/0!</v>
      </c>
      <c r="AT171" s="331" t="e">
        <f>AT172/AT19</f>
        <v>#DIV/0!</v>
      </c>
      <c r="AU171" s="206"/>
      <c r="AV171" s="998" t="e">
        <f t="shared" si="371"/>
        <v>#DIV/0!</v>
      </c>
      <c r="AW171" s="81" t="e">
        <f>AT172/AS172</f>
        <v>#DIV/0!</v>
      </c>
      <c r="AX171" s="213"/>
      <c r="AY171" s="85"/>
      <c r="BC171" s="736" t="e">
        <f>BC172/BC19</f>
        <v>#DIV/0!</v>
      </c>
      <c r="BD171" s="903"/>
      <c r="BE171" s="647"/>
      <c r="BF171" s="751"/>
      <c r="BG171" s="736" t="e">
        <f>BG172/BG19</f>
        <v>#DIV/0!</v>
      </c>
      <c r="BH171" s="903"/>
      <c r="BI171" s="647"/>
      <c r="BJ171" s="865"/>
      <c r="BK171" s="736" t="e">
        <f>BK172/BK19</f>
        <v>#DIV/0!</v>
      </c>
      <c r="BL171" s="903"/>
      <c r="BM171" s="647"/>
      <c r="BN171" s="668"/>
      <c r="BO171" s="669" t="e">
        <f>BO172/BO19</f>
        <v>#DIV/0!</v>
      </c>
      <c r="BP171" s="670">
        <f>BP172/BP19</f>
        <v>0</v>
      </c>
      <c r="BQ171" s="671">
        <f>BQ172/BQ19</f>
        <v>0</v>
      </c>
      <c r="BR171" s="529"/>
      <c r="BS171" s="591"/>
      <c r="BT171" s="736" t="e">
        <f>BT172/BT19</f>
        <v>#DIV/0!</v>
      </c>
      <c r="BU171" s="903"/>
      <c r="BV171" s="647"/>
      <c r="BW171" s="668" t="e">
        <f>BV172/BU172</f>
        <v>#DIV/0!</v>
      </c>
      <c r="BX171" s="736" t="e">
        <f>BX172/BX19</f>
        <v>#DIV/0!</v>
      </c>
      <c r="BY171" s="903"/>
      <c r="BZ171" s="647"/>
      <c r="CA171" s="668" t="e">
        <f>BZ172/BY172</f>
        <v>#DIV/0!</v>
      </c>
      <c r="CB171" s="736" t="e">
        <f>CB172/CB19</f>
        <v>#DIV/0!</v>
      </c>
      <c r="CC171" s="903"/>
      <c r="CD171" s="647"/>
      <c r="CE171" s="668" t="e">
        <f>CD172/CC172</f>
        <v>#DIV/0!</v>
      </c>
      <c r="CF171" s="669" t="e">
        <f>CF172/CF19</f>
        <v>#DIV/0!</v>
      </c>
      <c r="CG171" s="670" t="e">
        <f>CG172/CG19</f>
        <v>#DIV/0!</v>
      </c>
      <c r="CH171" s="672" t="e">
        <f>CH172/CH19</f>
        <v>#DIV/0!</v>
      </c>
      <c r="CI171" s="530"/>
      <c r="CJ171" s="591" t="e">
        <f>CH172/CG172</f>
        <v>#DIV/0!</v>
      </c>
      <c r="CK171" s="669" t="e">
        <f>CK172/CK19</f>
        <v>#DIV/0!</v>
      </c>
      <c r="CL171" s="307">
        <f>CL172/CL19</f>
        <v>0</v>
      </c>
      <c r="CM171" s="331">
        <f>CM172/CM19</f>
        <v>0</v>
      </c>
      <c r="CN171" s="206"/>
      <c r="CO171" s="81" t="e">
        <f>CM172/CL172</f>
        <v>#DIV/0!</v>
      </c>
      <c r="CP171" s="213"/>
      <c r="CQ171" s="85"/>
    </row>
    <row r="172" spans="1:98" s="75" customFormat="1" ht="20.100000000000001" customHeight="1">
      <c r="A172" s="33"/>
      <c r="B172" s="79"/>
      <c r="C172" s="45"/>
      <c r="D172" s="84" t="s">
        <v>77</v>
      </c>
      <c r="E172" s="617"/>
      <c r="F172" s="904">
        <f>F19*F171</f>
        <v>0</v>
      </c>
      <c r="G172" s="946">
        <f>G19*G171</f>
        <v>0</v>
      </c>
      <c r="H172" s="752">
        <f>G172-F172</f>
        <v>0</v>
      </c>
      <c r="I172" s="617"/>
      <c r="J172" s="904">
        <f>J19*J171</f>
        <v>0</v>
      </c>
      <c r="K172" s="656">
        <f>K19*K171</f>
        <v>0</v>
      </c>
      <c r="L172" s="752">
        <f>K172-J172</f>
        <v>0</v>
      </c>
      <c r="M172" s="617"/>
      <c r="N172" s="904">
        <f>N19*N171</f>
        <v>0</v>
      </c>
      <c r="O172" s="656">
        <f>O19*O171</f>
        <v>0</v>
      </c>
      <c r="P172" s="674">
        <f>O172-N172</f>
        <v>0</v>
      </c>
      <c r="Q172" s="1014">
        <f>E172+I172+M172</f>
        <v>0</v>
      </c>
      <c r="R172" s="1025">
        <f>R19*R171</f>
        <v>0</v>
      </c>
      <c r="S172" s="424">
        <f>F172+J172+N172</f>
        <v>0</v>
      </c>
      <c r="T172" s="675">
        <f>G172+K172+O172</f>
        <v>0</v>
      </c>
      <c r="U172" s="472">
        <f>T172-Q172</f>
        <v>0</v>
      </c>
      <c r="V172" s="664">
        <f t="shared" si="369"/>
        <v>0</v>
      </c>
      <c r="W172" s="473">
        <f>T172-S172</f>
        <v>0</v>
      </c>
      <c r="X172" s="617"/>
      <c r="Y172" s="904">
        <f>Y19*Y171</f>
        <v>0</v>
      </c>
      <c r="Z172" s="656">
        <f>Z19*Z171</f>
        <v>0</v>
      </c>
      <c r="AA172" s="674">
        <f>Z172-Y172</f>
        <v>0</v>
      </c>
      <c r="AB172" s="617"/>
      <c r="AC172" s="904">
        <f>AC19*AC171</f>
        <v>0</v>
      </c>
      <c r="AD172" s="656">
        <f>AD19*AD171</f>
        <v>0</v>
      </c>
      <c r="AE172" s="674">
        <f>AD172-AC172</f>
        <v>0</v>
      </c>
      <c r="AF172" s="617"/>
      <c r="AG172" s="904">
        <f>AG19*AG171</f>
        <v>0</v>
      </c>
      <c r="AH172" s="656">
        <f>AH19*AH171</f>
        <v>0</v>
      </c>
      <c r="AI172" s="674">
        <f>AH172-AG172</f>
        <v>0</v>
      </c>
      <c r="AJ172" s="444">
        <f>X172+AB172+AF172</f>
        <v>0</v>
      </c>
      <c r="AK172" s="1025">
        <f>AK19*AK171</f>
        <v>0</v>
      </c>
      <c r="AL172" s="538">
        <f>Y172+AC172+AG172</f>
        <v>0</v>
      </c>
      <c r="AM172" s="719">
        <f>Z172+AD172+AH172</f>
        <v>0</v>
      </c>
      <c r="AN172" s="474">
        <f>AM172-AJ172</f>
        <v>0</v>
      </c>
      <c r="AO172" s="664">
        <f t="shared" si="370"/>
        <v>0</v>
      </c>
      <c r="AP172" s="473">
        <f>AM172-AL172</f>
        <v>0</v>
      </c>
      <c r="AQ172" s="444">
        <f>SUM(Q172,AJ172)</f>
        <v>0</v>
      </c>
      <c r="AR172" s="618">
        <f>AR19*AR171</f>
        <v>0</v>
      </c>
      <c r="AS172" s="239">
        <f>S172+AL172</f>
        <v>0</v>
      </c>
      <c r="AT172" s="211">
        <f>SUM(T172,AM172)</f>
        <v>0</v>
      </c>
      <c r="AU172" s="162">
        <f>AT172-AQ172</f>
        <v>0</v>
      </c>
      <c r="AV172" s="664">
        <f t="shared" si="371"/>
        <v>0</v>
      </c>
      <c r="AW172" s="65">
        <f>AT172-AS172</f>
        <v>0</v>
      </c>
      <c r="AX172" s="213"/>
      <c r="AY172" s="85"/>
      <c r="BC172" s="617"/>
      <c r="BD172" s="904">
        <f>BD19*BD171</f>
        <v>0</v>
      </c>
      <c r="BE172" s="656">
        <f>BE19*BE171</f>
        <v>0</v>
      </c>
      <c r="BF172" s="752">
        <f>BE172-BD172</f>
        <v>0</v>
      </c>
      <c r="BG172" s="617"/>
      <c r="BH172" s="904">
        <f>BH19*BH171</f>
        <v>0</v>
      </c>
      <c r="BI172" s="656">
        <f>BI19*BI171</f>
        <v>0</v>
      </c>
      <c r="BJ172" s="752">
        <f>BI172-BH172</f>
        <v>0</v>
      </c>
      <c r="BK172" s="617"/>
      <c r="BL172" s="904">
        <f>BL19*BL171</f>
        <v>0</v>
      </c>
      <c r="BM172" s="656">
        <f>BM19*BM171</f>
        <v>0</v>
      </c>
      <c r="BN172" s="674">
        <f>BM172-BL172</f>
        <v>0</v>
      </c>
      <c r="BO172" s="444">
        <f>BC172+BG172+BK172</f>
        <v>0</v>
      </c>
      <c r="BP172" s="424">
        <f>BD172+BH172+BL172</f>
        <v>0</v>
      </c>
      <c r="BQ172" s="675">
        <f>BE172+BI172+BM172</f>
        <v>0</v>
      </c>
      <c r="BR172" s="472">
        <f>BQ172-BO172</f>
        <v>0</v>
      </c>
      <c r="BS172" s="473">
        <f>BQ172-BP172</f>
        <v>0</v>
      </c>
      <c r="BT172" s="617"/>
      <c r="BU172" s="904">
        <f>BU19*BU171</f>
        <v>0</v>
      </c>
      <c r="BV172" s="656">
        <f>BV19*BV171</f>
        <v>0</v>
      </c>
      <c r="BW172" s="674">
        <f>BV172-BU172</f>
        <v>0</v>
      </c>
      <c r="BX172" s="617"/>
      <c r="BY172" s="904">
        <f>BY19*BY171</f>
        <v>0</v>
      </c>
      <c r="BZ172" s="656">
        <f>BZ19*BZ171</f>
        <v>0</v>
      </c>
      <c r="CA172" s="674">
        <f>BZ172-BY172</f>
        <v>0</v>
      </c>
      <c r="CB172" s="617"/>
      <c r="CC172" s="904">
        <f>CC19*CC171</f>
        <v>0</v>
      </c>
      <c r="CD172" s="656">
        <f>CD19*CD171</f>
        <v>0</v>
      </c>
      <c r="CE172" s="674">
        <f>CD172-CC172</f>
        <v>0</v>
      </c>
      <c r="CF172" s="444">
        <f>BT172+BX172+CB172</f>
        <v>0</v>
      </c>
      <c r="CG172" s="538">
        <f>BU172+BY172+CC172</f>
        <v>0</v>
      </c>
      <c r="CH172" s="719">
        <f>BV172+BZ172+CD172</f>
        <v>0</v>
      </c>
      <c r="CI172" s="474">
        <f>CH172-CF172</f>
        <v>0</v>
      </c>
      <c r="CJ172" s="473">
        <f>CH172-CG172</f>
        <v>0</v>
      </c>
      <c r="CK172" s="444">
        <f>SUM(BO172,CF172)</f>
        <v>0</v>
      </c>
      <c r="CL172" s="239">
        <f>BP172+CG172</f>
        <v>0</v>
      </c>
      <c r="CM172" s="211">
        <f>SUM(BQ172,CH172)</f>
        <v>0</v>
      </c>
      <c r="CN172" s="162">
        <f>CM172-CK172</f>
        <v>0</v>
      </c>
      <c r="CO172" s="65">
        <f>CM172-CL172</f>
        <v>0</v>
      </c>
      <c r="CP172" s="213"/>
      <c r="CQ172" s="85"/>
    </row>
    <row r="173" spans="1:98" s="185" customFormat="1" ht="20.100000000000001" customHeight="1">
      <c r="A173" s="79"/>
      <c r="B173" s="79" t="str">
        <f>B155</f>
        <v>%=粗利率</v>
      </c>
      <c r="C173" s="45"/>
      <c r="D173" s="189"/>
      <c r="E173" s="659" t="e">
        <f>E174/E21</f>
        <v>#DIV/0!</v>
      </c>
      <c r="F173" s="902" t="e">
        <f>F174/F21</f>
        <v>#DIV/0!</v>
      </c>
      <c r="G173" s="944" t="e">
        <f>G174/G21</f>
        <v>#DIV/0!</v>
      </c>
      <c r="H173" s="638" t="e">
        <f>G174/F174</f>
        <v>#DIV/0!</v>
      </c>
      <c r="I173" s="659" t="e">
        <f>I174/I21</f>
        <v>#DIV/0!</v>
      </c>
      <c r="J173" s="902" t="e">
        <f>J174/J21</f>
        <v>#DIV/0!</v>
      </c>
      <c r="K173" s="637" t="e">
        <f>K174/K21</f>
        <v>#DIV/0!</v>
      </c>
      <c r="L173" s="638" t="e">
        <f>K174/J174</f>
        <v>#DIV/0!</v>
      </c>
      <c r="M173" s="659" t="e">
        <f>M174/M21</f>
        <v>#DIV/0!</v>
      </c>
      <c r="N173" s="902" t="e">
        <f>N174/N21</f>
        <v>#DIV/0!</v>
      </c>
      <c r="O173" s="637" t="e">
        <f>O174/O21</f>
        <v>#DIV/0!</v>
      </c>
      <c r="P173" s="676" t="e">
        <f>O174/N174</f>
        <v>#DIV/0!</v>
      </c>
      <c r="Q173" s="639" t="e">
        <f>Q174/Q21</f>
        <v>#DIV/0!</v>
      </c>
      <c r="R173" s="1057" t="e">
        <f>R174/R21</f>
        <v>#DIV/0!</v>
      </c>
      <c r="S173" s="964" t="e">
        <f>S174/S21</f>
        <v>#DIV/0!</v>
      </c>
      <c r="T173" s="636" t="e">
        <f>T174/T21</f>
        <v>#DIV/0!</v>
      </c>
      <c r="U173" s="636" t="e">
        <f>T174/Q174</f>
        <v>#DIV/0!</v>
      </c>
      <c r="V173" s="667" t="e">
        <f t="shared" si="369"/>
        <v>#DIV/0!</v>
      </c>
      <c r="W173" s="832" t="e">
        <f>T174/S174</f>
        <v>#DIV/0!</v>
      </c>
      <c r="X173" s="659" t="e">
        <f>X174/X21</f>
        <v>#DIV/0!</v>
      </c>
      <c r="Y173" s="902" t="e">
        <f>Y174/Y21</f>
        <v>#DIV/0!</v>
      </c>
      <c r="Z173" s="637" t="e">
        <f>Z174/Z21</f>
        <v>#DIV/0!</v>
      </c>
      <c r="AA173" s="526" t="e">
        <f>Z174/Y174</f>
        <v>#DIV/0!</v>
      </c>
      <c r="AB173" s="659" t="e">
        <f>AB174/AB21</f>
        <v>#DIV/0!</v>
      </c>
      <c r="AC173" s="902" t="e">
        <f>AC174/AC21</f>
        <v>#DIV/0!</v>
      </c>
      <c r="AD173" s="637" t="e">
        <f>AD174/AD21</f>
        <v>#DIV/0!</v>
      </c>
      <c r="AE173" s="526" t="e">
        <f>AD174/AC174</f>
        <v>#DIV/0!</v>
      </c>
      <c r="AF173" s="659" t="e">
        <f>AF174/AF21</f>
        <v>#DIV/0!</v>
      </c>
      <c r="AG173" s="902" t="e">
        <f>AG174/AG21</f>
        <v>#DIV/0!</v>
      </c>
      <c r="AH173" s="637" t="e">
        <f>AH174/AH21</f>
        <v>#DIV/0!</v>
      </c>
      <c r="AI173" s="526" t="e">
        <f>AH174/AG174</f>
        <v>#DIV/0!</v>
      </c>
      <c r="AJ173" s="642" t="e">
        <f>AJ174/AJ21</f>
        <v>#DIV/0!</v>
      </c>
      <c r="AK173" s="1057" t="e">
        <f>AK174/AK21</f>
        <v>#DIV/0!</v>
      </c>
      <c r="AL173" s="643" t="e">
        <f>AL174/AL21</f>
        <v>#DIV/0!</v>
      </c>
      <c r="AM173" s="636" t="e">
        <f>AM174/AM21</f>
        <v>#DIV/0!</v>
      </c>
      <c r="AN173" s="965" t="e">
        <f>AM174/AJ174</f>
        <v>#DIV/0!</v>
      </c>
      <c r="AO173" s="667" t="e">
        <f t="shared" si="370"/>
        <v>#DIV/0!</v>
      </c>
      <c r="AP173" s="641" t="e">
        <f>AM174/AL174</f>
        <v>#DIV/0!</v>
      </c>
      <c r="AQ173" s="642" t="e">
        <f>AQ174/AQ21</f>
        <v>#DIV/0!</v>
      </c>
      <c r="AR173" s="640" t="e">
        <f>AR174/AR21</f>
        <v>#DIV/0!</v>
      </c>
      <c r="AS173" s="218" t="e">
        <f>AS174/AS21</f>
        <v>#DIV/0!</v>
      </c>
      <c r="AT173" s="841" t="e">
        <f>AT174/AT21</f>
        <v>#DIV/0!</v>
      </c>
      <c r="AU173" s="687" t="e">
        <f>AT174/AQ174</f>
        <v>#DIV/0!</v>
      </c>
      <c r="AV173" s="667" t="e">
        <f t="shared" si="371"/>
        <v>#DIV/0!</v>
      </c>
      <c r="AW173" s="89" t="e">
        <f>AT174/AS174</f>
        <v>#DIV/0!</v>
      </c>
      <c r="AX173" s="345"/>
      <c r="AY173" s="346"/>
      <c r="BC173" s="659" t="e">
        <f>BC174/BC21</f>
        <v>#DIV/0!</v>
      </c>
      <c r="BD173" s="902" t="e">
        <f>BD174/BD21</f>
        <v>#DIV/0!</v>
      </c>
      <c r="BE173" s="637" t="e">
        <f>BE174/BE21</f>
        <v>#DIV/0!</v>
      </c>
      <c r="BF173" s="638" t="e">
        <f>BE174/BD174</f>
        <v>#DIV/0!</v>
      </c>
      <c r="BG173" s="659" t="e">
        <f>BG174/BG21</f>
        <v>#DIV/0!</v>
      </c>
      <c r="BH173" s="902" t="e">
        <f>BH174/BH21</f>
        <v>#DIV/0!</v>
      </c>
      <c r="BI173" s="637" t="e">
        <f>BI174/BI21</f>
        <v>#DIV/0!</v>
      </c>
      <c r="BJ173" s="638" t="e">
        <f>BI174/BH174</f>
        <v>#DIV/0!</v>
      </c>
      <c r="BK173" s="659" t="e">
        <f>BK174/BK21</f>
        <v>#DIV/0!</v>
      </c>
      <c r="BL173" s="902">
        <f>BL174/BL21</f>
        <v>0</v>
      </c>
      <c r="BM173" s="637">
        <f>BM174/BM21</f>
        <v>0</v>
      </c>
      <c r="BN173" s="676" t="e">
        <f>BM174/BL174</f>
        <v>#DIV/0!</v>
      </c>
      <c r="BO173" s="642" t="e">
        <f>BO174/BO21</f>
        <v>#DIV/0!</v>
      </c>
      <c r="BP173" s="643">
        <f>BP174/BP21</f>
        <v>0</v>
      </c>
      <c r="BQ173" s="636">
        <f>BQ174/BQ21</f>
        <v>0</v>
      </c>
      <c r="BR173" s="636" t="e">
        <f>BQ174/BO174</f>
        <v>#DIV/0!</v>
      </c>
      <c r="BS173" s="832" t="e">
        <f>BQ174/BP174</f>
        <v>#DIV/0!</v>
      </c>
      <c r="BT173" s="659" t="e">
        <f>BT174/BT21</f>
        <v>#DIV/0!</v>
      </c>
      <c r="BU173" s="902" t="e">
        <f>BU174/BU21</f>
        <v>#DIV/0!</v>
      </c>
      <c r="BV173" s="637" t="e">
        <f>BV174/BV21</f>
        <v>#DIV/0!</v>
      </c>
      <c r="BW173" s="676" t="e">
        <f>BV174/BU174</f>
        <v>#DIV/0!</v>
      </c>
      <c r="BX173" s="659" t="e">
        <f>BX174/BX21</f>
        <v>#DIV/0!</v>
      </c>
      <c r="BY173" s="902" t="e">
        <f>BY174/BY21</f>
        <v>#DIV/0!</v>
      </c>
      <c r="BZ173" s="637" t="e">
        <f>BZ174/BZ21</f>
        <v>#DIV/0!</v>
      </c>
      <c r="CA173" s="676" t="e">
        <f>BZ174/BY174</f>
        <v>#DIV/0!</v>
      </c>
      <c r="CB173" s="659" t="e">
        <f>CB174/CB21</f>
        <v>#DIV/0!</v>
      </c>
      <c r="CC173" s="902" t="e">
        <f>CC174/CC21</f>
        <v>#DIV/0!</v>
      </c>
      <c r="CD173" s="637" t="e">
        <f>CD174/CD21</f>
        <v>#DIV/0!</v>
      </c>
      <c r="CE173" s="676" t="e">
        <f>CD174/CC174</f>
        <v>#DIV/0!</v>
      </c>
      <c r="CF173" s="642" t="e">
        <f>CF174/CF21</f>
        <v>#DIV/0!</v>
      </c>
      <c r="CG173" s="643" t="e">
        <f>CG174/CG21</f>
        <v>#DIV/0!</v>
      </c>
      <c r="CH173" s="636" t="e">
        <f>CH174/CH21</f>
        <v>#DIV/0!</v>
      </c>
      <c r="CI173" s="687" t="e">
        <f>CH174/CF174</f>
        <v>#DIV/0!</v>
      </c>
      <c r="CJ173" s="641" t="e">
        <f>CH174/CG174</f>
        <v>#DIV/0!</v>
      </c>
      <c r="CK173" s="642" t="e">
        <f>CK174/CK21</f>
        <v>#DIV/0!</v>
      </c>
      <c r="CL173" s="218">
        <f>CL174/CL21</f>
        <v>0</v>
      </c>
      <c r="CM173" s="841">
        <f>CM174/CM21</f>
        <v>0</v>
      </c>
      <c r="CN173" s="687" t="e">
        <f>CM174/CK174</f>
        <v>#DIV/0!</v>
      </c>
      <c r="CO173" s="89" t="e">
        <f>CM174/CL174</f>
        <v>#DIV/0!</v>
      </c>
      <c r="CP173" s="345"/>
      <c r="CQ173" s="346"/>
    </row>
    <row r="174" spans="1:98" s="183" customFormat="1" ht="20.100000000000001" customHeight="1">
      <c r="A174" s="79"/>
      <c r="B174" s="92" t="s">
        <v>8</v>
      </c>
      <c r="C174" s="247"/>
      <c r="D174" s="181"/>
      <c r="E174" s="620">
        <f>E170+E172</f>
        <v>0</v>
      </c>
      <c r="F174" s="376">
        <f>F170+F172</f>
        <v>0</v>
      </c>
      <c r="G174" s="375">
        <f>G170+G172</f>
        <v>0</v>
      </c>
      <c r="H174" s="532">
        <f>G174-F174</f>
        <v>0</v>
      </c>
      <c r="I174" s="620">
        <f>I170+I172</f>
        <v>0</v>
      </c>
      <c r="J174" s="376">
        <f>J170+J172</f>
        <v>0</v>
      </c>
      <c r="K174" s="374">
        <f>K170+K172</f>
        <v>0</v>
      </c>
      <c r="L174" s="532">
        <f>K174-J174</f>
        <v>0</v>
      </c>
      <c r="M174" s="620">
        <f>M170+M172</f>
        <v>0</v>
      </c>
      <c r="N174" s="376">
        <f>N170+N172</f>
        <v>0</v>
      </c>
      <c r="O174" s="374">
        <f>O170+O172</f>
        <v>0</v>
      </c>
      <c r="P174" s="674">
        <f>O174-N174</f>
        <v>0</v>
      </c>
      <c r="Q174" s="644">
        <f>E174+I174+M174</f>
        <v>0</v>
      </c>
      <c r="R174" s="1023">
        <f>R170+R172</f>
        <v>0</v>
      </c>
      <c r="S174" s="592">
        <f>F174+J174+N174</f>
        <v>0</v>
      </c>
      <c r="T174" s="415">
        <f>G174+K174+O174</f>
        <v>0</v>
      </c>
      <c r="U174" s="499">
        <f>T174-Q174</f>
        <v>0</v>
      </c>
      <c r="V174" s="377">
        <f t="shared" si="369"/>
        <v>0</v>
      </c>
      <c r="W174" s="645">
        <f>T174-S174</f>
        <v>0</v>
      </c>
      <c r="X174" s="620">
        <f t="shared" ref="X174:AH174" si="386">X170+X172</f>
        <v>0</v>
      </c>
      <c r="Y174" s="376">
        <f t="shared" si="386"/>
        <v>0</v>
      </c>
      <c r="Z174" s="374">
        <f t="shared" si="386"/>
        <v>0</v>
      </c>
      <c r="AA174" s="674">
        <f t="shared" si="386"/>
        <v>0</v>
      </c>
      <c r="AB174" s="620">
        <f t="shared" si="386"/>
        <v>0</v>
      </c>
      <c r="AC174" s="376">
        <f t="shared" si="386"/>
        <v>0</v>
      </c>
      <c r="AD174" s="374">
        <f t="shared" si="386"/>
        <v>0</v>
      </c>
      <c r="AE174" s="674">
        <f t="shared" si="386"/>
        <v>0</v>
      </c>
      <c r="AF174" s="620">
        <f t="shared" si="386"/>
        <v>0</v>
      </c>
      <c r="AG174" s="376">
        <f t="shared" si="386"/>
        <v>0</v>
      </c>
      <c r="AH174" s="374">
        <f t="shared" si="386"/>
        <v>0</v>
      </c>
      <c r="AI174" s="674">
        <f t="shared" ref="AI174:AQ174" si="387">AI170+AI172</f>
        <v>0</v>
      </c>
      <c r="AJ174" s="484">
        <f t="shared" si="387"/>
        <v>0</v>
      </c>
      <c r="AK174" s="1023">
        <f>AK170+AK172</f>
        <v>0</v>
      </c>
      <c r="AL174" s="620">
        <f t="shared" si="387"/>
        <v>0</v>
      </c>
      <c r="AM174" s="499">
        <f t="shared" si="387"/>
        <v>0</v>
      </c>
      <c r="AN174" s="592">
        <f t="shared" si="387"/>
        <v>0</v>
      </c>
      <c r="AO174" s="377">
        <f t="shared" si="370"/>
        <v>0</v>
      </c>
      <c r="AP174" s="484">
        <f t="shared" si="387"/>
        <v>0</v>
      </c>
      <c r="AQ174" s="620">
        <f t="shared" si="387"/>
        <v>0</v>
      </c>
      <c r="AR174" s="534">
        <f>AR170+AR172</f>
        <v>0</v>
      </c>
      <c r="AS174" s="842">
        <f>AS170+AS172</f>
        <v>0</v>
      </c>
      <c r="AT174" s="800">
        <f>AT170+AT172</f>
        <v>0</v>
      </c>
      <c r="AU174" s="68">
        <f>AU170+AU172</f>
        <v>0</v>
      </c>
      <c r="AV174" s="377">
        <f t="shared" si="371"/>
        <v>0</v>
      </c>
      <c r="AW174" s="843">
        <f>AW170+AW172</f>
        <v>0</v>
      </c>
      <c r="AX174" s="345">
        <f>AQ174/6</f>
        <v>0</v>
      </c>
      <c r="AY174" s="183">
        <f>AT174/6</f>
        <v>0</v>
      </c>
      <c r="AZ174" s="348" t="e">
        <f>AY174/AX174</f>
        <v>#DIV/0!</v>
      </c>
      <c r="BA174" s="185">
        <f>AY174-AX174</f>
        <v>0</v>
      </c>
      <c r="BB174" s="185">
        <f>AW174/6</f>
        <v>0</v>
      </c>
      <c r="BC174" s="620">
        <f>BC170+BC172</f>
        <v>0</v>
      </c>
      <c r="BD174" s="376">
        <f>BD170+BD172</f>
        <v>0</v>
      </c>
      <c r="BE174" s="374">
        <f>BE170+BE172</f>
        <v>0</v>
      </c>
      <c r="BF174" s="532">
        <f>BE174-BD174</f>
        <v>0</v>
      </c>
      <c r="BG174" s="620">
        <f>BG170+BG172</f>
        <v>0</v>
      </c>
      <c r="BH174" s="376">
        <f>BH170+BH172</f>
        <v>0</v>
      </c>
      <c r="BI174" s="374">
        <f>BI170+BI172</f>
        <v>0</v>
      </c>
      <c r="BJ174" s="532">
        <f>BI174-BH174</f>
        <v>0</v>
      </c>
      <c r="BK174" s="620">
        <f>BK170+BK172</f>
        <v>0</v>
      </c>
      <c r="BL174" s="376">
        <f>BL170+BL172</f>
        <v>0</v>
      </c>
      <c r="BM174" s="374">
        <f>BM170+BM172</f>
        <v>0</v>
      </c>
      <c r="BN174" s="674">
        <f>BM174-BL174</f>
        <v>0</v>
      </c>
      <c r="BO174" s="485">
        <f>BC174+BG174+BK174</f>
        <v>0</v>
      </c>
      <c r="BP174" s="592">
        <f>BD174+BH174+BL174</f>
        <v>0</v>
      </c>
      <c r="BQ174" s="415">
        <f>BE174+BI174+BM174</f>
        <v>0</v>
      </c>
      <c r="BR174" s="499">
        <f>BQ174-BO174</f>
        <v>0</v>
      </c>
      <c r="BS174" s="645">
        <f>BQ174-BP174</f>
        <v>0</v>
      </c>
      <c r="BT174" s="620">
        <f t="shared" ref="BT174:CK174" si="388">BT170+BT172</f>
        <v>0</v>
      </c>
      <c r="BU174" s="376">
        <f t="shared" si="388"/>
        <v>0</v>
      </c>
      <c r="BV174" s="374">
        <f t="shared" si="388"/>
        <v>0</v>
      </c>
      <c r="BW174" s="674">
        <f t="shared" si="388"/>
        <v>0</v>
      </c>
      <c r="BX174" s="620">
        <f t="shared" si="388"/>
        <v>0</v>
      </c>
      <c r="BY174" s="376">
        <f t="shared" si="388"/>
        <v>0</v>
      </c>
      <c r="BZ174" s="374">
        <f t="shared" si="388"/>
        <v>0</v>
      </c>
      <c r="CA174" s="674">
        <f t="shared" si="388"/>
        <v>0</v>
      </c>
      <c r="CB174" s="620">
        <f t="shared" si="388"/>
        <v>0</v>
      </c>
      <c r="CC174" s="376">
        <f t="shared" si="388"/>
        <v>0</v>
      </c>
      <c r="CD174" s="374">
        <f t="shared" si="388"/>
        <v>0</v>
      </c>
      <c r="CE174" s="674">
        <f t="shared" si="388"/>
        <v>0</v>
      </c>
      <c r="CF174" s="484">
        <f t="shared" si="388"/>
        <v>0</v>
      </c>
      <c r="CG174" s="620">
        <f t="shared" si="388"/>
        <v>0</v>
      </c>
      <c r="CH174" s="499">
        <f t="shared" si="388"/>
        <v>0</v>
      </c>
      <c r="CI174" s="748">
        <f t="shared" si="388"/>
        <v>0</v>
      </c>
      <c r="CJ174" s="484">
        <f t="shared" si="388"/>
        <v>0</v>
      </c>
      <c r="CK174" s="620">
        <f t="shared" si="388"/>
        <v>0</v>
      </c>
      <c r="CL174" s="842">
        <f>CL170+CL172</f>
        <v>0</v>
      </c>
      <c r="CM174" s="800">
        <f>CM170+CM172</f>
        <v>0</v>
      </c>
      <c r="CN174" s="68">
        <f>CN170+CN172</f>
        <v>0</v>
      </c>
      <c r="CO174" s="843">
        <f>CO170+CO172</f>
        <v>0</v>
      </c>
      <c r="CP174" s="345">
        <f>CK174/6</f>
        <v>0</v>
      </c>
      <c r="CQ174" s="183">
        <f>CM174/6</f>
        <v>0</v>
      </c>
      <c r="CR174" s="348" t="e">
        <f>CQ174/CP174</f>
        <v>#DIV/0!</v>
      </c>
      <c r="CS174" s="185">
        <f>CQ174-CP174</f>
        <v>0</v>
      </c>
      <c r="CT174" s="185">
        <f>CO174/6</f>
        <v>0</v>
      </c>
    </row>
    <row r="175" spans="1:98" s="188" customFormat="1" ht="20.100000000000001" customHeight="1">
      <c r="A175" s="80"/>
      <c r="B175" s="120" t="str">
        <f>B155</f>
        <v>%=粗利率</v>
      </c>
      <c r="C175" s="45"/>
      <c r="D175" s="189"/>
      <c r="E175" s="659">
        <f t="shared" ref="E175:G175" si="389">E176/E23</f>
        <v>0.59449541284403673</v>
      </c>
      <c r="F175" s="908">
        <f t="shared" ref="F175" si="390">F176/F23</f>
        <v>0.60275229357798166</v>
      </c>
      <c r="G175" s="950" t="e">
        <f t="shared" si="389"/>
        <v>#DIV/0!</v>
      </c>
      <c r="H175" s="638">
        <f>G176/F176</f>
        <v>0</v>
      </c>
      <c r="I175" s="659">
        <f>I176/I23</f>
        <v>0.59449541284403673</v>
      </c>
      <c r="J175" s="908">
        <f>J176/J23</f>
        <v>0.60275229357798166</v>
      </c>
      <c r="K175" s="379" t="e">
        <f>K176/K23</f>
        <v>#DIV/0!</v>
      </c>
      <c r="L175" s="638">
        <f>K176/J176</f>
        <v>0</v>
      </c>
      <c r="M175" s="659">
        <f>M176/M23</f>
        <v>0.58315457413249205</v>
      </c>
      <c r="N175" s="908">
        <f>N176/N23</f>
        <v>0.5905362776025237</v>
      </c>
      <c r="O175" s="379" t="e">
        <f>O176/O23</f>
        <v>#DIV/0!</v>
      </c>
      <c r="P175" s="638">
        <f>O176/N176</f>
        <v>0</v>
      </c>
      <c r="Q175" s="659">
        <f>Q176/Q23</f>
        <v>0.59042769857433808</v>
      </c>
      <c r="R175" s="1060" t="e">
        <f>R176/R23</f>
        <v>#DIV/0!</v>
      </c>
      <c r="S175" s="964">
        <f>S176/S23</f>
        <v>0.59837067209775963</v>
      </c>
      <c r="T175" s="636" t="e">
        <f>T176/T23</f>
        <v>#DIV/0!</v>
      </c>
      <c r="U175" s="636">
        <f>T176/Q176</f>
        <v>0</v>
      </c>
      <c r="V175" s="667" t="e">
        <f t="shared" si="369"/>
        <v>#DIV/0!</v>
      </c>
      <c r="W175" s="832">
        <f>T176/S176</f>
        <v>0</v>
      </c>
      <c r="X175" s="659">
        <f t="shared" ref="X175:AF175" si="391">X176/X23</f>
        <v>0.58818897637795275</v>
      </c>
      <c r="Y175" s="908" t="e">
        <f t="shared" si="391"/>
        <v>#DIV/0!</v>
      </c>
      <c r="Z175" s="379" t="e">
        <f t="shared" si="391"/>
        <v>#DIV/0!</v>
      </c>
      <c r="AA175" s="638" t="e">
        <f t="shared" si="391"/>
        <v>#DIV/0!</v>
      </c>
      <c r="AB175" s="659">
        <f t="shared" si="391"/>
        <v>0.5924954240390482</v>
      </c>
      <c r="AC175" s="908" t="e">
        <f t="shared" si="391"/>
        <v>#DIV/0!</v>
      </c>
      <c r="AD175" s="379" t="e">
        <f t="shared" si="391"/>
        <v>#DIV/0!</v>
      </c>
      <c r="AE175" s="638" t="e">
        <f t="shared" si="391"/>
        <v>#DIV/0!</v>
      </c>
      <c r="AF175" s="659">
        <f t="shared" si="391"/>
        <v>0.58988439306358376</v>
      </c>
      <c r="AG175" s="908" t="e">
        <f t="shared" ref="AG175:AM175" si="392">AG176/AG23</f>
        <v>#DIV/0!</v>
      </c>
      <c r="AH175" s="379" t="e">
        <f t="shared" si="392"/>
        <v>#DIV/0!</v>
      </c>
      <c r="AI175" s="638" t="e">
        <f t="shared" si="392"/>
        <v>#DIV/0!</v>
      </c>
      <c r="AJ175" s="677">
        <f t="shared" si="392"/>
        <v>0.59018980812873945</v>
      </c>
      <c r="AK175" s="1060" t="e">
        <f>AK176/AK23</f>
        <v>#DIV/0!</v>
      </c>
      <c r="AL175" s="643" t="e">
        <f t="shared" si="392"/>
        <v>#DIV/0!</v>
      </c>
      <c r="AM175" s="636" t="e">
        <f t="shared" si="392"/>
        <v>#DIV/0!</v>
      </c>
      <c r="AN175" s="965">
        <f>AM176/AJ176</f>
        <v>0</v>
      </c>
      <c r="AO175" s="667" t="e">
        <f t="shared" si="370"/>
        <v>#DIV/0!</v>
      </c>
      <c r="AP175" s="641" t="e">
        <f>AP176/AP23</f>
        <v>#DIV/0!</v>
      </c>
      <c r="AQ175" s="677">
        <f>AQ176/AQ23</f>
        <v>0.59030325922728255</v>
      </c>
      <c r="AR175" s="636" t="e">
        <f>AR176/AR23</f>
        <v>#DIV/0!</v>
      </c>
      <c r="AS175" s="218">
        <f>AS176/AS23</f>
        <v>0.59837067209775963</v>
      </c>
      <c r="AT175" s="218" t="e">
        <f>AT176/AT23</f>
        <v>#DIV/0!</v>
      </c>
      <c r="AU175" s="687">
        <f>AT176/AQ176</f>
        <v>0</v>
      </c>
      <c r="AV175" s="667" t="e">
        <f t="shared" si="371"/>
        <v>#DIV/0!</v>
      </c>
      <c r="AW175" s="89">
        <f t="shared" ref="AW175:BE175" si="393">AW176/AW23</f>
        <v>0.59837067209775963</v>
      </c>
      <c r="AX175" s="345"/>
      <c r="AY175" s="183" t="e">
        <f t="shared" si="393"/>
        <v>#DIV/0!</v>
      </c>
      <c r="AZ175" s="188" t="e">
        <f t="shared" si="393"/>
        <v>#DIV/0!</v>
      </c>
      <c r="BA175" s="188">
        <f t="shared" si="393"/>
        <v>0.59030325922728244</v>
      </c>
      <c r="BB175" s="188">
        <f t="shared" si="393"/>
        <v>0.59837067209775963</v>
      </c>
      <c r="BC175" s="659" t="e">
        <f t="shared" si="393"/>
        <v>#DIV/0!</v>
      </c>
      <c r="BD175" s="908" t="e">
        <f t="shared" si="393"/>
        <v>#DIV/0!</v>
      </c>
      <c r="BE175" s="379" t="e">
        <f t="shared" si="393"/>
        <v>#DIV/0!</v>
      </c>
      <c r="BF175" s="638" t="e">
        <f>BE176/BD176</f>
        <v>#DIV/0!</v>
      </c>
      <c r="BG175" s="659" t="e">
        <f>BG176/BG23</f>
        <v>#DIV/0!</v>
      </c>
      <c r="BH175" s="908" t="e">
        <f>BH176/BH23</f>
        <v>#DIV/0!</v>
      </c>
      <c r="BI175" s="379" t="e">
        <f>BI176/BI23</f>
        <v>#DIV/0!</v>
      </c>
      <c r="BJ175" s="638" t="e">
        <f>BI176/BH176</f>
        <v>#DIV/0!</v>
      </c>
      <c r="BK175" s="659" t="e">
        <f>BK176/BK23</f>
        <v>#DIV/0!</v>
      </c>
      <c r="BL175" s="908">
        <f>BL176/BL23</f>
        <v>0</v>
      </c>
      <c r="BM175" s="379">
        <f>BM176/BM23</f>
        <v>0</v>
      </c>
      <c r="BN175" s="638" t="e">
        <f>BM176/BL176</f>
        <v>#DIV/0!</v>
      </c>
      <c r="BO175" s="677" t="e">
        <f>BO176/BO23</f>
        <v>#DIV/0!</v>
      </c>
      <c r="BP175" s="643">
        <f>BP176/BP23</f>
        <v>0</v>
      </c>
      <c r="BQ175" s="636">
        <f>BQ176/BQ23</f>
        <v>0</v>
      </c>
      <c r="BR175" s="636" t="e">
        <f>BQ176/BO176</f>
        <v>#DIV/0!</v>
      </c>
      <c r="BS175" s="832" t="e">
        <f>BQ176/BP176</f>
        <v>#DIV/0!</v>
      </c>
      <c r="BT175" s="659" t="e">
        <f t="shared" ref="BT175:CH175" si="394">BT176/BT23</f>
        <v>#DIV/0!</v>
      </c>
      <c r="BU175" s="908" t="e">
        <f t="shared" si="394"/>
        <v>#DIV/0!</v>
      </c>
      <c r="BV175" s="379" t="e">
        <f t="shared" si="394"/>
        <v>#DIV/0!</v>
      </c>
      <c r="BW175" s="638" t="e">
        <f t="shared" si="394"/>
        <v>#DIV/0!</v>
      </c>
      <c r="BX175" s="659" t="e">
        <f t="shared" si="394"/>
        <v>#DIV/0!</v>
      </c>
      <c r="BY175" s="908" t="e">
        <f t="shared" si="394"/>
        <v>#DIV/0!</v>
      </c>
      <c r="BZ175" s="379" t="e">
        <f t="shared" si="394"/>
        <v>#DIV/0!</v>
      </c>
      <c r="CA175" s="638" t="e">
        <f t="shared" si="394"/>
        <v>#DIV/0!</v>
      </c>
      <c r="CB175" s="659" t="e">
        <f t="shared" si="394"/>
        <v>#DIV/0!</v>
      </c>
      <c r="CC175" s="908" t="e">
        <f t="shared" si="394"/>
        <v>#DIV/0!</v>
      </c>
      <c r="CD175" s="379" t="e">
        <f t="shared" si="394"/>
        <v>#DIV/0!</v>
      </c>
      <c r="CE175" s="638" t="e">
        <f t="shared" si="394"/>
        <v>#DIV/0!</v>
      </c>
      <c r="CF175" s="677" t="e">
        <f t="shared" si="394"/>
        <v>#DIV/0!</v>
      </c>
      <c r="CG175" s="643" t="e">
        <f t="shared" si="394"/>
        <v>#DIV/0!</v>
      </c>
      <c r="CH175" s="636" t="e">
        <f t="shared" si="394"/>
        <v>#DIV/0!</v>
      </c>
      <c r="CI175" s="687" t="e">
        <f>CH176/CF176</f>
        <v>#DIV/0!</v>
      </c>
      <c r="CJ175" s="641" t="e">
        <f>CJ176/CJ23</f>
        <v>#DIV/0!</v>
      </c>
      <c r="CK175" s="677" t="e">
        <f>CK176/CK23</f>
        <v>#DIV/0!</v>
      </c>
      <c r="CL175" s="218">
        <f>CL176/CL23</f>
        <v>0</v>
      </c>
      <c r="CM175" s="218">
        <f>CM176/CM23</f>
        <v>0</v>
      </c>
      <c r="CN175" s="687" t="e">
        <f>CM176/CK176</f>
        <v>#DIV/0!</v>
      </c>
      <c r="CO175" s="89" t="e">
        <f t="shared" ref="CO175:CT175" si="395">CO176/CO23</f>
        <v>#DIV/0!</v>
      </c>
      <c r="CP175" s="345" t="e">
        <f t="shared" si="395"/>
        <v>#DIV/0!</v>
      </c>
      <c r="CQ175" s="183">
        <f t="shared" si="395"/>
        <v>0</v>
      </c>
      <c r="CR175" s="188" t="e">
        <f t="shared" si="395"/>
        <v>#DIV/0!</v>
      </c>
      <c r="CS175" s="188">
        <f t="shared" si="395"/>
        <v>0</v>
      </c>
      <c r="CT175" s="188" t="e">
        <f t="shared" si="395"/>
        <v>#DIV/0!</v>
      </c>
    </row>
    <row r="176" spans="1:98" s="185" customFormat="1" ht="20.100000000000001" customHeight="1">
      <c r="A176" s="80"/>
      <c r="B176" s="233" t="s">
        <v>99</v>
      </c>
      <c r="C176" s="187"/>
      <c r="D176" s="181"/>
      <c r="E176" s="620">
        <v>720</v>
      </c>
      <c r="F176" s="376">
        <v>730</v>
      </c>
      <c r="G176" s="375"/>
      <c r="H176" s="532">
        <f>G176-F176</f>
        <v>-730</v>
      </c>
      <c r="I176" s="620">
        <v>720</v>
      </c>
      <c r="J176" s="376">
        <v>730</v>
      </c>
      <c r="K176" s="374"/>
      <c r="L176" s="532">
        <f>K176-J176</f>
        <v>-730</v>
      </c>
      <c r="M176" s="620">
        <v>790</v>
      </c>
      <c r="N176" s="376">
        <v>800</v>
      </c>
      <c r="O176" s="374"/>
      <c r="P176" s="532">
        <f>O176-N176</f>
        <v>-800</v>
      </c>
      <c r="Q176" s="644">
        <f>E176+I176+M176</f>
        <v>2230</v>
      </c>
      <c r="R176" s="1023"/>
      <c r="S176" s="592">
        <f>F176+J176+N176</f>
        <v>2260</v>
      </c>
      <c r="T176" s="415">
        <f>G176+K176+O176</f>
        <v>0</v>
      </c>
      <c r="U176" s="499">
        <f>T176-Q176</f>
        <v>-2230</v>
      </c>
      <c r="V176" s="377">
        <f t="shared" si="369"/>
        <v>0</v>
      </c>
      <c r="W176" s="645">
        <f>T176-S176</f>
        <v>-2260</v>
      </c>
      <c r="X176" s="620">
        <v>830</v>
      </c>
      <c r="Y176" s="376"/>
      <c r="Z176" s="374"/>
      <c r="AA176" s="532">
        <f>Z176-Y176</f>
        <v>0</v>
      </c>
      <c r="AB176" s="620">
        <v>830</v>
      </c>
      <c r="AC176" s="376"/>
      <c r="AD176" s="374"/>
      <c r="AE176" s="532">
        <f>AD176-AC176</f>
        <v>0</v>
      </c>
      <c r="AF176" s="620">
        <v>785</v>
      </c>
      <c r="AG176" s="376"/>
      <c r="AH176" s="374"/>
      <c r="AI176" s="532">
        <f>AH176-AG176</f>
        <v>0</v>
      </c>
      <c r="AJ176" s="485">
        <f>X176+AB176+AF176</f>
        <v>2445</v>
      </c>
      <c r="AK176" s="1023"/>
      <c r="AL176" s="533">
        <f>Y176+AC176+AG176</f>
        <v>0</v>
      </c>
      <c r="AM176" s="534">
        <f>Z176+AD176+AH176</f>
        <v>0</v>
      </c>
      <c r="AN176" s="592">
        <f>AM176-AJ176</f>
        <v>-2445</v>
      </c>
      <c r="AO176" s="377">
        <f t="shared" si="370"/>
        <v>0</v>
      </c>
      <c r="AP176" s="645">
        <f>AM176-AL176</f>
        <v>0</v>
      </c>
      <c r="AQ176" s="485">
        <f>SUM(Q176,AJ176)</f>
        <v>4675</v>
      </c>
      <c r="AR176" s="534"/>
      <c r="AS176" s="333">
        <f>S176+AL176</f>
        <v>2260</v>
      </c>
      <c r="AT176" s="9">
        <f>SUM(T176,AM176)</f>
        <v>0</v>
      </c>
      <c r="AU176" s="14">
        <f>AT176-AQ176</f>
        <v>-4675</v>
      </c>
      <c r="AV176" s="377">
        <f t="shared" si="371"/>
        <v>0</v>
      </c>
      <c r="AW176" s="88">
        <f>AT176-AS176</f>
        <v>-2260</v>
      </c>
      <c r="AX176" s="345">
        <f>AQ176/6</f>
        <v>779.16666666666663</v>
      </c>
      <c r="AY176" s="183">
        <f>AT176/6</f>
        <v>0</v>
      </c>
      <c r="AZ176" s="348">
        <f>AY176/AX176</f>
        <v>0</v>
      </c>
      <c r="BA176" s="185">
        <f>AY176-AX176</f>
        <v>-779.16666666666663</v>
      </c>
      <c r="BB176" s="185">
        <f>AW176/6</f>
        <v>-376.66666666666669</v>
      </c>
      <c r="BC176" s="620"/>
      <c r="BD176" s="376"/>
      <c r="BE176" s="374"/>
      <c r="BF176" s="532">
        <f>BE176-BD176</f>
        <v>0</v>
      </c>
      <c r="BG176" s="620"/>
      <c r="BH176" s="376"/>
      <c r="BI176" s="374"/>
      <c r="BJ176" s="532">
        <f>BI176-BH176</f>
        <v>0</v>
      </c>
      <c r="BK176" s="620"/>
      <c r="BL176" s="376"/>
      <c r="BM176" s="374"/>
      <c r="BN176" s="532">
        <f>BM176-BL176</f>
        <v>0</v>
      </c>
      <c r="BO176" s="485">
        <f>BC176+BG176+BK176</f>
        <v>0</v>
      </c>
      <c r="BP176" s="592">
        <f>BD176+BH176+BL176</f>
        <v>0</v>
      </c>
      <c r="BQ176" s="415">
        <f>BE176+BI176+BM176</f>
        <v>0</v>
      </c>
      <c r="BR176" s="499">
        <f>BQ176-BO176</f>
        <v>0</v>
      </c>
      <c r="BS176" s="645">
        <f>BQ176-BP176</f>
        <v>0</v>
      </c>
      <c r="BT176" s="620"/>
      <c r="BU176" s="376"/>
      <c r="BV176" s="374"/>
      <c r="BW176" s="532">
        <f>BV176-BU176</f>
        <v>0</v>
      </c>
      <c r="BX176" s="620"/>
      <c r="BY176" s="376"/>
      <c r="BZ176" s="374"/>
      <c r="CA176" s="532">
        <f>BZ176-BY176</f>
        <v>0</v>
      </c>
      <c r="CB176" s="620"/>
      <c r="CC176" s="376"/>
      <c r="CD176" s="374"/>
      <c r="CE176" s="532">
        <f>CD176-CC176</f>
        <v>0</v>
      </c>
      <c r="CF176" s="485">
        <f>BT176+BX176+CB176</f>
        <v>0</v>
      </c>
      <c r="CG176" s="533">
        <f>BU176+BY176+CC176</f>
        <v>0</v>
      </c>
      <c r="CH176" s="534">
        <f>BV176+BZ176+CD176</f>
        <v>0</v>
      </c>
      <c r="CI176" s="592">
        <f>CH176-CF176</f>
        <v>0</v>
      </c>
      <c r="CJ176" s="645">
        <f>CH176-CG176</f>
        <v>0</v>
      </c>
      <c r="CK176" s="485">
        <f>SUM(BO176,CF176)</f>
        <v>0</v>
      </c>
      <c r="CL176" s="333">
        <f>BP176+CG176</f>
        <v>0</v>
      </c>
      <c r="CM176" s="9">
        <f>SUM(BQ176,CH176)</f>
        <v>0</v>
      </c>
      <c r="CN176" s="14">
        <f>CM176-CK176</f>
        <v>0</v>
      </c>
      <c r="CO176" s="88">
        <f>CM176-CL176</f>
        <v>0</v>
      </c>
      <c r="CP176" s="345">
        <f>CK176/6</f>
        <v>0</v>
      </c>
      <c r="CQ176" s="183">
        <f>CM176/6</f>
        <v>0</v>
      </c>
      <c r="CR176" s="348" t="e">
        <f>CQ176/CP176</f>
        <v>#DIV/0!</v>
      </c>
      <c r="CS176" s="185">
        <f>CQ176-CP176</f>
        <v>0</v>
      </c>
      <c r="CT176" s="185">
        <f>CO176/6</f>
        <v>0</v>
      </c>
    </row>
    <row r="177" spans="1:98" s="188" customFormat="1" ht="20.100000000000001" customHeight="1">
      <c r="A177" s="80"/>
      <c r="B177" s="120" t="str">
        <f>B175</f>
        <v>%=粗利率</v>
      </c>
      <c r="C177" s="45"/>
      <c r="D177" s="189"/>
      <c r="E177" s="659"/>
      <c r="F177" s="902"/>
      <c r="G177" s="944"/>
      <c r="H177" s="638" t="e">
        <f>G178/F178</f>
        <v>#DIV/0!</v>
      </c>
      <c r="I177" s="659"/>
      <c r="J177" s="902"/>
      <c r="K177" s="637"/>
      <c r="L177" s="638" t="e">
        <f>K178/J178</f>
        <v>#DIV/0!</v>
      </c>
      <c r="M177" s="659"/>
      <c r="N177" s="902"/>
      <c r="O177" s="637"/>
      <c r="P177" s="638" t="e">
        <f>O178/N178</f>
        <v>#DIV/0!</v>
      </c>
      <c r="Q177" s="659" t="e">
        <f>Q178/Q25</f>
        <v>#DIV/0!</v>
      </c>
      <c r="R177" s="1060"/>
      <c r="S177" s="964" t="e">
        <f>S178/S25</f>
        <v>#DIV/0!</v>
      </c>
      <c r="T177" s="636" t="e">
        <f>T178/T25</f>
        <v>#DIV/0!</v>
      </c>
      <c r="U177" s="636" t="e">
        <f>T178/Q178</f>
        <v>#DIV/0!</v>
      </c>
      <c r="V177" s="667" t="e">
        <f t="shared" si="369"/>
        <v>#DIV/0!</v>
      </c>
      <c r="W177" s="832" t="e">
        <f>T178/S178</f>
        <v>#DIV/0!</v>
      </c>
      <c r="X177" s="659"/>
      <c r="Y177" s="902"/>
      <c r="Z177" s="637"/>
      <c r="AA177" s="638" t="e">
        <f>Z178/Y178</f>
        <v>#DIV/0!</v>
      </c>
      <c r="AB177" s="659"/>
      <c r="AC177" s="902"/>
      <c r="AD177" s="637"/>
      <c r="AE177" s="638" t="e">
        <f>AD178/AC178</f>
        <v>#DIV/0!</v>
      </c>
      <c r="AF177" s="659"/>
      <c r="AG177" s="902"/>
      <c r="AH177" s="637"/>
      <c r="AI177" s="638" t="e">
        <f>AH178/AG178</f>
        <v>#DIV/0!</v>
      </c>
      <c r="AJ177" s="677" t="e">
        <f>AJ178/AJ25</f>
        <v>#DIV/0!</v>
      </c>
      <c r="AK177" s="1060"/>
      <c r="AL177" s="643" t="e">
        <f>AL178/AL25</f>
        <v>#DIV/0!</v>
      </c>
      <c r="AM177" s="636" t="e">
        <f>AM178/AM25</f>
        <v>#DIV/0!</v>
      </c>
      <c r="AN177" s="965" t="e">
        <f>AM178/AJ178</f>
        <v>#DIV/0!</v>
      </c>
      <c r="AO177" s="667" t="e">
        <f t="shared" si="370"/>
        <v>#DIV/0!</v>
      </c>
      <c r="AP177" s="641" t="e">
        <f>AM178/AL178</f>
        <v>#DIV/0!</v>
      </c>
      <c r="AQ177" s="677" t="e">
        <f>AQ178/AQ25</f>
        <v>#DIV/0!</v>
      </c>
      <c r="AR177" s="636"/>
      <c r="AS177" s="218" t="e">
        <f>AS178/AS25</f>
        <v>#DIV/0!</v>
      </c>
      <c r="AT177" s="218" t="e">
        <f>AT178/AT25</f>
        <v>#DIV/0!</v>
      </c>
      <c r="AU177" s="687" t="e">
        <f>AT178/AQ178</f>
        <v>#DIV/0!</v>
      </c>
      <c r="AV177" s="667" t="e">
        <f t="shared" si="371"/>
        <v>#DIV/0!</v>
      </c>
      <c r="AW177" s="89" t="e">
        <f>AT178/AS178</f>
        <v>#DIV/0!</v>
      </c>
      <c r="AX177" s="345"/>
      <c r="AY177" s="183"/>
      <c r="BC177" s="659"/>
      <c r="BD177" s="902"/>
      <c r="BE177" s="637"/>
      <c r="BF177" s="638" t="e">
        <f>BE178/BD178</f>
        <v>#DIV/0!</v>
      </c>
      <c r="BG177" s="659"/>
      <c r="BH177" s="902"/>
      <c r="BI177" s="637"/>
      <c r="BJ177" s="638" t="e">
        <f>BI178/BH178</f>
        <v>#DIV/0!</v>
      </c>
      <c r="BK177" s="659"/>
      <c r="BL177" s="902"/>
      <c r="BM177" s="637"/>
      <c r="BN177" s="638" t="e">
        <f>BM178/BL178</f>
        <v>#DIV/0!</v>
      </c>
      <c r="BO177" s="677" t="e">
        <f>BO178/BO25</f>
        <v>#DIV/0!</v>
      </c>
      <c r="BP177" s="643" t="e">
        <f>BP178/BP25</f>
        <v>#DIV/0!</v>
      </c>
      <c r="BQ177" s="636" t="e">
        <f>BQ178/BQ25</f>
        <v>#DIV/0!</v>
      </c>
      <c r="BR177" s="636" t="e">
        <f>BQ178/BO178</f>
        <v>#DIV/0!</v>
      </c>
      <c r="BS177" s="832" t="e">
        <f>BQ178/BP178</f>
        <v>#DIV/0!</v>
      </c>
      <c r="BT177" s="659"/>
      <c r="BU177" s="902"/>
      <c r="BV177" s="637"/>
      <c r="BW177" s="638" t="e">
        <f>BV178/BU178</f>
        <v>#DIV/0!</v>
      </c>
      <c r="BX177" s="659"/>
      <c r="BY177" s="902"/>
      <c r="BZ177" s="637"/>
      <c r="CA177" s="638" t="e">
        <f>BZ178/BY178</f>
        <v>#DIV/0!</v>
      </c>
      <c r="CB177" s="659"/>
      <c r="CC177" s="902"/>
      <c r="CD177" s="637"/>
      <c r="CE177" s="638" t="e">
        <f>CD178/CC178</f>
        <v>#DIV/0!</v>
      </c>
      <c r="CF177" s="677" t="e">
        <f>CF178/CF25</f>
        <v>#DIV/0!</v>
      </c>
      <c r="CG177" s="643" t="e">
        <f>CG178/CG25</f>
        <v>#DIV/0!</v>
      </c>
      <c r="CH177" s="636" t="e">
        <f>CH178/CH25</f>
        <v>#DIV/0!</v>
      </c>
      <c r="CI177" s="687" t="e">
        <f>CH178/CF178</f>
        <v>#DIV/0!</v>
      </c>
      <c r="CJ177" s="641" t="e">
        <f>CH178/CG178</f>
        <v>#DIV/0!</v>
      </c>
      <c r="CK177" s="677" t="e">
        <f>CK178/CK25</f>
        <v>#DIV/0!</v>
      </c>
      <c r="CL177" s="218" t="e">
        <f>CL178/CL25</f>
        <v>#DIV/0!</v>
      </c>
      <c r="CM177" s="218" t="e">
        <f>CM178/CM25</f>
        <v>#DIV/0!</v>
      </c>
      <c r="CN177" s="687" t="e">
        <f>CM178/CK178</f>
        <v>#DIV/0!</v>
      </c>
      <c r="CO177" s="89" t="e">
        <f>CM178/CL178</f>
        <v>#DIV/0!</v>
      </c>
      <c r="CP177" s="345"/>
      <c r="CQ177" s="183"/>
    </row>
    <row r="178" spans="1:98" s="185" customFormat="1" ht="20.100000000000001" customHeight="1">
      <c r="A178" s="80"/>
      <c r="B178" s="41" t="s">
        <v>70</v>
      </c>
      <c r="C178" s="187"/>
      <c r="D178" s="181"/>
      <c r="E178" s="620">
        <f>E177*E25</f>
        <v>0</v>
      </c>
      <c r="F178" s="376">
        <f>F25*F177</f>
        <v>0</v>
      </c>
      <c r="G178" s="375">
        <f>G25*G177</f>
        <v>0</v>
      </c>
      <c r="H178" s="532">
        <f>G178-F178</f>
        <v>0</v>
      </c>
      <c r="I178" s="620">
        <f>I177*I25</f>
        <v>0</v>
      </c>
      <c r="J178" s="376">
        <f>J25*J177</f>
        <v>0</v>
      </c>
      <c r="K178" s="374">
        <f>K25*K177</f>
        <v>0</v>
      </c>
      <c r="L178" s="532">
        <f>K178-J178</f>
        <v>0</v>
      </c>
      <c r="M178" s="620">
        <f>M177*M25</f>
        <v>0</v>
      </c>
      <c r="N178" s="376">
        <f>N25*N177</f>
        <v>0</v>
      </c>
      <c r="O178" s="374">
        <f>O25*O177</f>
        <v>0</v>
      </c>
      <c r="P178" s="532">
        <f>O178-N178</f>
        <v>0</v>
      </c>
      <c r="Q178" s="644">
        <f>E178+I178+M178</f>
        <v>0</v>
      </c>
      <c r="R178" s="1023">
        <f>R25*R177</f>
        <v>0</v>
      </c>
      <c r="S178" s="592">
        <f>F178+J178+N178</f>
        <v>0</v>
      </c>
      <c r="T178" s="415">
        <f>G178+K178+O178</f>
        <v>0</v>
      </c>
      <c r="U178" s="499">
        <f>T178-Q178</f>
        <v>0</v>
      </c>
      <c r="V178" s="377">
        <f t="shared" si="369"/>
        <v>0</v>
      </c>
      <c r="W178" s="645">
        <f>T178-S178</f>
        <v>0</v>
      </c>
      <c r="X178" s="620">
        <f>X177*X25</f>
        <v>0</v>
      </c>
      <c r="Y178" s="376">
        <f>Y25*Y177</f>
        <v>0</v>
      </c>
      <c r="Z178" s="374">
        <f>Z25*Z177</f>
        <v>0</v>
      </c>
      <c r="AA178" s="532">
        <f>Z178-Y178</f>
        <v>0</v>
      </c>
      <c r="AB178" s="620">
        <f>AB177*AB25</f>
        <v>0</v>
      </c>
      <c r="AC178" s="376">
        <f>AC25*AC177</f>
        <v>0</v>
      </c>
      <c r="AD178" s="374">
        <f>AD25*AD177</f>
        <v>0</v>
      </c>
      <c r="AE178" s="532">
        <f>AD178-AC178</f>
        <v>0</v>
      </c>
      <c r="AF178" s="620">
        <f>AF177*AF25</f>
        <v>0</v>
      </c>
      <c r="AG178" s="376">
        <f>AG25*AG177</f>
        <v>0</v>
      </c>
      <c r="AH178" s="374">
        <f>AH25*AH177</f>
        <v>0</v>
      </c>
      <c r="AI178" s="532">
        <f>AH178-AG178</f>
        <v>0</v>
      </c>
      <c r="AJ178" s="485">
        <f>X178+AB178+AF178</f>
        <v>0</v>
      </c>
      <c r="AK178" s="1023">
        <f>AK25*AK177</f>
        <v>0</v>
      </c>
      <c r="AL178" s="533">
        <f>Y178+AC178+AG178</f>
        <v>0</v>
      </c>
      <c r="AM178" s="415">
        <f>Z178+AD178+AH178</f>
        <v>0</v>
      </c>
      <c r="AN178" s="592">
        <f>AM178-AJ178</f>
        <v>0</v>
      </c>
      <c r="AO178" s="377">
        <f t="shared" si="370"/>
        <v>0</v>
      </c>
      <c r="AP178" s="645">
        <f>AM178-AL178</f>
        <v>0</v>
      </c>
      <c r="AQ178" s="485">
        <f>SUM(Q178,AJ178)</f>
        <v>0</v>
      </c>
      <c r="AR178" s="534">
        <f>AR25*AR177</f>
        <v>0</v>
      </c>
      <c r="AS178" s="333">
        <f>S178+AL178</f>
        <v>0</v>
      </c>
      <c r="AT178" s="9">
        <f>SUM(T178,AM178)</f>
        <v>0</v>
      </c>
      <c r="AU178" s="14">
        <f>AT178-AQ178</f>
        <v>0</v>
      </c>
      <c r="AV178" s="377">
        <f t="shared" si="371"/>
        <v>0</v>
      </c>
      <c r="AW178" s="88">
        <f>AT178-AS178</f>
        <v>0</v>
      </c>
      <c r="AX178" s="345">
        <f>AQ178/6</f>
        <v>0</v>
      </c>
      <c r="AY178" s="183">
        <f>AT178/6</f>
        <v>0</v>
      </c>
      <c r="AZ178" s="348" t="e">
        <f>AY178/AX178</f>
        <v>#DIV/0!</v>
      </c>
      <c r="BA178" s="185">
        <f>AY178-AX178</f>
        <v>0</v>
      </c>
      <c r="BB178" s="185">
        <f>AW178/6</f>
        <v>0</v>
      </c>
      <c r="BC178" s="620">
        <f>BC177*BC25</f>
        <v>0</v>
      </c>
      <c r="BD178" s="376">
        <f>BD25*BD177</f>
        <v>0</v>
      </c>
      <c r="BE178" s="374">
        <f>BE25*BE177</f>
        <v>0</v>
      </c>
      <c r="BF178" s="532">
        <f>BE178-BD178</f>
        <v>0</v>
      </c>
      <c r="BG178" s="620">
        <f>BG177*BG25</f>
        <v>0</v>
      </c>
      <c r="BH178" s="376">
        <f>BH25*BH177</f>
        <v>0</v>
      </c>
      <c r="BI178" s="374">
        <f>BI25*BI177</f>
        <v>0</v>
      </c>
      <c r="BJ178" s="532">
        <f>BI178-BH178</f>
        <v>0</v>
      </c>
      <c r="BK178" s="620">
        <f>BK177*BK25</f>
        <v>0</v>
      </c>
      <c r="BL178" s="376">
        <f>BL25*BL177</f>
        <v>0</v>
      </c>
      <c r="BM178" s="374">
        <f>BM25*BM177</f>
        <v>0</v>
      </c>
      <c r="BN178" s="532">
        <f>BM178-BL178</f>
        <v>0</v>
      </c>
      <c r="BO178" s="485">
        <f>BC178+BG178+BK178</f>
        <v>0</v>
      </c>
      <c r="BP178" s="592">
        <f>BD178+BH178+BL178</f>
        <v>0</v>
      </c>
      <c r="BQ178" s="415">
        <f>BE178+BI178+BM178</f>
        <v>0</v>
      </c>
      <c r="BR178" s="499">
        <f>BQ178-BO178</f>
        <v>0</v>
      </c>
      <c r="BS178" s="645">
        <f>BQ178-BP178</f>
        <v>0</v>
      </c>
      <c r="BT178" s="620">
        <f>BT177*BT25</f>
        <v>0</v>
      </c>
      <c r="BU178" s="376">
        <f>BU25*BU177</f>
        <v>0</v>
      </c>
      <c r="BV178" s="374">
        <f>BV25*BV177</f>
        <v>0</v>
      </c>
      <c r="BW178" s="532">
        <f>BV178-BU178</f>
        <v>0</v>
      </c>
      <c r="BX178" s="620">
        <f>BX177*BX25</f>
        <v>0</v>
      </c>
      <c r="BY178" s="376">
        <f>BY25*BY177</f>
        <v>0</v>
      </c>
      <c r="BZ178" s="374">
        <f>BZ25*BZ177</f>
        <v>0</v>
      </c>
      <c r="CA178" s="532">
        <f>BZ178-BY178</f>
        <v>0</v>
      </c>
      <c r="CB178" s="620">
        <f>CB177*CB25</f>
        <v>0</v>
      </c>
      <c r="CC178" s="376">
        <f>CC25*CC177</f>
        <v>0</v>
      </c>
      <c r="CD178" s="374">
        <f>CD25*CD177</f>
        <v>0</v>
      </c>
      <c r="CE178" s="532">
        <f>CD178-CC178</f>
        <v>0</v>
      </c>
      <c r="CF178" s="485">
        <f>BT178+BX178+CB178</f>
        <v>0</v>
      </c>
      <c r="CG178" s="533">
        <f>BU178+BY178+CC178</f>
        <v>0</v>
      </c>
      <c r="CH178" s="415">
        <f>BV178+BZ178+CD178</f>
        <v>0</v>
      </c>
      <c r="CI178" s="592">
        <f>CH178-CF178</f>
        <v>0</v>
      </c>
      <c r="CJ178" s="645">
        <f>CH178-CG178</f>
        <v>0</v>
      </c>
      <c r="CK178" s="485">
        <f>SUM(BO178,CF178)</f>
        <v>0</v>
      </c>
      <c r="CL178" s="333">
        <f>BP178+CG178</f>
        <v>0</v>
      </c>
      <c r="CM178" s="9">
        <f>SUM(BQ178,CH178)</f>
        <v>0</v>
      </c>
      <c r="CN178" s="14">
        <f>CM178-CK178</f>
        <v>0</v>
      </c>
      <c r="CO178" s="88">
        <f>CM178-CL178</f>
        <v>0</v>
      </c>
      <c r="CP178" s="345">
        <f>CK178/6</f>
        <v>0</v>
      </c>
      <c r="CQ178" s="183">
        <f>CM178/6</f>
        <v>0</v>
      </c>
      <c r="CR178" s="348" t="e">
        <f>CQ178/CP178</f>
        <v>#DIV/0!</v>
      </c>
      <c r="CS178" s="185">
        <f>CQ178-CP178</f>
        <v>0</v>
      </c>
      <c r="CT178" s="185">
        <f>CO178/6</f>
        <v>0</v>
      </c>
    </row>
    <row r="179" spans="1:98" s="188" customFormat="1" ht="20.100000000000001" customHeight="1">
      <c r="A179" s="80"/>
      <c r="B179" s="120" t="str">
        <f>B177</f>
        <v>%=粗利率</v>
      </c>
      <c r="C179" s="45"/>
      <c r="D179" s="189"/>
      <c r="E179" s="659">
        <v>0.2</v>
      </c>
      <c r="F179" s="902">
        <v>0.19</v>
      </c>
      <c r="G179" s="944"/>
      <c r="H179" s="638">
        <f>G180/F180</f>
        <v>0</v>
      </c>
      <c r="I179" s="659">
        <v>0.2</v>
      </c>
      <c r="J179" s="902">
        <v>0.19</v>
      </c>
      <c r="K179" s="637"/>
      <c r="L179" s="638">
        <f>K180/J180</f>
        <v>0</v>
      </c>
      <c r="M179" s="659">
        <v>0.2</v>
      </c>
      <c r="N179" s="902"/>
      <c r="O179" s="637"/>
      <c r="P179" s="638" t="e">
        <f>O180/N180</f>
        <v>#DIV/0!</v>
      </c>
      <c r="Q179" s="659">
        <f>Q180/Q27</f>
        <v>0.20000000000000004</v>
      </c>
      <c r="R179" s="1060"/>
      <c r="S179" s="964">
        <f>S180/S27</f>
        <v>0.19</v>
      </c>
      <c r="T179" s="636" t="e">
        <f>T180/T27</f>
        <v>#DIV/0!</v>
      </c>
      <c r="U179" s="636">
        <f>T180/Q180</f>
        <v>0</v>
      </c>
      <c r="V179" s="667" t="e">
        <f t="shared" si="369"/>
        <v>#DIV/0!</v>
      </c>
      <c r="W179" s="832">
        <f>T180/S180</f>
        <v>0</v>
      </c>
      <c r="X179" s="659">
        <v>0.3</v>
      </c>
      <c r="Y179" s="902"/>
      <c r="Z179" s="637"/>
      <c r="AA179" s="638" t="e">
        <f>Z180/Y180</f>
        <v>#DIV/0!</v>
      </c>
      <c r="AB179" s="659">
        <v>0.3</v>
      </c>
      <c r="AC179" s="902"/>
      <c r="AD179" s="637"/>
      <c r="AE179" s="638" t="e">
        <f>AD180/AC180</f>
        <v>#DIV/0!</v>
      </c>
      <c r="AF179" s="659">
        <v>0.3</v>
      </c>
      <c r="AG179" s="902"/>
      <c r="AH179" s="637"/>
      <c r="AI179" s="638" t="e">
        <f>AH180/AG180</f>
        <v>#DIV/0!</v>
      </c>
      <c r="AJ179" s="677">
        <f>AJ180/AJ27</f>
        <v>0.3</v>
      </c>
      <c r="AK179" s="1060"/>
      <c r="AL179" s="643" t="e">
        <f>AL180/AL27</f>
        <v>#DIV/0!</v>
      </c>
      <c r="AM179" s="636" t="e">
        <f>AM180/AM27</f>
        <v>#DIV/0!</v>
      </c>
      <c r="AN179" s="965">
        <f>AM180/AJ180</f>
        <v>0</v>
      </c>
      <c r="AO179" s="667" t="e">
        <f t="shared" si="370"/>
        <v>#DIV/0!</v>
      </c>
      <c r="AP179" s="641" t="e">
        <f>AM180/AL180</f>
        <v>#DIV/0!</v>
      </c>
      <c r="AQ179" s="677">
        <f>AQ180/AQ27</f>
        <v>0.26024096385542167</v>
      </c>
      <c r="AR179" s="636"/>
      <c r="AS179" s="218">
        <f>AS180/AS27</f>
        <v>0.19</v>
      </c>
      <c r="AT179" s="218" t="e">
        <f>AT180/AT27</f>
        <v>#DIV/0!</v>
      </c>
      <c r="AU179" s="687">
        <f>AT180/AQ180</f>
        <v>0</v>
      </c>
      <c r="AV179" s="667" t="e">
        <f t="shared" si="371"/>
        <v>#DIV/0!</v>
      </c>
      <c r="AW179" s="89">
        <f>AT180/AS180</f>
        <v>0</v>
      </c>
      <c r="AX179" s="345"/>
      <c r="AY179" s="183"/>
      <c r="BC179" s="659"/>
      <c r="BD179" s="902"/>
      <c r="BE179" s="637"/>
      <c r="BF179" s="638" t="e">
        <f>BE180/BD180</f>
        <v>#DIV/0!</v>
      </c>
      <c r="BG179" s="659"/>
      <c r="BH179" s="902"/>
      <c r="BI179" s="637"/>
      <c r="BJ179" s="638" t="e">
        <f>BI180/BH180</f>
        <v>#DIV/0!</v>
      </c>
      <c r="BK179" s="659"/>
      <c r="BL179" s="902"/>
      <c r="BM179" s="637"/>
      <c r="BN179" s="638" t="e">
        <f>BM180/BL180</f>
        <v>#DIV/0!</v>
      </c>
      <c r="BO179" s="677" t="e">
        <f>BO180/BO27</f>
        <v>#DIV/0!</v>
      </c>
      <c r="BP179" s="643" t="e">
        <f>BP180/BP27</f>
        <v>#DIV/0!</v>
      </c>
      <c r="BQ179" s="636" t="e">
        <f>BQ180/BQ27</f>
        <v>#DIV/0!</v>
      </c>
      <c r="BR179" s="636" t="e">
        <f>BQ180/BO180</f>
        <v>#DIV/0!</v>
      </c>
      <c r="BS179" s="832" t="e">
        <f>BQ180/BP180</f>
        <v>#DIV/0!</v>
      </c>
      <c r="BT179" s="659"/>
      <c r="BU179" s="902"/>
      <c r="BV179" s="637"/>
      <c r="BW179" s="638" t="e">
        <f>BV180/BU180</f>
        <v>#DIV/0!</v>
      </c>
      <c r="BX179" s="659"/>
      <c r="BY179" s="902"/>
      <c r="BZ179" s="637"/>
      <c r="CA179" s="638" t="e">
        <f>BZ180/BY180</f>
        <v>#DIV/0!</v>
      </c>
      <c r="CB179" s="659"/>
      <c r="CC179" s="902"/>
      <c r="CD179" s="637"/>
      <c r="CE179" s="638" t="e">
        <f>CD180/CC180</f>
        <v>#DIV/0!</v>
      </c>
      <c r="CF179" s="677" t="e">
        <f>CF180/CF27</f>
        <v>#DIV/0!</v>
      </c>
      <c r="CG179" s="643" t="e">
        <f>CG180/CG27</f>
        <v>#DIV/0!</v>
      </c>
      <c r="CH179" s="636" t="e">
        <f>CH180/CH27</f>
        <v>#DIV/0!</v>
      </c>
      <c r="CI179" s="687" t="e">
        <f>CH180/CF180</f>
        <v>#DIV/0!</v>
      </c>
      <c r="CJ179" s="641" t="e">
        <f>CH180/CG180</f>
        <v>#DIV/0!</v>
      </c>
      <c r="CK179" s="677" t="e">
        <f>CK180/CK27</f>
        <v>#DIV/0!</v>
      </c>
      <c r="CL179" s="218" t="e">
        <f>CL180/CL27</f>
        <v>#DIV/0!</v>
      </c>
      <c r="CM179" s="218" t="e">
        <f>CM180/CM27</f>
        <v>#DIV/0!</v>
      </c>
      <c r="CN179" s="687" t="e">
        <f>CM180/CK180</f>
        <v>#DIV/0!</v>
      </c>
      <c r="CO179" s="89" t="e">
        <f>CM180/CL180</f>
        <v>#DIV/0!</v>
      </c>
      <c r="CP179" s="345"/>
      <c r="CQ179" s="183"/>
    </row>
    <row r="180" spans="1:98" s="185" customFormat="1" ht="20.100000000000001" customHeight="1">
      <c r="A180" s="80"/>
      <c r="B180" s="41" t="s">
        <v>101</v>
      </c>
      <c r="C180" s="187"/>
      <c r="D180" s="181"/>
      <c r="E180" s="620">
        <f>E179*E27</f>
        <v>16.923076923076927</v>
      </c>
      <c r="F180" s="376">
        <f>F27*F179</f>
        <v>31.504273504273506</v>
      </c>
      <c r="G180" s="375">
        <f>G27*G179</f>
        <v>0</v>
      </c>
      <c r="H180" s="532">
        <f>G180-F180</f>
        <v>-31.504273504273506</v>
      </c>
      <c r="I180" s="620">
        <f>I179*I27</f>
        <v>16.923076923076927</v>
      </c>
      <c r="J180" s="376">
        <f>J27*J179</f>
        <v>30.042735042735046</v>
      </c>
      <c r="K180" s="374">
        <f>K27*K179</f>
        <v>0</v>
      </c>
      <c r="L180" s="532">
        <f>K180-J180</f>
        <v>-30.042735042735046</v>
      </c>
      <c r="M180" s="620">
        <f>M179*M27</f>
        <v>16.923076923076927</v>
      </c>
      <c r="N180" s="376">
        <f>N27*N179</f>
        <v>0</v>
      </c>
      <c r="O180" s="374">
        <f>O27*O179</f>
        <v>0</v>
      </c>
      <c r="P180" s="532">
        <f>O180-N180</f>
        <v>0</v>
      </c>
      <c r="Q180" s="644">
        <f>E180+I180+M180</f>
        <v>50.769230769230781</v>
      </c>
      <c r="R180" s="1023">
        <f>R27*R179</f>
        <v>0</v>
      </c>
      <c r="S180" s="592">
        <f>F180+J180+N180</f>
        <v>61.547008547008552</v>
      </c>
      <c r="T180" s="415">
        <f>G180+K180+O180</f>
        <v>0</v>
      </c>
      <c r="U180" s="499">
        <f>T180-Q180</f>
        <v>-50.769230769230781</v>
      </c>
      <c r="V180" s="377">
        <f t="shared" si="369"/>
        <v>0</v>
      </c>
      <c r="W180" s="645">
        <f>T180-S180</f>
        <v>-61.547008547008552</v>
      </c>
      <c r="X180" s="620">
        <f>X179*X27</f>
        <v>38.46153846153846</v>
      </c>
      <c r="Y180" s="376">
        <f>Y27*Y179</f>
        <v>0</v>
      </c>
      <c r="Z180" s="374">
        <f>Z27*Z179</f>
        <v>0</v>
      </c>
      <c r="AA180" s="532">
        <f>Z180-Y180</f>
        <v>0</v>
      </c>
      <c r="AB180" s="620">
        <f>AB179*AB27</f>
        <v>38.46153846153846</v>
      </c>
      <c r="AC180" s="376">
        <f>AC27*AC179</f>
        <v>0</v>
      </c>
      <c r="AD180" s="374">
        <f>AD27*AD179</f>
        <v>0</v>
      </c>
      <c r="AE180" s="532">
        <f>AD180-AC180</f>
        <v>0</v>
      </c>
      <c r="AF180" s="620">
        <f>AF179*AF27</f>
        <v>38.46153846153846</v>
      </c>
      <c r="AG180" s="376">
        <f>AG27*AG179</f>
        <v>0</v>
      </c>
      <c r="AH180" s="374">
        <f>AH27*AH179</f>
        <v>0</v>
      </c>
      <c r="AI180" s="532">
        <f>AH180-AG180</f>
        <v>0</v>
      </c>
      <c r="AJ180" s="485">
        <f>X180+AB180+AF180</f>
        <v>115.38461538461539</v>
      </c>
      <c r="AK180" s="1023">
        <f>AK27*AK179</f>
        <v>0</v>
      </c>
      <c r="AL180" s="533">
        <f>Y180+AC180+AG180</f>
        <v>0</v>
      </c>
      <c r="AM180" s="415">
        <f>Z180+AD180+AH180</f>
        <v>0</v>
      </c>
      <c r="AN180" s="592">
        <f>AM180-AJ180</f>
        <v>-115.38461538461539</v>
      </c>
      <c r="AO180" s="377">
        <f t="shared" si="370"/>
        <v>0</v>
      </c>
      <c r="AP180" s="645">
        <f>AM180-AL180</f>
        <v>0</v>
      </c>
      <c r="AQ180" s="485">
        <f>SUM(Q180,AJ180)</f>
        <v>166.15384615384616</v>
      </c>
      <c r="AR180" s="534">
        <f>AR27*AR179</f>
        <v>0</v>
      </c>
      <c r="AS180" s="333">
        <f>S180+AL180</f>
        <v>61.547008547008552</v>
      </c>
      <c r="AT180" s="9">
        <f>SUM(T180,AM180)</f>
        <v>0</v>
      </c>
      <c r="AU180" s="14">
        <f>AT180-AQ180</f>
        <v>-166.15384615384616</v>
      </c>
      <c r="AV180" s="377">
        <f t="shared" si="371"/>
        <v>0</v>
      </c>
      <c r="AW180" s="88">
        <f>AT180-AS180</f>
        <v>-61.547008547008552</v>
      </c>
      <c r="AX180" s="345">
        <f>AQ180/6</f>
        <v>27.692307692307693</v>
      </c>
      <c r="AY180" s="183">
        <f>AT180/6</f>
        <v>0</v>
      </c>
      <c r="AZ180" s="348">
        <f>AY180/AX180</f>
        <v>0</v>
      </c>
      <c r="BA180" s="185">
        <f>AY180-AX180</f>
        <v>-27.692307692307693</v>
      </c>
      <c r="BB180" s="185">
        <f>AW180/6</f>
        <v>-10.257834757834759</v>
      </c>
      <c r="BC180" s="620">
        <f>BC179*BC27</f>
        <v>0</v>
      </c>
      <c r="BD180" s="376">
        <f>BD27*BD179</f>
        <v>0</v>
      </c>
      <c r="BE180" s="374">
        <f>BE27*BE179</f>
        <v>0</v>
      </c>
      <c r="BF180" s="532">
        <f>BE180-BD180</f>
        <v>0</v>
      </c>
      <c r="BG180" s="620">
        <f>BG179*BG27</f>
        <v>0</v>
      </c>
      <c r="BH180" s="376">
        <f>BH27*BH179</f>
        <v>0</v>
      </c>
      <c r="BI180" s="374">
        <f>BI27*BI179</f>
        <v>0</v>
      </c>
      <c r="BJ180" s="532">
        <f>BI180-BH180</f>
        <v>0</v>
      </c>
      <c r="BK180" s="620">
        <f>BK179*BK27</f>
        <v>0</v>
      </c>
      <c r="BL180" s="376">
        <f>BL27*BL179</f>
        <v>0</v>
      </c>
      <c r="BM180" s="374">
        <f>BM27*BM179</f>
        <v>0</v>
      </c>
      <c r="BN180" s="532">
        <f>BM180-BL180</f>
        <v>0</v>
      </c>
      <c r="BO180" s="485">
        <f>BC180+BG180+BK180</f>
        <v>0</v>
      </c>
      <c r="BP180" s="592">
        <f>BD180+BH180+BL180</f>
        <v>0</v>
      </c>
      <c r="BQ180" s="415">
        <f>BE180+BI180+BM180</f>
        <v>0</v>
      </c>
      <c r="BR180" s="499">
        <f>BQ180-BO180</f>
        <v>0</v>
      </c>
      <c r="BS180" s="645">
        <f>BQ180-BP180</f>
        <v>0</v>
      </c>
      <c r="BT180" s="620">
        <f>BT179*BT27</f>
        <v>0</v>
      </c>
      <c r="BU180" s="376">
        <f>BU27*BU179</f>
        <v>0</v>
      </c>
      <c r="BV180" s="374">
        <f>BV27*BV179</f>
        <v>0</v>
      </c>
      <c r="BW180" s="532">
        <f>BV180-BU180</f>
        <v>0</v>
      </c>
      <c r="BX180" s="620">
        <f>BX179*BX27</f>
        <v>0</v>
      </c>
      <c r="BY180" s="376">
        <f>BY27*BY179</f>
        <v>0</v>
      </c>
      <c r="BZ180" s="374">
        <f>BZ27*BZ179</f>
        <v>0</v>
      </c>
      <c r="CA180" s="532">
        <f>BZ180-BY180</f>
        <v>0</v>
      </c>
      <c r="CB180" s="620">
        <f>CB179*CB27</f>
        <v>0</v>
      </c>
      <c r="CC180" s="376">
        <f>CC27*CC179</f>
        <v>0</v>
      </c>
      <c r="CD180" s="374">
        <f>CD27*CD179</f>
        <v>0</v>
      </c>
      <c r="CE180" s="532">
        <f>CD180-CC180</f>
        <v>0</v>
      </c>
      <c r="CF180" s="485">
        <f>BT180+BX180+CB180</f>
        <v>0</v>
      </c>
      <c r="CG180" s="533">
        <f>BU180+BY180+CC180</f>
        <v>0</v>
      </c>
      <c r="CH180" s="415">
        <f>BV180+BZ180+CD180</f>
        <v>0</v>
      </c>
      <c r="CI180" s="592">
        <f>CH180-CF180</f>
        <v>0</v>
      </c>
      <c r="CJ180" s="645">
        <f>CH180-CG180</f>
        <v>0</v>
      </c>
      <c r="CK180" s="485">
        <f>SUM(BO180,CF180)</f>
        <v>0</v>
      </c>
      <c r="CL180" s="333">
        <f>BP180+CG180</f>
        <v>0</v>
      </c>
      <c r="CM180" s="9">
        <f>SUM(BQ180,CH180)</f>
        <v>0</v>
      </c>
      <c r="CN180" s="14">
        <f>CM180-CK180</f>
        <v>0</v>
      </c>
      <c r="CO180" s="88">
        <f>CM180-CL180</f>
        <v>0</v>
      </c>
      <c r="CP180" s="345">
        <f>CK180/6</f>
        <v>0</v>
      </c>
      <c r="CQ180" s="183">
        <f>CM180/6</f>
        <v>0</v>
      </c>
      <c r="CR180" s="348" t="e">
        <f>CQ180/CP180</f>
        <v>#DIV/0!</v>
      </c>
      <c r="CS180" s="185">
        <f>CQ180-CP180</f>
        <v>0</v>
      </c>
      <c r="CT180" s="185">
        <f>CO180/6</f>
        <v>0</v>
      </c>
    </row>
    <row r="181" spans="1:98" s="188" customFormat="1" ht="20.100000000000001" customHeight="1">
      <c r="A181" s="79" t="s">
        <v>61</v>
      </c>
      <c r="B181" s="45"/>
      <c r="C181" s="45"/>
      <c r="D181" s="189"/>
      <c r="E181" s="901">
        <f>E182/E29</f>
        <v>0.17241390905314791</v>
      </c>
      <c r="F181" s="909">
        <f>F182/F29</f>
        <v>0.1732367214947686</v>
      </c>
      <c r="G181" s="951" t="e">
        <f>G182/G29</f>
        <v>#DIV/0!</v>
      </c>
      <c r="H181" s="638">
        <f>G182/F182</f>
        <v>0</v>
      </c>
      <c r="I181" s="901">
        <f>I182/I29</f>
        <v>0.17406441609328469</v>
      </c>
      <c r="J181" s="909">
        <f>J182/J29</f>
        <v>0.17402680461440184</v>
      </c>
      <c r="K181" s="679" t="e">
        <f>K182/K29</f>
        <v>#DIV/0!</v>
      </c>
      <c r="L181" s="638">
        <f>K182/J182</f>
        <v>0</v>
      </c>
      <c r="M181" s="901">
        <f>M182/M29</f>
        <v>0.17397507493460374</v>
      </c>
      <c r="N181" s="909">
        <f>N182/N29</f>
        <v>0.17568331153796682</v>
      </c>
      <c r="O181" s="679" t="e">
        <f>O182/O29</f>
        <v>#DIV/0!</v>
      </c>
      <c r="P181" s="537">
        <f>O182/N182</f>
        <v>0</v>
      </c>
      <c r="Q181" s="901">
        <f>Q182/Q29</f>
        <v>0.1735115548143942</v>
      </c>
      <c r="R181" s="1063" t="e">
        <f>R182/R29</f>
        <v>#DIV/0!</v>
      </c>
      <c r="S181" s="960">
        <f>S182/S29</f>
        <v>0.17427127874159787</v>
      </c>
      <c r="T181" s="672" t="e">
        <f>T182/T29</f>
        <v>#DIV/0!</v>
      </c>
      <c r="U181" s="636">
        <f>T182/Q182</f>
        <v>0</v>
      </c>
      <c r="V181" s="667" t="e">
        <f t="shared" si="369"/>
        <v>#DIV/0!</v>
      </c>
      <c r="W181" s="832">
        <f>T182/S182</f>
        <v>0</v>
      </c>
      <c r="X181" s="901">
        <f>X182/X29</f>
        <v>0.17808304173524142</v>
      </c>
      <c r="Y181" s="909" t="e">
        <f>Y182/Y29</f>
        <v>#DIV/0!</v>
      </c>
      <c r="Z181" s="679" t="e">
        <f>Z182/Z29</f>
        <v>#DIV/0!</v>
      </c>
      <c r="AA181" s="537" t="e">
        <f>Z182/Y182</f>
        <v>#DIV/0!</v>
      </c>
      <c r="AB181" s="901">
        <f>AB182/AB29</f>
        <v>0.17590907453142751</v>
      </c>
      <c r="AC181" s="909" t="e">
        <f>AC182/AC29</f>
        <v>#DIV/0!</v>
      </c>
      <c r="AD181" s="679" t="e">
        <f>AD182/AD29</f>
        <v>#DIV/0!</v>
      </c>
      <c r="AE181" s="537">
        <f>AD182/AC182</f>
        <v>0</v>
      </c>
      <c r="AF181" s="901">
        <f>AF182/AF29</f>
        <v>0.1700962546632348</v>
      </c>
      <c r="AG181" s="909" t="e">
        <f>AG182/AG29</f>
        <v>#DIV/0!</v>
      </c>
      <c r="AH181" s="679" t="e">
        <f>AH182/AH29</f>
        <v>#DIV/0!</v>
      </c>
      <c r="AI181" s="537">
        <f>AH182/AG182</f>
        <v>0</v>
      </c>
      <c r="AJ181" s="661">
        <f>AJ182/AJ29</f>
        <v>0.1748314563782698</v>
      </c>
      <c r="AK181" s="1063" t="e">
        <f>AK182/AK29</f>
        <v>#DIV/0!</v>
      </c>
      <c r="AL181" s="678" t="e">
        <f>AL182/AL29</f>
        <v>#DIV/0!</v>
      </c>
      <c r="AM181" s="672" t="e">
        <f>AM182/AM29</f>
        <v>#DIV/0!</v>
      </c>
      <c r="AN181" s="965">
        <f>AM182/AJ182</f>
        <v>0</v>
      </c>
      <c r="AO181" s="667" t="e">
        <f t="shared" si="370"/>
        <v>#DIV/0!</v>
      </c>
      <c r="AP181" s="680">
        <f>AM182/AL182</f>
        <v>0</v>
      </c>
      <c r="AQ181" s="661">
        <f>AQ182/AQ29</f>
        <v>0.17415473839115028</v>
      </c>
      <c r="AR181" s="672" t="e">
        <f>AR182/AR29</f>
        <v>#DIV/0!</v>
      </c>
      <c r="AS181" s="70">
        <f>AS182/AS29</f>
        <v>0.23961022346458113</v>
      </c>
      <c r="AT181" s="70" t="e">
        <f>AT182/AT29</f>
        <v>#DIV/0!</v>
      </c>
      <c r="AU181" s="636">
        <f>AT182/AQ182</f>
        <v>0</v>
      </c>
      <c r="AV181" s="667" t="e">
        <f t="shared" si="371"/>
        <v>#DIV/0!</v>
      </c>
      <c r="AW181" s="89">
        <f>AT182/AS182</f>
        <v>0</v>
      </c>
      <c r="AX181" s="345"/>
      <c r="AY181" s="183"/>
      <c r="BC181" s="901" t="e">
        <f>BC182/BC29</f>
        <v>#DIV/0!</v>
      </c>
      <c r="BD181" s="909" t="e">
        <f>BD182/BD29</f>
        <v>#DIV/0!</v>
      </c>
      <c r="BE181" s="679" t="e">
        <f>BE182/BE29</f>
        <v>#DIV/0!</v>
      </c>
      <c r="BF181" s="638" t="e">
        <f>BE182/BD182</f>
        <v>#DIV/0!</v>
      </c>
      <c r="BG181" s="901" t="e">
        <f>BG182/BG29</f>
        <v>#DIV/0!</v>
      </c>
      <c r="BH181" s="909" t="e">
        <f>BH182/BH29</f>
        <v>#DIV/0!</v>
      </c>
      <c r="BI181" s="679" t="e">
        <f>BI182/BI29</f>
        <v>#DIV/0!</v>
      </c>
      <c r="BJ181" s="638" t="e">
        <f>BI182/BH182</f>
        <v>#DIV/0!</v>
      </c>
      <c r="BK181" s="901" t="e">
        <f>BK182/BK29</f>
        <v>#DIV/0!</v>
      </c>
      <c r="BL181" s="909">
        <f>BL182/BL29</f>
        <v>0</v>
      </c>
      <c r="BM181" s="679">
        <f>BM182/BM29</f>
        <v>0</v>
      </c>
      <c r="BN181" s="537" t="e">
        <f>BM182/BL182</f>
        <v>#DIV/0!</v>
      </c>
      <c r="BO181" s="661" t="e">
        <f>BO182/BO29</f>
        <v>#DIV/0!</v>
      </c>
      <c r="BP181" s="678">
        <f>BP182/BP29</f>
        <v>0</v>
      </c>
      <c r="BQ181" s="672">
        <f>BQ182/BQ29</f>
        <v>0</v>
      </c>
      <c r="BR181" s="636" t="e">
        <f>BQ182/BO182</f>
        <v>#DIV/0!</v>
      </c>
      <c r="BS181" s="832" t="e">
        <f>BQ182/BP182</f>
        <v>#DIV/0!</v>
      </c>
      <c r="BT181" s="901" t="e">
        <f>BT182/BT29</f>
        <v>#DIV/0!</v>
      </c>
      <c r="BU181" s="909" t="e">
        <f>BU182/BU29</f>
        <v>#DIV/0!</v>
      </c>
      <c r="BV181" s="679" t="e">
        <f>BV182/BV29</f>
        <v>#DIV/0!</v>
      </c>
      <c r="BW181" s="537" t="e">
        <f>BV182/BU182</f>
        <v>#DIV/0!</v>
      </c>
      <c r="BX181" s="901" t="e">
        <f>BX182/BX29</f>
        <v>#DIV/0!</v>
      </c>
      <c r="BY181" s="909" t="e">
        <f>BY182/BY29</f>
        <v>#DIV/0!</v>
      </c>
      <c r="BZ181" s="679" t="e">
        <f>BZ182/BZ29</f>
        <v>#DIV/0!</v>
      </c>
      <c r="CA181" s="537" t="e">
        <f>BZ182/BY182</f>
        <v>#DIV/0!</v>
      </c>
      <c r="CB181" s="901" t="e">
        <f>CB182/CB29</f>
        <v>#DIV/0!</v>
      </c>
      <c r="CC181" s="909" t="e">
        <f>CC182/CC29</f>
        <v>#DIV/0!</v>
      </c>
      <c r="CD181" s="679" t="e">
        <f>CD182/CD29</f>
        <v>#DIV/0!</v>
      </c>
      <c r="CE181" s="537" t="e">
        <f>CD182/CC182</f>
        <v>#DIV/0!</v>
      </c>
      <c r="CF181" s="661" t="e">
        <f>CF182/CF29</f>
        <v>#DIV/0!</v>
      </c>
      <c r="CG181" s="678" t="e">
        <f>CG182/CG29</f>
        <v>#DIV/0!</v>
      </c>
      <c r="CH181" s="672" t="e">
        <f>CH182/CH29</f>
        <v>#DIV/0!</v>
      </c>
      <c r="CI181" s="687" t="e">
        <f>CH182/CF182</f>
        <v>#DIV/0!</v>
      </c>
      <c r="CJ181" s="680" t="e">
        <f>CH182/CG182</f>
        <v>#DIV/0!</v>
      </c>
      <c r="CK181" s="661" t="e">
        <f>CK182/CK29</f>
        <v>#DIV/0!</v>
      </c>
      <c r="CL181" s="70">
        <f>CL182/CL29</f>
        <v>0</v>
      </c>
      <c r="CM181" s="70">
        <f>CM182/CM29</f>
        <v>0</v>
      </c>
      <c r="CN181" s="636" t="e">
        <f>CM182/CK182</f>
        <v>#DIV/0!</v>
      </c>
      <c r="CO181" s="89" t="e">
        <f>CM182/CL182</f>
        <v>#DIV/0!</v>
      </c>
      <c r="CP181" s="345"/>
      <c r="CQ181" s="183"/>
    </row>
    <row r="182" spans="1:98" s="185" customFormat="1" ht="20.100000000000001" customHeight="1" thickBot="1">
      <c r="A182" s="41" t="s">
        <v>48</v>
      </c>
      <c r="B182" s="187"/>
      <c r="C182" s="187"/>
      <c r="D182" s="181"/>
      <c r="E182" s="706">
        <f>E156+E162+E176+E168+E174+E178+E180</f>
        <v>52151.37606837607</v>
      </c>
      <c r="F182" s="893">
        <f>F156+F162+F176+F168+F174+F178+F180</f>
        <v>61446.324786324789</v>
      </c>
      <c r="G182" s="938">
        <f>G156+G162+G176+G168+G174+G178+G180</f>
        <v>0</v>
      </c>
      <c r="H182" s="587">
        <f>G182-F182</f>
        <v>-61446.324786324789</v>
      </c>
      <c r="I182" s="706">
        <f>I156+I162+I176+I168+I174+I178+I180</f>
        <v>56801.384615384617</v>
      </c>
      <c r="J182" s="893">
        <f>J156+J162+J176+J168+J174+J178+J180</f>
        <v>59375.119658119664</v>
      </c>
      <c r="K182" s="586">
        <f>K156+K162+K176+K168+K174+K178+K180</f>
        <v>0</v>
      </c>
      <c r="L182" s="587">
        <f>K182-J182</f>
        <v>-59375.119658119664</v>
      </c>
      <c r="M182" s="706">
        <f t="shared" ref="M182:AY182" si="396">M156+M162+M176+M168+M174+M178+M180</f>
        <v>56901.299145299148</v>
      </c>
      <c r="N182" s="893">
        <f t="shared" ref="N182" si="397">N156+N162+N176+N168+N174+N178+N180</f>
        <v>56033.666666666672</v>
      </c>
      <c r="O182" s="586">
        <f t="shared" si="396"/>
        <v>0</v>
      </c>
      <c r="P182" s="587">
        <f t="shared" si="396"/>
        <v>-56033.666666666672</v>
      </c>
      <c r="Q182" s="706">
        <f t="shared" si="396"/>
        <v>165854.05982905981</v>
      </c>
      <c r="R182" s="1034">
        <f t="shared" ref="R182" si="398">R156+R162+R176+R168+R174+R178+R180</f>
        <v>0</v>
      </c>
      <c r="S182" s="1053">
        <f t="shared" si="396"/>
        <v>176855.11111111112</v>
      </c>
      <c r="T182" s="454">
        <f t="shared" si="396"/>
        <v>0</v>
      </c>
      <c r="U182" s="454">
        <f t="shared" si="396"/>
        <v>-165854.05982905981</v>
      </c>
      <c r="V182" s="453">
        <f t="shared" si="369"/>
        <v>0</v>
      </c>
      <c r="W182" s="682">
        <f t="shared" si="396"/>
        <v>-176855.11111111112</v>
      </c>
      <c r="X182" s="706">
        <f t="shared" si="396"/>
        <v>55421.421288470861</v>
      </c>
      <c r="Y182" s="893">
        <f t="shared" si="396"/>
        <v>0</v>
      </c>
      <c r="Z182" s="586">
        <f t="shared" si="396"/>
        <v>0</v>
      </c>
      <c r="AA182" s="587">
        <f t="shared" si="396"/>
        <v>-33153.846153846156</v>
      </c>
      <c r="AB182" s="706">
        <f t="shared" si="396"/>
        <v>54307.040398396821</v>
      </c>
      <c r="AC182" s="893">
        <f t="shared" si="396"/>
        <v>33153.846153846156</v>
      </c>
      <c r="AD182" s="586">
        <f t="shared" si="396"/>
        <v>0</v>
      </c>
      <c r="AE182" s="587">
        <f t="shared" si="396"/>
        <v>-33153.846153846156</v>
      </c>
      <c r="AF182" s="706">
        <f t="shared" si="396"/>
        <v>49105.916432790436</v>
      </c>
      <c r="AG182" s="893">
        <f t="shared" si="396"/>
        <v>33153.846153846156</v>
      </c>
      <c r="AH182" s="586">
        <f t="shared" si="396"/>
        <v>0</v>
      </c>
      <c r="AI182" s="587">
        <f t="shared" si="396"/>
        <v>-33153.846153846156</v>
      </c>
      <c r="AJ182" s="588">
        <f t="shared" si="396"/>
        <v>158834.37811965813</v>
      </c>
      <c r="AK182" s="1034">
        <f t="shared" si="396"/>
        <v>0</v>
      </c>
      <c r="AL182" s="681">
        <f t="shared" si="396"/>
        <v>66307.692307692312</v>
      </c>
      <c r="AM182" s="454">
        <f t="shared" si="396"/>
        <v>0</v>
      </c>
      <c r="AN182" s="506">
        <f t="shared" si="396"/>
        <v>-158834.37811965813</v>
      </c>
      <c r="AO182" s="453">
        <f t="shared" si="370"/>
        <v>0</v>
      </c>
      <c r="AP182" s="682">
        <f t="shared" si="396"/>
        <v>-66307.692307692312</v>
      </c>
      <c r="AQ182" s="505">
        <f t="shared" si="396"/>
        <v>324688.43794871797</v>
      </c>
      <c r="AR182" s="454">
        <f t="shared" ref="AR182" si="399">AR156+AR162+AR176+AR168+AR174+AR178+AR180</f>
        <v>0</v>
      </c>
      <c r="AS182" s="347">
        <f t="shared" si="396"/>
        <v>243162.80341880344</v>
      </c>
      <c r="AT182" s="11">
        <f t="shared" si="396"/>
        <v>0</v>
      </c>
      <c r="AU182" s="15">
        <f t="shared" si="396"/>
        <v>-324688.43794871797</v>
      </c>
      <c r="AV182" s="453">
        <f t="shared" si="371"/>
        <v>0</v>
      </c>
      <c r="AW182" s="53">
        <f t="shared" si="396"/>
        <v>-243162.80341880344</v>
      </c>
      <c r="AX182" s="345">
        <f t="shared" si="396"/>
        <v>54114.739658119644</v>
      </c>
      <c r="AY182" s="183">
        <f t="shared" si="396"/>
        <v>0</v>
      </c>
      <c r="AZ182" s="348">
        <f>AY182/AX182</f>
        <v>0</v>
      </c>
      <c r="BA182" s="185">
        <f>AY182-AX182</f>
        <v>-54114.739658119644</v>
      </c>
      <c r="BB182" s="185">
        <f>AW182/6</f>
        <v>-40527.133903133908</v>
      </c>
      <c r="BC182" s="706">
        <f>BC156+BC162+BC176+BC168+BC174+BC178+BC180</f>
        <v>0</v>
      </c>
      <c r="BD182" s="893">
        <f>BD156+BD162+BD176+BD168+BD174+BD178+BD180</f>
        <v>0</v>
      </c>
      <c r="BE182" s="586">
        <f>BE156+BE162+BE176+BE168+BE174+BE178+BE180</f>
        <v>0</v>
      </c>
      <c r="BF182" s="587">
        <f>BE182-BD182</f>
        <v>0</v>
      </c>
      <c r="BG182" s="706">
        <f>BG156+BG162+BG176+BG168+BG174+BG178+BG180</f>
        <v>0</v>
      </c>
      <c r="BH182" s="893">
        <f>BH156+BH162+BH176+BH168+BH174+BH178+BH180</f>
        <v>0</v>
      </c>
      <c r="BI182" s="586">
        <f>BI156+BI162+BI176+BI168+BI174+BI178+BI180</f>
        <v>0</v>
      </c>
      <c r="BJ182" s="587">
        <f>BI182-BH182</f>
        <v>0</v>
      </c>
      <c r="BK182" s="706">
        <f t="shared" ref="BK182:CQ182" si="400">BK156+BK162+BK176+BK168+BK174+BK178+BK180</f>
        <v>0</v>
      </c>
      <c r="BL182" s="893">
        <f t="shared" si="400"/>
        <v>0</v>
      </c>
      <c r="BM182" s="586">
        <f t="shared" si="400"/>
        <v>0</v>
      </c>
      <c r="BN182" s="587">
        <f t="shared" si="400"/>
        <v>0</v>
      </c>
      <c r="BO182" s="588">
        <f t="shared" si="400"/>
        <v>0</v>
      </c>
      <c r="BP182" s="681">
        <f t="shared" si="400"/>
        <v>0</v>
      </c>
      <c r="BQ182" s="454">
        <f t="shared" si="400"/>
        <v>0</v>
      </c>
      <c r="BR182" s="454">
        <f t="shared" si="400"/>
        <v>0</v>
      </c>
      <c r="BS182" s="682">
        <f t="shared" si="400"/>
        <v>0</v>
      </c>
      <c r="BT182" s="706">
        <f t="shared" si="400"/>
        <v>0</v>
      </c>
      <c r="BU182" s="893">
        <f t="shared" si="400"/>
        <v>0</v>
      </c>
      <c r="BV182" s="586">
        <f t="shared" si="400"/>
        <v>0</v>
      </c>
      <c r="BW182" s="587">
        <f t="shared" si="400"/>
        <v>0</v>
      </c>
      <c r="BX182" s="706">
        <f t="shared" si="400"/>
        <v>0</v>
      </c>
      <c r="BY182" s="893">
        <f t="shared" si="400"/>
        <v>0</v>
      </c>
      <c r="BZ182" s="586">
        <f t="shared" si="400"/>
        <v>0</v>
      </c>
      <c r="CA182" s="587">
        <f t="shared" si="400"/>
        <v>0</v>
      </c>
      <c r="CB182" s="706">
        <f t="shared" si="400"/>
        <v>0</v>
      </c>
      <c r="CC182" s="893">
        <f t="shared" si="400"/>
        <v>0</v>
      </c>
      <c r="CD182" s="586">
        <f t="shared" si="400"/>
        <v>0</v>
      </c>
      <c r="CE182" s="587">
        <f t="shared" si="400"/>
        <v>0</v>
      </c>
      <c r="CF182" s="588">
        <f t="shared" si="400"/>
        <v>0</v>
      </c>
      <c r="CG182" s="681">
        <f t="shared" si="400"/>
        <v>0</v>
      </c>
      <c r="CH182" s="454">
        <f t="shared" si="400"/>
        <v>0</v>
      </c>
      <c r="CI182" s="506">
        <f t="shared" si="400"/>
        <v>0</v>
      </c>
      <c r="CJ182" s="682">
        <f t="shared" si="400"/>
        <v>0</v>
      </c>
      <c r="CK182" s="505">
        <f t="shared" si="400"/>
        <v>0</v>
      </c>
      <c r="CL182" s="347">
        <f t="shared" si="400"/>
        <v>0</v>
      </c>
      <c r="CM182" s="11">
        <f t="shared" si="400"/>
        <v>0</v>
      </c>
      <c r="CN182" s="15">
        <f t="shared" si="400"/>
        <v>0</v>
      </c>
      <c r="CO182" s="53">
        <f t="shared" si="400"/>
        <v>0</v>
      </c>
      <c r="CP182" s="345">
        <f t="shared" si="400"/>
        <v>0</v>
      </c>
      <c r="CQ182" s="183">
        <f t="shared" si="400"/>
        <v>0</v>
      </c>
      <c r="CR182" s="348" t="e">
        <f>CQ182/CP182</f>
        <v>#DIV/0!</v>
      </c>
      <c r="CS182" s="185">
        <f>CQ182-CP182</f>
        <v>0</v>
      </c>
      <c r="CT182" s="185">
        <f>CO182/6</f>
        <v>0</v>
      </c>
    </row>
    <row r="183" spans="1:98" ht="20.100000000000001" customHeight="1">
      <c r="A183" s="45"/>
      <c r="B183" s="32"/>
      <c r="C183" s="32"/>
      <c r="D183" s="32"/>
      <c r="E183" s="474"/>
      <c r="F183" s="683"/>
      <c r="G183" s="683"/>
      <c r="H183" s="683"/>
      <c r="I183" s="474"/>
      <c r="J183" s="683"/>
      <c r="K183" s="683"/>
      <c r="L183" s="683"/>
      <c r="M183" s="474"/>
      <c r="N183" s="474"/>
      <c r="O183" s="683"/>
      <c r="P183" s="683"/>
      <c r="Q183" s="474">
        <f>Q182/3</f>
        <v>55284.686609686607</v>
      </c>
      <c r="R183" s="474"/>
      <c r="S183" s="474"/>
      <c r="T183" s="683"/>
      <c r="U183" s="474"/>
      <c r="V183" s="474"/>
      <c r="W183" s="474"/>
      <c r="X183" s="474"/>
      <c r="Y183" s="474"/>
      <c r="Z183" s="683"/>
      <c r="AA183" s="683"/>
      <c r="AB183" s="474"/>
      <c r="AC183" s="474"/>
      <c r="AD183" s="683"/>
      <c r="AE183" s="683"/>
      <c r="AF183" s="474"/>
      <c r="AG183" s="474"/>
      <c r="AH183" s="683"/>
      <c r="AI183" s="683"/>
      <c r="AJ183" s="474">
        <f>AJ182/3</f>
        <v>52944.792706552711</v>
      </c>
      <c r="AK183" s="474"/>
      <c r="AL183" s="474"/>
      <c r="AM183" s="683"/>
      <c r="AN183" s="474"/>
      <c r="AO183" s="474"/>
      <c r="AP183" s="474"/>
      <c r="AQ183" s="512"/>
      <c r="AR183" s="474"/>
      <c r="AS183" s="57"/>
      <c r="AT183" s="17"/>
      <c r="AU183" s="16"/>
      <c r="AV183" s="474"/>
      <c r="AW183" s="57"/>
      <c r="AX183" s="85"/>
      <c r="AY183" s="85"/>
      <c r="BC183" s="474"/>
      <c r="BD183" s="683"/>
      <c r="BE183" s="683"/>
      <c r="BF183" s="683"/>
      <c r="BG183" s="474"/>
      <c r="BH183" s="683"/>
      <c r="BI183" s="683"/>
      <c r="BJ183" s="683"/>
      <c r="BK183" s="474"/>
      <c r="BL183" s="474"/>
      <c r="BM183" s="683"/>
      <c r="BN183" s="683"/>
      <c r="BO183" s="474"/>
      <c r="BP183" s="474"/>
      <c r="BQ183" s="683"/>
      <c r="BR183" s="474"/>
      <c r="BS183" s="474"/>
      <c r="BT183" s="474"/>
      <c r="BU183" s="474"/>
      <c r="BV183" s="683"/>
      <c r="BW183" s="683"/>
      <c r="BX183" s="474"/>
      <c r="BY183" s="474"/>
      <c r="BZ183" s="683"/>
      <c r="CA183" s="683"/>
      <c r="CB183" s="474"/>
      <c r="CC183" s="474"/>
      <c r="CD183" s="683"/>
      <c r="CE183" s="683"/>
      <c r="CF183" s="474"/>
      <c r="CG183" s="474"/>
      <c r="CH183" s="683"/>
      <c r="CI183" s="474"/>
      <c r="CJ183" s="474"/>
      <c r="CK183" s="512"/>
      <c r="CL183" s="57"/>
      <c r="CM183" s="17"/>
      <c r="CN183" s="16"/>
      <c r="CO183" s="57"/>
      <c r="CP183" s="85"/>
      <c r="CQ183" s="85"/>
    </row>
    <row r="184" spans="1:98" ht="21.75" thickBot="1">
      <c r="A184" s="117" t="s">
        <v>37</v>
      </c>
      <c r="B184" s="35"/>
      <c r="C184" s="35"/>
      <c r="D184" s="294"/>
      <c r="E184" s="511"/>
      <c r="F184" s="511"/>
      <c r="G184" s="511"/>
      <c r="H184" s="510"/>
      <c r="I184" s="511"/>
      <c r="J184" s="511"/>
      <c r="K184" s="511"/>
      <c r="L184" s="511"/>
      <c r="M184" s="511"/>
      <c r="N184" s="511"/>
      <c r="O184" s="511"/>
      <c r="P184" s="510"/>
      <c r="Q184" s="384"/>
      <c r="R184" s="384"/>
      <c r="S184" s="384"/>
      <c r="T184" s="512"/>
      <c r="U184" s="512"/>
      <c r="V184" s="512"/>
      <c r="W184" s="511"/>
      <c r="X184" s="511"/>
      <c r="Y184" s="511"/>
      <c r="Z184" s="511"/>
      <c r="AA184" s="511"/>
      <c r="AB184" s="511"/>
      <c r="AC184" s="511"/>
      <c r="AD184" s="511"/>
      <c r="AE184" s="511"/>
      <c r="AF184" s="511"/>
      <c r="AG184" s="511"/>
      <c r="AH184" s="511"/>
      <c r="AI184" s="511"/>
      <c r="AJ184" s="384"/>
      <c r="AK184" s="384"/>
      <c r="AL184" s="384"/>
      <c r="AM184" s="512"/>
      <c r="AN184" s="512"/>
      <c r="AO184" s="512"/>
      <c r="AP184" s="511"/>
      <c r="AQ184" s="383"/>
      <c r="AR184" s="383"/>
      <c r="AT184" s="121"/>
      <c r="AU184" s="12"/>
      <c r="AV184" s="512"/>
      <c r="AW184" s="297" t="s">
        <v>63</v>
      </c>
      <c r="AX184" s="24"/>
      <c r="BC184" s="511"/>
      <c r="BD184" s="511"/>
      <c r="BE184" s="511"/>
      <c r="BF184" s="510"/>
      <c r="BG184" s="511"/>
      <c r="BH184" s="511"/>
      <c r="BI184" s="511"/>
      <c r="BJ184" s="511"/>
      <c r="BK184" s="511"/>
      <c r="BL184" s="511"/>
      <c r="BM184" s="511"/>
      <c r="BN184" s="510"/>
      <c r="BO184" s="384"/>
      <c r="BP184" s="384"/>
      <c r="BQ184" s="512"/>
      <c r="BR184" s="512"/>
      <c r="BS184" s="511"/>
      <c r="BT184" s="511"/>
      <c r="BU184" s="511"/>
      <c r="BV184" s="511"/>
      <c r="BW184" s="510"/>
      <c r="BX184" s="511"/>
      <c r="BY184" s="510"/>
      <c r="BZ184" s="511"/>
      <c r="CA184" s="510"/>
      <c r="CB184" s="511"/>
      <c r="CC184" s="510"/>
      <c r="CD184" s="511"/>
      <c r="CE184" s="510"/>
      <c r="CF184" s="384"/>
      <c r="CG184" s="384"/>
      <c r="CH184" s="512"/>
      <c r="CI184" s="512"/>
      <c r="CJ184" s="511"/>
      <c r="CK184" s="383"/>
      <c r="CM184" s="121"/>
      <c r="CN184" s="12"/>
      <c r="CO184" s="297" t="s">
        <v>63</v>
      </c>
      <c r="CP184" s="24"/>
    </row>
    <row r="185" spans="1:98" s="73" customFormat="1" ht="20.100000000000001" customHeight="1" thickBot="1">
      <c r="A185" s="27"/>
      <c r="B185" s="28"/>
      <c r="C185" s="28"/>
      <c r="D185" s="36"/>
      <c r="E185" s="1087" t="str">
        <f>E3</f>
        <v>17/3</v>
      </c>
      <c r="F185" s="1088"/>
      <c r="G185" s="1088"/>
      <c r="H185" s="1089">
        <v>0</v>
      </c>
      <c r="I185" s="1087" t="str">
        <f>I3</f>
        <v>17/4</v>
      </c>
      <c r="J185" s="1090"/>
      <c r="K185" s="1088"/>
      <c r="L185" s="1089">
        <v>0</v>
      </c>
      <c r="M185" s="1087" t="str">
        <f>M3</f>
        <v>17/5</v>
      </c>
      <c r="N185" s="1090"/>
      <c r="O185" s="1088"/>
      <c r="P185" s="1089">
        <v>0</v>
      </c>
      <c r="Q185" s="1087" t="str">
        <f>Q3</f>
        <v>17/3-17/5累計</v>
      </c>
      <c r="R185" s="1090"/>
      <c r="S185" s="1090"/>
      <c r="T185" s="1088"/>
      <c r="U185" s="1090"/>
      <c r="V185" s="1090"/>
      <c r="W185" s="1089"/>
      <c r="X185" s="1087" t="str">
        <f>X3</f>
        <v>17/6</v>
      </c>
      <c r="Y185" s="1090"/>
      <c r="Z185" s="1088"/>
      <c r="AA185" s="1089">
        <v>0</v>
      </c>
      <c r="AB185" s="1087" t="str">
        <f>AB3</f>
        <v>17/7</v>
      </c>
      <c r="AC185" s="1090"/>
      <c r="AD185" s="1088"/>
      <c r="AE185" s="1089">
        <v>0</v>
      </c>
      <c r="AF185" s="1087" t="str">
        <f>AF3</f>
        <v>17/8</v>
      </c>
      <c r="AG185" s="1090"/>
      <c r="AH185" s="1088"/>
      <c r="AI185" s="1089">
        <v>0</v>
      </c>
      <c r="AJ185" s="1087" t="str">
        <f>AJ3</f>
        <v>17/6-17/8累計</v>
      </c>
      <c r="AK185" s="1090"/>
      <c r="AL185" s="1090"/>
      <c r="AM185" s="1088"/>
      <c r="AN185" s="1090"/>
      <c r="AO185" s="1090"/>
      <c r="AP185" s="1089"/>
      <c r="AQ185" s="1091" t="str">
        <f>AQ3</f>
        <v>17/上(17/3-17/8)累計</v>
      </c>
      <c r="AR185" s="1092"/>
      <c r="AS185" s="1092"/>
      <c r="AT185" s="1092"/>
      <c r="AU185" s="1092"/>
      <c r="AV185" s="1092"/>
      <c r="AW185" s="1093"/>
      <c r="AX185" s="212"/>
      <c r="AY185" s="118"/>
      <c r="BC185" s="1087" t="str">
        <f>BC3</f>
        <v>17/3</v>
      </c>
      <c r="BD185" s="1088"/>
      <c r="BE185" s="1088"/>
      <c r="BF185" s="1089">
        <v>0</v>
      </c>
      <c r="BG185" s="1087" t="str">
        <f>BG3</f>
        <v>17/4</v>
      </c>
      <c r="BH185" s="1090"/>
      <c r="BI185" s="1088"/>
      <c r="BJ185" s="1089">
        <v>0</v>
      </c>
      <c r="BK185" s="1087" t="str">
        <f>BK3</f>
        <v>17/5</v>
      </c>
      <c r="BL185" s="1090"/>
      <c r="BM185" s="1088"/>
      <c r="BN185" s="1089">
        <v>0</v>
      </c>
      <c r="BO185" s="1087" t="str">
        <f>BO3</f>
        <v>16/9-16/11累計</v>
      </c>
      <c r="BP185" s="1090"/>
      <c r="BQ185" s="1088"/>
      <c r="BR185" s="1090"/>
      <c r="BS185" s="1089"/>
      <c r="BT185" s="1087" t="str">
        <f>BT3</f>
        <v>17/6</v>
      </c>
      <c r="BU185" s="1090"/>
      <c r="BV185" s="1088"/>
      <c r="BW185" s="1089">
        <v>0</v>
      </c>
      <c r="BX185" s="1087" t="str">
        <f>BX3</f>
        <v>17/7</v>
      </c>
      <c r="BY185" s="1090"/>
      <c r="BZ185" s="1088"/>
      <c r="CA185" s="1089">
        <v>0</v>
      </c>
      <c r="CB185" s="1087" t="str">
        <f>CB3</f>
        <v>17/8</v>
      </c>
      <c r="CC185" s="1090"/>
      <c r="CD185" s="1088"/>
      <c r="CE185" s="1089">
        <v>0</v>
      </c>
      <c r="CF185" s="1087" t="str">
        <f>CF3</f>
        <v>17/6-17/8累計</v>
      </c>
      <c r="CG185" s="1090"/>
      <c r="CH185" s="1088"/>
      <c r="CI185" s="1090"/>
      <c r="CJ185" s="1089"/>
      <c r="CK185" s="1091" t="str">
        <f>CK3</f>
        <v>16/上(16/3-16/8)累計</v>
      </c>
      <c r="CL185" s="1092"/>
      <c r="CM185" s="1092"/>
      <c r="CN185" s="1092"/>
      <c r="CO185" s="1093"/>
      <c r="CP185" s="212"/>
      <c r="CQ185" s="118"/>
    </row>
    <row r="186" spans="1:98" s="74" customFormat="1" ht="20.100000000000001" customHeight="1" thickTop="1">
      <c r="A186" s="29"/>
      <c r="B186" s="30"/>
      <c r="C186" s="30"/>
      <c r="D186" s="37"/>
      <c r="E186" s="732" t="s">
        <v>0</v>
      </c>
      <c r="F186" s="879" t="str">
        <f>F4</f>
        <v>今回計画</v>
      </c>
      <c r="G186" s="925" t="str">
        <f>G4</f>
        <v>実績</v>
      </c>
      <c r="H186" s="589" t="s">
        <v>18</v>
      </c>
      <c r="I186" s="732" t="s">
        <v>0</v>
      </c>
      <c r="J186" s="879" t="str">
        <f>J4</f>
        <v>前回計画</v>
      </c>
      <c r="K186" s="513" t="str">
        <f>K4</f>
        <v>今回計画</v>
      </c>
      <c r="L186" s="864" t="s">
        <v>18</v>
      </c>
      <c r="M186" s="732" t="s">
        <v>0</v>
      </c>
      <c r="N186" s="879" t="str">
        <f>N4</f>
        <v>今回計画</v>
      </c>
      <c r="O186" s="513" t="str">
        <f>O4</f>
        <v>今回計画</v>
      </c>
      <c r="P186" s="589" t="s">
        <v>18</v>
      </c>
      <c r="Q186" s="1064" t="s">
        <v>0</v>
      </c>
      <c r="R186" s="1035" t="str">
        <f>R4</f>
        <v>目標</v>
      </c>
      <c r="S186" s="392" t="str">
        <f>S33</f>
        <v>前回見通</v>
      </c>
      <c r="T186" s="393" t="str">
        <f>T4</f>
        <v>今回見通</v>
      </c>
      <c r="U186" s="388" t="s">
        <v>96</v>
      </c>
      <c r="V186" s="985" t="s">
        <v>126</v>
      </c>
      <c r="W186" s="461" t="str">
        <f>W33</f>
        <v>計画差異</v>
      </c>
      <c r="X186" s="732" t="s">
        <v>0</v>
      </c>
      <c r="Y186" s="879" t="str">
        <f>Y4</f>
        <v>前回計画</v>
      </c>
      <c r="Z186" s="513" t="str">
        <f>Z4</f>
        <v>今回計画</v>
      </c>
      <c r="AA186" s="864" t="s">
        <v>18</v>
      </c>
      <c r="AB186" s="732" t="s">
        <v>0</v>
      </c>
      <c r="AC186" s="879" t="str">
        <f>AC4</f>
        <v>前回計画</v>
      </c>
      <c r="AD186" s="513" t="str">
        <f>AD4</f>
        <v>今回計画</v>
      </c>
      <c r="AE186" s="864" t="s">
        <v>18</v>
      </c>
      <c r="AF186" s="732" t="s">
        <v>0</v>
      </c>
      <c r="AG186" s="879" t="str">
        <f>AG4</f>
        <v>前回計画</v>
      </c>
      <c r="AH186" s="513" t="str">
        <f>AH4</f>
        <v>今回計画</v>
      </c>
      <c r="AI186" s="864" t="s">
        <v>18</v>
      </c>
      <c r="AJ186" s="387" t="s">
        <v>0</v>
      </c>
      <c r="AK186" s="1035" t="str">
        <f>AK4</f>
        <v>目標</v>
      </c>
      <c r="AL186" s="392" t="str">
        <f>AL33</f>
        <v>前回見通</v>
      </c>
      <c r="AM186" s="393" t="str">
        <f>AM4</f>
        <v>今回見通</v>
      </c>
      <c r="AN186" s="392" t="s">
        <v>96</v>
      </c>
      <c r="AO186" s="985" t="s">
        <v>126</v>
      </c>
      <c r="AP186" s="461" t="str">
        <f>AP33</f>
        <v>計画差異</v>
      </c>
      <c r="AQ186" s="387" t="s">
        <v>0</v>
      </c>
      <c r="AR186" s="739" t="str">
        <f>AR4</f>
        <v>目標</v>
      </c>
      <c r="AS186" s="109" t="str">
        <f>AS33</f>
        <v>前回見通</v>
      </c>
      <c r="AT186" s="3" t="str">
        <f>AT4</f>
        <v>今回見通</v>
      </c>
      <c r="AU186" s="21" t="str">
        <f>AU33</f>
        <v>予算差異</v>
      </c>
      <c r="AV186" s="985" t="s">
        <v>126</v>
      </c>
      <c r="AW186" s="48" t="str">
        <f>AW33</f>
        <v>計画差異</v>
      </c>
      <c r="AX186" s="47" t="s">
        <v>20</v>
      </c>
      <c r="AY186" s="48" t="str">
        <f>AY4</f>
        <v>見通し平均</v>
      </c>
      <c r="BA186" s="339" t="s">
        <v>78</v>
      </c>
      <c r="BB186" s="72" t="s">
        <v>79</v>
      </c>
      <c r="BC186" s="732" t="s">
        <v>0</v>
      </c>
      <c r="BD186" s="879" t="str">
        <f>BD4</f>
        <v>前回計画</v>
      </c>
      <c r="BE186" s="513" t="str">
        <f>BE4</f>
        <v>今回計画</v>
      </c>
      <c r="BF186" s="589" t="s">
        <v>18</v>
      </c>
      <c r="BG186" s="732" t="s">
        <v>0</v>
      </c>
      <c r="BH186" s="879" t="str">
        <f>BH4</f>
        <v>前回計画</v>
      </c>
      <c r="BI186" s="513" t="str">
        <f>BI4</f>
        <v>今回計画</v>
      </c>
      <c r="BJ186" s="864" t="s">
        <v>18</v>
      </c>
      <c r="BK186" s="732" t="s">
        <v>0</v>
      </c>
      <c r="BL186" s="879" t="str">
        <f>BL4</f>
        <v>前回計画</v>
      </c>
      <c r="BM186" s="513" t="str">
        <f>BM4</f>
        <v>今回計画</v>
      </c>
      <c r="BN186" s="589" t="s">
        <v>18</v>
      </c>
      <c r="BO186" s="387" t="s">
        <v>0</v>
      </c>
      <c r="BP186" s="392" t="str">
        <f>BP33</f>
        <v>前回見通</v>
      </c>
      <c r="BQ186" s="393" t="str">
        <f>BQ4</f>
        <v>実績</v>
      </c>
      <c r="BR186" s="388" t="s">
        <v>96</v>
      </c>
      <c r="BS186" s="461" t="str">
        <f>BS33</f>
        <v>計画差異</v>
      </c>
      <c r="BT186" s="732" t="s">
        <v>0</v>
      </c>
      <c r="BU186" s="879" t="str">
        <f>BU4</f>
        <v>前回計画</v>
      </c>
      <c r="BV186" s="513" t="str">
        <f>BV4</f>
        <v>今回計画</v>
      </c>
      <c r="BW186" s="589" t="s">
        <v>18</v>
      </c>
      <c r="BX186" s="732" t="s">
        <v>0</v>
      </c>
      <c r="BY186" s="879" t="str">
        <f>BY4</f>
        <v>前回計画</v>
      </c>
      <c r="BZ186" s="513" t="str">
        <f>BZ4</f>
        <v>今回計画</v>
      </c>
      <c r="CA186" s="589" t="s">
        <v>18</v>
      </c>
      <c r="CB186" s="732" t="s">
        <v>0</v>
      </c>
      <c r="CC186" s="879" t="str">
        <f>CC4</f>
        <v>前回計画</v>
      </c>
      <c r="CD186" s="513" t="str">
        <f>CD4</f>
        <v>今回計画</v>
      </c>
      <c r="CE186" s="589" t="s">
        <v>18</v>
      </c>
      <c r="CF186" s="387" t="s">
        <v>0</v>
      </c>
      <c r="CG186" s="392" t="str">
        <f>CG33</f>
        <v>前回見通</v>
      </c>
      <c r="CH186" s="393" t="str">
        <f>CH4</f>
        <v>今回見通</v>
      </c>
      <c r="CI186" s="392" t="s">
        <v>96</v>
      </c>
      <c r="CJ186" s="461" t="str">
        <f>CJ33</f>
        <v>計画差異</v>
      </c>
      <c r="CK186" s="387" t="s">
        <v>0</v>
      </c>
      <c r="CL186" s="109" t="str">
        <f>CL33</f>
        <v>前回見通</v>
      </c>
      <c r="CM186" s="3" t="str">
        <f>CM4</f>
        <v>今回見通</v>
      </c>
      <c r="CN186" s="21" t="str">
        <f>CN33</f>
        <v>予算差異</v>
      </c>
      <c r="CO186" s="48" t="str">
        <f>CO33</f>
        <v>計画差異</v>
      </c>
      <c r="CP186" s="47" t="s">
        <v>20</v>
      </c>
      <c r="CQ186" s="48" t="str">
        <f>CQ4</f>
        <v>見通し平均</v>
      </c>
      <c r="CS186" s="339" t="s">
        <v>78</v>
      </c>
      <c r="CT186" s="72" t="s">
        <v>79</v>
      </c>
    </row>
    <row r="187" spans="1:98" s="153" customFormat="1" ht="20.100000000000001" customHeight="1">
      <c r="A187" s="144"/>
      <c r="B187" s="145"/>
      <c r="C187" s="1108" t="s">
        <v>27</v>
      </c>
      <c r="D187" s="1107"/>
      <c r="E187" s="625">
        <f>E188/E34</f>
        <v>0.05</v>
      </c>
      <c r="F187" s="866">
        <f>F188/F34</f>
        <v>0.05</v>
      </c>
      <c r="G187" s="943" t="e">
        <f>G188/G34</f>
        <v>#DIV/0!</v>
      </c>
      <c r="H187" s="624"/>
      <c r="I187" s="625">
        <f>I188/I34</f>
        <v>0.05</v>
      </c>
      <c r="J187" s="866">
        <f>J188/J34</f>
        <v>0.06</v>
      </c>
      <c r="K187" s="623" t="e">
        <f>K188/K34</f>
        <v>#DIV/0!</v>
      </c>
      <c r="L187" s="624"/>
      <c r="M187" s="625">
        <f>M188/M34</f>
        <v>0.05</v>
      </c>
      <c r="N187" s="866">
        <f>N188/N34</f>
        <v>7.0000000000000007E-2</v>
      </c>
      <c r="O187" s="623" t="e">
        <f>O188/O34</f>
        <v>#DIV/0!</v>
      </c>
      <c r="P187" s="624"/>
      <c r="Q187" s="625">
        <f>Q188/Q34</f>
        <v>0.05</v>
      </c>
      <c r="R187" s="1055" t="e">
        <f>R188/R34</f>
        <v>#DIV/0!</v>
      </c>
      <c r="S187" s="962">
        <f>S188/S34</f>
        <v>6.1874999999999999E-2</v>
      </c>
      <c r="T187" s="626" t="e">
        <f>T188/T34</f>
        <v>#DIV/0!</v>
      </c>
      <c r="U187" s="627"/>
      <c r="V187" s="646" t="e">
        <f>T187-R187</f>
        <v>#DIV/0!</v>
      </c>
      <c r="W187" s="628"/>
      <c r="X187" s="625">
        <f>X188/X34</f>
        <v>0.05</v>
      </c>
      <c r="Y187" s="866" t="e">
        <f>Y188/Y34</f>
        <v>#DIV/0!</v>
      </c>
      <c r="Z187" s="623" t="e">
        <f>Z188/Z34</f>
        <v>#DIV/0!</v>
      </c>
      <c r="AA187" s="624"/>
      <c r="AB187" s="625">
        <f>AB188/AB34</f>
        <v>0.05</v>
      </c>
      <c r="AC187" s="866" t="e">
        <f>AC188/AC34</f>
        <v>#DIV/0!</v>
      </c>
      <c r="AD187" s="623" t="e">
        <f>AD188/AD34</f>
        <v>#DIV/0!</v>
      </c>
      <c r="AE187" s="624">
        <v>4.8000000000000001E-2</v>
      </c>
      <c r="AF187" s="625">
        <f>AF188/AF34</f>
        <v>0.05</v>
      </c>
      <c r="AG187" s="866" t="e">
        <f>AG188/AG34</f>
        <v>#DIV/0!</v>
      </c>
      <c r="AH187" s="623" t="e">
        <f>AH188/AH34</f>
        <v>#DIV/0!</v>
      </c>
      <c r="AI187" s="624"/>
      <c r="AJ187" s="629">
        <f>AJ188/AJ34</f>
        <v>4.9999999999999996E-2</v>
      </c>
      <c r="AK187" s="1055" t="e">
        <f>AK188/AK34</f>
        <v>#DIV/0!</v>
      </c>
      <c r="AL187" s="962" t="e">
        <f>AL188/AL34</f>
        <v>#DIV/0!</v>
      </c>
      <c r="AM187" s="626" t="e">
        <f>AM188/AM34</f>
        <v>#DIV/0!</v>
      </c>
      <c r="AN187" s="963"/>
      <c r="AO187" s="646" t="e">
        <f>AM187-AK187</f>
        <v>#DIV/0!</v>
      </c>
      <c r="AP187" s="628"/>
      <c r="AQ187" s="684">
        <f>AQ188/AQ34</f>
        <v>4.9999999999999996E-2</v>
      </c>
      <c r="AR187" s="626" t="e">
        <f>AR188/AR34</f>
        <v>#DIV/0!</v>
      </c>
      <c r="AS187" s="103">
        <f>AS188/AS34</f>
        <v>6.1874999999999999E-2</v>
      </c>
      <c r="AT187" s="146" t="e">
        <f>AT188/AT34</f>
        <v>#DIV/0!</v>
      </c>
      <c r="AU187" s="208"/>
      <c r="AV187" s="646" t="e">
        <f>AT187-AR187</f>
        <v>#DIV/0!</v>
      </c>
      <c r="AW187" s="5">
        <f>AT188/AS188</f>
        <v>0</v>
      </c>
      <c r="AX187" s="71"/>
      <c r="AY187" s="203"/>
      <c r="BC187" s="625" t="e">
        <f>BC188/BC34</f>
        <v>#DIV/0!</v>
      </c>
      <c r="BD187" s="866" t="e">
        <f>BD188/BD34</f>
        <v>#DIV/0!</v>
      </c>
      <c r="BE187" s="623" t="e">
        <f>BE188/BE34</f>
        <v>#DIV/0!</v>
      </c>
      <c r="BF187" s="624"/>
      <c r="BG187" s="625" t="e">
        <f>BG188/BG34</f>
        <v>#DIV/0!</v>
      </c>
      <c r="BH187" s="866" t="e">
        <f>BH188/BH34</f>
        <v>#DIV/0!</v>
      </c>
      <c r="BI187" s="623" t="e">
        <f>BI188/BI34</f>
        <v>#DIV/0!</v>
      </c>
      <c r="BJ187" s="624"/>
      <c r="BK187" s="625" t="e">
        <f>BK188/BK34</f>
        <v>#DIV/0!</v>
      </c>
      <c r="BL187" s="866" t="e">
        <f>BL188/BL34</f>
        <v>#DIV/0!</v>
      </c>
      <c r="BM187" s="623" t="e">
        <f>BM188/BM34</f>
        <v>#DIV/0!</v>
      </c>
      <c r="BN187" s="624"/>
      <c r="BO187" s="629" t="e">
        <f>BO188/BO34</f>
        <v>#DIV/0!</v>
      </c>
      <c r="BP187" s="630" t="e">
        <f>BP188/BP34</f>
        <v>#DIV/0!</v>
      </c>
      <c r="BQ187" s="626" t="e">
        <f>BQ188/BQ34</f>
        <v>#DIV/0!</v>
      </c>
      <c r="BR187" s="627"/>
      <c r="BS187" s="628"/>
      <c r="BT187" s="625" t="e">
        <f>BT188/BT34</f>
        <v>#DIV/0!</v>
      </c>
      <c r="BU187" s="866" t="e">
        <f>BU188/BU34</f>
        <v>#DIV/0!</v>
      </c>
      <c r="BV187" s="623" t="e">
        <f>BV188/BV34</f>
        <v>#DIV/0!</v>
      </c>
      <c r="BW187" s="624"/>
      <c r="BX187" s="625" t="e">
        <f>BX188/BX34</f>
        <v>#DIV/0!</v>
      </c>
      <c r="BY187" s="866" t="e">
        <f>BY188/BY34</f>
        <v>#DIV/0!</v>
      </c>
      <c r="BZ187" s="623" t="e">
        <f>BZ188/BZ34</f>
        <v>#DIV/0!</v>
      </c>
      <c r="CA187" s="624">
        <v>4.8000000000000001E-2</v>
      </c>
      <c r="CB187" s="625" t="e">
        <f>CB188/CB34</f>
        <v>#DIV/0!</v>
      </c>
      <c r="CC187" s="866" t="e">
        <f>CC188/CC34</f>
        <v>#DIV/0!</v>
      </c>
      <c r="CD187" s="623" t="e">
        <f>CD188/CD34</f>
        <v>#DIV/0!</v>
      </c>
      <c r="CE187" s="624"/>
      <c r="CF187" s="629" t="e">
        <f>CF188/CF34</f>
        <v>#DIV/0!</v>
      </c>
      <c r="CG187" s="630" t="e">
        <f>CG188/CG34</f>
        <v>#DIV/0!</v>
      </c>
      <c r="CH187" s="626" t="e">
        <f>CH188/CH34</f>
        <v>#DIV/0!</v>
      </c>
      <c r="CI187" s="631"/>
      <c r="CJ187" s="628"/>
      <c r="CK187" s="684" t="e">
        <f>CK188/CK34</f>
        <v>#DIV/0!</v>
      </c>
      <c r="CL187" s="103" t="e">
        <f>CL188/CL34</f>
        <v>#DIV/0!</v>
      </c>
      <c r="CM187" s="146" t="e">
        <f>CM188/CM34</f>
        <v>#DIV/0!</v>
      </c>
      <c r="CN187" s="208"/>
      <c r="CO187" s="5" t="e">
        <f>CM188/CL188</f>
        <v>#DIV/0!</v>
      </c>
      <c r="CP187" s="71"/>
      <c r="CQ187" s="203"/>
    </row>
    <row r="188" spans="1:98" s="174" customFormat="1" ht="20.100000000000001" customHeight="1">
      <c r="A188" s="147"/>
      <c r="B188" s="143"/>
      <c r="C188" s="1095" t="s">
        <v>59</v>
      </c>
      <c r="D188" s="1096"/>
      <c r="E188" s="657">
        <f>E34*5%</f>
        <v>299.14529914529919</v>
      </c>
      <c r="F188" s="890">
        <f>F34*F151</f>
        <v>341.88034188034192</v>
      </c>
      <c r="G188" s="935">
        <f>G34*G151</f>
        <v>0</v>
      </c>
      <c r="H188" s="574">
        <f>G188-F188</f>
        <v>-341.88034188034192</v>
      </c>
      <c r="I188" s="657">
        <f>I34*5%</f>
        <v>329.0598290598291</v>
      </c>
      <c r="J188" s="890">
        <f>J34*J151</f>
        <v>512.82051282051282</v>
      </c>
      <c r="K188" s="633">
        <f>K34*K151</f>
        <v>0</v>
      </c>
      <c r="L188" s="574">
        <f>K188-J188</f>
        <v>-512.82051282051282</v>
      </c>
      <c r="M188" s="657">
        <f>M34*5%</f>
        <v>358.97435897435901</v>
      </c>
      <c r="N188" s="890">
        <f>N34*N151</f>
        <v>837.60683760683776</v>
      </c>
      <c r="O188" s="633"/>
      <c r="P188" s="574">
        <f>O188-N188</f>
        <v>-837.60683760683776</v>
      </c>
      <c r="Q188" s="486">
        <f>E188+I188+M188</f>
        <v>987.1794871794873</v>
      </c>
      <c r="R188" s="1056"/>
      <c r="S188" s="479">
        <f>F188+J188+N188</f>
        <v>1692.3076923076924</v>
      </c>
      <c r="T188" s="480">
        <f>G188+K188+O188</f>
        <v>0</v>
      </c>
      <c r="U188" s="422">
        <f>T188-Q188</f>
        <v>-987.1794871794873</v>
      </c>
      <c r="V188" s="989">
        <f t="shared" ref="V188:V230" si="401">T188-R188</f>
        <v>0</v>
      </c>
      <c r="W188" s="423">
        <f>T188-S188</f>
        <v>-1692.3076923076924</v>
      </c>
      <c r="X188" s="657">
        <f>X34*5%</f>
        <v>358.97435897435901</v>
      </c>
      <c r="Y188" s="890"/>
      <c r="Z188" s="633"/>
      <c r="AA188" s="574">
        <f>Z188-Y188</f>
        <v>0</v>
      </c>
      <c r="AB188" s="657">
        <f>AB34*5%</f>
        <v>358.97435897435901</v>
      </c>
      <c r="AC188" s="890"/>
      <c r="AD188" s="633"/>
      <c r="AE188" s="574">
        <f>AD188-AC188</f>
        <v>0</v>
      </c>
      <c r="AF188" s="657">
        <f>AF34*5%</f>
        <v>333.33333333333337</v>
      </c>
      <c r="AG188" s="890"/>
      <c r="AH188" s="633"/>
      <c r="AI188" s="574">
        <f>AH188-AG188</f>
        <v>0</v>
      </c>
      <c r="AJ188" s="445">
        <f>X188+AB188+AF188</f>
        <v>1051.2820512820513</v>
      </c>
      <c r="AK188" s="1056"/>
      <c r="AL188" s="479">
        <f>Y188+AC188+AG188</f>
        <v>0</v>
      </c>
      <c r="AM188" s="480">
        <f>Z188+AD188+AH188</f>
        <v>0</v>
      </c>
      <c r="AN188" s="424">
        <f>AM188-AJ188</f>
        <v>-1051.2820512820513</v>
      </c>
      <c r="AO188" s="989">
        <f t="shared" ref="AO188:AO230" si="402">AM188-AK188</f>
        <v>0</v>
      </c>
      <c r="AP188" s="423">
        <f>AM188-AL188</f>
        <v>0</v>
      </c>
      <c r="AQ188" s="634">
        <f>SUM(Q188,AJ188)</f>
        <v>2038.4615384615386</v>
      </c>
      <c r="AR188" s="480"/>
      <c r="AS188" s="202">
        <f>S188+AL188</f>
        <v>1692.3076923076924</v>
      </c>
      <c r="AT188" s="136">
        <f>SUM(T188,AM188)</f>
        <v>0</v>
      </c>
      <c r="AU188" s="159">
        <f>AT188-AQ188</f>
        <v>-2038.4615384615386</v>
      </c>
      <c r="AV188" s="989">
        <f t="shared" ref="AV188:AV230" si="403">AT188-AR188</f>
        <v>0</v>
      </c>
      <c r="AW188" s="61">
        <f>AT188-AS188</f>
        <v>-1692.3076923076924</v>
      </c>
      <c r="AX188" s="67"/>
      <c r="AY188" s="57"/>
      <c r="BC188" s="657"/>
      <c r="BD188" s="890"/>
      <c r="BE188" s="633"/>
      <c r="BF188" s="574">
        <f>BE188-BD188</f>
        <v>0</v>
      </c>
      <c r="BG188" s="657"/>
      <c r="BH188" s="890"/>
      <c r="BI188" s="633"/>
      <c r="BJ188" s="574">
        <f>BI188-BH188</f>
        <v>0</v>
      </c>
      <c r="BK188" s="657"/>
      <c r="BL188" s="890"/>
      <c r="BM188" s="633"/>
      <c r="BN188" s="574">
        <f>BM188-BL188</f>
        <v>0</v>
      </c>
      <c r="BO188" s="445">
        <f>BC188+BG188+BK188</f>
        <v>0</v>
      </c>
      <c r="BP188" s="479">
        <f>BD188+BH188+BL188</f>
        <v>0</v>
      </c>
      <c r="BQ188" s="480">
        <f>BE188+BI188+BM188</f>
        <v>0</v>
      </c>
      <c r="BR188" s="422">
        <f>BQ188-BO188</f>
        <v>0</v>
      </c>
      <c r="BS188" s="423">
        <f>BQ188-BP188</f>
        <v>0</v>
      </c>
      <c r="BT188" s="657"/>
      <c r="BU188" s="890"/>
      <c r="BV188" s="633"/>
      <c r="BW188" s="574">
        <f>BV188-BU188</f>
        <v>0</v>
      </c>
      <c r="BX188" s="657"/>
      <c r="BY188" s="890"/>
      <c r="BZ188" s="633"/>
      <c r="CA188" s="574">
        <f>BZ188-BY188</f>
        <v>0</v>
      </c>
      <c r="CB188" s="657"/>
      <c r="CC188" s="890"/>
      <c r="CD188" s="633"/>
      <c r="CE188" s="574">
        <f>CD188-CC188</f>
        <v>0</v>
      </c>
      <c r="CF188" s="445">
        <f>BT188+BX188+CB188</f>
        <v>0</v>
      </c>
      <c r="CG188" s="479">
        <f>BU188+BY188+CC188</f>
        <v>0</v>
      </c>
      <c r="CH188" s="480">
        <f>BV188+BZ188+CD188</f>
        <v>0</v>
      </c>
      <c r="CI188" s="424">
        <f>CH188-CF188</f>
        <v>0</v>
      </c>
      <c r="CJ188" s="423">
        <f>CH188-CG188</f>
        <v>0</v>
      </c>
      <c r="CK188" s="634">
        <f>SUM(BO188,CF188)</f>
        <v>0</v>
      </c>
      <c r="CL188" s="202">
        <f>BP188+CG188</f>
        <v>0</v>
      </c>
      <c r="CM188" s="136">
        <f>SUM(BQ188,CH188)</f>
        <v>0</v>
      </c>
      <c r="CN188" s="159">
        <f>CM188-CK188</f>
        <v>0</v>
      </c>
      <c r="CO188" s="61">
        <f>CM188-CL188</f>
        <v>0</v>
      </c>
      <c r="CP188" s="67"/>
      <c r="CQ188" s="57"/>
    </row>
    <row r="189" spans="1:98" s="153" customFormat="1" ht="20.100000000000001" customHeight="1">
      <c r="A189" s="144"/>
      <c r="B189" s="261"/>
      <c r="C189" s="249"/>
      <c r="D189" s="171" t="s">
        <v>27</v>
      </c>
      <c r="E189" s="625">
        <f>E190/E35</f>
        <v>0.19</v>
      </c>
      <c r="F189" s="866">
        <f>F190/F35</f>
        <v>0.19</v>
      </c>
      <c r="G189" s="943" t="e">
        <f>G190/G35</f>
        <v>#DIV/0!</v>
      </c>
      <c r="H189" s="624"/>
      <c r="I189" s="625">
        <f>I190/I35</f>
        <v>0.19</v>
      </c>
      <c r="J189" s="866">
        <f>J190/J35</f>
        <v>0.19</v>
      </c>
      <c r="K189" s="623" t="e">
        <f>K190/K35</f>
        <v>#DIV/0!</v>
      </c>
      <c r="L189" s="624"/>
      <c r="M189" s="625">
        <f>M190/M35</f>
        <v>0.19</v>
      </c>
      <c r="N189" s="866">
        <f>N190/N35</f>
        <v>0.19</v>
      </c>
      <c r="O189" s="623" t="e">
        <f>O190/O35</f>
        <v>#DIV/0!</v>
      </c>
      <c r="P189" s="624"/>
      <c r="Q189" s="625">
        <f>Q190/Q35</f>
        <v>0.19</v>
      </c>
      <c r="R189" s="1055" t="e">
        <f>R190/R35</f>
        <v>#DIV/0!</v>
      </c>
      <c r="S189" s="962">
        <f>S190/S35</f>
        <v>0.19</v>
      </c>
      <c r="T189" s="626" t="e">
        <f>T190/T35</f>
        <v>#DIV/0!</v>
      </c>
      <c r="U189" s="627"/>
      <c r="V189" s="646" t="e">
        <f t="shared" si="401"/>
        <v>#DIV/0!</v>
      </c>
      <c r="W189" s="628"/>
      <c r="X189" s="625">
        <f>X190/X35</f>
        <v>0.19</v>
      </c>
      <c r="Y189" s="866" t="e">
        <f>Y190/Y35</f>
        <v>#DIV/0!</v>
      </c>
      <c r="Z189" s="623" t="e">
        <f>Z190/Z35</f>
        <v>#DIV/0!</v>
      </c>
      <c r="AA189" s="624">
        <v>0.14599999999999999</v>
      </c>
      <c r="AB189" s="625">
        <f>AB190/AB35</f>
        <v>0.19</v>
      </c>
      <c r="AC189" s="866" t="e">
        <f>AC190/AC35</f>
        <v>#DIV/0!</v>
      </c>
      <c r="AD189" s="623" t="e">
        <f>AD190/AD35</f>
        <v>#DIV/0!</v>
      </c>
      <c r="AE189" s="624">
        <v>0.14599999999999999</v>
      </c>
      <c r="AF189" s="625">
        <f>AF190/AF35</f>
        <v>0.19</v>
      </c>
      <c r="AG189" s="866" t="e">
        <f>AG190/AG35</f>
        <v>#DIV/0!</v>
      </c>
      <c r="AH189" s="623" t="e">
        <f>AH190/AH35</f>
        <v>#DIV/0!</v>
      </c>
      <c r="AI189" s="624"/>
      <c r="AJ189" s="629">
        <f>AJ190/AJ35</f>
        <v>0.19</v>
      </c>
      <c r="AK189" s="1055" t="e">
        <f>AK190/AK35</f>
        <v>#DIV/0!</v>
      </c>
      <c r="AL189" s="962" t="e">
        <f>AL190/AL35</f>
        <v>#DIV/0!</v>
      </c>
      <c r="AM189" s="626" t="e">
        <f>AM190/AM35</f>
        <v>#DIV/0!</v>
      </c>
      <c r="AN189" s="963"/>
      <c r="AO189" s="646" t="e">
        <f t="shared" si="402"/>
        <v>#DIV/0!</v>
      </c>
      <c r="AP189" s="628"/>
      <c r="AQ189" s="684">
        <f>AQ190/AQ35</f>
        <v>0.19</v>
      </c>
      <c r="AR189" s="626" t="e">
        <f>AR190/AR35</f>
        <v>#DIV/0!</v>
      </c>
      <c r="AS189" s="103">
        <f>AS190/AS35</f>
        <v>0.19</v>
      </c>
      <c r="AT189" s="146" t="e">
        <f>AT190/AT35</f>
        <v>#DIV/0!</v>
      </c>
      <c r="AU189" s="208"/>
      <c r="AV189" s="646" t="e">
        <f t="shared" si="403"/>
        <v>#DIV/0!</v>
      </c>
      <c r="AW189" s="5">
        <f>AT190/AS190</f>
        <v>0</v>
      </c>
      <c r="AX189" s="71"/>
      <c r="AY189" s="203"/>
      <c r="BC189" s="625" t="e">
        <f>BC190/BC35</f>
        <v>#DIV/0!</v>
      </c>
      <c r="BD189" s="866" t="e">
        <f>BD190/BD35</f>
        <v>#DIV/0!</v>
      </c>
      <c r="BE189" s="623" t="e">
        <f>BE190/BE35</f>
        <v>#DIV/0!</v>
      </c>
      <c r="BF189" s="624"/>
      <c r="BG189" s="625" t="e">
        <f>BG190/BG35</f>
        <v>#DIV/0!</v>
      </c>
      <c r="BH189" s="866" t="e">
        <f>BH190/BH35</f>
        <v>#DIV/0!</v>
      </c>
      <c r="BI189" s="623" t="e">
        <f>BI190/BI35</f>
        <v>#DIV/0!</v>
      </c>
      <c r="BJ189" s="624"/>
      <c r="BK189" s="625" t="e">
        <f>BK190/BK35</f>
        <v>#DIV/0!</v>
      </c>
      <c r="BL189" s="866" t="e">
        <f>BL190/BL35</f>
        <v>#DIV/0!</v>
      </c>
      <c r="BM189" s="623" t="e">
        <f>BM190/BM35</f>
        <v>#DIV/0!</v>
      </c>
      <c r="BN189" s="624"/>
      <c r="BO189" s="629" t="e">
        <f>BO190/BO35</f>
        <v>#DIV/0!</v>
      </c>
      <c r="BP189" s="630" t="e">
        <f>BP190/BP35</f>
        <v>#DIV/0!</v>
      </c>
      <c r="BQ189" s="626" t="e">
        <f>BQ190/BQ35</f>
        <v>#DIV/0!</v>
      </c>
      <c r="BR189" s="627"/>
      <c r="BS189" s="628"/>
      <c r="BT189" s="625" t="e">
        <f>BT190/BT35</f>
        <v>#DIV/0!</v>
      </c>
      <c r="BU189" s="866" t="e">
        <f>BU190/BU35</f>
        <v>#DIV/0!</v>
      </c>
      <c r="BV189" s="623" t="e">
        <f>BV190/BV35</f>
        <v>#DIV/0!</v>
      </c>
      <c r="BW189" s="624">
        <v>0.14599999999999999</v>
      </c>
      <c r="BX189" s="625" t="e">
        <f>BX190/BX35</f>
        <v>#DIV/0!</v>
      </c>
      <c r="BY189" s="866" t="e">
        <f>BY190/BY35</f>
        <v>#DIV/0!</v>
      </c>
      <c r="BZ189" s="623" t="e">
        <f>BZ190/BZ35</f>
        <v>#DIV/0!</v>
      </c>
      <c r="CA189" s="624">
        <v>0.14599999999999999</v>
      </c>
      <c r="CB189" s="625" t="e">
        <f>CB190/CB35</f>
        <v>#DIV/0!</v>
      </c>
      <c r="CC189" s="866" t="e">
        <f>CC190/CC35</f>
        <v>#DIV/0!</v>
      </c>
      <c r="CD189" s="623" t="e">
        <f>CD190/CD35</f>
        <v>#DIV/0!</v>
      </c>
      <c r="CE189" s="624"/>
      <c r="CF189" s="629" t="e">
        <f>CF190/CF35</f>
        <v>#DIV/0!</v>
      </c>
      <c r="CG189" s="630" t="e">
        <f>CG190/CG35</f>
        <v>#DIV/0!</v>
      </c>
      <c r="CH189" s="626" t="e">
        <f>CH190/CH35</f>
        <v>#DIV/0!</v>
      </c>
      <c r="CI189" s="631"/>
      <c r="CJ189" s="628"/>
      <c r="CK189" s="684" t="e">
        <f>CK190/CK35</f>
        <v>#DIV/0!</v>
      </c>
      <c r="CL189" s="103" t="e">
        <f>CL190/CL35</f>
        <v>#DIV/0!</v>
      </c>
      <c r="CM189" s="146" t="e">
        <f>CM190/CM35</f>
        <v>#DIV/0!</v>
      </c>
      <c r="CN189" s="208"/>
      <c r="CO189" s="5" t="e">
        <f>CM190/CL190</f>
        <v>#DIV/0!</v>
      </c>
      <c r="CP189" s="71"/>
      <c r="CQ189" s="203"/>
    </row>
    <row r="190" spans="1:98" s="174" customFormat="1" ht="20.100000000000001" customHeight="1">
      <c r="A190" s="147"/>
      <c r="B190" s="143"/>
      <c r="C190" s="147"/>
      <c r="D190" s="172" t="s">
        <v>24</v>
      </c>
      <c r="E190" s="657">
        <f>E35*19%</f>
        <v>64.957264957264968</v>
      </c>
      <c r="F190" s="890">
        <f>F35*19%</f>
        <v>64.957264957264968</v>
      </c>
      <c r="G190" s="935">
        <f>G35*19%</f>
        <v>0</v>
      </c>
      <c r="H190" s="574">
        <f>G190-F190</f>
        <v>-64.957264957264968</v>
      </c>
      <c r="I190" s="657">
        <f>I35*19%</f>
        <v>64.957264957264968</v>
      </c>
      <c r="J190" s="890">
        <f>J35*19%</f>
        <v>64.957264957264968</v>
      </c>
      <c r="K190" s="633">
        <f>K35*19%</f>
        <v>0</v>
      </c>
      <c r="L190" s="574">
        <f>K190-J190</f>
        <v>-64.957264957264968</v>
      </c>
      <c r="M190" s="657">
        <f>M35*19%</f>
        <v>64.957264957264968</v>
      </c>
      <c r="N190" s="890">
        <f>N35*19%</f>
        <v>64.957264957264968</v>
      </c>
      <c r="O190" s="633"/>
      <c r="P190" s="574">
        <f>O190-N190</f>
        <v>-64.957264957264968</v>
      </c>
      <c r="Q190" s="486">
        <f>E190+I190+M190</f>
        <v>194.87179487179492</v>
      </c>
      <c r="R190" s="1056"/>
      <c r="S190" s="479">
        <f>F190+J190+N190</f>
        <v>194.87179487179492</v>
      </c>
      <c r="T190" s="480">
        <f>G190+K190+O190</f>
        <v>0</v>
      </c>
      <c r="U190" s="422">
        <f>T190-Q190</f>
        <v>-194.87179487179492</v>
      </c>
      <c r="V190" s="989">
        <f t="shared" si="401"/>
        <v>0</v>
      </c>
      <c r="W190" s="423">
        <f>T190-S190</f>
        <v>-194.87179487179492</v>
      </c>
      <c r="X190" s="657">
        <f>X35*19%</f>
        <v>81.196581196581207</v>
      </c>
      <c r="Y190" s="890"/>
      <c r="Z190" s="633"/>
      <c r="AA190" s="574">
        <f>Z190-Y190</f>
        <v>0</v>
      </c>
      <c r="AB190" s="657">
        <f>AB35*19%</f>
        <v>81.196581196581207</v>
      </c>
      <c r="AC190" s="890"/>
      <c r="AD190" s="633"/>
      <c r="AE190" s="574">
        <f>AD190-AC190</f>
        <v>0</v>
      </c>
      <c r="AF190" s="657">
        <f>AF35*19%</f>
        <v>81.196581196581207</v>
      </c>
      <c r="AG190" s="890"/>
      <c r="AH190" s="633"/>
      <c r="AI190" s="574">
        <f>AH190-AG190</f>
        <v>0</v>
      </c>
      <c r="AJ190" s="445">
        <f>X190+AB190+AF190</f>
        <v>243.58974358974362</v>
      </c>
      <c r="AK190" s="1056"/>
      <c r="AL190" s="479">
        <f>Y190+AC190+AG190</f>
        <v>0</v>
      </c>
      <c r="AM190" s="480">
        <f>Z190+AD190+AH190</f>
        <v>0</v>
      </c>
      <c r="AN190" s="424">
        <f>AM190-AJ190</f>
        <v>-243.58974358974362</v>
      </c>
      <c r="AO190" s="989">
        <f t="shared" si="402"/>
        <v>0</v>
      </c>
      <c r="AP190" s="423">
        <f>AM190-AL190</f>
        <v>0</v>
      </c>
      <c r="AQ190" s="634">
        <f>SUM(Q190,AJ190)</f>
        <v>438.46153846153857</v>
      </c>
      <c r="AR190" s="480"/>
      <c r="AS190" s="202">
        <f>S190+AL190</f>
        <v>194.87179487179492</v>
      </c>
      <c r="AT190" s="136">
        <f>SUM(T190,AM190)</f>
        <v>0</v>
      </c>
      <c r="AU190" s="159">
        <f>AT190-AQ190</f>
        <v>-438.46153846153857</v>
      </c>
      <c r="AV190" s="989">
        <f t="shared" si="403"/>
        <v>0</v>
      </c>
      <c r="AW190" s="61">
        <f>AT190-AS190</f>
        <v>-194.87179487179492</v>
      </c>
      <c r="AX190" s="67"/>
      <c r="AY190" s="57"/>
      <c r="BC190" s="657"/>
      <c r="BD190" s="890"/>
      <c r="BE190" s="633"/>
      <c r="BF190" s="574">
        <f>BE190-BD190</f>
        <v>0</v>
      </c>
      <c r="BG190" s="657"/>
      <c r="BH190" s="890"/>
      <c r="BI190" s="633"/>
      <c r="BJ190" s="574">
        <f>BI190-BH190</f>
        <v>0</v>
      </c>
      <c r="BK190" s="657"/>
      <c r="BL190" s="890"/>
      <c r="BM190" s="633"/>
      <c r="BN190" s="574">
        <f>BM190-BL190</f>
        <v>0</v>
      </c>
      <c r="BO190" s="445">
        <f>BC190+BG190+BK190</f>
        <v>0</v>
      </c>
      <c r="BP190" s="479">
        <f>BD190+BH190+BL190</f>
        <v>0</v>
      </c>
      <c r="BQ190" s="480">
        <f>BE190+BI190+BM190</f>
        <v>0</v>
      </c>
      <c r="BR190" s="422">
        <f>BQ190-BO190</f>
        <v>0</v>
      </c>
      <c r="BS190" s="423">
        <f>BQ190-BP190</f>
        <v>0</v>
      </c>
      <c r="BT190" s="657"/>
      <c r="BU190" s="890"/>
      <c r="BV190" s="633"/>
      <c r="BW190" s="574">
        <f>BV190-BU190</f>
        <v>0</v>
      </c>
      <c r="BX190" s="657"/>
      <c r="BY190" s="890"/>
      <c r="BZ190" s="633"/>
      <c r="CA190" s="574">
        <f>BZ190-BY190</f>
        <v>0</v>
      </c>
      <c r="CB190" s="657"/>
      <c r="CC190" s="890"/>
      <c r="CD190" s="633"/>
      <c r="CE190" s="574">
        <f>CD190-CC190</f>
        <v>0</v>
      </c>
      <c r="CF190" s="445">
        <f>BT190+BX190+CB190</f>
        <v>0</v>
      </c>
      <c r="CG190" s="479">
        <f>BU190+BY190+CC190</f>
        <v>0</v>
      </c>
      <c r="CH190" s="480">
        <f>BV190+BZ190+CD190</f>
        <v>0</v>
      </c>
      <c r="CI190" s="424">
        <f>CH190-CF190</f>
        <v>0</v>
      </c>
      <c r="CJ190" s="423">
        <f>CH190-CG190</f>
        <v>0</v>
      </c>
      <c r="CK190" s="634">
        <f>SUM(BO190,CF190)</f>
        <v>0</v>
      </c>
      <c r="CL190" s="202">
        <f>BP190+CG190</f>
        <v>0</v>
      </c>
      <c r="CM190" s="136">
        <f>SUM(BQ190,CH190)</f>
        <v>0</v>
      </c>
      <c r="CN190" s="159">
        <f>CM190-CK190</f>
        <v>0</v>
      </c>
      <c r="CO190" s="61">
        <f>CM190-CL190</f>
        <v>0</v>
      </c>
      <c r="CP190" s="67"/>
      <c r="CQ190" s="57"/>
    </row>
    <row r="191" spans="1:98" s="153" customFormat="1" ht="20.100000000000001" customHeight="1">
      <c r="A191" s="144"/>
      <c r="B191" s="150"/>
      <c r="C191" s="250"/>
      <c r="D191" s="173" t="s">
        <v>27</v>
      </c>
      <c r="E191" s="625">
        <f>E192/E36</f>
        <v>0.13800000000000001</v>
      </c>
      <c r="F191" s="866">
        <f>F192/F36</f>
        <v>0.126</v>
      </c>
      <c r="G191" s="943" t="e">
        <f>G192/G36</f>
        <v>#DIV/0!</v>
      </c>
      <c r="H191" s="685"/>
      <c r="I191" s="625">
        <f>I192/I36</f>
        <v>0.13800000000000001</v>
      </c>
      <c r="J191" s="866">
        <f>J192/J36</f>
        <v>0.129</v>
      </c>
      <c r="K191" s="623" t="e">
        <f>K192/K36</f>
        <v>#DIV/0!</v>
      </c>
      <c r="L191" s="685"/>
      <c r="M191" s="625">
        <f>M192/M36</f>
        <v>0.13800000000000001</v>
      </c>
      <c r="N191" s="866">
        <f>N192/N36</f>
        <v>0.13</v>
      </c>
      <c r="O191" s="623" t="e">
        <f>O192/O36</f>
        <v>#DIV/0!</v>
      </c>
      <c r="P191" s="685"/>
      <c r="Q191" s="649">
        <f>Q192/Q36</f>
        <v>0.13800000000000001</v>
      </c>
      <c r="R191" s="1058" t="e">
        <f>R192/R36</f>
        <v>#DIV/0!</v>
      </c>
      <c r="S191" s="653">
        <f>S192/S36</f>
        <v>0.12841544477028349</v>
      </c>
      <c r="T191" s="650" t="e">
        <f>T192/T36</f>
        <v>#DIV/0!</v>
      </c>
      <c r="U191" s="655"/>
      <c r="V191" s="999" t="e">
        <f t="shared" si="401"/>
        <v>#DIV/0!</v>
      </c>
      <c r="W191" s="654"/>
      <c r="X191" s="625">
        <f>X192/X36</f>
        <v>0.14400000000000002</v>
      </c>
      <c r="Y191" s="866" t="e">
        <f>Y192/Y36</f>
        <v>#DIV/0!</v>
      </c>
      <c r="Z191" s="623" t="e">
        <f>Z192/Z36</f>
        <v>#DIV/0!</v>
      </c>
      <c r="AA191" s="685">
        <v>0.13200000000000001</v>
      </c>
      <c r="AB191" s="625">
        <f>AB192/AB36</f>
        <v>0.14400000000000002</v>
      </c>
      <c r="AC191" s="866" t="e">
        <f>AC192/AC36</f>
        <v>#DIV/0!</v>
      </c>
      <c r="AD191" s="623" t="e">
        <f>AD192/AD36</f>
        <v>#DIV/0!</v>
      </c>
      <c r="AE191" s="685">
        <v>0.13200000000000001</v>
      </c>
      <c r="AF191" s="625">
        <f>AF192/AF36</f>
        <v>0.14400000000000002</v>
      </c>
      <c r="AG191" s="866" t="e">
        <f>AG192/AG36</f>
        <v>#DIV/0!</v>
      </c>
      <c r="AH191" s="623" t="e">
        <f>AH192/AH36</f>
        <v>#DIV/0!</v>
      </c>
      <c r="AI191" s="685"/>
      <c r="AJ191" s="652">
        <f>AJ192/AJ36</f>
        <v>0.14399999999999999</v>
      </c>
      <c r="AK191" s="1058" t="e">
        <f>AK192/AK36</f>
        <v>#DIV/0!</v>
      </c>
      <c r="AL191" s="653" t="e">
        <f>AL192/AL36</f>
        <v>#DIV/0!</v>
      </c>
      <c r="AM191" s="650" t="e">
        <f>AM192/AM36</f>
        <v>#DIV/0!</v>
      </c>
      <c r="AN191" s="651"/>
      <c r="AO191" s="999" t="e">
        <f t="shared" si="402"/>
        <v>#DIV/0!</v>
      </c>
      <c r="AP191" s="654"/>
      <c r="AQ191" s="684">
        <f>AQ192/AQ36</f>
        <v>0.14119341563786009</v>
      </c>
      <c r="AR191" s="650" t="e">
        <f>AR192/AR36</f>
        <v>#DIV/0!</v>
      </c>
      <c r="AS191" s="103">
        <f>AS192/AS36</f>
        <v>0.12841544477028349</v>
      </c>
      <c r="AT191" s="146" t="e">
        <f>AT192/AT36</f>
        <v>#DIV/0!</v>
      </c>
      <c r="AU191" s="208"/>
      <c r="AV191" s="999" t="e">
        <f t="shared" si="403"/>
        <v>#DIV/0!</v>
      </c>
      <c r="AW191" s="5">
        <f>AT192/AS192</f>
        <v>0</v>
      </c>
      <c r="AX191" s="71"/>
      <c r="AY191" s="203"/>
      <c r="BC191" s="625" t="e">
        <f>BC192/BC36</f>
        <v>#DIV/0!</v>
      </c>
      <c r="BD191" s="866" t="e">
        <f>BD192/BD36</f>
        <v>#DIV/0!</v>
      </c>
      <c r="BE191" s="623" t="e">
        <f>BE192/BE36</f>
        <v>#DIV/0!</v>
      </c>
      <c r="BF191" s="685"/>
      <c r="BG191" s="625" t="e">
        <f>BG192/BG36</f>
        <v>#DIV/0!</v>
      </c>
      <c r="BH191" s="866" t="e">
        <f>BH192/BH36</f>
        <v>#DIV/0!</v>
      </c>
      <c r="BI191" s="623" t="e">
        <f>BI192/BI36</f>
        <v>#DIV/0!</v>
      </c>
      <c r="BJ191" s="685"/>
      <c r="BK191" s="625" t="e">
        <f>BK192/BK36</f>
        <v>#DIV/0!</v>
      </c>
      <c r="BL191" s="866" t="e">
        <f>BL192/BL36</f>
        <v>#DIV/0!</v>
      </c>
      <c r="BM191" s="623" t="e">
        <f>BM192/BM36</f>
        <v>#DIV/0!</v>
      </c>
      <c r="BN191" s="685"/>
      <c r="BO191" s="652" t="e">
        <f>BO192/BO36</f>
        <v>#DIV/0!</v>
      </c>
      <c r="BP191" s="653" t="e">
        <f>BP192/BP36</f>
        <v>#DIV/0!</v>
      </c>
      <c r="BQ191" s="650" t="e">
        <f>BQ192/BQ36</f>
        <v>#DIV/0!</v>
      </c>
      <c r="BR191" s="655"/>
      <c r="BS191" s="654"/>
      <c r="BT191" s="625" t="e">
        <f>BT192/BT36</f>
        <v>#DIV/0!</v>
      </c>
      <c r="BU191" s="866" t="e">
        <f>BU192/BU36</f>
        <v>#DIV/0!</v>
      </c>
      <c r="BV191" s="623" t="e">
        <f>BV192/BV36</f>
        <v>#DIV/0!</v>
      </c>
      <c r="BW191" s="685">
        <v>0.13200000000000001</v>
      </c>
      <c r="BX191" s="625" t="e">
        <f>BX192/BX36</f>
        <v>#DIV/0!</v>
      </c>
      <c r="BY191" s="866" t="e">
        <f>BY192/BY36</f>
        <v>#DIV/0!</v>
      </c>
      <c r="BZ191" s="623" t="e">
        <f>BZ192/BZ36</f>
        <v>#DIV/0!</v>
      </c>
      <c r="CA191" s="685">
        <v>0.13200000000000001</v>
      </c>
      <c r="CB191" s="625" t="e">
        <f>CB192/CB36</f>
        <v>#DIV/0!</v>
      </c>
      <c r="CC191" s="866" t="e">
        <f>CC192/CC36</f>
        <v>#DIV/0!</v>
      </c>
      <c r="CD191" s="623" t="e">
        <f>CD192/CD36</f>
        <v>#DIV/0!</v>
      </c>
      <c r="CE191" s="685"/>
      <c r="CF191" s="652" t="e">
        <f>CF192/CF36</f>
        <v>#DIV/0!</v>
      </c>
      <c r="CG191" s="653" t="e">
        <f>CG192/CG36</f>
        <v>#DIV/0!</v>
      </c>
      <c r="CH191" s="650" t="e">
        <f>CH192/CH36</f>
        <v>#DIV/0!</v>
      </c>
      <c r="CI191" s="651"/>
      <c r="CJ191" s="654"/>
      <c r="CK191" s="684" t="e">
        <f>CK192/CK36</f>
        <v>#DIV/0!</v>
      </c>
      <c r="CL191" s="103" t="e">
        <f>CL192/CL36</f>
        <v>#DIV/0!</v>
      </c>
      <c r="CM191" s="146" t="e">
        <f>CM192/CM36</f>
        <v>#DIV/0!</v>
      </c>
      <c r="CN191" s="208"/>
      <c r="CO191" s="5" t="e">
        <f>CM192/CL192</f>
        <v>#DIV/0!</v>
      </c>
      <c r="CP191" s="71"/>
      <c r="CQ191" s="203"/>
    </row>
    <row r="192" spans="1:98" s="174" customFormat="1" ht="20.100000000000001" customHeight="1">
      <c r="A192" s="147"/>
      <c r="B192" s="143"/>
      <c r="C192" s="143"/>
      <c r="D192" s="172" t="s">
        <v>31</v>
      </c>
      <c r="E192" s="657">
        <f>E36*13.8%</f>
        <v>7477.9487179487196</v>
      </c>
      <c r="F192" s="890">
        <f>F36*12.6%</f>
        <v>6827.6923076923085</v>
      </c>
      <c r="G192" s="935">
        <f>G36*12.6%</f>
        <v>0</v>
      </c>
      <c r="H192" s="686">
        <f>G192-F192</f>
        <v>-6827.6923076923085</v>
      </c>
      <c r="I192" s="657">
        <f>I36*13.8%</f>
        <v>8327.1794871794882</v>
      </c>
      <c r="J192" s="890">
        <f>J36*12.9%</f>
        <v>7784.1025641025644</v>
      </c>
      <c r="K192" s="633">
        <f>K36*12.9%</f>
        <v>0</v>
      </c>
      <c r="L192" s="686">
        <f>K192-J192</f>
        <v>-7784.1025641025644</v>
      </c>
      <c r="M192" s="657">
        <f>M36*13.8%</f>
        <v>8327.1794871794882</v>
      </c>
      <c r="N192" s="890">
        <f>N36*13%</f>
        <v>7844.4444444444453</v>
      </c>
      <c r="O192" s="633"/>
      <c r="P192" s="686">
        <f>O192-N192</f>
        <v>-7844.4444444444453</v>
      </c>
      <c r="Q192" s="657">
        <f>E192+I192+M192</f>
        <v>24132.307692307695</v>
      </c>
      <c r="R192" s="1059"/>
      <c r="S192" s="479">
        <f>F192+J192+N192</f>
        <v>22456.23931623932</v>
      </c>
      <c r="T192" s="471">
        <f>G192+K192+O192</f>
        <v>0</v>
      </c>
      <c r="U192" s="472">
        <f>T192-Q192</f>
        <v>-24132.307692307695</v>
      </c>
      <c r="V192" s="664">
        <f t="shared" si="401"/>
        <v>0</v>
      </c>
      <c r="W192" s="473">
        <f>T192-S192</f>
        <v>-22456.23931623932</v>
      </c>
      <c r="X192" s="657">
        <f>X36*14.4%</f>
        <v>8676.923076923078</v>
      </c>
      <c r="Y192" s="890"/>
      <c r="Z192" s="633"/>
      <c r="AA192" s="686">
        <f>Z192-Y192</f>
        <v>0</v>
      </c>
      <c r="AB192" s="657">
        <f>AB36*14.4%</f>
        <v>9550.7692307692323</v>
      </c>
      <c r="AC192" s="890"/>
      <c r="AD192" s="633"/>
      <c r="AE192" s="686">
        <f>AD192-AC192</f>
        <v>0</v>
      </c>
      <c r="AF192" s="657">
        <f>AF36*14.4%</f>
        <v>10424.615384615385</v>
      </c>
      <c r="AG192" s="890"/>
      <c r="AH192" s="633"/>
      <c r="AI192" s="686">
        <f>AH192-AG192</f>
        <v>0</v>
      </c>
      <c r="AJ192" s="405">
        <f>X192+AB192+AF192</f>
        <v>28652.307692307695</v>
      </c>
      <c r="AK192" s="1059"/>
      <c r="AL192" s="479">
        <f>Y192+AC192+AG192</f>
        <v>0</v>
      </c>
      <c r="AM192" s="471">
        <f>Z192+AD192+AH192</f>
        <v>0</v>
      </c>
      <c r="AN192" s="474">
        <f>AM192-AJ192</f>
        <v>-28652.307692307695</v>
      </c>
      <c r="AO192" s="664">
        <f t="shared" si="402"/>
        <v>0</v>
      </c>
      <c r="AP192" s="473">
        <f>AM192-AL192</f>
        <v>0</v>
      </c>
      <c r="AQ192" s="634">
        <f>SUM(Q192,AJ192)</f>
        <v>52784.61538461539</v>
      </c>
      <c r="AR192" s="471"/>
      <c r="AS192" s="202">
        <f>S192+AL192</f>
        <v>22456.23931623932</v>
      </c>
      <c r="AT192" s="136">
        <f>SUM(T192,AM192)</f>
        <v>0</v>
      </c>
      <c r="AU192" s="159">
        <f>AT192-AQ192</f>
        <v>-52784.61538461539</v>
      </c>
      <c r="AV192" s="664">
        <f t="shared" si="403"/>
        <v>0</v>
      </c>
      <c r="AW192" s="65">
        <f>AT192-AS192</f>
        <v>-22456.23931623932</v>
      </c>
      <c r="AX192" s="67"/>
      <c r="AY192" s="57"/>
      <c r="BC192" s="657"/>
      <c r="BD192" s="890"/>
      <c r="BE192" s="633"/>
      <c r="BF192" s="686">
        <f>BE192-BD192</f>
        <v>0</v>
      </c>
      <c r="BG192" s="657"/>
      <c r="BH192" s="890"/>
      <c r="BI192" s="633"/>
      <c r="BJ192" s="686">
        <f>BI192-BH192</f>
        <v>0</v>
      </c>
      <c r="BK192" s="657"/>
      <c r="BL192" s="890"/>
      <c r="BM192" s="633"/>
      <c r="BN192" s="686">
        <f>BM192-BL192</f>
        <v>0</v>
      </c>
      <c r="BO192" s="405">
        <f>BC192+BG192+BK192</f>
        <v>0</v>
      </c>
      <c r="BP192" s="479">
        <f>BD192+BH192+BL192</f>
        <v>0</v>
      </c>
      <c r="BQ192" s="471">
        <f>BE192+BI192+BM192</f>
        <v>0</v>
      </c>
      <c r="BR192" s="472">
        <f>BQ192-BO192</f>
        <v>0</v>
      </c>
      <c r="BS192" s="473">
        <f>BQ192-BP192</f>
        <v>0</v>
      </c>
      <c r="BT192" s="657"/>
      <c r="BU192" s="890"/>
      <c r="BV192" s="633"/>
      <c r="BW192" s="686">
        <f>BV192-BU192</f>
        <v>0</v>
      </c>
      <c r="BX192" s="657"/>
      <c r="BY192" s="890"/>
      <c r="BZ192" s="633"/>
      <c r="CA192" s="686">
        <f>BZ192-BY192</f>
        <v>0</v>
      </c>
      <c r="CB192" s="657"/>
      <c r="CC192" s="890"/>
      <c r="CD192" s="633"/>
      <c r="CE192" s="686">
        <f>CD192-CC192</f>
        <v>0</v>
      </c>
      <c r="CF192" s="405">
        <f>BT192+BX192+CB192</f>
        <v>0</v>
      </c>
      <c r="CG192" s="479">
        <f>BU192+BY192+CC192</f>
        <v>0</v>
      </c>
      <c r="CH192" s="471">
        <f>BV192+BZ192+CD192</f>
        <v>0</v>
      </c>
      <c r="CI192" s="474">
        <f>CH192-CF192</f>
        <v>0</v>
      </c>
      <c r="CJ192" s="473">
        <f>CH192-CG192</f>
        <v>0</v>
      </c>
      <c r="CK192" s="634">
        <f>SUM(BO192,CF192)</f>
        <v>0</v>
      </c>
      <c r="CL192" s="202">
        <f>BP192+CG192</f>
        <v>0</v>
      </c>
      <c r="CM192" s="136">
        <f>SUM(BQ192,CH192)</f>
        <v>0</v>
      </c>
      <c r="CN192" s="159">
        <f>CM192-CK192</f>
        <v>0</v>
      </c>
      <c r="CO192" s="65">
        <f>CM192-CL192</f>
        <v>0</v>
      </c>
      <c r="CP192" s="67"/>
      <c r="CQ192" s="57"/>
    </row>
    <row r="193" spans="1:98" s="153" customFormat="1" ht="20.100000000000001" customHeight="1">
      <c r="A193" s="144"/>
      <c r="B193" s="261"/>
      <c r="C193" s="1106" t="s">
        <v>27</v>
      </c>
      <c r="D193" s="1107"/>
      <c r="E193" s="625">
        <f>E194/E37</f>
        <v>0.13832601880877746</v>
      </c>
      <c r="F193" s="866">
        <f>F194/F37</f>
        <v>0.1264012539184953</v>
      </c>
      <c r="G193" s="943" t="e">
        <f>G194/G37</f>
        <v>#DIV/0!</v>
      </c>
      <c r="H193" s="624"/>
      <c r="I193" s="625">
        <f>I194/I37</f>
        <v>0.1382929577464789</v>
      </c>
      <c r="J193" s="866">
        <f>J194/J37</f>
        <v>0.12934366197183098</v>
      </c>
      <c r="K193" s="623" t="e">
        <f>K194/K37</f>
        <v>#DIV/0!</v>
      </c>
      <c r="L193" s="624"/>
      <c r="M193" s="625">
        <f>M194/M37</f>
        <v>0.1382929577464789</v>
      </c>
      <c r="N193" s="866">
        <f>N194/N37</f>
        <v>0.13033802816901408</v>
      </c>
      <c r="O193" s="623" t="e">
        <f>O194/O37</f>
        <v>#DIV/0!</v>
      </c>
      <c r="P193" s="624"/>
      <c r="Q193" s="625">
        <f>Q194/Q37</f>
        <v>0.13830320699708457</v>
      </c>
      <c r="R193" s="1055" t="e">
        <f>R194/R37</f>
        <v>#DIV/0!</v>
      </c>
      <c r="S193" s="962">
        <f>S194/S37</f>
        <v>0.12877453838678329</v>
      </c>
      <c r="T193" s="626" t="e">
        <f>T194/T37</f>
        <v>#DIV/0!</v>
      </c>
      <c r="U193" s="627"/>
      <c r="V193" s="646" t="e">
        <f t="shared" si="401"/>
        <v>#DIV/0!</v>
      </c>
      <c r="W193" s="628"/>
      <c r="X193" s="625">
        <f>X194/X37</f>
        <v>0.14432394366197185</v>
      </c>
      <c r="Y193" s="866" t="e">
        <f>Y194/Y37</f>
        <v>#DIV/0!</v>
      </c>
      <c r="Z193" s="623" t="e">
        <f>Z194/Z37</f>
        <v>#DIV/0!</v>
      </c>
      <c r="AA193" s="624"/>
      <c r="AB193" s="625">
        <f>AB194/AB37</f>
        <v>0.14429449423815624</v>
      </c>
      <c r="AC193" s="866" t="e">
        <f>AC194/AC37</f>
        <v>#DIV/0!</v>
      </c>
      <c r="AD193" s="623" t="e">
        <f>AD194/AD37</f>
        <v>#DIV/0!</v>
      </c>
      <c r="AE193" s="624"/>
      <c r="AF193" s="625">
        <f>AF194/AF37</f>
        <v>0.1442699530516432</v>
      </c>
      <c r="AG193" s="866" t="e">
        <f>AG194/AG37</f>
        <v>#DIV/0!</v>
      </c>
      <c r="AH193" s="623" t="e">
        <f>AH194/AH37</f>
        <v>#DIV/0!</v>
      </c>
      <c r="AI193" s="624"/>
      <c r="AJ193" s="629">
        <f>AJ194/AJ37</f>
        <v>0.14429449423815627</v>
      </c>
      <c r="AK193" s="1055" t="e">
        <f>AK194/AK37</f>
        <v>#DIV/0!</v>
      </c>
      <c r="AL193" s="962" t="e">
        <f>AL194/AL37</f>
        <v>#DIV/0!</v>
      </c>
      <c r="AM193" s="626" t="e">
        <f>AM194/AM37</f>
        <v>#DIV/0!</v>
      </c>
      <c r="AN193" s="963"/>
      <c r="AO193" s="646" t="e">
        <f t="shared" si="402"/>
        <v>#DIV/0!</v>
      </c>
      <c r="AP193" s="628"/>
      <c r="AQ193" s="684">
        <f>AQ194/AQ37</f>
        <v>0.14149284253578737</v>
      </c>
      <c r="AR193" s="626" t="e">
        <f>AR194/AR37</f>
        <v>#DIV/0!</v>
      </c>
      <c r="AS193" s="103">
        <f>AS194/AS37</f>
        <v>0.12877453838678329</v>
      </c>
      <c r="AT193" s="146" t="e">
        <f>AT194/AT37</f>
        <v>#DIV/0!</v>
      </c>
      <c r="AU193" s="208"/>
      <c r="AV193" s="646" t="e">
        <f t="shared" si="403"/>
        <v>#DIV/0!</v>
      </c>
      <c r="AW193" s="5">
        <f>AT194/AS194</f>
        <v>0</v>
      </c>
      <c r="AX193" s="71"/>
      <c r="AY193" s="203"/>
      <c r="BC193" s="625" t="e">
        <f>BC194/BC37</f>
        <v>#DIV/0!</v>
      </c>
      <c r="BD193" s="866" t="e">
        <f>BD194/BD37</f>
        <v>#DIV/0!</v>
      </c>
      <c r="BE193" s="623" t="e">
        <f>BE194/BE37</f>
        <v>#DIV/0!</v>
      </c>
      <c r="BF193" s="624"/>
      <c r="BG193" s="625" t="e">
        <f>BG194/BG37</f>
        <v>#DIV/0!</v>
      </c>
      <c r="BH193" s="866" t="e">
        <f>BH194/BH37</f>
        <v>#DIV/0!</v>
      </c>
      <c r="BI193" s="623" t="e">
        <f>BI194/BI37</f>
        <v>#DIV/0!</v>
      </c>
      <c r="BJ193" s="624"/>
      <c r="BK193" s="625" t="e">
        <f>BK194/BK37</f>
        <v>#DIV/0!</v>
      </c>
      <c r="BL193" s="866" t="e">
        <f>BL194/BL37</f>
        <v>#DIV/0!</v>
      </c>
      <c r="BM193" s="623" t="e">
        <f>BM194/BM37</f>
        <v>#DIV/0!</v>
      </c>
      <c r="BN193" s="624"/>
      <c r="BO193" s="629" t="e">
        <f>BO194/BO37</f>
        <v>#DIV/0!</v>
      </c>
      <c r="BP193" s="630" t="e">
        <f>BP194/BP37</f>
        <v>#DIV/0!</v>
      </c>
      <c r="BQ193" s="626" t="e">
        <f>BQ194/BQ37</f>
        <v>#DIV/0!</v>
      </c>
      <c r="BR193" s="627"/>
      <c r="BS193" s="628"/>
      <c r="BT193" s="625" t="e">
        <f>BT194/BT37</f>
        <v>#DIV/0!</v>
      </c>
      <c r="BU193" s="866" t="e">
        <f>BU194/BU37</f>
        <v>#DIV/0!</v>
      </c>
      <c r="BV193" s="623" t="e">
        <f>BV194/BV37</f>
        <v>#DIV/0!</v>
      </c>
      <c r="BW193" s="624"/>
      <c r="BX193" s="625" t="e">
        <f>BX194/BX37</f>
        <v>#DIV/0!</v>
      </c>
      <c r="BY193" s="866" t="e">
        <f>BY194/BY37</f>
        <v>#DIV/0!</v>
      </c>
      <c r="BZ193" s="623" t="e">
        <f>BZ194/BZ37</f>
        <v>#DIV/0!</v>
      </c>
      <c r="CA193" s="624"/>
      <c r="CB193" s="625" t="e">
        <f>CB194/CB37</f>
        <v>#DIV/0!</v>
      </c>
      <c r="CC193" s="866" t="e">
        <f>CC194/CC37</f>
        <v>#DIV/0!</v>
      </c>
      <c r="CD193" s="623" t="e">
        <f>CD194/CD37</f>
        <v>#DIV/0!</v>
      </c>
      <c r="CE193" s="624"/>
      <c r="CF193" s="629" t="e">
        <f>CF194/CF37</f>
        <v>#DIV/0!</v>
      </c>
      <c r="CG193" s="630" t="e">
        <f>CG194/CG37</f>
        <v>#DIV/0!</v>
      </c>
      <c r="CH193" s="626" t="e">
        <f>CH194/CH37</f>
        <v>#DIV/0!</v>
      </c>
      <c r="CI193" s="631"/>
      <c r="CJ193" s="628"/>
      <c r="CK193" s="684" t="e">
        <f>CK194/CK37</f>
        <v>#DIV/0!</v>
      </c>
      <c r="CL193" s="103" t="e">
        <f>CL194/CL37</f>
        <v>#DIV/0!</v>
      </c>
      <c r="CM193" s="146" t="e">
        <f>CM194/CM37</f>
        <v>#DIV/0!</v>
      </c>
      <c r="CN193" s="208"/>
      <c r="CO193" s="5" t="e">
        <f>CM194/CL194</f>
        <v>#DIV/0!</v>
      </c>
      <c r="CP193" s="71"/>
      <c r="CQ193" s="203"/>
    </row>
    <row r="194" spans="1:98" s="174" customFormat="1" ht="20.100000000000001" customHeight="1">
      <c r="A194" s="147"/>
      <c r="B194" s="143"/>
      <c r="C194" s="1095" t="s">
        <v>57</v>
      </c>
      <c r="D194" s="1096"/>
      <c r="E194" s="657">
        <f>E192+E190</f>
        <v>7542.9059829059843</v>
      </c>
      <c r="F194" s="890">
        <f>F192+F190</f>
        <v>6892.6495726495732</v>
      </c>
      <c r="G194" s="935">
        <f>G192+G190</f>
        <v>0</v>
      </c>
      <c r="H194" s="574">
        <f>G194-F194</f>
        <v>-6892.6495726495732</v>
      </c>
      <c r="I194" s="657">
        <f>I192+I190</f>
        <v>8392.1367521367538</v>
      </c>
      <c r="J194" s="890">
        <f>J192+J190</f>
        <v>7849.0598290598291</v>
      </c>
      <c r="K194" s="633">
        <f>K192+K190</f>
        <v>0</v>
      </c>
      <c r="L194" s="574">
        <f>K194-J194</f>
        <v>-7849.0598290598291</v>
      </c>
      <c r="M194" s="657">
        <f>M192+M190</f>
        <v>8392.1367521367538</v>
      </c>
      <c r="N194" s="890">
        <f>N192+N190</f>
        <v>7909.4017094017099</v>
      </c>
      <c r="O194" s="633">
        <f>O192+O190</f>
        <v>0</v>
      </c>
      <c r="P194" s="574">
        <f>O194-N194</f>
        <v>-7909.4017094017099</v>
      </c>
      <c r="Q194" s="486">
        <f>E194+I194+M194</f>
        <v>24327.179487179492</v>
      </c>
      <c r="R194" s="1056">
        <f>R192+R190</f>
        <v>0</v>
      </c>
      <c r="S194" s="479">
        <f>F194+J194+N194</f>
        <v>22651.111111111113</v>
      </c>
      <c r="T194" s="480">
        <f>G194+K194+O194</f>
        <v>0</v>
      </c>
      <c r="U194" s="422">
        <f>T194-Q194</f>
        <v>-24327.179487179492</v>
      </c>
      <c r="V194" s="989">
        <f t="shared" si="401"/>
        <v>0</v>
      </c>
      <c r="W194" s="423">
        <f>T194-S194</f>
        <v>-22651.111111111113</v>
      </c>
      <c r="X194" s="657">
        <f>X192+X190</f>
        <v>8758.11965811966</v>
      </c>
      <c r="Y194" s="890">
        <f>Y192+Y190</f>
        <v>0</v>
      </c>
      <c r="Z194" s="633">
        <f>Z192+Z190</f>
        <v>0</v>
      </c>
      <c r="AA194" s="574">
        <f>Z194-Y194</f>
        <v>0</v>
      </c>
      <c r="AB194" s="657">
        <f>AB192+AB190</f>
        <v>9631.9658119658143</v>
      </c>
      <c r="AC194" s="890">
        <f>AC192+AC190</f>
        <v>0</v>
      </c>
      <c r="AD194" s="633">
        <f>AD192+AD190</f>
        <v>0</v>
      </c>
      <c r="AE194" s="574">
        <f>AD194-AC194</f>
        <v>0</v>
      </c>
      <c r="AF194" s="657">
        <f>AF192+AF190</f>
        <v>10505.811965811967</v>
      </c>
      <c r="AG194" s="890">
        <f>AG192+AG190</f>
        <v>0</v>
      </c>
      <c r="AH194" s="633">
        <f>AH192+AH190</f>
        <v>0</v>
      </c>
      <c r="AI194" s="574">
        <f>AH194-AG194</f>
        <v>0</v>
      </c>
      <c r="AJ194" s="445">
        <f>X194+AB194+AF194</f>
        <v>28895.897435897445</v>
      </c>
      <c r="AK194" s="1056">
        <f>AK192+AK190</f>
        <v>0</v>
      </c>
      <c r="AL194" s="479">
        <f>Y194+AC194+AG194</f>
        <v>0</v>
      </c>
      <c r="AM194" s="480">
        <f>Z194+AD194+AH194</f>
        <v>0</v>
      </c>
      <c r="AN194" s="424">
        <f>AM194-AJ194</f>
        <v>-28895.897435897445</v>
      </c>
      <c r="AO194" s="989">
        <f t="shared" si="402"/>
        <v>0</v>
      </c>
      <c r="AP194" s="423">
        <f>AM194-AL194</f>
        <v>0</v>
      </c>
      <c r="AQ194" s="634">
        <f>SUM(Q194,AJ194)</f>
        <v>53223.076923076937</v>
      </c>
      <c r="AR194" s="480">
        <f>AR192+AR190</f>
        <v>0</v>
      </c>
      <c r="AS194" s="202">
        <f>S194+AL194</f>
        <v>22651.111111111113</v>
      </c>
      <c r="AT194" s="136">
        <f>SUM(T194,AM194)</f>
        <v>0</v>
      </c>
      <c r="AU194" s="159">
        <f>AT194-AQ194</f>
        <v>-53223.076923076937</v>
      </c>
      <c r="AV194" s="989">
        <f t="shared" si="403"/>
        <v>0</v>
      </c>
      <c r="AW194" s="61">
        <f>AT194-AS194</f>
        <v>-22651.111111111113</v>
      </c>
      <c r="AX194" s="67"/>
      <c r="AY194" s="57"/>
      <c r="BC194" s="657">
        <f>BC192+BC190</f>
        <v>0</v>
      </c>
      <c r="BD194" s="890">
        <f>BD192+BD190</f>
        <v>0</v>
      </c>
      <c r="BE194" s="633">
        <f>BE192+BE190</f>
        <v>0</v>
      </c>
      <c r="BF194" s="574">
        <f>BE194-BD194</f>
        <v>0</v>
      </c>
      <c r="BG194" s="657">
        <f>BG192+BG190</f>
        <v>0</v>
      </c>
      <c r="BH194" s="890">
        <f>BH192+BH190</f>
        <v>0</v>
      </c>
      <c r="BI194" s="633">
        <f>BI192+BI190</f>
        <v>0</v>
      </c>
      <c r="BJ194" s="574">
        <f>BI194-BH194</f>
        <v>0</v>
      </c>
      <c r="BK194" s="657">
        <f>BK192+BK190</f>
        <v>0</v>
      </c>
      <c r="BL194" s="890">
        <f>BL192+BL190</f>
        <v>0</v>
      </c>
      <c r="BM194" s="633">
        <f>BM192+BM190</f>
        <v>0</v>
      </c>
      <c r="BN194" s="574">
        <f>BM194-BL194</f>
        <v>0</v>
      </c>
      <c r="BO194" s="445">
        <f>BC194+BG194+BK194</f>
        <v>0</v>
      </c>
      <c r="BP194" s="479">
        <f>BD194+BH194+BL194</f>
        <v>0</v>
      </c>
      <c r="BQ194" s="480">
        <f>BE194+BI194+BM194</f>
        <v>0</v>
      </c>
      <c r="BR194" s="422">
        <f>BQ194-BO194</f>
        <v>0</v>
      </c>
      <c r="BS194" s="423">
        <f>BQ194-BP194</f>
        <v>0</v>
      </c>
      <c r="BT194" s="657">
        <f>BT192+BT190</f>
        <v>0</v>
      </c>
      <c r="BU194" s="890">
        <f>BU192+BU190</f>
        <v>0</v>
      </c>
      <c r="BV194" s="633">
        <f>BV192+BV190</f>
        <v>0</v>
      </c>
      <c r="BW194" s="574">
        <f>BV194-BU194</f>
        <v>0</v>
      </c>
      <c r="BX194" s="657">
        <f>BX192+BX190</f>
        <v>0</v>
      </c>
      <c r="BY194" s="890">
        <f>BY192+BY190</f>
        <v>0</v>
      </c>
      <c r="BZ194" s="633">
        <f>BZ192+BZ190</f>
        <v>0</v>
      </c>
      <c r="CA194" s="574">
        <f>BZ194-BY194</f>
        <v>0</v>
      </c>
      <c r="CB194" s="657">
        <f>CB192+CB190</f>
        <v>0</v>
      </c>
      <c r="CC194" s="890">
        <f>CC192+CC190</f>
        <v>0</v>
      </c>
      <c r="CD194" s="633">
        <f>CD192+CD190</f>
        <v>0</v>
      </c>
      <c r="CE194" s="574">
        <f>CD194-CC194</f>
        <v>0</v>
      </c>
      <c r="CF194" s="445">
        <f>BT194+BX194+CB194</f>
        <v>0</v>
      </c>
      <c r="CG194" s="479">
        <f>BU194+BY194+CC194</f>
        <v>0</v>
      </c>
      <c r="CH194" s="480">
        <f>BV194+BZ194+CD194</f>
        <v>0</v>
      </c>
      <c r="CI194" s="424">
        <f>CH194-CF194</f>
        <v>0</v>
      </c>
      <c r="CJ194" s="423">
        <f>CH194-CG194</f>
        <v>0</v>
      </c>
      <c r="CK194" s="634">
        <f>SUM(BO194,CF194)</f>
        <v>0</v>
      </c>
      <c r="CL194" s="202">
        <f>BP194+CG194</f>
        <v>0</v>
      </c>
      <c r="CM194" s="136">
        <f>SUM(BQ194,CH194)</f>
        <v>0</v>
      </c>
      <c r="CN194" s="159">
        <f>CM194-CK194</f>
        <v>0</v>
      </c>
      <c r="CO194" s="61">
        <f>CM194-CL194</f>
        <v>0</v>
      </c>
      <c r="CP194" s="67"/>
      <c r="CQ194" s="57"/>
    </row>
    <row r="195" spans="1:98" s="184" customFormat="1" ht="20.100000000000001" customHeight="1">
      <c r="A195" s="177"/>
      <c r="B195" s="177" t="s">
        <v>27</v>
      </c>
      <c r="C195" s="251"/>
      <c r="D195" s="178"/>
      <c r="E195" s="659">
        <f>E196/E39</f>
        <v>0.12959322033898307</v>
      </c>
      <c r="F195" s="902">
        <f>F196/F39</f>
        <v>0.11788857938718662</v>
      </c>
      <c r="G195" s="944" t="e">
        <f>G196/G39</f>
        <v>#DIV/0!</v>
      </c>
      <c r="H195" s="638">
        <f>G196/F196</f>
        <v>0</v>
      </c>
      <c r="I195" s="659">
        <f>I196/I39</f>
        <v>0.12965438373570523</v>
      </c>
      <c r="J195" s="902">
        <f>J196/J39</f>
        <v>0.1207827160493827</v>
      </c>
      <c r="K195" s="637" t="e">
        <f>K196/K39</f>
        <v>#DIV/0!</v>
      </c>
      <c r="L195" s="638">
        <f>K196/J196</f>
        <v>0</v>
      </c>
      <c r="M195" s="659">
        <f>M196/M39</f>
        <v>0.12895214105793451</v>
      </c>
      <c r="N195" s="902">
        <f>N196/N39</f>
        <v>0.12039999999999999</v>
      </c>
      <c r="O195" s="637" t="e">
        <f>O196/O39</f>
        <v>#DIV/0!</v>
      </c>
      <c r="P195" s="526">
        <f>O196/N196</f>
        <v>0</v>
      </c>
      <c r="Q195" s="659">
        <f>Q196/Q39</f>
        <v>0.12939187418086504</v>
      </c>
      <c r="R195" s="1060" t="e">
        <f>R196/R39</f>
        <v>#DIV/0!</v>
      </c>
      <c r="S195" s="965">
        <f>S196/S39</f>
        <v>0.11977207737594618</v>
      </c>
      <c r="T195" s="636" t="e">
        <f>T196/T39</f>
        <v>#DIV/0!</v>
      </c>
      <c r="U195" s="636">
        <f>T196/Q196</f>
        <v>0</v>
      </c>
      <c r="V195" s="667" t="e">
        <f t="shared" si="401"/>
        <v>#DIV/0!</v>
      </c>
      <c r="W195" s="832">
        <f>T196/S196</f>
        <v>0</v>
      </c>
      <c r="X195" s="659">
        <f>X196/X39</f>
        <v>0.13434508816120908</v>
      </c>
      <c r="Y195" s="902" t="e">
        <f>Y196/Y39</f>
        <v>#DIV/0!</v>
      </c>
      <c r="Z195" s="637" t="e">
        <f>Z196/Z39</f>
        <v>#DIV/0!</v>
      </c>
      <c r="AA195" s="526" t="e">
        <f>Z196/Y196</f>
        <v>#DIV/0!</v>
      </c>
      <c r="AB195" s="659">
        <f>AB196/AB39</f>
        <v>0.13513757225433529</v>
      </c>
      <c r="AC195" s="902" t="e">
        <f>AC196/AC39</f>
        <v>#DIV/0!</v>
      </c>
      <c r="AD195" s="637" t="e">
        <f>AD196/AD39</f>
        <v>#DIV/0!</v>
      </c>
      <c r="AE195" s="526" t="e">
        <f>AD196/AC196</f>
        <v>#DIV/0!</v>
      </c>
      <c r="AF195" s="659">
        <f>AF196/AF39</f>
        <v>0.13636344086021504</v>
      </c>
      <c r="AG195" s="902" t="e">
        <f>AG196/AG39</f>
        <v>#DIV/0!</v>
      </c>
      <c r="AH195" s="637" t="e">
        <f>AH196/AH39</f>
        <v>#DIV/0!</v>
      </c>
      <c r="AI195" s="526" t="e">
        <f>AH196/AG196</f>
        <v>#DIV/0!</v>
      </c>
      <c r="AJ195" s="677">
        <f>AJ196/AJ39</f>
        <v>0.13533487833140212</v>
      </c>
      <c r="AK195" s="1060" t="e">
        <f>AK196/AK39</f>
        <v>#DIV/0!</v>
      </c>
      <c r="AL195" s="965" t="e">
        <f>AL196/AL39</f>
        <v>#DIV/0!</v>
      </c>
      <c r="AM195" s="636" t="e">
        <f>AM196/AM39</f>
        <v>#DIV/0!</v>
      </c>
      <c r="AN195" s="965">
        <f>AM196/AJ196</f>
        <v>0</v>
      </c>
      <c r="AO195" s="667" t="e">
        <f t="shared" si="402"/>
        <v>#DIV/0!</v>
      </c>
      <c r="AP195" s="641" t="e">
        <f>AM196/AL196</f>
        <v>#DIV/0!</v>
      </c>
      <c r="AQ195" s="677">
        <f>AQ196/AQ39</f>
        <v>0.13254612546125463</v>
      </c>
      <c r="AR195" s="636" t="e">
        <f>AR196/AR39</f>
        <v>#DIV/0!</v>
      </c>
      <c r="AS195" s="179">
        <f>AS196/AS39</f>
        <v>0.11977207737594618</v>
      </c>
      <c r="AT195" s="218" t="e">
        <f>AT196/AT39</f>
        <v>#DIV/0!</v>
      </c>
      <c r="AU195" s="687">
        <f>AT196/AQ196</f>
        <v>0</v>
      </c>
      <c r="AV195" s="667" t="e">
        <f t="shared" si="403"/>
        <v>#DIV/0!</v>
      </c>
      <c r="AW195" s="89">
        <f>AT196/AS196</f>
        <v>0</v>
      </c>
      <c r="AX195" s="344"/>
      <c r="AY195" s="343"/>
      <c r="AZ195" s="338" t="e">
        <f>AT195/ AQ195</f>
        <v>#DIV/0!</v>
      </c>
      <c r="BC195" s="659" t="e">
        <f>BC196/BC39</f>
        <v>#DIV/0!</v>
      </c>
      <c r="BD195" s="902" t="e">
        <f>BD196/BD39</f>
        <v>#DIV/0!</v>
      </c>
      <c r="BE195" s="637" t="e">
        <f>BE196/BE39</f>
        <v>#DIV/0!</v>
      </c>
      <c r="BF195" s="638" t="e">
        <f>BE196/BD196</f>
        <v>#DIV/0!</v>
      </c>
      <c r="BG195" s="659" t="e">
        <f>BG196/BG39</f>
        <v>#DIV/0!</v>
      </c>
      <c r="BH195" s="902" t="e">
        <f>BH196/BH39</f>
        <v>#DIV/0!</v>
      </c>
      <c r="BI195" s="637" t="e">
        <f>BI196/BI39</f>
        <v>#DIV/0!</v>
      </c>
      <c r="BJ195" s="638" t="e">
        <f>BI196/BH196</f>
        <v>#DIV/0!</v>
      </c>
      <c r="BK195" s="659" t="e">
        <f>BK196/BK39</f>
        <v>#DIV/0!</v>
      </c>
      <c r="BL195" s="902" t="e">
        <f>BL196/BL39</f>
        <v>#DIV/0!</v>
      </c>
      <c r="BM195" s="637" t="e">
        <f>BM196/BM39</f>
        <v>#DIV/0!</v>
      </c>
      <c r="BN195" s="526" t="e">
        <f>BM196/BL196</f>
        <v>#DIV/0!</v>
      </c>
      <c r="BO195" s="677" t="e">
        <f>BO196/BO39</f>
        <v>#DIV/0!</v>
      </c>
      <c r="BP195" s="687" t="e">
        <f>BP196/BP39</f>
        <v>#DIV/0!</v>
      </c>
      <c r="BQ195" s="636" t="e">
        <f>BQ196/BQ39</f>
        <v>#DIV/0!</v>
      </c>
      <c r="BR195" s="636" t="e">
        <f>BQ196/BO196</f>
        <v>#DIV/0!</v>
      </c>
      <c r="BS195" s="832" t="e">
        <f>BQ196/BP196</f>
        <v>#DIV/0!</v>
      </c>
      <c r="BT195" s="659" t="e">
        <f>BT196/BT39</f>
        <v>#DIV/0!</v>
      </c>
      <c r="BU195" s="902" t="e">
        <f>BU196/BU39</f>
        <v>#DIV/0!</v>
      </c>
      <c r="BV195" s="637" t="e">
        <f>BV196/BV39</f>
        <v>#DIV/0!</v>
      </c>
      <c r="BW195" s="526" t="e">
        <f>BV196/BU196</f>
        <v>#DIV/0!</v>
      </c>
      <c r="BX195" s="659" t="e">
        <f>BX196/BX39</f>
        <v>#DIV/0!</v>
      </c>
      <c r="BY195" s="902" t="e">
        <f>BY196/BY39</f>
        <v>#DIV/0!</v>
      </c>
      <c r="BZ195" s="637" t="e">
        <f>BZ196/BZ39</f>
        <v>#DIV/0!</v>
      </c>
      <c r="CA195" s="526" t="e">
        <f>BZ196/BY196</f>
        <v>#DIV/0!</v>
      </c>
      <c r="CB195" s="659" t="e">
        <f>CB196/CB39</f>
        <v>#DIV/0!</v>
      </c>
      <c r="CC195" s="902" t="e">
        <f>CC196/CC39</f>
        <v>#DIV/0!</v>
      </c>
      <c r="CD195" s="637" t="e">
        <f>CD196/CD39</f>
        <v>#DIV/0!</v>
      </c>
      <c r="CE195" s="526" t="e">
        <f>CD196/CC196</f>
        <v>#DIV/0!</v>
      </c>
      <c r="CF195" s="677" t="e">
        <f>CF196/CF39</f>
        <v>#DIV/0!</v>
      </c>
      <c r="CG195" s="687" t="e">
        <f>CG196/CG39</f>
        <v>#DIV/0!</v>
      </c>
      <c r="CH195" s="636" t="e">
        <f>CH196/CH39</f>
        <v>#DIV/0!</v>
      </c>
      <c r="CI195" s="687" t="e">
        <f>CH196/CF196</f>
        <v>#DIV/0!</v>
      </c>
      <c r="CJ195" s="641" t="e">
        <f>CH196/CG196</f>
        <v>#DIV/0!</v>
      </c>
      <c r="CK195" s="677" t="e">
        <f>CK196/CK39</f>
        <v>#DIV/0!</v>
      </c>
      <c r="CL195" s="179" t="e">
        <f>CL196/CL39</f>
        <v>#DIV/0!</v>
      </c>
      <c r="CM195" s="218" t="e">
        <f>CM196/CM39</f>
        <v>#DIV/0!</v>
      </c>
      <c r="CN195" s="687" t="e">
        <f>CM196/CK196</f>
        <v>#DIV/0!</v>
      </c>
      <c r="CO195" s="89" t="e">
        <f>CM196/CL196</f>
        <v>#DIV/0!</v>
      </c>
      <c r="CP195" s="344"/>
      <c r="CQ195" s="343"/>
      <c r="CR195" s="338" t="e">
        <f>CM195/ CK195</f>
        <v>#DIV/0!</v>
      </c>
    </row>
    <row r="196" spans="1:98" s="183" customFormat="1" ht="20.100000000000001" customHeight="1">
      <c r="A196" s="80"/>
      <c r="B196" s="92" t="s">
        <v>11</v>
      </c>
      <c r="C196" s="247"/>
      <c r="D196" s="181"/>
      <c r="E196" s="620">
        <f>E194+E188</f>
        <v>7842.0512820512831</v>
      </c>
      <c r="F196" s="376">
        <f>F194+F188</f>
        <v>7234.529914529915</v>
      </c>
      <c r="G196" s="375">
        <f>G194+G188</f>
        <v>0</v>
      </c>
      <c r="H196" s="532">
        <f>G196-F196</f>
        <v>-7234.529914529915</v>
      </c>
      <c r="I196" s="620">
        <f>I194+I188</f>
        <v>8721.196581196582</v>
      </c>
      <c r="J196" s="376">
        <f>J194+J188</f>
        <v>8361.8803418803418</v>
      </c>
      <c r="K196" s="374">
        <f>K194+K188</f>
        <v>0</v>
      </c>
      <c r="L196" s="532">
        <f>K196-J196</f>
        <v>-8361.8803418803418</v>
      </c>
      <c r="M196" s="620">
        <f>M194+M188</f>
        <v>8751.1111111111131</v>
      </c>
      <c r="N196" s="376">
        <f>N194+N188</f>
        <v>8747.0085470085469</v>
      </c>
      <c r="O196" s="374">
        <f>O194+O188</f>
        <v>0</v>
      </c>
      <c r="P196" s="532">
        <f>O196-N196</f>
        <v>-8747.0085470085469</v>
      </c>
      <c r="Q196" s="644">
        <f>E196+I196+M196</f>
        <v>25314.35897435898</v>
      </c>
      <c r="R196" s="1023">
        <f>R194+R188</f>
        <v>0</v>
      </c>
      <c r="S196" s="592">
        <f>F196+J196+N196</f>
        <v>24343.418803418805</v>
      </c>
      <c r="T196" s="534">
        <f>G196+K196+O196</f>
        <v>0</v>
      </c>
      <c r="U196" s="499">
        <f>T196-Q196</f>
        <v>-25314.35897435898</v>
      </c>
      <c r="V196" s="377">
        <f t="shared" si="401"/>
        <v>0</v>
      </c>
      <c r="W196" s="645">
        <f>T196-S196</f>
        <v>-24343.418803418805</v>
      </c>
      <c r="X196" s="620">
        <f>X194+X188</f>
        <v>9117.0940170940194</v>
      </c>
      <c r="Y196" s="376">
        <f>Y194+Y188</f>
        <v>0</v>
      </c>
      <c r="Z196" s="374">
        <f>Z194+Z188</f>
        <v>0</v>
      </c>
      <c r="AA196" s="532">
        <f>Z196-Y196</f>
        <v>0</v>
      </c>
      <c r="AB196" s="620">
        <f>AB194+AB188</f>
        <v>9990.9401709401736</v>
      </c>
      <c r="AC196" s="376">
        <f>AC194+AC188</f>
        <v>0</v>
      </c>
      <c r="AD196" s="374">
        <f>AD194+AD188</f>
        <v>0</v>
      </c>
      <c r="AE196" s="532">
        <f>AD196-AC196</f>
        <v>0</v>
      </c>
      <c r="AF196" s="620">
        <f>AF194+AF188</f>
        <v>10839.145299145301</v>
      </c>
      <c r="AG196" s="376">
        <f>AG194+AG188</f>
        <v>0</v>
      </c>
      <c r="AH196" s="374">
        <f>AH194+AH188</f>
        <v>0</v>
      </c>
      <c r="AI196" s="532">
        <f>AH196-AG196</f>
        <v>0</v>
      </c>
      <c r="AJ196" s="485">
        <f>X196+AB196+AF196</f>
        <v>29947.179487179495</v>
      </c>
      <c r="AK196" s="1023">
        <f>AK194+AK188</f>
        <v>0</v>
      </c>
      <c r="AL196" s="592">
        <f>Y196+AC196+AG196</f>
        <v>0</v>
      </c>
      <c r="AM196" s="534">
        <f>Z196+AD196+AH196</f>
        <v>0</v>
      </c>
      <c r="AN196" s="592">
        <f>AM196-AJ196</f>
        <v>-29947.179487179495</v>
      </c>
      <c r="AO196" s="377">
        <f t="shared" si="402"/>
        <v>0</v>
      </c>
      <c r="AP196" s="645">
        <f>AM196-AL196</f>
        <v>0</v>
      </c>
      <c r="AQ196" s="485">
        <f>SUM(Q196,AJ196)</f>
        <v>55261.538461538476</v>
      </c>
      <c r="AR196" s="534">
        <f>AR194+AR188</f>
        <v>0</v>
      </c>
      <c r="AS196" s="333">
        <f>S196+AL196</f>
        <v>24343.418803418805</v>
      </c>
      <c r="AT196" s="87">
        <f>SUM(T196,AM196)</f>
        <v>0</v>
      </c>
      <c r="AU196" s="86">
        <f>AT196-AQ196</f>
        <v>-55261.538461538476</v>
      </c>
      <c r="AV196" s="377">
        <f t="shared" si="403"/>
        <v>0</v>
      </c>
      <c r="AW196" s="88">
        <f>AT196-AS196</f>
        <v>-24343.418803418805</v>
      </c>
      <c r="AX196" s="345">
        <f>AQ196/6</f>
        <v>9210.256410256412</v>
      </c>
      <c r="AY196" s="183">
        <f>AT196/6</f>
        <v>0</v>
      </c>
      <c r="AZ196" s="319">
        <f>AY196/AX196</f>
        <v>0</v>
      </c>
      <c r="BA196" s="185">
        <f>AY196-AX196</f>
        <v>-9210.256410256412</v>
      </c>
      <c r="BB196" s="185">
        <f>AW196/6</f>
        <v>-4057.2364672364674</v>
      </c>
      <c r="BC196" s="620">
        <f>BC194+BC188</f>
        <v>0</v>
      </c>
      <c r="BD196" s="376">
        <f>BD194+BD188</f>
        <v>0</v>
      </c>
      <c r="BE196" s="374">
        <f>BE194+BE188</f>
        <v>0</v>
      </c>
      <c r="BF196" s="532">
        <f>BE196-BD196</f>
        <v>0</v>
      </c>
      <c r="BG196" s="620">
        <f>BG194+BG188</f>
        <v>0</v>
      </c>
      <c r="BH196" s="376">
        <f>BH194+BH188</f>
        <v>0</v>
      </c>
      <c r="BI196" s="374">
        <f>BI194+BI188</f>
        <v>0</v>
      </c>
      <c r="BJ196" s="532">
        <f>BI196-BH196</f>
        <v>0</v>
      </c>
      <c r="BK196" s="620">
        <f>BK194+BK188</f>
        <v>0</v>
      </c>
      <c r="BL196" s="376">
        <f>BL194+BL188</f>
        <v>0</v>
      </c>
      <c r="BM196" s="374">
        <f>BM194+BM188</f>
        <v>0</v>
      </c>
      <c r="BN196" s="532">
        <f>BM196-BL196</f>
        <v>0</v>
      </c>
      <c r="BO196" s="485">
        <f>BC196+BG196+BK196</f>
        <v>0</v>
      </c>
      <c r="BP196" s="592">
        <f>BD196+BH196+BL196</f>
        <v>0</v>
      </c>
      <c r="BQ196" s="534">
        <f>BE196+BI196+BM196</f>
        <v>0</v>
      </c>
      <c r="BR196" s="499">
        <f>BQ196-BO196</f>
        <v>0</v>
      </c>
      <c r="BS196" s="645">
        <f>BQ196-BP196</f>
        <v>0</v>
      </c>
      <c r="BT196" s="620">
        <f>BT194+BT188</f>
        <v>0</v>
      </c>
      <c r="BU196" s="376">
        <f>BU194+BU188</f>
        <v>0</v>
      </c>
      <c r="BV196" s="374">
        <f>BV194+BV188</f>
        <v>0</v>
      </c>
      <c r="BW196" s="532">
        <f>BV196-BU196</f>
        <v>0</v>
      </c>
      <c r="BX196" s="620">
        <f>BX194+BX188</f>
        <v>0</v>
      </c>
      <c r="BY196" s="376">
        <f>BY194+BY188</f>
        <v>0</v>
      </c>
      <c r="BZ196" s="374">
        <f>BZ194+BZ188</f>
        <v>0</v>
      </c>
      <c r="CA196" s="532">
        <f>BZ196-BY196</f>
        <v>0</v>
      </c>
      <c r="CB196" s="620">
        <f>CB194+CB188</f>
        <v>0</v>
      </c>
      <c r="CC196" s="376">
        <f>CC194+CC188</f>
        <v>0</v>
      </c>
      <c r="CD196" s="374">
        <f>CD194+CD188</f>
        <v>0</v>
      </c>
      <c r="CE196" s="532">
        <f>CD196-CC196</f>
        <v>0</v>
      </c>
      <c r="CF196" s="485">
        <f>BT196+BX196+CB196</f>
        <v>0</v>
      </c>
      <c r="CG196" s="592">
        <f>BU196+BY196+CC196</f>
        <v>0</v>
      </c>
      <c r="CH196" s="534">
        <f>BV196+BZ196+CD196</f>
        <v>0</v>
      </c>
      <c r="CI196" s="592">
        <f>CH196-CF196</f>
        <v>0</v>
      </c>
      <c r="CJ196" s="645">
        <f>CH196-CG196</f>
        <v>0</v>
      </c>
      <c r="CK196" s="485">
        <f>SUM(BO196,CF196)</f>
        <v>0</v>
      </c>
      <c r="CL196" s="333">
        <f>BP196+CG196</f>
        <v>0</v>
      </c>
      <c r="CM196" s="87">
        <f>SUM(BQ196,CH196)</f>
        <v>0</v>
      </c>
      <c r="CN196" s="86">
        <f>CM196-CK196</f>
        <v>0</v>
      </c>
      <c r="CO196" s="88">
        <f>CM196-CL196</f>
        <v>0</v>
      </c>
      <c r="CP196" s="345">
        <f>CK196/6</f>
        <v>0</v>
      </c>
      <c r="CQ196" s="183">
        <f>CM196/6</f>
        <v>0</v>
      </c>
      <c r="CR196" s="319" t="e">
        <f>CQ196/CP196</f>
        <v>#DIV/0!</v>
      </c>
      <c r="CS196" s="185">
        <f>CQ196-CP196</f>
        <v>0</v>
      </c>
      <c r="CT196" s="185">
        <f>CO196/6</f>
        <v>0</v>
      </c>
    </row>
    <row r="197" spans="1:98" s="154" customFormat="1" ht="20.100000000000001" customHeight="1">
      <c r="A197" s="144"/>
      <c r="B197" s="144"/>
      <c r="C197" s="171" t="s">
        <v>27</v>
      </c>
      <c r="D197" s="171"/>
      <c r="E197" s="625">
        <v>8.6499999999999994E-2</v>
      </c>
      <c r="F197" s="866">
        <v>0.13</v>
      </c>
      <c r="G197" s="943"/>
      <c r="H197" s="630">
        <v>0.13</v>
      </c>
      <c r="I197" s="625">
        <f>E197</f>
        <v>8.6499999999999994E-2</v>
      </c>
      <c r="J197" s="866">
        <v>7.0000000000000007E-2</v>
      </c>
      <c r="K197" s="623"/>
      <c r="L197" s="630">
        <v>0.13</v>
      </c>
      <c r="M197" s="625">
        <f>E197</f>
        <v>8.6499999999999994E-2</v>
      </c>
      <c r="N197" s="866">
        <v>7.0000000000000007E-2</v>
      </c>
      <c r="O197" s="623"/>
      <c r="P197" s="624"/>
      <c r="Q197" s="1065">
        <f>Q198/Q40</f>
        <v>8.6499999999999994E-2</v>
      </c>
      <c r="R197" s="1072"/>
      <c r="S197" s="979">
        <f>S198/S40</f>
        <v>9.3999999999999986E-2</v>
      </c>
      <c r="T197" s="690" t="e">
        <f>T198/T40</f>
        <v>#DIV/0!</v>
      </c>
      <c r="U197" s="627"/>
      <c r="V197" s="646" t="e">
        <f t="shared" si="401"/>
        <v>#DIV/0!</v>
      </c>
      <c r="W197" s="628"/>
      <c r="X197" s="625">
        <v>8.6499999999999994E-2</v>
      </c>
      <c r="Y197" s="866">
        <v>0.13</v>
      </c>
      <c r="Z197" s="623"/>
      <c r="AA197" s="624">
        <v>0.13</v>
      </c>
      <c r="AB197" s="625">
        <f>X197</f>
        <v>8.6499999999999994E-2</v>
      </c>
      <c r="AC197" s="866">
        <v>0.13</v>
      </c>
      <c r="AD197" s="623"/>
      <c r="AE197" s="691">
        <v>0.13</v>
      </c>
      <c r="AF197" s="625">
        <f>X197</f>
        <v>8.6499999999999994E-2</v>
      </c>
      <c r="AG197" s="866">
        <v>0.13</v>
      </c>
      <c r="AH197" s="623"/>
      <c r="AI197" s="624"/>
      <c r="AJ197" s="688">
        <f>AJ198/AJ40</f>
        <v>8.6499999999999994E-2</v>
      </c>
      <c r="AK197" s="1072"/>
      <c r="AL197" s="689">
        <f>AL198/AL40</f>
        <v>0.13</v>
      </c>
      <c r="AM197" s="690" t="e">
        <f>AM198/AM40</f>
        <v>#DIV/0!</v>
      </c>
      <c r="AN197" s="631"/>
      <c r="AO197" s="646" t="e">
        <f t="shared" si="402"/>
        <v>#DIV/0!</v>
      </c>
      <c r="AP197" s="628"/>
      <c r="AQ197" s="692">
        <f>AQ198/AQ40</f>
        <v>8.6499999999999994E-2</v>
      </c>
      <c r="AR197" s="1070"/>
      <c r="AS197" s="104">
        <f>AS198/AS40</f>
        <v>0.11105263157894736</v>
      </c>
      <c r="AT197" s="152" t="e">
        <f>AT198/AT40</f>
        <v>#DIV/0!</v>
      </c>
      <c r="AU197" s="208"/>
      <c r="AV197" s="646" t="e">
        <f t="shared" si="403"/>
        <v>#DIV/0!</v>
      </c>
      <c r="AW197" s="5">
        <f>AT198/AS198</f>
        <v>0</v>
      </c>
      <c r="AX197" s="216"/>
      <c r="AY197" s="69"/>
      <c r="BC197" s="625"/>
      <c r="BD197" s="866"/>
      <c r="BE197" s="623"/>
      <c r="BF197" s="630"/>
      <c r="BG197" s="625"/>
      <c r="BH197" s="866"/>
      <c r="BI197" s="623"/>
      <c r="BJ197" s="630"/>
      <c r="BK197" s="625"/>
      <c r="BL197" s="866"/>
      <c r="BM197" s="623"/>
      <c r="BN197" s="624"/>
      <c r="BO197" s="688" t="e">
        <f>BO198/BO40</f>
        <v>#DIV/0!</v>
      </c>
      <c r="BP197" s="689" t="e">
        <f>BP198/BP40</f>
        <v>#DIV/0!</v>
      </c>
      <c r="BQ197" s="690" t="e">
        <f>BQ198/BQ40</f>
        <v>#DIV/0!</v>
      </c>
      <c r="BR197" s="627"/>
      <c r="BS197" s="628"/>
      <c r="BT197" s="625"/>
      <c r="BU197" s="866"/>
      <c r="BV197" s="623"/>
      <c r="BW197" s="624"/>
      <c r="BX197" s="625"/>
      <c r="BY197" s="866"/>
      <c r="BZ197" s="623"/>
      <c r="CA197" s="691"/>
      <c r="CB197" s="625"/>
      <c r="CC197" s="866"/>
      <c r="CD197" s="623"/>
      <c r="CE197" s="624"/>
      <c r="CF197" s="688" t="e">
        <f>CF198/CF40</f>
        <v>#DIV/0!</v>
      </c>
      <c r="CG197" s="689" t="e">
        <f>CG198/CG40</f>
        <v>#DIV/0!</v>
      </c>
      <c r="CH197" s="690" t="e">
        <f>CH198/CH40</f>
        <v>#DIV/0!</v>
      </c>
      <c r="CI197" s="631"/>
      <c r="CJ197" s="628"/>
      <c r="CK197" s="692" t="e">
        <f>CK198/CK40</f>
        <v>#DIV/0!</v>
      </c>
      <c r="CL197" s="104" t="e">
        <f>CL198/CL40</f>
        <v>#DIV/0!</v>
      </c>
      <c r="CM197" s="152" t="e">
        <f>CM198/CM40</f>
        <v>#DIV/0!</v>
      </c>
      <c r="CN197" s="208"/>
      <c r="CO197" s="5" t="e">
        <f>CM198/CL198</f>
        <v>#DIV/0!</v>
      </c>
      <c r="CP197" s="216"/>
      <c r="CQ197" s="69"/>
    </row>
    <row r="198" spans="1:98" s="132" customFormat="1" ht="20.100000000000001" customHeight="1">
      <c r="A198" s="147"/>
      <c r="B198" s="147"/>
      <c r="C198" s="172" t="s">
        <v>24</v>
      </c>
      <c r="D198" s="172"/>
      <c r="E198" s="486">
        <f>E197*E40</f>
        <v>938.9316239316239</v>
      </c>
      <c r="F198" s="867">
        <f t="shared" ref="F198" si="404">F197*F40</f>
        <v>1333.3333333333335</v>
      </c>
      <c r="G198" s="933">
        <f t="shared" ref="G198:O198" si="405">G197*G40</f>
        <v>0</v>
      </c>
      <c r="H198" s="693">
        <f t="shared" si="405"/>
        <v>-1333.3333333333335</v>
      </c>
      <c r="I198" s="486">
        <f t="shared" si="405"/>
        <v>1020.2564102564102</v>
      </c>
      <c r="J198" s="867">
        <f t="shared" ref="J198" si="406">J197*J40</f>
        <v>523.50427350427356</v>
      </c>
      <c r="K198" s="554">
        <f t="shared" si="405"/>
        <v>0</v>
      </c>
      <c r="L198" s="479">
        <f t="shared" si="405"/>
        <v>-972.2222222222224</v>
      </c>
      <c r="M198" s="486">
        <f t="shared" si="405"/>
        <v>1020.2564102564102</v>
      </c>
      <c r="N198" s="867">
        <f t="shared" ref="N198" si="407">N197*N40</f>
        <v>553.41880341880346</v>
      </c>
      <c r="O198" s="554">
        <f t="shared" si="405"/>
        <v>0</v>
      </c>
      <c r="P198" s="555">
        <f>O198-N198</f>
        <v>-553.41880341880346</v>
      </c>
      <c r="Q198" s="694">
        <f>E198+I198+M198</f>
        <v>2979.4444444444443</v>
      </c>
      <c r="R198" s="1028">
        <f t="shared" ref="R198" si="408">R197*R40</f>
        <v>0</v>
      </c>
      <c r="S198" s="1049">
        <f>F198+J198+N198</f>
        <v>2410.2564102564102</v>
      </c>
      <c r="T198" s="421">
        <f>G198+K198+O198</f>
        <v>0</v>
      </c>
      <c r="U198" s="422">
        <f>T198-Q198</f>
        <v>-2979.4444444444443</v>
      </c>
      <c r="V198" s="989">
        <f t="shared" si="401"/>
        <v>0</v>
      </c>
      <c r="W198" s="397">
        <f>T198-S198</f>
        <v>-2410.2564102564102</v>
      </c>
      <c r="X198" s="486">
        <f t="shared" ref="X198:AH198" si="409">X197*X40</f>
        <v>946.32478632478637</v>
      </c>
      <c r="Y198" s="867">
        <f t="shared" si="409"/>
        <v>1000</v>
      </c>
      <c r="Z198" s="554">
        <f t="shared" si="409"/>
        <v>0</v>
      </c>
      <c r="AA198" s="574">
        <f t="shared" si="409"/>
        <v>-1000</v>
      </c>
      <c r="AB198" s="486">
        <f t="shared" si="409"/>
        <v>905.66239316239319</v>
      </c>
      <c r="AC198" s="867">
        <f t="shared" si="409"/>
        <v>1000</v>
      </c>
      <c r="AD198" s="554">
        <f t="shared" si="409"/>
        <v>0</v>
      </c>
      <c r="AE198" s="695">
        <f t="shared" si="409"/>
        <v>-1000</v>
      </c>
      <c r="AF198" s="486">
        <f t="shared" si="409"/>
        <v>805.85470085470081</v>
      </c>
      <c r="AG198" s="867">
        <f t="shared" si="409"/>
        <v>1000</v>
      </c>
      <c r="AH198" s="554">
        <f t="shared" si="409"/>
        <v>0</v>
      </c>
      <c r="AI198" s="574">
        <f>AH198-AG198</f>
        <v>-1000</v>
      </c>
      <c r="AJ198" s="413">
        <f>X198+AB198+AF198</f>
        <v>2657.8418803418804</v>
      </c>
      <c r="AK198" s="1028">
        <f t="shared" ref="AK198" si="410">AK197*AK40</f>
        <v>0</v>
      </c>
      <c r="AL198" s="479">
        <f>Y198+AC198+AG198</f>
        <v>3000</v>
      </c>
      <c r="AM198" s="421">
        <f>Z198+AD198+AH198</f>
        <v>0</v>
      </c>
      <c r="AN198" s="424">
        <f>AM198-AJ198</f>
        <v>-2657.8418803418804</v>
      </c>
      <c r="AO198" s="989">
        <f t="shared" si="402"/>
        <v>0</v>
      </c>
      <c r="AP198" s="397">
        <f>AM198-AL198</f>
        <v>-3000</v>
      </c>
      <c r="AQ198" s="439">
        <f>SUM(Q198,AJ198)</f>
        <v>5637.2863247863243</v>
      </c>
      <c r="AR198" s="593">
        <f t="shared" ref="AR198" si="411">AR197*AR40</f>
        <v>0</v>
      </c>
      <c r="AS198" s="202">
        <f>S198+AL198</f>
        <v>5410.2564102564102</v>
      </c>
      <c r="AT198" s="130">
        <f>SUM(T198,AM198)</f>
        <v>0</v>
      </c>
      <c r="AU198" s="159">
        <f>AT198-AQ198</f>
        <v>-5637.2863247863243</v>
      </c>
      <c r="AV198" s="989">
        <f t="shared" si="403"/>
        <v>0</v>
      </c>
      <c r="AW198" s="61">
        <f>AT198-AS198</f>
        <v>-5410.2564102564102</v>
      </c>
      <c r="AX198" s="213"/>
      <c r="AY198" s="85"/>
      <c r="BC198" s="486">
        <f>BC197*BC40</f>
        <v>0</v>
      </c>
      <c r="BD198" s="867">
        <f>BD197*BD40</f>
        <v>0</v>
      </c>
      <c r="BE198" s="554">
        <f>BE197*BE40</f>
        <v>0</v>
      </c>
      <c r="BF198" s="693">
        <f>BE198-BD198</f>
        <v>0</v>
      </c>
      <c r="BG198" s="486">
        <f>BG197*BG40</f>
        <v>0</v>
      </c>
      <c r="BH198" s="867">
        <f>BH197*BH40</f>
        <v>0</v>
      </c>
      <c r="BI198" s="554">
        <f>BI197*BI40</f>
        <v>0</v>
      </c>
      <c r="BJ198" s="479">
        <f>BI198-BH198</f>
        <v>0</v>
      </c>
      <c r="BK198" s="486">
        <f>BK197*BK40</f>
        <v>0</v>
      </c>
      <c r="BL198" s="867">
        <f>BL197*BL40</f>
        <v>0</v>
      </c>
      <c r="BM198" s="554">
        <f>BM197*BM40</f>
        <v>0</v>
      </c>
      <c r="BN198" s="555">
        <f>BM198-BL198</f>
        <v>0</v>
      </c>
      <c r="BO198" s="694">
        <f>BC198+BG198+BK198</f>
        <v>0</v>
      </c>
      <c r="BP198" s="480">
        <f>BD198+BH198+BL198</f>
        <v>0</v>
      </c>
      <c r="BQ198" s="421">
        <f>BE198+BI198+BM198</f>
        <v>0</v>
      </c>
      <c r="BR198" s="422">
        <f>BQ198-BO198</f>
        <v>0</v>
      </c>
      <c r="BS198" s="397">
        <f>BQ198-BP198</f>
        <v>0</v>
      </c>
      <c r="BT198" s="486">
        <f>BT197*BT40</f>
        <v>0</v>
      </c>
      <c r="BU198" s="867">
        <f>BU197*BU40</f>
        <v>0</v>
      </c>
      <c r="BV198" s="554">
        <f>BV197*BV40</f>
        <v>0</v>
      </c>
      <c r="BW198" s="555">
        <f>BV198-BU198</f>
        <v>0</v>
      </c>
      <c r="BX198" s="486">
        <f>BX197*BX40</f>
        <v>0</v>
      </c>
      <c r="BY198" s="867">
        <f>BY197*BY40</f>
        <v>0</v>
      </c>
      <c r="BZ198" s="554">
        <f>BZ197*BZ40</f>
        <v>0</v>
      </c>
      <c r="CA198" s="696">
        <f>BZ198-BY198</f>
        <v>0</v>
      </c>
      <c r="CB198" s="486">
        <f>CB197*CB40</f>
        <v>0</v>
      </c>
      <c r="CC198" s="867">
        <f>CC197*CC40</f>
        <v>0</v>
      </c>
      <c r="CD198" s="554">
        <f>CD197*CD40</f>
        <v>0</v>
      </c>
      <c r="CE198" s="555">
        <f>CD198-CC198</f>
        <v>0</v>
      </c>
      <c r="CF198" s="413">
        <f>BT198+BX198+CB198</f>
        <v>0</v>
      </c>
      <c r="CG198" s="479">
        <f>BU198+BY198+CC198</f>
        <v>0</v>
      </c>
      <c r="CH198" s="421">
        <f>BV198+BZ198+CD198</f>
        <v>0</v>
      </c>
      <c r="CI198" s="424">
        <f>CH198-CF198</f>
        <v>0</v>
      </c>
      <c r="CJ198" s="397">
        <f>CH198-CG198</f>
        <v>0</v>
      </c>
      <c r="CK198" s="439">
        <f>SUM(BO198,CF198)</f>
        <v>0</v>
      </c>
      <c r="CL198" s="202">
        <f>BP198+CG198</f>
        <v>0</v>
      </c>
      <c r="CM198" s="130">
        <f>SUM(BQ198,CH198)</f>
        <v>0</v>
      </c>
      <c r="CN198" s="159">
        <f>CM198-CK198</f>
        <v>0</v>
      </c>
      <c r="CO198" s="61">
        <f>CM198-CL198</f>
        <v>0</v>
      </c>
      <c r="CP198" s="213"/>
      <c r="CQ198" s="85"/>
    </row>
    <row r="199" spans="1:98" s="154" customFormat="1" ht="20.100000000000001" customHeight="1">
      <c r="A199" s="144"/>
      <c r="B199" s="144"/>
      <c r="C199" s="173" t="s">
        <v>27</v>
      </c>
      <c r="D199" s="173"/>
      <c r="E199" s="625">
        <v>0.22839999999999999</v>
      </c>
      <c r="F199" s="866">
        <v>0.216</v>
      </c>
      <c r="G199" s="943"/>
      <c r="H199" s="630">
        <v>0.22</v>
      </c>
      <c r="I199" s="625">
        <f>E199</f>
        <v>0.22839999999999999</v>
      </c>
      <c r="J199" s="866">
        <v>0.23</v>
      </c>
      <c r="K199" s="623"/>
      <c r="L199" s="630">
        <v>0.22</v>
      </c>
      <c r="M199" s="625">
        <f>I199</f>
        <v>0.22839999999999999</v>
      </c>
      <c r="N199" s="866">
        <v>0.23899999999999999</v>
      </c>
      <c r="O199" s="623"/>
      <c r="P199" s="624"/>
      <c r="Q199" s="697">
        <f>Q200/Q41</f>
        <v>0.22840000000000002</v>
      </c>
      <c r="R199" s="1073"/>
      <c r="S199" s="1066">
        <f>S200/S41</f>
        <v>0.22734282178217824</v>
      </c>
      <c r="T199" s="699" t="e">
        <f>T200/T41</f>
        <v>#DIV/0!</v>
      </c>
      <c r="U199" s="627"/>
      <c r="V199" s="646" t="e">
        <f t="shared" si="401"/>
        <v>#DIV/0!</v>
      </c>
      <c r="W199" s="628"/>
      <c r="X199" s="625">
        <v>0.24112705199858506</v>
      </c>
      <c r="Y199" s="866">
        <v>0.22</v>
      </c>
      <c r="Z199" s="623"/>
      <c r="AA199" s="624">
        <v>0.22</v>
      </c>
      <c r="AB199" s="625">
        <f>X199</f>
        <v>0.24112705199858506</v>
      </c>
      <c r="AC199" s="866">
        <v>0.22</v>
      </c>
      <c r="AD199" s="623"/>
      <c r="AE199" s="691">
        <v>0.22</v>
      </c>
      <c r="AF199" s="625">
        <f>X199</f>
        <v>0.24112705199858506</v>
      </c>
      <c r="AG199" s="866">
        <v>0.22</v>
      </c>
      <c r="AH199" s="623"/>
      <c r="AI199" s="624"/>
      <c r="AJ199" s="700">
        <f>AJ200/AJ41</f>
        <v>0.24112705199858506</v>
      </c>
      <c r="AK199" s="1073"/>
      <c r="AL199" s="701">
        <f>AL200/AL41</f>
        <v>0.22</v>
      </c>
      <c r="AM199" s="699" t="e">
        <f>AM200/AM41</f>
        <v>#DIV/0!</v>
      </c>
      <c r="AN199" s="631"/>
      <c r="AO199" s="646" t="e">
        <f t="shared" si="402"/>
        <v>#DIV/0!</v>
      </c>
      <c r="AP199" s="628"/>
      <c r="AQ199" s="700">
        <f>AQ200/AQ41</f>
        <v>0.23399990287937744</v>
      </c>
      <c r="AR199" s="698"/>
      <c r="AS199" s="105">
        <f>AS200/AS41</f>
        <v>0.2239765415549598</v>
      </c>
      <c r="AT199" s="152" t="e">
        <f>AT200/AT41</f>
        <v>#DIV/0!</v>
      </c>
      <c r="AU199" s="208"/>
      <c r="AV199" s="646" t="e">
        <f t="shared" si="403"/>
        <v>#DIV/0!</v>
      </c>
      <c r="AW199" s="49">
        <f>AT200/AS200</f>
        <v>0</v>
      </c>
      <c r="AX199" s="216"/>
      <c r="AY199" s="69"/>
      <c r="BC199" s="625" t="e">
        <f>BC200/BC41</f>
        <v>#DIV/0!</v>
      </c>
      <c r="BD199" s="866" t="e">
        <f>BD200/BD41</f>
        <v>#DIV/0!</v>
      </c>
      <c r="BE199" s="623" t="e">
        <f>BE200/BE41</f>
        <v>#DIV/0!</v>
      </c>
      <c r="BF199" s="630"/>
      <c r="BG199" s="625" t="e">
        <f>BG200/BG41</f>
        <v>#DIV/0!</v>
      </c>
      <c r="BH199" s="866" t="e">
        <f>BH200/BH41</f>
        <v>#DIV/0!</v>
      </c>
      <c r="BI199" s="623" t="e">
        <f>BI200/BI41</f>
        <v>#DIV/0!</v>
      </c>
      <c r="BJ199" s="630"/>
      <c r="BK199" s="625" t="e">
        <f>BK200/BK41</f>
        <v>#DIV/0!</v>
      </c>
      <c r="BL199" s="866" t="e">
        <f>BL200/BL41</f>
        <v>#DIV/0!</v>
      </c>
      <c r="BM199" s="623" t="e">
        <f>BM200/BM41</f>
        <v>#DIV/0!</v>
      </c>
      <c r="BN199" s="624"/>
      <c r="BO199" s="697" t="e">
        <f>BO200/BO41</f>
        <v>#DIV/0!</v>
      </c>
      <c r="BP199" s="698" t="e">
        <f>BP200/BP41</f>
        <v>#DIV/0!</v>
      </c>
      <c r="BQ199" s="699" t="e">
        <f>BQ200/BQ41</f>
        <v>#DIV/0!</v>
      </c>
      <c r="BR199" s="627"/>
      <c r="BS199" s="628"/>
      <c r="BT199" s="625" t="e">
        <f>BT200/BT41</f>
        <v>#DIV/0!</v>
      </c>
      <c r="BU199" s="866" t="e">
        <f>BU200/BU41</f>
        <v>#DIV/0!</v>
      </c>
      <c r="BV199" s="623" t="e">
        <f>BV200/BV41</f>
        <v>#DIV/0!</v>
      </c>
      <c r="BW199" s="624"/>
      <c r="BX199" s="625" t="e">
        <f>BX200/BX41</f>
        <v>#DIV/0!</v>
      </c>
      <c r="BY199" s="866" t="e">
        <f>BY200/BY41</f>
        <v>#DIV/0!</v>
      </c>
      <c r="BZ199" s="623" t="e">
        <f>BZ200/BZ41</f>
        <v>#DIV/0!</v>
      </c>
      <c r="CA199" s="691"/>
      <c r="CB199" s="625" t="e">
        <f>CB200/CB41</f>
        <v>#DIV/0!</v>
      </c>
      <c r="CC199" s="866" t="e">
        <f>CC200/CC41</f>
        <v>#DIV/0!</v>
      </c>
      <c r="CD199" s="623" t="e">
        <f>CD200/CD41</f>
        <v>#DIV/0!</v>
      </c>
      <c r="CE199" s="624"/>
      <c r="CF199" s="700" t="e">
        <f>CF200/CF41</f>
        <v>#DIV/0!</v>
      </c>
      <c r="CG199" s="701" t="e">
        <f>CG200/CG41</f>
        <v>#DIV/0!</v>
      </c>
      <c r="CH199" s="699" t="e">
        <f>CH200/CH41</f>
        <v>#DIV/0!</v>
      </c>
      <c r="CI199" s="631"/>
      <c r="CJ199" s="628"/>
      <c r="CK199" s="700" t="e">
        <f>CK200/CK41</f>
        <v>#DIV/0!</v>
      </c>
      <c r="CL199" s="105" t="e">
        <f>CL200/CL41</f>
        <v>#DIV/0!</v>
      </c>
      <c r="CM199" s="152" t="e">
        <f>CM200/CM41</f>
        <v>#DIV/0!</v>
      </c>
      <c r="CN199" s="208"/>
      <c r="CO199" s="49" t="e">
        <f>CM200/CL200</f>
        <v>#DIV/0!</v>
      </c>
      <c r="CP199" s="216"/>
      <c r="CQ199" s="69"/>
    </row>
    <row r="200" spans="1:98" s="132" customFormat="1" ht="20.100000000000001" customHeight="1">
      <c r="A200" s="147"/>
      <c r="B200" s="147"/>
      <c r="C200" s="172" t="s">
        <v>25</v>
      </c>
      <c r="D200" s="172"/>
      <c r="E200" s="486">
        <f>E199*E41</f>
        <v>32659.247863247863</v>
      </c>
      <c r="F200" s="867">
        <f t="shared" ref="F200" si="412">F199*F41</f>
        <v>42092.307692307695</v>
      </c>
      <c r="G200" s="933">
        <f t="shared" ref="G200:O200" si="413">G199*G41</f>
        <v>0</v>
      </c>
      <c r="H200" s="693">
        <f t="shared" si="413"/>
        <v>-42871.794871794875</v>
      </c>
      <c r="I200" s="486">
        <f t="shared" si="413"/>
        <v>36348.786324786328</v>
      </c>
      <c r="J200" s="867">
        <f t="shared" ref="J200" si="414">J199*J41</f>
        <v>39758.547008547015</v>
      </c>
      <c r="K200" s="554">
        <f t="shared" si="413"/>
        <v>0</v>
      </c>
      <c r="L200" s="479">
        <f t="shared" si="413"/>
        <v>-38029.914529914531</v>
      </c>
      <c r="M200" s="486">
        <f t="shared" si="413"/>
        <v>36348.786324786328</v>
      </c>
      <c r="N200" s="867">
        <f t="shared" ref="N200" si="415">N199*N41</f>
        <v>35901.068376068375</v>
      </c>
      <c r="O200" s="554">
        <f t="shared" si="413"/>
        <v>0</v>
      </c>
      <c r="P200" s="555">
        <f>O200-N200</f>
        <v>-35901.068376068375</v>
      </c>
      <c r="Q200" s="694">
        <f>E200+I200+M200</f>
        <v>105356.82051282052</v>
      </c>
      <c r="R200" s="1028">
        <f t="shared" ref="R200" si="416">R199*R41</f>
        <v>0</v>
      </c>
      <c r="S200" s="1049">
        <f>F200+J200+N200</f>
        <v>117751.92307692309</v>
      </c>
      <c r="T200" s="421">
        <f>G200+K200+O200</f>
        <v>0</v>
      </c>
      <c r="U200" s="422">
        <f>T200-Q200</f>
        <v>-105356.82051282052</v>
      </c>
      <c r="V200" s="989">
        <f t="shared" si="401"/>
        <v>0</v>
      </c>
      <c r="W200" s="397">
        <f>T200-S200</f>
        <v>-117751.92307692309</v>
      </c>
      <c r="X200" s="486">
        <f t="shared" ref="X200:AH200" si="417">X199*X41</f>
        <v>32397.583396732971</v>
      </c>
      <c r="Y200" s="867">
        <f t="shared" si="417"/>
        <v>32153.846153846156</v>
      </c>
      <c r="Z200" s="554">
        <f t="shared" si="417"/>
        <v>0</v>
      </c>
      <c r="AA200" s="574">
        <f t="shared" si="417"/>
        <v>-32153.846153846156</v>
      </c>
      <c r="AB200" s="486">
        <f t="shared" si="417"/>
        <v>30450.018745975169</v>
      </c>
      <c r="AC200" s="867">
        <f t="shared" si="417"/>
        <v>32153.846153846156</v>
      </c>
      <c r="AD200" s="554">
        <f t="shared" si="417"/>
        <v>0</v>
      </c>
      <c r="AE200" s="695">
        <f t="shared" si="417"/>
        <v>-32153.846153846156</v>
      </c>
      <c r="AF200" s="486">
        <f>AF199*AF41</f>
        <v>24545.497344471351</v>
      </c>
      <c r="AG200" s="867">
        <f t="shared" si="417"/>
        <v>32153.846153846156</v>
      </c>
      <c r="AH200" s="554">
        <f t="shared" si="417"/>
        <v>0</v>
      </c>
      <c r="AI200" s="574">
        <f>AH200-AG200</f>
        <v>-32153.846153846156</v>
      </c>
      <c r="AJ200" s="694">
        <f>X200+AB200+AF200</f>
        <v>87393.099487179497</v>
      </c>
      <c r="AK200" s="1028">
        <f t="shared" ref="AK200" si="418">AK199*AK41</f>
        <v>0</v>
      </c>
      <c r="AL200" s="419">
        <f>Y200+AC200+AG200</f>
        <v>96461.538461538468</v>
      </c>
      <c r="AM200" s="421">
        <f>Z200+AD200+AH200</f>
        <v>0</v>
      </c>
      <c r="AN200" s="424">
        <f>AM200-AJ200</f>
        <v>-87393.099487179497</v>
      </c>
      <c r="AO200" s="989">
        <f t="shared" si="402"/>
        <v>0</v>
      </c>
      <c r="AP200" s="397">
        <f>AM200-AL200</f>
        <v>-96461.538461538468</v>
      </c>
      <c r="AQ200" s="439">
        <f>SUM(Q200,AJ200)</f>
        <v>192749.92</v>
      </c>
      <c r="AR200" s="593">
        <f t="shared" ref="AR200" si="419">AR199*AR41</f>
        <v>0</v>
      </c>
      <c r="AS200" s="202">
        <f>S200+AL200</f>
        <v>214213.46153846156</v>
      </c>
      <c r="AT200" s="130">
        <f>SUM(T200,AM200)</f>
        <v>0</v>
      </c>
      <c r="AU200" s="116">
        <f>AT200-AQ200</f>
        <v>-192749.92</v>
      </c>
      <c r="AV200" s="989">
        <f t="shared" si="403"/>
        <v>0</v>
      </c>
      <c r="AW200" s="8">
        <f>AT200-AS200</f>
        <v>-214213.46153846156</v>
      </c>
      <c r="AX200" s="213"/>
      <c r="AY200" s="57"/>
      <c r="BC200" s="486"/>
      <c r="BD200" s="867"/>
      <c r="BE200" s="554"/>
      <c r="BF200" s="693">
        <f>BE200-BD200</f>
        <v>0</v>
      </c>
      <c r="BG200" s="486"/>
      <c r="BH200" s="867"/>
      <c r="BI200" s="554"/>
      <c r="BJ200" s="479">
        <f>BI200-BH200</f>
        <v>0</v>
      </c>
      <c r="BK200" s="486"/>
      <c r="BL200" s="867"/>
      <c r="BM200" s="554"/>
      <c r="BN200" s="555">
        <f>BM200-BL200</f>
        <v>0</v>
      </c>
      <c r="BO200" s="694">
        <f>BC200+BG200+BK200</f>
        <v>0</v>
      </c>
      <c r="BP200" s="480">
        <f>BD200+BH200+BL200</f>
        <v>0</v>
      </c>
      <c r="BQ200" s="421">
        <f>BE200+BI200+BM200</f>
        <v>0</v>
      </c>
      <c r="BR200" s="422">
        <f>BQ200-BO200</f>
        <v>0</v>
      </c>
      <c r="BS200" s="397">
        <f>BQ200-BP200</f>
        <v>0</v>
      </c>
      <c r="BT200" s="486"/>
      <c r="BU200" s="867"/>
      <c r="BV200" s="554"/>
      <c r="BW200" s="555">
        <f>BV200-BU200</f>
        <v>0</v>
      </c>
      <c r="BX200" s="486"/>
      <c r="BY200" s="867"/>
      <c r="BZ200" s="554"/>
      <c r="CA200" s="696">
        <f>BZ200-BY200</f>
        <v>0</v>
      </c>
      <c r="CB200" s="486"/>
      <c r="CC200" s="867"/>
      <c r="CD200" s="554"/>
      <c r="CE200" s="555">
        <f>CD200-CC200</f>
        <v>0</v>
      </c>
      <c r="CF200" s="694">
        <f>BT200+BX200+CB200</f>
        <v>0</v>
      </c>
      <c r="CG200" s="419">
        <f>BU200+BY200+CC200</f>
        <v>0</v>
      </c>
      <c r="CH200" s="421">
        <f>BV200+BZ200+CD200</f>
        <v>0</v>
      </c>
      <c r="CI200" s="424">
        <f>CH200-CF200</f>
        <v>0</v>
      </c>
      <c r="CJ200" s="397">
        <f>CH200-CG200</f>
        <v>0</v>
      </c>
      <c r="CK200" s="439">
        <f>SUM(BO200,CF200)</f>
        <v>0</v>
      </c>
      <c r="CL200" s="202">
        <f>BP200+CG200</f>
        <v>0</v>
      </c>
      <c r="CM200" s="130">
        <f>SUM(BQ200,CH200)</f>
        <v>0</v>
      </c>
      <c r="CN200" s="116">
        <f>CM200-CK200</f>
        <v>0</v>
      </c>
      <c r="CO200" s="8">
        <f>CM200-CL200</f>
        <v>0</v>
      </c>
      <c r="CP200" s="213"/>
      <c r="CQ200" s="57"/>
    </row>
    <row r="201" spans="1:98" s="154" customFormat="1" ht="20.100000000000001" hidden="1" customHeight="1">
      <c r="A201" s="144"/>
      <c r="B201" s="144"/>
      <c r="C201" s="171" t="s">
        <v>27</v>
      </c>
      <c r="D201" s="171"/>
      <c r="E201" s="625"/>
      <c r="F201" s="866"/>
      <c r="G201" s="943"/>
      <c r="H201" s="624"/>
      <c r="I201" s="625"/>
      <c r="J201" s="866"/>
      <c r="K201" s="623"/>
      <c r="L201" s="624"/>
      <c r="M201" s="625"/>
      <c r="N201" s="866"/>
      <c r="O201" s="623"/>
      <c r="P201" s="624"/>
      <c r="Q201" s="697" t="e">
        <f>Q202/Q42</f>
        <v>#DIV/0!</v>
      </c>
      <c r="R201" s="1073"/>
      <c r="S201" s="1066" t="e">
        <f>S202/S42</f>
        <v>#DIV/0!</v>
      </c>
      <c r="T201" s="699" t="e">
        <f>T202/T42</f>
        <v>#DIV/0!</v>
      </c>
      <c r="U201" s="627"/>
      <c r="V201" s="646" t="e">
        <f t="shared" si="401"/>
        <v>#DIV/0!</v>
      </c>
      <c r="W201" s="628"/>
      <c r="X201" s="625"/>
      <c r="Y201" s="866"/>
      <c r="Z201" s="623"/>
      <c r="AA201" s="624"/>
      <c r="AB201" s="625"/>
      <c r="AC201" s="866"/>
      <c r="AD201" s="623"/>
      <c r="AE201" s="624"/>
      <c r="AF201" s="625"/>
      <c r="AG201" s="866"/>
      <c r="AH201" s="623"/>
      <c r="AI201" s="624"/>
      <c r="AJ201" s="697" t="e">
        <f>AJ202/AJ42</f>
        <v>#DIV/0!</v>
      </c>
      <c r="AK201" s="1073"/>
      <c r="AL201" s="702" t="e">
        <f>AL202/AL42</f>
        <v>#DIV/0!</v>
      </c>
      <c r="AM201" s="699" t="e">
        <f>AM202/AM42</f>
        <v>#DIV/0!</v>
      </c>
      <c r="AN201" s="631"/>
      <c r="AO201" s="646" t="e">
        <f t="shared" si="402"/>
        <v>#DIV/0!</v>
      </c>
      <c r="AP201" s="628"/>
      <c r="AQ201" s="669"/>
      <c r="AR201" s="698"/>
      <c r="AS201" s="105" t="e">
        <f>AS202/AS42</f>
        <v>#DIV/0!</v>
      </c>
      <c r="AT201" s="152" t="e">
        <f>AT202/AT42</f>
        <v>#DIV/0!</v>
      </c>
      <c r="AU201" s="208" t="e">
        <f>AT202/AQ202</f>
        <v>#DIV/0!</v>
      </c>
      <c r="AV201" s="646" t="e">
        <f t="shared" si="403"/>
        <v>#DIV/0!</v>
      </c>
      <c r="AW201" s="5" t="e">
        <f>AT202/AS202</f>
        <v>#DIV/0!</v>
      </c>
      <c r="AX201" s="216"/>
      <c r="AY201" s="69"/>
      <c r="BC201" s="625"/>
      <c r="BD201" s="866">
        <v>-0.09</v>
      </c>
      <c r="BE201" s="623">
        <v>-0.09</v>
      </c>
      <c r="BF201" s="624"/>
      <c r="BG201" s="625"/>
      <c r="BH201" s="866">
        <v>-0.09</v>
      </c>
      <c r="BI201" s="623">
        <v>-0.09</v>
      </c>
      <c r="BJ201" s="624"/>
      <c r="BK201" s="625"/>
      <c r="BL201" s="866">
        <v>-0.09</v>
      </c>
      <c r="BM201" s="623">
        <v>-0.09</v>
      </c>
      <c r="BN201" s="624"/>
      <c r="BO201" s="697" t="e">
        <f>BO202/BO42</f>
        <v>#DIV/0!</v>
      </c>
      <c r="BP201" s="698" t="e">
        <f>BP202/BP42</f>
        <v>#DIV/0!</v>
      </c>
      <c r="BQ201" s="699" t="e">
        <f>BQ202/BQ42</f>
        <v>#DIV/0!</v>
      </c>
      <c r="BR201" s="627"/>
      <c r="BS201" s="628"/>
      <c r="BT201" s="625"/>
      <c r="BU201" s="866">
        <v>-0.09</v>
      </c>
      <c r="BV201" s="623">
        <v>-0.09</v>
      </c>
      <c r="BW201" s="624"/>
      <c r="BX201" s="625"/>
      <c r="BY201" s="866">
        <v>-0.09</v>
      </c>
      <c r="BZ201" s="623">
        <v>-0.09</v>
      </c>
      <c r="CA201" s="624"/>
      <c r="CB201" s="625"/>
      <c r="CC201" s="866">
        <v>-0.09</v>
      </c>
      <c r="CD201" s="623">
        <v>-0.09</v>
      </c>
      <c r="CE201" s="624"/>
      <c r="CF201" s="697" t="e">
        <f>CF202/CF42</f>
        <v>#DIV/0!</v>
      </c>
      <c r="CG201" s="702" t="e">
        <f>CG202/CG42</f>
        <v>#DIV/0!</v>
      </c>
      <c r="CH201" s="699" t="e">
        <f>CH202/CH42</f>
        <v>#DIV/0!</v>
      </c>
      <c r="CI201" s="631"/>
      <c r="CJ201" s="628"/>
      <c r="CK201" s="669"/>
      <c r="CL201" s="105" t="e">
        <f>CL202/CL42</f>
        <v>#DIV/0!</v>
      </c>
      <c r="CM201" s="152" t="e">
        <f>CM202/CM42</f>
        <v>#DIV/0!</v>
      </c>
      <c r="CN201" s="208" t="e">
        <f>CM202/CK202</f>
        <v>#DIV/0!</v>
      </c>
      <c r="CO201" s="5" t="e">
        <f>CM202/CL202</f>
        <v>#DIV/0!</v>
      </c>
      <c r="CP201" s="216"/>
      <c r="CQ201" s="69"/>
    </row>
    <row r="202" spans="1:98" s="132" customFormat="1" ht="20.100000000000001" hidden="1" customHeight="1">
      <c r="A202" s="147"/>
      <c r="B202" s="147"/>
      <c r="C202" s="172" t="s">
        <v>26</v>
      </c>
      <c r="D202" s="172"/>
      <c r="E202" s="486"/>
      <c r="F202" s="867"/>
      <c r="G202" s="933"/>
      <c r="H202" s="555"/>
      <c r="I202" s="486"/>
      <c r="J202" s="867"/>
      <c r="K202" s="554"/>
      <c r="L202" s="574"/>
      <c r="M202" s="486"/>
      <c r="N202" s="867"/>
      <c r="O202" s="554"/>
      <c r="P202" s="555"/>
      <c r="Q202" s="694">
        <f>E202+I202+M202</f>
        <v>0</v>
      </c>
      <c r="R202" s="1028"/>
      <c r="S202" s="1049">
        <f>F202+J202+N202</f>
        <v>0</v>
      </c>
      <c r="T202" s="421">
        <f>G202+K202+O202</f>
        <v>0</v>
      </c>
      <c r="U202" s="422">
        <f>T202-Q202</f>
        <v>0</v>
      </c>
      <c r="V202" s="989">
        <f t="shared" si="401"/>
        <v>0</v>
      </c>
      <c r="W202" s="397">
        <f>T202-S202</f>
        <v>0</v>
      </c>
      <c r="X202" s="486"/>
      <c r="Y202" s="867"/>
      <c r="Z202" s="554"/>
      <c r="AA202" s="574"/>
      <c r="AB202" s="486"/>
      <c r="AC202" s="867"/>
      <c r="AD202" s="554"/>
      <c r="AE202" s="574"/>
      <c r="AF202" s="486"/>
      <c r="AG202" s="867"/>
      <c r="AH202" s="554"/>
      <c r="AI202" s="574"/>
      <c r="AJ202" s="694">
        <f>X202+AB202+AF202</f>
        <v>0</v>
      </c>
      <c r="AK202" s="1028"/>
      <c r="AL202" s="419">
        <f>Y202+AC202+AG202</f>
        <v>0</v>
      </c>
      <c r="AM202" s="421">
        <f>Z202+AD202+AH202</f>
        <v>0</v>
      </c>
      <c r="AN202" s="424">
        <f>AM202-AJ202</f>
        <v>0</v>
      </c>
      <c r="AO202" s="989">
        <f t="shared" si="402"/>
        <v>0</v>
      </c>
      <c r="AP202" s="397">
        <f>AM202-AL202</f>
        <v>0</v>
      </c>
      <c r="AQ202" s="439">
        <f>SUM(Q202,AJ202)</f>
        <v>0</v>
      </c>
      <c r="AR202" s="593"/>
      <c r="AS202" s="230">
        <f>S202+AL202</f>
        <v>0</v>
      </c>
      <c r="AT202" s="130">
        <f>SUM(T202,AM202)</f>
        <v>0</v>
      </c>
      <c r="AU202" s="159">
        <f>AT202-AQ202</f>
        <v>0</v>
      </c>
      <c r="AV202" s="989">
        <f t="shared" si="403"/>
        <v>0</v>
      </c>
      <c r="AW202" s="61">
        <f>AT202-AS202</f>
        <v>0</v>
      </c>
      <c r="AX202" s="213"/>
      <c r="AY202" s="85"/>
      <c r="BC202" s="486"/>
      <c r="BD202" s="867">
        <f>BD201*BD42</f>
        <v>0</v>
      </c>
      <c r="BE202" s="554">
        <f>BE201*BE42</f>
        <v>0</v>
      </c>
      <c r="BF202" s="555"/>
      <c r="BG202" s="486"/>
      <c r="BH202" s="867">
        <f>BH201*BH42</f>
        <v>0</v>
      </c>
      <c r="BI202" s="554">
        <f>BI201*BI42</f>
        <v>0</v>
      </c>
      <c r="BJ202" s="574"/>
      <c r="BK202" s="486"/>
      <c r="BL202" s="867">
        <f>BL201*BL42</f>
        <v>0</v>
      </c>
      <c r="BM202" s="554">
        <f>BM201*BM42</f>
        <v>0</v>
      </c>
      <c r="BN202" s="555"/>
      <c r="BO202" s="694">
        <f>BC202+BG202+BK202</f>
        <v>0</v>
      </c>
      <c r="BP202" s="480">
        <f>BD202+BH202+BL202</f>
        <v>0</v>
      </c>
      <c r="BQ202" s="421">
        <f>BE202+BI202+BM202</f>
        <v>0</v>
      </c>
      <c r="BR202" s="422">
        <f>BQ202-BO202</f>
        <v>0</v>
      </c>
      <c r="BS202" s="397">
        <f>BQ202-BP202</f>
        <v>0</v>
      </c>
      <c r="BT202" s="486"/>
      <c r="BU202" s="867">
        <f>BU201*BU42</f>
        <v>0</v>
      </c>
      <c r="BV202" s="554">
        <f>BV201*BV42</f>
        <v>0</v>
      </c>
      <c r="BW202" s="555"/>
      <c r="BX202" s="486"/>
      <c r="BY202" s="867">
        <f>BY201*BY42</f>
        <v>0</v>
      </c>
      <c r="BZ202" s="554">
        <f>BZ201*BZ42</f>
        <v>0</v>
      </c>
      <c r="CA202" s="555"/>
      <c r="CB202" s="486"/>
      <c r="CC202" s="867">
        <f>CC201*CC42</f>
        <v>0</v>
      </c>
      <c r="CD202" s="554">
        <f>CD201*CD42</f>
        <v>0</v>
      </c>
      <c r="CE202" s="555"/>
      <c r="CF202" s="694">
        <f>BT202+BX202+CB202</f>
        <v>0</v>
      </c>
      <c r="CG202" s="419">
        <f>BU202+BY202+CC202</f>
        <v>0</v>
      </c>
      <c r="CH202" s="421">
        <f>BV202+BZ202+CD202</f>
        <v>0</v>
      </c>
      <c r="CI202" s="424">
        <f>CH202-CF202</f>
        <v>0</v>
      </c>
      <c r="CJ202" s="397">
        <f>CH202-CG202</f>
        <v>0</v>
      </c>
      <c r="CK202" s="439">
        <f>SUM(BO202,CF202)</f>
        <v>0</v>
      </c>
      <c r="CL202" s="230">
        <f>BP202+CG202</f>
        <v>0</v>
      </c>
      <c r="CM202" s="130">
        <f>SUM(BQ202,CH202)</f>
        <v>0</v>
      </c>
      <c r="CN202" s="159">
        <f>CM202-CK202</f>
        <v>0</v>
      </c>
      <c r="CO202" s="61">
        <f>CM202-CL202</f>
        <v>0</v>
      </c>
      <c r="CP202" s="213"/>
      <c r="CQ202" s="85"/>
    </row>
    <row r="203" spans="1:98" s="132" customFormat="1" ht="20.100000000000001" customHeight="1">
      <c r="A203" s="147"/>
      <c r="B203" s="147"/>
      <c r="C203" s="288"/>
      <c r="D203" s="82" t="s">
        <v>35</v>
      </c>
      <c r="E203" s="662">
        <v>0.191</v>
      </c>
      <c r="F203" s="910">
        <v>0.20499999999999999</v>
      </c>
      <c r="G203" s="952"/>
      <c r="H203" s="685">
        <v>0.20799999999999999</v>
      </c>
      <c r="I203" s="662">
        <f>E203</f>
        <v>0.191</v>
      </c>
      <c r="J203" s="910">
        <v>0.2</v>
      </c>
      <c r="K203" s="704"/>
      <c r="L203" s="685">
        <v>0.20799999999999999</v>
      </c>
      <c r="M203" s="662">
        <f>I203</f>
        <v>0.191</v>
      </c>
      <c r="N203" s="910">
        <v>0.20799999999999999</v>
      </c>
      <c r="O203" s="704"/>
      <c r="P203" s="685"/>
      <c r="Q203" s="697">
        <f>Q204/Q43</f>
        <v>0.191</v>
      </c>
      <c r="R203" s="1073"/>
      <c r="S203" s="1067">
        <f>S204/S43</f>
        <v>0.20418815789473685</v>
      </c>
      <c r="T203" s="699" t="e">
        <f>T204/T43</f>
        <v>#DIV/0!</v>
      </c>
      <c r="U203" s="472"/>
      <c r="V203" s="664" t="e">
        <f t="shared" si="401"/>
        <v>#DIV/0!</v>
      </c>
      <c r="W203" s="473"/>
      <c r="X203" s="662">
        <v>0.191</v>
      </c>
      <c r="Y203" s="910">
        <v>0.20799999999999999</v>
      </c>
      <c r="Z203" s="704"/>
      <c r="AA203" s="685">
        <v>0.20799999999999999</v>
      </c>
      <c r="AB203" s="662">
        <f>X203</f>
        <v>0.191</v>
      </c>
      <c r="AC203" s="910">
        <v>0.20799999999999999</v>
      </c>
      <c r="AD203" s="704"/>
      <c r="AE203" s="685">
        <v>0.20799999999999999</v>
      </c>
      <c r="AF203" s="662">
        <f>X203</f>
        <v>0.191</v>
      </c>
      <c r="AG203" s="910">
        <v>0.20799999999999999</v>
      </c>
      <c r="AH203" s="704"/>
      <c r="AI203" s="685"/>
      <c r="AJ203" s="700">
        <f>AJ204/AJ43</f>
        <v>0.19100000000000003</v>
      </c>
      <c r="AK203" s="1073"/>
      <c r="AL203" s="703" t="e">
        <f>AL204/AL43</f>
        <v>#DIV/0!</v>
      </c>
      <c r="AM203" s="699" t="e">
        <f>AM204/AM43</f>
        <v>#DIV/0!</v>
      </c>
      <c r="AN203" s="474"/>
      <c r="AO203" s="664" t="e">
        <f t="shared" si="402"/>
        <v>#DIV/0!</v>
      </c>
      <c r="AP203" s="473"/>
      <c r="AQ203" s="700">
        <f>AQ204/AQ43</f>
        <v>0.191</v>
      </c>
      <c r="AR203" s="698"/>
      <c r="AS203" s="105">
        <f>AS204/AS43</f>
        <v>0.20418815789473685</v>
      </c>
      <c r="AT203" s="155" t="e">
        <f>AT204/AT43</f>
        <v>#DIV/0!</v>
      </c>
      <c r="AU203" s="208"/>
      <c r="AV203" s="664" t="e">
        <f t="shared" si="403"/>
        <v>#DIV/0!</v>
      </c>
      <c r="AW203" s="5">
        <f>AT204/AS204</f>
        <v>0</v>
      </c>
      <c r="AX203" s="213"/>
      <c r="AY203" s="85"/>
      <c r="BC203" s="662" t="e">
        <f>BC204/BC43</f>
        <v>#DIV/0!</v>
      </c>
      <c r="BD203" s="910"/>
      <c r="BE203" s="704"/>
      <c r="BF203" s="685"/>
      <c r="BG203" s="662" t="e">
        <f>BG204/BG43</f>
        <v>#DIV/0!</v>
      </c>
      <c r="BH203" s="910"/>
      <c r="BI203" s="704"/>
      <c r="BJ203" s="685"/>
      <c r="BK203" s="662" t="e">
        <f>BK204/BK43</f>
        <v>#DIV/0!</v>
      </c>
      <c r="BL203" s="910"/>
      <c r="BM203" s="704"/>
      <c r="BN203" s="685"/>
      <c r="BO203" s="697" t="e">
        <f>BO204/BO43</f>
        <v>#DIV/0!</v>
      </c>
      <c r="BP203" s="699" t="e">
        <f>BP204/BP43</f>
        <v>#DIV/0!</v>
      </c>
      <c r="BQ203" s="699" t="e">
        <f>BQ204/BQ43</f>
        <v>#DIV/0!</v>
      </c>
      <c r="BR203" s="472"/>
      <c r="BS203" s="473"/>
      <c r="BT203" s="662" t="e">
        <f>BT204/BT43</f>
        <v>#DIV/0!</v>
      </c>
      <c r="BU203" s="910"/>
      <c r="BV203" s="704"/>
      <c r="BW203" s="685"/>
      <c r="BX203" s="662" t="e">
        <f>BX204/BX43</f>
        <v>#DIV/0!</v>
      </c>
      <c r="BY203" s="910"/>
      <c r="BZ203" s="704"/>
      <c r="CA203" s="685"/>
      <c r="CB203" s="662" t="e">
        <f>CB204/CB43</f>
        <v>#DIV/0!</v>
      </c>
      <c r="CC203" s="910"/>
      <c r="CD203" s="704"/>
      <c r="CE203" s="685"/>
      <c r="CF203" s="700" t="e">
        <f>CF204/CF43</f>
        <v>#DIV/0!</v>
      </c>
      <c r="CG203" s="703" t="e">
        <f>CG204/CG43</f>
        <v>#DIV/0!</v>
      </c>
      <c r="CH203" s="699" t="e">
        <f>CH204/CH43</f>
        <v>#DIV/0!</v>
      </c>
      <c r="CI203" s="474"/>
      <c r="CJ203" s="473"/>
      <c r="CK203" s="700" t="e">
        <f>CK204/CK43</f>
        <v>#DIV/0!</v>
      </c>
      <c r="CL203" s="105" t="e">
        <f>CL204/CL43</f>
        <v>#DIV/0!</v>
      </c>
      <c r="CM203" s="155" t="e">
        <f>CM204/CM43</f>
        <v>#DIV/0!</v>
      </c>
      <c r="CN203" s="208"/>
      <c r="CO203" s="5" t="e">
        <f>CM204/CL204</f>
        <v>#DIV/0!</v>
      </c>
      <c r="CP203" s="213"/>
      <c r="CQ203" s="85"/>
    </row>
    <row r="204" spans="1:98" s="132" customFormat="1" ht="20.100000000000001" customHeight="1">
      <c r="A204" s="147"/>
      <c r="B204" s="147"/>
      <c r="C204" s="288"/>
      <c r="D204" s="84" t="s">
        <v>64</v>
      </c>
      <c r="E204" s="733">
        <f>E203*E43</f>
        <v>1465.965811965812</v>
      </c>
      <c r="F204" s="867">
        <f t="shared" ref="F204" si="420">F203*F43</f>
        <v>1997.4358974358975</v>
      </c>
      <c r="G204" s="933">
        <f t="shared" ref="G204:O204" si="421">G203*G43</f>
        <v>0</v>
      </c>
      <c r="H204" s="555">
        <f t="shared" si="421"/>
        <v>-2026.6666666666667</v>
      </c>
      <c r="I204" s="733">
        <f t="shared" si="421"/>
        <v>1590.0341880341882</v>
      </c>
      <c r="J204" s="867">
        <f t="shared" ref="J204" si="422">J203*J43</f>
        <v>1745.2991452991455</v>
      </c>
      <c r="K204" s="554">
        <f t="shared" si="421"/>
        <v>0</v>
      </c>
      <c r="L204" s="574">
        <f t="shared" si="421"/>
        <v>-1815.1111111111111</v>
      </c>
      <c r="M204" s="733">
        <f t="shared" si="421"/>
        <v>1591.6666666666667</v>
      </c>
      <c r="N204" s="867">
        <f t="shared" ref="N204" si="423">N203*N43</f>
        <v>1562.6666666666667</v>
      </c>
      <c r="O204" s="554">
        <f t="shared" si="421"/>
        <v>0</v>
      </c>
      <c r="P204" s="555">
        <f>O204-N204</f>
        <v>-1562.6666666666667</v>
      </c>
      <c r="Q204" s="694">
        <f>E204+I204+M204</f>
        <v>4647.666666666667</v>
      </c>
      <c r="R204" s="1028">
        <f t="shared" ref="R204" si="424">R203*R43</f>
        <v>0</v>
      </c>
      <c r="S204" s="1049">
        <f>F204+J204+N204</f>
        <v>5305.4017094017099</v>
      </c>
      <c r="T204" s="421">
        <f>G204+K204+O204</f>
        <v>0</v>
      </c>
      <c r="U204" s="422">
        <f>T204-Q204</f>
        <v>-4647.666666666667</v>
      </c>
      <c r="V204" s="989">
        <f t="shared" si="401"/>
        <v>0</v>
      </c>
      <c r="W204" s="423">
        <f>T204-S204</f>
        <v>-5305.4017094017099</v>
      </c>
      <c r="X204" s="733">
        <f t="shared" ref="X204:AH204" si="425">X203*X43</f>
        <v>1354.9572649572651</v>
      </c>
      <c r="Y204" s="867">
        <f t="shared" si="425"/>
        <v>0</v>
      </c>
      <c r="Z204" s="554">
        <f t="shared" si="425"/>
        <v>0</v>
      </c>
      <c r="AA204" s="574">
        <f t="shared" si="425"/>
        <v>0</v>
      </c>
      <c r="AB204" s="733">
        <f t="shared" si="425"/>
        <v>1257.0085470085471</v>
      </c>
      <c r="AC204" s="867">
        <f t="shared" si="425"/>
        <v>0</v>
      </c>
      <c r="AD204" s="554">
        <f t="shared" si="425"/>
        <v>0</v>
      </c>
      <c r="AE204" s="574">
        <f t="shared" si="425"/>
        <v>0</v>
      </c>
      <c r="AF204" s="733">
        <f t="shared" si="425"/>
        <v>1041.5213675213677</v>
      </c>
      <c r="AG204" s="867">
        <f t="shared" si="425"/>
        <v>0</v>
      </c>
      <c r="AH204" s="554">
        <f t="shared" si="425"/>
        <v>0</v>
      </c>
      <c r="AI204" s="574">
        <f>AH204-AG204</f>
        <v>0</v>
      </c>
      <c r="AJ204" s="694">
        <f>X204+AB204+AF204</f>
        <v>3653.4871794871801</v>
      </c>
      <c r="AK204" s="1028">
        <f t="shared" ref="AK204" si="426">AK203*AK43</f>
        <v>0</v>
      </c>
      <c r="AL204" s="419">
        <f>Y204+AC204+AG204</f>
        <v>0</v>
      </c>
      <c r="AM204" s="421">
        <f>Z204+AD204+AH204</f>
        <v>0</v>
      </c>
      <c r="AN204" s="424">
        <f>AM204-AJ204</f>
        <v>-3653.4871794871801</v>
      </c>
      <c r="AO204" s="989">
        <f t="shared" si="402"/>
        <v>0</v>
      </c>
      <c r="AP204" s="397">
        <f>AM204-AL204</f>
        <v>0</v>
      </c>
      <c r="AQ204" s="439">
        <f>SUM(Q204,AJ204)</f>
        <v>8301.1538461538476</v>
      </c>
      <c r="AR204" s="593">
        <f t="shared" ref="AR204" si="427">AR203*AR43</f>
        <v>0</v>
      </c>
      <c r="AS204" s="318">
        <f>S204+AL204</f>
        <v>5305.4017094017099</v>
      </c>
      <c r="AT204" s="130">
        <f>SUM(T204,AM204)</f>
        <v>0</v>
      </c>
      <c r="AU204" s="159">
        <f>AT204-AQ204</f>
        <v>-8301.1538461538476</v>
      </c>
      <c r="AV204" s="989">
        <f t="shared" si="403"/>
        <v>0</v>
      </c>
      <c r="AW204" s="61">
        <f>AT204-AS204</f>
        <v>-5305.4017094017099</v>
      </c>
      <c r="AX204" s="213"/>
      <c r="AY204" s="85"/>
      <c r="BC204" s="733"/>
      <c r="BD204" s="867">
        <f>BD203*BD43</f>
        <v>0</v>
      </c>
      <c r="BE204" s="554">
        <f>BE203*BE43</f>
        <v>0</v>
      </c>
      <c r="BF204" s="555">
        <f>BE204-BD204</f>
        <v>0</v>
      </c>
      <c r="BG204" s="733"/>
      <c r="BH204" s="867">
        <f>BH203*BH43</f>
        <v>0</v>
      </c>
      <c r="BI204" s="554">
        <f>BI203*BI43</f>
        <v>0</v>
      </c>
      <c r="BJ204" s="574">
        <f>BI204-BH204</f>
        <v>0</v>
      </c>
      <c r="BK204" s="733"/>
      <c r="BL204" s="867">
        <f>BL203*BL43</f>
        <v>0</v>
      </c>
      <c r="BM204" s="554">
        <f>BM203*BM43</f>
        <v>0</v>
      </c>
      <c r="BN204" s="555">
        <f>BM204-BL204</f>
        <v>0</v>
      </c>
      <c r="BO204" s="694">
        <f>BC204+BG204+BK204</f>
        <v>0</v>
      </c>
      <c r="BP204" s="480">
        <f>BD204+BH204+BL204</f>
        <v>0</v>
      </c>
      <c r="BQ204" s="421">
        <f>BE204+BI204+BM204</f>
        <v>0</v>
      </c>
      <c r="BR204" s="422">
        <f>BQ204-BO204</f>
        <v>0</v>
      </c>
      <c r="BS204" s="423">
        <f>BQ204-BP204</f>
        <v>0</v>
      </c>
      <c r="BT204" s="733"/>
      <c r="BU204" s="867">
        <f>BU203*BU43</f>
        <v>0</v>
      </c>
      <c r="BV204" s="554">
        <f>BV203*BV43</f>
        <v>0</v>
      </c>
      <c r="BW204" s="555">
        <f>BV204-BU204</f>
        <v>0</v>
      </c>
      <c r="BX204" s="733"/>
      <c r="BY204" s="867">
        <f>BY203*BY43</f>
        <v>0</v>
      </c>
      <c r="BZ204" s="554">
        <f>BZ203*BZ43</f>
        <v>0</v>
      </c>
      <c r="CA204" s="555">
        <f>BZ204-BY204</f>
        <v>0</v>
      </c>
      <c r="CB204" s="733"/>
      <c r="CC204" s="867">
        <f>CC203*CC43</f>
        <v>0</v>
      </c>
      <c r="CD204" s="554">
        <f>CD203*CD43</f>
        <v>0</v>
      </c>
      <c r="CE204" s="555">
        <f>CD204-CC204</f>
        <v>0</v>
      </c>
      <c r="CF204" s="694">
        <f>BT204+BX204+CB204</f>
        <v>0</v>
      </c>
      <c r="CG204" s="419">
        <f>BU204+BY204+CC204</f>
        <v>0</v>
      </c>
      <c r="CH204" s="421">
        <f>BV204+BZ204+CD204</f>
        <v>0</v>
      </c>
      <c r="CI204" s="424">
        <f>CH204-CF204</f>
        <v>0</v>
      </c>
      <c r="CJ204" s="397">
        <f>CH204-CG204</f>
        <v>0</v>
      </c>
      <c r="CK204" s="439">
        <f>SUM(BO204,CF204)</f>
        <v>0</v>
      </c>
      <c r="CL204" s="318">
        <f>BP204+CG204</f>
        <v>0</v>
      </c>
      <c r="CM204" s="130">
        <f>SUM(BQ204,CH204)</f>
        <v>0</v>
      </c>
      <c r="CN204" s="159">
        <f>CM204-CK204</f>
        <v>0</v>
      </c>
      <c r="CO204" s="61">
        <f>CM204-CL204</f>
        <v>0</v>
      </c>
      <c r="CP204" s="213"/>
      <c r="CQ204" s="85"/>
    </row>
    <row r="205" spans="1:98" s="132" customFormat="1" ht="20.100000000000001" customHeight="1">
      <c r="A205" s="147"/>
      <c r="B205" s="147"/>
      <c r="C205" s="288"/>
      <c r="D205" s="83" t="s">
        <v>35</v>
      </c>
      <c r="E205" s="662">
        <v>0.23</v>
      </c>
      <c r="F205" s="910">
        <v>0.21</v>
      </c>
      <c r="G205" s="952"/>
      <c r="H205" s="685">
        <v>0.22</v>
      </c>
      <c r="I205" s="662">
        <f>E205</f>
        <v>0.23</v>
      </c>
      <c r="J205" s="910">
        <v>0.21</v>
      </c>
      <c r="K205" s="704"/>
      <c r="L205" s="685">
        <v>0.22</v>
      </c>
      <c r="M205" s="662">
        <f>I205</f>
        <v>0.23</v>
      </c>
      <c r="N205" s="910">
        <v>0.22</v>
      </c>
      <c r="O205" s="704"/>
      <c r="P205" s="685"/>
      <c r="Q205" s="697">
        <f>Q206/Q44</f>
        <v>0.22999999999999995</v>
      </c>
      <c r="R205" s="1073"/>
      <c r="S205" s="1067">
        <f>S206/S44</f>
        <v>0.21290062543432939</v>
      </c>
      <c r="T205" s="699" t="e">
        <f>T206/T44</f>
        <v>#DIV/0!</v>
      </c>
      <c r="U205" s="472"/>
      <c r="V205" s="664" t="e">
        <f t="shared" si="401"/>
        <v>#DIV/0!</v>
      </c>
      <c r="W205" s="473"/>
      <c r="X205" s="662">
        <v>0.24399999999999999</v>
      </c>
      <c r="Y205" s="910">
        <v>0.22</v>
      </c>
      <c r="Z205" s="704"/>
      <c r="AA205" s="685">
        <v>0.22</v>
      </c>
      <c r="AB205" s="662">
        <f>X205</f>
        <v>0.24399999999999999</v>
      </c>
      <c r="AC205" s="910">
        <v>0.22</v>
      </c>
      <c r="AD205" s="704"/>
      <c r="AE205" s="685">
        <v>0.22</v>
      </c>
      <c r="AF205" s="662">
        <f>X205</f>
        <v>0.24399999999999999</v>
      </c>
      <c r="AG205" s="910">
        <v>0.22</v>
      </c>
      <c r="AH205" s="704"/>
      <c r="AI205" s="685"/>
      <c r="AJ205" s="700">
        <f>AJ206/AJ44</f>
        <v>0.24399999999999999</v>
      </c>
      <c r="AK205" s="1073"/>
      <c r="AL205" s="703" t="e">
        <f>AL206/AL44</f>
        <v>#DIV/0!</v>
      </c>
      <c r="AM205" s="699" t="e">
        <f>AM206/AM44</f>
        <v>#DIV/0!</v>
      </c>
      <c r="AN205" s="474"/>
      <c r="AO205" s="664" t="e">
        <f t="shared" si="402"/>
        <v>#DIV/0!</v>
      </c>
      <c r="AP205" s="473"/>
      <c r="AQ205" s="700">
        <f>AQ206/AQ44</f>
        <v>0.23615990798554057</v>
      </c>
      <c r="AR205" s="698"/>
      <c r="AS205" s="105">
        <f>AS206/AS44</f>
        <v>0.21290062543432939</v>
      </c>
      <c r="AT205" s="155" t="e">
        <f>AT206/AT44</f>
        <v>#DIV/0!</v>
      </c>
      <c r="AU205" s="208"/>
      <c r="AV205" s="664" t="e">
        <f t="shared" si="403"/>
        <v>#DIV/0!</v>
      </c>
      <c r="AW205" s="5">
        <f>AT206/AS206</f>
        <v>0</v>
      </c>
      <c r="AX205" s="213"/>
      <c r="AY205" s="85"/>
      <c r="BC205" s="662" t="e">
        <f>BC206/BC44</f>
        <v>#DIV/0!</v>
      </c>
      <c r="BD205" s="910"/>
      <c r="BE205" s="704"/>
      <c r="BF205" s="685"/>
      <c r="BG205" s="662" t="e">
        <f>BG206/BG44</f>
        <v>#DIV/0!</v>
      </c>
      <c r="BH205" s="910"/>
      <c r="BI205" s="704"/>
      <c r="BJ205" s="685"/>
      <c r="BK205" s="662" t="e">
        <f>BK206/BK44</f>
        <v>#DIV/0!</v>
      </c>
      <c r="BL205" s="910"/>
      <c r="BM205" s="704"/>
      <c r="BN205" s="685"/>
      <c r="BO205" s="697" t="e">
        <f>BO206/BO44</f>
        <v>#DIV/0!</v>
      </c>
      <c r="BP205" s="699" t="e">
        <f>BP206/BP44</f>
        <v>#DIV/0!</v>
      </c>
      <c r="BQ205" s="699" t="e">
        <f>BQ206/BQ44</f>
        <v>#DIV/0!</v>
      </c>
      <c r="BR205" s="472"/>
      <c r="BS205" s="473"/>
      <c r="BT205" s="662" t="e">
        <f>BT206/BT44</f>
        <v>#DIV/0!</v>
      </c>
      <c r="BU205" s="910"/>
      <c r="BV205" s="704"/>
      <c r="BW205" s="685"/>
      <c r="BX205" s="662" t="e">
        <f>BX206/BX44</f>
        <v>#DIV/0!</v>
      </c>
      <c r="BY205" s="910"/>
      <c r="BZ205" s="704"/>
      <c r="CA205" s="685"/>
      <c r="CB205" s="662" t="e">
        <f>CB206/CB44</f>
        <v>#DIV/0!</v>
      </c>
      <c r="CC205" s="910"/>
      <c r="CD205" s="704"/>
      <c r="CE205" s="685"/>
      <c r="CF205" s="700" t="e">
        <f>CF206/CF44</f>
        <v>#DIV/0!</v>
      </c>
      <c r="CG205" s="703" t="e">
        <f>CG206/CG44</f>
        <v>#DIV/0!</v>
      </c>
      <c r="CH205" s="699" t="e">
        <f>CH206/CH44</f>
        <v>#DIV/0!</v>
      </c>
      <c r="CI205" s="474"/>
      <c r="CJ205" s="473"/>
      <c r="CK205" s="700" t="e">
        <f>CK206/CK44</f>
        <v>#DIV/0!</v>
      </c>
      <c r="CL205" s="105" t="e">
        <f>CL206/CL44</f>
        <v>#DIV/0!</v>
      </c>
      <c r="CM205" s="155" t="e">
        <f>CM206/CM44</f>
        <v>#DIV/0!</v>
      </c>
      <c r="CN205" s="208"/>
      <c r="CO205" s="5" t="e">
        <f>CM206/CL206</f>
        <v>#DIV/0!</v>
      </c>
      <c r="CP205" s="213"/>
      <c r="CQ205" s="85"/>
    </row>
    <row r="206" spans="1:98" s="132" customFormat="1" ht="20.100000000000001" customHeight="1">
      <c r="A206" s="147"/>
      <c r="B206" s="147"/>
      <c r="C206" s="288"/>
      <c r="D206" s="84" t="s">
        <v>67</v>
      </c>
      <c r="E206" s="733">
        <f>E205*E44</f>
        <v>31281.96581196582</v>
      </c>
      <c r="F206" s="890">
        <f t="shared" ref="F206" si="428">F205*F44</f>
        <v>38876.923076923078</v>
      </c>
      <c r="G206" s="935">
        <f t="shared" ref="G206:O206" si="429">G205*G44</f>
        <v>0</v>
      </c>
      <c r="H206" s="686">
        <f t="shared" si="429"/>
        <v>-40728.205128205125</v>
      </c>
      <c r="I206" s="733">
        <f t="shared" si="429"/>
        <v>34608.119658119656</v>
      </c>
      <c r="J206" s="890">
        <f t="shared" ref="J206" si="430">J205*J44</f>
        <v>34468.717948717953</v>
      </c>
      <c r="K206" s="633">
        <f t="shared" si="429"/>
        <v>0</v>
      </c>
      <c r="L206" s="686">
        <f t="shared" si="429"/>
        <v>-36110.085470085476</v>
      </c>
      <c r="M206" s="733">
        <f t="shared" si="429"/>
        <v>34608.119658119656</v>
      </c>
      <c r="N206" s="890">
        <f t="shared" ref="N206" si="431">N205*N44</f>
        <v>31394.188034188039</v>
      </c>
      <c r="O206" s="633">
        <f t="shared" si="429"/>
        <v>0</v>
      </c>
      <c r="P206" s="686">
        <f>O206-N206</f>
        <v>-31394.188034188039</v>
      </c>
      <c r="Q206" s="705">
        <f>E206+I206+M206</f>
        <v>100498.20512820513</v>
      </c>
      <c r="R206" s="1043">
        <f t="shared" ref="R206" si="432">R205*R44</f>
        <v>0</v>
      </c>
      <c r="S206" s="1049">
        <f>F206+J206+N206</f>
        <v>104739.82905982906</v>
      </c>
      <c r="T206" s="495">
        <f>G206+K206+O206</f>
        <v>0</v>
      </c>
      <c r="U206" s="472">
        <f>T206-Q206</f>
        <v>-100498.20512820513</v>
      </c>
      <c r="V206" s="664">
        <f t="shared" si="401"/>
        <v>0</v>
      </c>
      <c r="W206" s="473">
        <f>T206-S206</f>
        <v>-104739.82905982906</v>
      </c>
      <c r="X206" s="733">
        <f t="shared" ref="X206:AH206" si="433">X205*X44</f>
        <v>30864.957264957266</v>
      </c>
      <c r="Y206" s="890">
        <f t="shared" si="433"/>
        <v>0</v>
      </c>
      <c r="Z206" s="633">
        <f t="shared" si="433"/>
        <v>0</v>
      </c>
      <c r="AA206" s="686">
        <f t="shared" si="433"/>
        <v>0</v>
      </c>
      <c r="AB206" s="733">
        <f t="shared" si="433"/>
        <v>29196.581196581199</v>
      </c>
      <c r="AC206" s="890">
        <f t="shared" si="433"/>
        <v>0</v>
      </c>
      <c r="AD206" s="633">
        <f t="shared" si="433"/>
        <v>0</v>
      </c>
      <c r="AE206" s="686">
        <f t="shared" si="433"/>
        <v>0</v>
      </c>
      <c r="AF206" s="733">
        <f t="shared" si="433"/>
        <v>23705.538461538461</v>
      </c>
      <c r="AG206" s="890">
        <f t="shared" si="433"/>
        <v>0</v>
      </c>
      <c r="AH206" s="633">
        <f t="shared" si="433"/>
        <v>0</v>
      </c>
      <c r="AI206" s="686">
        <f>AH206-AG206</f>
        <v>0</v>
      </c>
      <c r="AJ206" s="705">
        <f>X206+AB206+AF206</f>
        <v>83767.076923076937</v>
      </c>
      <c r="AK206" s="1043">
        <f t="shared" ref="AK206" si="434">AK205*AK44</f>
        <v>0</v>
      </c>
      <c r="AL206" s="632">
        <f>Y206+AC206+AG206</f>
        <v>0</v>
      </c>
      <c r="AM206" s="495">
        <f>Z206+AD206+AH206</f>
        <v>0</v>
      </c>
      <c r="AN206" s="474">
        <f>AM206-AJ206</f>
        <v>-83767.076923076937</v>
      </c>
      <c r="AO206" s="664">
        <f t="shared" si="402"/>
        <v>0</v>
      </c>
      <c r="AP206" s="473">
        <f>AM206-AL206</f>
        <v>0</v>
      </c>
      <c r="AQ206" s="444">
        <f>SUM(Q206,AJ206)</f>
        <v>184265.28205128206</v>
      </c>
      <c r="AR206" s="595">
        <f t="shared" ref="AR206" si="435">AR205*AR44</f>
        <v>0</v>
      </c>
      <c r="AS206" s="317">
        <f>S206+AL206</f>
        <v>104739.82905982906</v>
      </c>
      <c r="AT206" s="133">
        <f>SUM(T206,AM206)</f>
        <v>0</v>
      </c>
      <c r="AU206" s="68">
        <f>AT206-AQ206</f>
        <v>-184265.28205128206</v>
      </c>
      <c r="AV206" s="664">
        <f t="shared" si="403"/>
        <v>0</v>
      </c>
      <c r="AW206" s="65">
        <f>AT206-AS206</f>
        <v>-104739.82905982906</v>
      </c>
      <c r="AX206" s="213"/>
      <c r="AY206" s="85"/>
      <c r="BC206" s="733"/>
      <c r="BD206" s="890">
        <f>BD205*BD44</f>
        <v>0</v>
      </c>
      <c r="BE206" s="633">
        <f>BE205*BE44</f>
        <v>0</v>
      </c>
      <c r="BF206" s="686">
        <f>BE206-BD206</f>
        <v>0</v>
      </c>
      <c r="BG206" s="733"/>
      <c r="BH206" s="890">
        <f>BH205*BH44</f>
        <v>0</v>
      </c>
      <c r="BI206" s="633">
        <f>BI205*BI44</f>
        <v>0</v>
      </c>
      <c r="BJ206" s="686">
        <f>BI206-BH206</f>
        <v>0</v>
      </c>
      <c r="BK206" s="733"/>
      <c r="BL206" s="890">
        <f>BL205*BL44</f>
        <v>0</v>
      </c>
      <c r="BM206" s="633">
        <f>BM205*BM44</f>
        <v>0</v>
      </c>
      <c r="BN206" s="686">
        <f>BM206-BL206</f>
        <v>0</v>
      </c>
      <c r="BO206" s="705">
        <f>BC206+BG206+BK206</f>
        <v>0</v>
      </c>
      <c r="BP206" s="480">
        <f>BD206+BH206+BL206</f>
        <v>0</v>
      </c>
      <c r="BQ206" s="495">
        <f>BE206+BI206+BM206</f>
        <v>0</v>
      </c>
      <c r="BR206" s="472">
        <f>BQ206-BO206</f>
        <v>0</v>
      </c>
      <c r="BS206" s="473">
        <f>BQ206-BP206</f>
        <v>0</v>
      </c>
      <c r="BT206" s="733"/>
      <c r="BU206" s="890">
        <f>BU205*BU44</f>
        <v>0</v>
      </c>
      <c r="BV206" s="633">
        <f>BV205*BV44</f>
        <v>0</v>
      </c>
      <c r="BW206" s="686">
        <f>BV206-BU206</f>
        <v>0</v>
      </c>
      <c r="BX206" s="733"/>
      <c r="BY206" s="890">
        <f>BY205*BY44</f>
        <v>0</v>
      </c>
      <c r="BZ206" s="633">
        <f>BZ205*BZ44</f>
        <v>0</v>
      </c>
      <c r="CA206" s="686">
        <f>BZ206-BY206</f>
        <v>0</v>
      </c>
      <c r="CB206" s="733"/>
      <c r="CC206" s="890">
        <f>CC205*CC44</f>
        <v>0</v>
      </c>
      <c r="CD206" s="633">
        <f>CD205*CD44</f>
        <v>0</v>
      </c>
      <c r="CE206" s="686">
        <f>CD206-CC206</f>
        <v>0</v>
      </c>
      <c r="CF206" s="705">
        <f>BT206+BX206+CB206</f>
        <v>0</v>
      </c>
      <c r="CG206" s="632">
        <f>BU206+BY206+CC206</f>
        <v>0</v>
      </c>
      <c r="CH206" s="495">
        <f>BV206+BZ206+CD206</f>
        <v>0</v>
      </c>
      <c r="CI206" s="474">
        <f>CH206-CF206</f>
        <v>0</v>
      </c>
      <c r="CJ206" s="473">
        <f>CH206-CG206</f>
        <v>0</v>
      </c>
      <c r="CK206" s="444">
        <f>SUM(BO206,CF206)</f>
        <v>0</v>
      </c>
      <c r="CL206" s="317">
        <f>BP206+CG206</f>
        <v>0</v>
      </c>
      <c r="CM206" s="133">
        <f>SUM(BQ206,CH206)</f>
        <v>0</v>
      </c>
      <c r="CN206" s="68">
        <f>CM206-CK206</f>
        <v>0</v>
      </c>
      <c r="CO206" s="65">
        <f>CM206-CL206</f>
        <v>0</v>
      </c>
      <c r="CP206" s="213"/>
      <c r="CQ206" s="85"/>
    </row>
    <row r="207" spans="1:98" s="180" customFormat="1" ht="20.100000000000001" customHeight="1">
      <c r="A207" s="176"/>
      <c r="B207" s="177" t="str">
        <f>B195</f>
        <v>%=粗利率</v>
      </c>
      <c r="C207" s="251"/>
      <c r="D207" s="178"/>
      <c r="E207" s="659">
        <f>E208/E46</f>
        <v>0.21838816666666666</v>
      </c>
      <c r="F207" s="905">
        <f t="shared" ref="F207" si="436">F208/F46</f>
        <v>0.2117</v>
      </c>
      <c r="G207" s="947" t="e">
        <f t="shared" ref="G207:O207" si="437">G208/G46</f>
        <v>#DIV/0!</v>
      </c>
      <c r="H207" s="638">
        <f t="shared" si="437"/>
        <v>0.2155</v>
      </c>
      <c r="I207" s="659">
        <f t="shared" si="437"/>
        <v>0.21860889999999999</v>
      </c>
      <c r="J207" s="905">
        <f t="shared" ref="J207" si="438">J208/J46</f>
        <v>0.22336492890995263</v>
      </c>
      <c r="K207" s="658" t="e">
        <f t="shared" si="437"/>
        <v>#DIV/0!</v>
      </c>
      <c r="L207" s="638">
        <f t="shared" si="437"/>
        <v>0.21626777251184834</v>
      </c>
      <c r="M207" s="659">
        <f t="shared" si="437"/>
        <v>0.21860889999999999</v>
      </c>
      <c r="N207" s="905">
        <f t="shared" ref="N207" si="439">N208/N46</f>
        <v>0.23055</v>
      </c>
      <c r="O207" s="658" t="e">
        <f t="shared" si="437"/>
        <v>#DIV/0!</v>
      </c>
      <c r="P207" s="526">
        <f>O208/N208</f>
        <v>0</v>
      </c>
      <c r="Q207" s="659">
        <f>Q208/Q46</f>
        <v>0.21854039655172414</v>
      </c>
      <c r="R207" s="1060" t="e">
        <f t="shared" ref="R207" si="440">R208/R46</f>
        <v>#DIV/0!</v>
      </c>
      <c r="S207" s="1068">
        <f>S208/S46</f>
        <v>0.22105306603773586</v>
      </c>
      <c r="T207" s="660" t="e">
        <f>T208/T46</f>
        <v>#DIV/0!</v>
      </c>
      <c r="U207" s="636">
        <f>T208/Q208</f>
        <v>0</v>
      </c>
      <c r="V207" s="667" t="e">
        <f t="shared" si="401"/>
        <v>#DIV/0!</v>
      </c>
      <c r="W207" s="832">
        <f>T208/S208</f>
        <v>0</v>
      </c>
      <c r="X207" s="659">
        <f>X208/X46</f>
        <v>0.2294845445539857</v>
      </c>
      <c r="Y207" s="905">
        <f>Y208/Y46</f>
        <v>0.21550000000000002</v>
      </c>
      <c r="Z207" s="658" t="e">
        <f t="shared" ref="Z207:AH207" si="441">Z208/Z46</f>
        <v>#DIV/0!</v>
      </c>
      <c r="AA207" s="526">
        <f t="shared" si="441"/>
        <v>0.21550000000000002</v>
      </c>
      <c r="AB207" s="659">
        <f t="shared" si="441"/>
        <v>0.22928841832994343</v>
      </c>
      <c r="AC207" s="905">
        <f t="shared" si="441"/>
        <v>0.21550000000000002</v>
      </c>
      <c r="AD207" s="658" t="e">
        <f t="shared" si="441"/>
        <v>#DIV/0!</v>
      </c>
      <c r="AE207" s="526">
        <f t="shared" si="441"/>
        <v>0.21550000000000002</v>
      </c>
      <c r="AF207" s="659">
        <f>AF208/AF46</f>
        <v>0.22816216840793443</v>
      </c>
      <c r="AG207" s="905">
        <f t="shared" si="441"/>
        <v>0.21550000000000002</v>
      </c>
      <c r="AH207" s="658" t="e">
        <f t="shared" si="441"/>
        <v>#DIV/0!</v>
      </c>
      <c r="AI207" s="526">
        <f>AH208/AG208</f>
        <v>0</v>
      </c>
      <c r="AJ207" s="659">
        <f>AJ208/AJ46</f>
        <v>0.2290426117391304</v>
      </c>
      <c r="AK207" s="1060" t="e">
        <f t="shared" ref="AK207" si="442">AK208/AK46</f>
        <v>#DIV/0!</v>
      </c>
      <c r="AL207" s="667">
        <f>AL208/AL46</f>
        <v>0.21550000000000002</v>
      </c>
      <c r="AM207" s="660" t="e">
        <f>AM208/AM46</f>
        <v>#DIV/0!</v>
      </c>
      <c r="AN207" s="687">
        <f>AM208/AJ208</f>
        <v>0</v>
      </c>
      <c r="AO207" s="667" t="e">
        <f t="shared" si="402"/>
        <v>#DIV/0!</v>
      </c>
      <c r="AP207" s="641">
        <f>AM208/AL208</f>
        <v>0</v>
      </c>
      <c r="AQ207" s="677">
        <f>AQ208/AQ46</f>
        <v>0.2231856071153846</v>
      </c>
      <c r="AR207" s="636" t="e">
        <f t="shared" ref="AR207" si="443">AR208/AR46</f>
        <v>#DIV/0!</v>
      </c>
      <c r="AS207" s="179">
        <f>AS208/AS46</f>
        <v>0.21850318877551023</v>
      </c>
      <c r="AT207" s="218" t="e">
        <f>AT208/AT46</f>
        <v>#DIV/0!</v>
      </c>
      <c r="AU207" s="687">
        <f>AT208/AQ208</f>
        <v>0</v>
      </c>
      <c r="AV207" s="667" t="e">
        <f t="shared" si="403"/>
        <v>#DIV/0!</v>
      </c>
      <c r="AW207" s="89">
        <f>AT208/AS208</f>
        <v>0</v>
      </c>
      <c r="AX207" s="344"/>
      <c r="AY207" s="343"/>
      <c r="AZ207" s="338" t="e">
        <f>AT207/ AQ207</f>
        <v>#DIV/0!</v>
      </c>
      <c r="BC207" s="659" t="e">
        <f>BC208/BC46</f>
        <v>#DIV/0!</v>
      </c>
      <c r="BD207" s="905" t="e">
        <f>BD208/BD46</f>
        <v>#DIV/0!</v>
      </c>
      <c r="BE207" s="658" t="e">
        <f>BE208/BE46</f>
        <v>#DIV/0!</v>
      </c>
      <c r="BF207" s="638" t="e">
        <f>BE208/BD208</f>
        <v>#DIV/0!</v>
      </c>
      <c r="BG207" s="659" t="e">
        <f>BG208/BG46</f>
        <v>#DIV/0!</v>
      </c>
      <c r="BH207" s="905" t="e">
        <f>BH208/BH46</f>
        <v>#DIV/0!</v>
      </c>
      <c r="BI207" s="658" t="e">
        <f>BI208/BI46</f>
        <v>#DIV/0!</v>
      </c>
      <c r="BJ207" s="638" t="e">
        <f>BI208/BH208</f>
        <v>#DIV/0!</v>
      </c>
      <c r="BK207" s="659" t="e">
        <f>BK208/BK46</f>
        <v>#DIV/0!</v>
      </c>
      <c r="BL207" s="905" t="e">
        <f>BL208/BL46</f>
        <v>#DIV/0!</v>
      </c>
      <c r="BM207" s="658" t="e">
        <f>BM208/BM46</f>
        <v>#DIV/0!</v>
      </c>
      <c r="BN207" s="526" t="e">
        <f>BM208/BL208</f>
        <v>#DIV/0!</v>
      </c>
      <c r="BO207" s="659" t="e">
        <f>BO208/BO46</f>
        <v>#DIV/0!</v>
      </c>
      <c r="BP207" s="636" t="e">
        <f>BP208/BP46</f>
        <v>#DIV/0!</v>
      </c>
      <c r="BQ207" s="660" t="e">
        <f>BQ208/BQ46</f>
        <v>#DIV/0!</v>
      </c>
      <c r="BR207" s="636" t="e">
        <f>BQ208/BO208</f>
        <v>#DIV/0!</v>
      </c>
      <c r="BS207" s="832" t="e">
        <f>BQ208/BP208</f>
        <v>#DIV/0!</v>
      </c>
      <c r="BT207" s="659" t="e">
        <f>BT208/BT46</f>
        <v>#DIV/0!</v>
      </c>
      <c r="BU207" s="905" t="e">
        <f>BU208/BU46</f>
        <v>#DIV/0!</v>
      </c>
      <c r="BV207" s="658" t="e">
        <f>BV208/BV46</f>
        <v>#DIV/0!</v>
      </c>
      <c r="BW207" s="526" t="e">
        <f>BV208/BU208</f>
        <v>#DIV/0!</v>
      </c>
      <c r="BX207" s="659" t="e">
        <f>BX208/BX46</f>
        <v>#DIV/0!</v>
      </c>
      <c r="BY207" s="905" t="e">
        <f>BY208/BY46</f>
        <v>#DIV/0!</v>
      </c>
      <c r="BZ207" s="658" t="e">
        <f>BZ208/BZ46</f>
        <v>#DIV/0!</v>
      </c>
      <c r="CA207" s="526" t="e">
        <f>BZ208/BY208</f>
        <v>#DIV/0!</v>
      </c>
      <c r="CB207" s="659" t="e">
        <f>CB208/CB46</f>
        <v>#DIV/0!</v>
      </c>
      <c r="CC207" s="905" t="e">
        <f>CC208/CC46</f>
        <v>#DIV/0!</v>
      </c>
      <c r="CD207" s="658" t="e">
        <f>CD208/CD46</f>
        <v>#DIV/0!</v>
      </c>
      <c r="CE207" s="526" t="e">
        <f>CD208/CC208</f>
        <v>#DIV/0!</v>
      </c>
      <c r="CF207" s="659" t="e">
        <f>CF208/CF46</f>
        <v>#DIV/0!</v>
      </c>
      <c r="CG207" s="667" t="e">
        <f>CG208/CG46</f>
        <v>#DIV/0!</v>
      </c>
      <c r="CH207" s="660" t="e">
        <f>CH208/CH46</f>
        <v>#DIV/0!</v>
      </c>
      <c r="CI207" s="687" t="e">
        <f>CH208/CF208</f>
        <v>#DIV/0!</v>
      </c>
      <c r="CJ207" s="641" t="e">
        <f>CH208/CG208</f>
        <v>#DIV/0!</v>
      </c>
      <c r="CK207" s="677" t="e">
        <f>CK208/CK46</f>
        <v>#DIV/0!</v>
      </c>
      <c r="CL207" s="179" t="e">
        <f>CL208/CL46</f>
        <v>#DIV/0!</v>
      </c>
      <c r="CM207" s="218" t="e">
        <f>CM208/CM46</f>
        <v>#DIV/0!</v>
      </c>
      <c r="CN207" s="687" t="e">
        <f>CM208/CK208</f>
        <v>#DIV/0!</v>
      </c>
      <c r="CO207" s="89" t="e">
        <f>CM208/CL208</f>
        <v>#DIV/0!</v>
      </c>
      <c r="CP207" s="344"/>
      <c r="CQ207" s="343"/>
      <c r="CR207" s="338" t="e">
        <f>CM207/ CK207</f>
        <v>#DIV/0!</v>
      </c>
    </row>
    <row r="208" spans="1:98" s="183" customFormat="1" ht="20.100000000000001" customHeight="1">
      <c r="A208" s="80"/>
      <c r="B208" s="92" t="s">
        <v>23</v>
      </c>
      <c r="C208" s="247"/>
      <c r="D208" s="181"/>
      <c r="E208" s="735">
        <f>E198+E200+E202</f>
        <v>33598.179487179485</v>
      </c>
      <c r="F208" s="886">
        <f t="shared" ref="F208" si="444">F198+F200+F202</f>
        <v>43425.641025641031</v>
      </c>
      <c r="G208" s="931">
        <f t="shared" ref="G208:O208" si="445">G198+G200+G202</f>
        <v>0</v>
      </c>
      <c r="H208" s="532">
        <f t="shared" si="445"/>
        <v>-44205.128205128211</v>
      </c>
      <c r="I208" s="735">
        <f t="shared" si="445"/>
        <v>37369.042735042734</v>
      </c>
      <c r="J208" s="886">
        <f t="shared" ref="J208" si="446">J198+J200+J202</f>
        <v>40282.051282051289</v>
      </c>
      <c r="K208" s="539">
        <f t="shared" si="445"/>
        <v>0</v>
      </c>
      <c r="L208" s="532">
        <f t="shared" si="445"/>
        <v>-39002.13675213675</v>
      </c>
      <c r="M208" s="735">
        <f t="shared" si="445"/>
        <v>37369.042735042734</v>
      </c>
      <c r="N208" s="886">
        <f t="shared" ref="N208" si="447">N198+N200+N202</f>
        <v>36454.48717948718</v>
      </c>
      <c r="O208" s="539">
        <f t="shared" si="445"/>
        <v>0</v>
      </c>
      <c r="P208" s="532">
        <f>O208-N208</f>
        <v>-36454.48717948718</v>
      </c>
      <c r="Q208" s="644">
        <f>E208+I208+M208</f>
        <v>108336.26495726495</v>
      </c>
      <c r="R208" s="1023">
        <f t="shared" ref="R208" si="448">R198+R200+R202</f>
        <v>0</v>
      </c>
      <c r="S208" s="748">
        <f>F208+J208+N208</f>
        <v>120162.1794871795</v>
      </c>
      <c r="T208" s="415">
        <f>G208+K208+O208</f>
        <v>0</v>
      </c>
      <c r="U208" s="499">
        <f>T208-Q208</f>
        <v>-108336.26495726495</v>
      </c>
      <c r="V208" s="377">
        <f t="shared" si="401"/>
        <v>0</v>
      </c>
      <c r="W208" s="645">
        <f>T208-S208</f>
        <v>-120162.1794871795</v>
      </c>
      <c r="X208" s="735">
        <f>X198+X200+X202</f>
        <v>33343.908183057756</v>
      </c>
      <c r="Y208" s="886">
        <f>Y198+Y200+Y202</f>
        <v>33153.846153846156</v>
      </c>
      <c r="Z208" s="539">
        <f t="shared" ref="Z208:AH208" si="449">Z198+Z200+Z202</f>
        <v>0</v>
      </c>
      <c r="AA208" s="532">
        <f t="shared" si="449"/>
        <v>-33153.846153846156</v>
      </c>
      <c r="AB208" s="735">
        <f t="shared" si="449"/>
        <v>31355.681139137563</v>
      </c>
      <c r="AC208" s="886">
        <f t="shared" si="449"/>
        <v>33153.846153846156</v>
      </c>
      <c r="AD208" s="539">
        <f t="shared" si="449"/>
        <v>0</v>
      </c>
      <c r="AE208" s="532">
        <f t="shared" si="449"/>
        <v>-33153.846153846156</v>
      </c>
      <c r="AF208" s="735">
        <f>AF198+AF200+AF202</f>
        <v>25351.35204532605</v>
      </c>
      <c r="AG208" s="886">
        <f t="shared" si="449"/>
        <v>33153.846153846156</v>
      </c>
      <c r="AH208" s="539">
        <f t="shared" si="449"/>
        <v>0</v>
      </c>
      <c r="AI208" s="532">
        <f>AH208-AG208</f>
        <v>-33153.846153846156</v>
      </c>
      <c r="AJ208" s="644">
        <f>X208+AB208+AF208</f>
        <v>90050.941367521358</v>
      </c>
      <c r="AK208" s="1023">
        <f t="shared" ref="AK208" si="450">AK198+AK200+AK202</f>
        <v>0</v>
      </c>
      <c r="AL208" s="377">
        <f>Y208+AC208+AG208</f>
        <v>99461.538461538468</v>
      </c>
      <c r="AM208" s="415">
        <f>Z208+AD208+AH208</f>
        <v>0</v>
      </c>
      <c r="AN208" s="592">
        <f>AM208-AJ208</f>
        <v>-90050.941367521358</v>
      </c>
      <c r="AO208" s="377">
        <f t="shared" si="402"/>
        <v>0</v>
      </c>
      <c r="AP208" s="645">
        <f>AM208-AL208</f>
        <v>-99461.538461538468</v>
      </c>
      <c r="AQ208" s="485">
        <f>SUM(Q208,AJ208)</f>
        <v>198387.2063247863</v>
      </c>
      <c r="AR208" s="534">
        <f t="shared" ref="AR208" si="451">AR198+AR200+AR202</f>
        <v>0</v>
      </c>
      <c r="AS208" s="182">
        <f>S208+AL208</f>
        <v>219623.71794871797</v>
      </c>
      <c r="AT208" s="87">
        <f>SUM(T208,AM208)</f>
        <v>0</v>
      </c>
      <c r="AU208" s="86">
        <f>AT208-AQ208</f>
        <v>-198387.2063247863</v>
      </c>
      <c r="AV208" s="377">
        <f t="shared" si="403"/>
        <v>0</v>
      </c>
      <c r="AW208" s="88">
        <f>AT208-AS208</f>
        <v>-219623.71794871797</v>
      </c>
      <c r="AX208" s="345">
        <f>AQ208/6</f>
        <v>33064.53438746438</v>
      </c>
      <c r="AY208" s="183">
        <f>AT208/6</f>
        <v>0</v>
      </c>
      <c r="AZ208" s="319">
        <f>AY208/AX208</f>
        <v>0</v>
      </c>
      <c r="BA208" s="185">
        <f>AY208-AX208</f>
        <v>-33064.53438746438</v>
      </c>
      <c r="BB208" s="185">
        <f>AW208/6</f>
        <v>-36603.952991452992</v>
      </c>
      <c r="BC208" s="735">
        <f>BC198+BC200+BC202</f>
        <v>0</v>
      </c>
      <c r="BD208" s="886">
        <f>BD198+BD200+BD202</f>
        <v>0</v>
      </c>
      <c r="BE208" s="539">
        <f>BE198+BE200+BE202</f>
        <v>0</v>
      </c>
      <c r="BF208" s="532">
        <f>BE208-BD208</f>
        <v>0</v>
      </c>
      <c r="BG208" s="735">
        <f>BG198+BG200+BG202</f>
        <v>0</v>
      </c>
      <c r="BH208" s="886">
        <f>BH198+BH200+BH202</f>
        <v>0</v>
      </c>
      <c r="BI208" s="539">
        <f>BI198+BI200+BI202</f>
        <v>0</v>
      </c>
      <c r="BJ208" s="532">
        <f>BI208-BH208</f>
        <v>0</v>
      </c>
      <c r="BK208" s="735">
        <f>BK198+BK200+BK202</f>
        <v>0</v>
      </c>
      <c r="BL208" s="886">
        <f>BL198+BL200+BL202</f>
        <v>0</v>
      </c>
      <c r="BM208" s="539">
        <f>BM198+BM200+BM202</f>
        <v>0</v>
      </c>
      <c r="BN208" s="532">
        <f>BM208-BL208</f>
        <v>0</v>
      </c>
      <c r="BO208" s="644">
        <f>BC208+BG208+BK208</f>
        <v>0</v>
      </c>
      <c r="BP208" s="499">
        <f>BD208+BH208+BL208</f>
        <v>0</v>
      </c>
      <c r="BQ208" s="415">
        <f>BE208+BI208+BM208</f>
        <v>0</v>
      </c>
      <c r="BR208" s="499">
        <f>BQ208-BO208</f>
        <v>0</v>
      </c>
      <c r="BS208" s="645">
        <f>BQ208-BP208</f>
        <v>0</v>
      </c>
      <c r="BT208" s="735">
        <f>BT198+BT200+BT202</f>
        <v>0</v>
      </c>
      <c r="BU208" s="886">
        <f>BU198+BU200+BU202</f>
        <v>0</v>
      </c>
      <c r="BV208" s="539">
        <f>BV198+BV200+BV202</f>
        <v>0</v>
      </c>
      <c r="BW208" s="532">
        <f>BV208-BU208</f>
        <v>0</v>
      </c>
      <c r="BX208" s="735">
        <f>BX198+BX200+BX202</f>
        <v>0</v>
      </c>
      <c r="BY208" s="886">
        <f>BY198+BY200+BY202</f>
        <v>0</v>
      </c>
      <c r="BZ208" s="539">
        <f>BZ198+BZ200+BZ202</f>
        <v>0</v>
      </c>
      <c r="CA208" s="532">
        <f>BZ208-BY208</f>
        <v>0</v>
      </c>
      <c r="CB208" s="735">
        <f>CB198+CB200+CB202</f>
        <v>0</v>
      </c>
      <c r="CC208" s="886">
        <f>CC198+CC200+CC202</f>
        <v>0</v>
      </c>
      <c r="CD208" s="539">
        <f>CD198+CD200+CD202</f>
        <v>0</v>
      </c>
      <c r="CE208" s="532">
        <f>CD208-CC208</f>
        <v>0</v>
      </c>
      <c r="CF208" s="644">
        <f>BT208+BX208+CB208</f>
        <v>0</v>
      </c>
      <c r="CG208" s="377">
        <f>BU208+BY208+CC208</f>
        <v>0</v>
      </c>
      <c r="CH208" s="415">
        <f>BV208+BZ208+CD208</f>
        <v>0</v>
      </c>
      <c r="CI208" s="592">
        <f>CH208-CF208</f>
        <v>0</v>
      </c>
      <c r="CJ208" s="645">
        <f>CH208-CG208</f>
        <v>0</v>
      </c>
      <c r="CK208" s="485">
        <f>SUM(BO208,CF208)</f>
        <v>0</v>
      </c>
      <c r="CL208" s="182">
        <f>BP208+CG208</f>
        <v>0</v>
      </c>
      <c r="CM208" s="87">
        <f>SUM(BQ208,CH208)</f>
        <v>0</v>
      </c>
      <c r="CN208" s="86">
        <f>CM208-CK208</f>
        <v>0</v>
      </c>
      <c r="CO208" s="88">
        <f>CM208-CL208</f>
        <v>0</v>
      </c>
      <c r="CP208" s="345">
        <f>CK208/6</f>
        <v>0</v>
      </c>
      <c r="CQ208" s="183">
        <f>CM208/6</f>
        <v>0</v>
      </c>
      <c r="CR208" s="319" t="e">
        <f>CQ208/CP208</f>
        <v>#DIV/0!</v>
      </c>
      <c r="CS208" s="185">
        <f>CQ208-CP208</f>
        <v>0</v>
      </c>
      <c r="CT208" s="185">
        <f>CO208/6</f>
        <v>0</v>
      </c>
    </row>
    <row r="209" spans="1:98" s="85" customFormat="1" ht="20.100000000000001" customHeight="1">
      <c r="A209" s="62"/>
      <c r="B209" s="62"/>
      <c r="C209" s="262"/>
      <c r="D209" s="83" t="s">
        <v>35</v>
      </c>
      <c r="E209" s="736">
        <f>E210/E47</f>
        <v>0.10334566987416727</v>
      </c>
      <c r="F209" s="903">
        <f>F210/F47</f>
        <v>0.1027</v>
      </c>
      <c r="G209" s="945" t="e">
        <f>G210/G47</f>
        <v>#DIV/0!</v>
      </c>
      <c r="H209" s="604"/>
      <c r="I209" s="736">
        <f>I210/I47</f>
        <v>0.10334566987416727</v>
      </c>
      <c r="J209" s="903">
        <f>J210/J47</f>
        <v>0.1027</v>
      </c>
      <c r="K209" s="647" t="e">
        <f>K210/K47</f>
        <v>#DIV/0!</v>
      </c>
      <c r="L209" s="604"/>
      <c r="M209" s="736">
        <f>M210/M47</f>
        <v>0.10334566987416727</v>
      </c>
      <c r="N209" s="903">
        <f>N210/N47</f>
        <v>0.1027</v>
      </c>
      <c r="O209" s="647" t="e">
        <f>O210/O47</f>
        <v>#DIV/0!</v>
      </c>
      <c r="P209" s="604"/>
      <c r="Q209" s="662">
        <f>Q210/Q47</f>
        <v>0.10334566987416728</v>
      </c>
      <c r="R209" s="1061" t="e">
        <f>R210/R47</f>
        <v>#DIV/0!</v>
      </c>
      <c r="S209" s="1052">
        <f>S210/S47</f>
        <v>0.10270000000000001</v>
      </c>
      <c r="T209" s="627" t="e">
        <f>T210/T47</f>
        <v>#DIV/0!</v>
      </c>
      <c r="U209" s="546"/>
      <c r="V209" s="1000" t="e">
        <f t="shared" si="401"/>
        <v>#DIV/0!</v>
      </c>
      <c r="W209" s="663"/>
      <c r="X209" s="736">
        <f>X210/X47</f>
        <v>0.11229459659511472</v>
      </c>
      <c r="Y209" s="903" t="e">
        <f>Y210/Y47</f>
        <v>#DIV/0!</v>
      </c>
      <c r="Z209" s="647" t="e">
        <f>Z210/Z47</f>
        <v>#DIV/0!</v>
      </c>
      <c r="AA209" s="604"/>
      <c r="AB209" s="736">
        <f>AB210/AB47</f>
        <v>0.11229459659511472</v>
      </c>
      <c r="AC209" s="903" t="e">
        <f>AC210/AC47</f>
        <v>#DIV/0!</v>
      </c>
      <c r="AD209" s="647" t="e">
        <f>AD210/AD47</f>
        <v>#DIV/0!</v>
      </c>
      <c r="AE209" s="604"/>
      <c r="AF209" s="736">
        <f>AF210/AF47</f>
        <v>0.11229459659511472</v>
      </c>
      <c r="AG209" s="903" t="e">
        <f>AG210/AG47</f>
        <v>#DIV/0!</v>
      </c>
      <c r="AH209" s="647" t="e">
        <f>AH210/AH47</f>
        <v>#DIV/0!</v>
      </c>
      <c r="AI209" s="604"/>
      <c r="AJ209" s="662">
        <f>AJ210/AJ47</f>
        <v>0.11229459659511472</v>
      </c>
      <c r="AK209" s="1061" t="e">
        <f>AK210/AK47</f>
        <v>#DIV/0!</v>
      </c>
      <c r="AL209" s="646" t="e">
        <f>AL210/AL47</f>
        <v>#DIV/0!</v>
      </c>
      <c r="AM209" s="627" t="e">
        <f>AM210/AM47</f>
        <v>#DIV/0!</v>
      </c>
      <c r="AN209" s="547"/>
      <c r="AO209" s="1000" t="e">
        <f t="shared" si="402"/>
        <v>#DIV/0!</v>
      </c>
      <c r="AP209" s="663"/>
      <c r="AQ209" s="662">
        <f>AQ210/AQ47</f>
        <v>0.107820133234641</v>
      </c>
      <c r="AR209" s="627" t="e">
        <f>AR210/AR47</f>
        <v>#DIV/0!</v>
      </c>
      <c r="AS209" s="158">
        <f>AS210/AS47</f>
        <v>0.10270000000000001</v>
      </c>
      <c r="AT209" s="63" t="e">
        <f>AT210/AT47</f>
        <v>#DIV/0!</v>
      </c>
      <c r="AU209" s="119"/>
      <c r="AV209" s="1000" t="e">
        <f t="shared" si="403"/>
        <v>#DIV/0!</v>
      </c>
      <c r="AW209" s="5">
        <f>AT210/AS210</f>
        <v>0</v>
      </c>
      <c r="AX209" s="213"/>
      <c r="BC209" s="736" t="e">
        <f>BC210/BC47</f>
        <v>#DIV/0!</v>
      </c>
      <c r="BD209" s="903" t="e">
        <f>BD210/BD47</f>
        <v>#DIV/0!</v>
      </c>
      <c r="BE209" s="647" t="e">
        <f>BE210/BE47</f>
        <v>#DIV/0!</v>
      </c>
      <c r="BF209" s="604"/>
      <c r="BG209" s="736" t="e">
        <f>BG210/BG47</f>
        <v>#DIV/0!</v>
      </c>
      <c r="BH209" s="903" t="e">
        <f>BH210/BH47</f>
        <v>#DIV/0!</v>
      </c>
      <c r="BI209" s="647" t="e">
        <f>BI210/BI47</f>
        <v>#DIV/0!</v>
      </c>
      <c r="BJ209" s="604"/>
      <c r="BK209" s="736" t="e">
        <f>BK210/BK47</f>
        <v>#DIV/0!</v>
      </c>
      <c r="BL209" s="903" t="e">
        <f>BL210/BL47</f>
        <v>#DIV/0!</v>
      </c>
      <c r="BM209" s="647" t="e">
        <f>BM210/BM47</f>
        <v>#DIV/0!</v>
      </c>
      <c r="BN209" s="604"/>
      <c r="BO209" s="662" t="e">
        <f>BO210/BO47</f>
        <v>#DIV/0!</v>
      </c>
      <c r="BP209" s="627" t="e">
        <f>BP210/BP47</f>
        <v>#DIV/0!</v>
      </c>
      <c r="BQ209" s="627" t="e">
        <f>BQ210/BQ47</f>
        <v>#DIV/0!</v>
      </c>
      <c r="BR209" s="546"/>
      <c r="BS209" s="663"/>
      <c r="BT209" s="736" t="e">
        <f>BT210/BT47</f>
        <v>#DIV/0!</v>
      </c>
      <c r="BU209" s="903" t="e">
        <f>BU210/BU47</f>
        <v>#DIV/0!</v>
      </c>
      <c r="BV209" s="647" t="e">
        <f>BV210/BV47</f>
        <v>#DIV/0!</v>
      </c>
      <c r="BW209" s="604"/>
      <c r="BX209" s="736" t="e">
        <f>BX210/BX47</f>
        <v>#DIV/0!</v>
      </c>
      <c r="BY209" s="903" t="e">
        <f>BY210/BY47</f>
        <v>#DIV/0!</v>
      </c>
      <c r="BZ209" s="647" t="e">
        <f>BZ210/BZ47</f>
        <v>#DIV/0!</v>
      </c>
      <c r="CA209" s="604"/>
      <c r="CB209" s="736" t="e">
        <f>CB210/CB47</f>
        <v>#DIV/0!</v>
      </c>
      <c r="CC209" s="903" t="e">
        <f>CC210/CC47</f>
        <v>#DIV/0!</v>
      </c>
      <c r="CD209" s="647" t="e">
        <f>CD210/CD47</f>
        <v>#DIV/0!</v>
      </c>
      <c r="CE209" s="604"/>
      <c r="CF209" s="662" t="e">
        <f>CF210/CF47</f>
        <v>#DIV/0!</v>
      </c>
      <c r="CG209" s="646" t="e">
        <f>CG210/CG47</f>
        <v>#DIV/0!</v>
      </c>
      <c r="CH209" s="627" t="e">
        <f>CH210/CH47</f>
        <v>#DIV/0!</v>
      </c>
      <c r="CI209" s="547"/>
      <c r="CJ209" s="663"/>
      <c r="CK209" s="662" t="e">
        <f>CK210/CK47</f>
        <v>#DIV/0!</v>
      </c>
      <c r="CL209" s="158" t="e">
        <f>CL210/CL47</f>
        <v>#DIV/0!</v>
      </c>
      <c r="CM209" s="63" t="e">
        <f>CM210/CM47</f>
        <v>#DIV/0!</v>
      </c>
      <c r="CN209" s="119"/>
      <c r="CO209" s="5" t="e">
        <f>CM210/CL210</f>
        <v>#DIV/0!</v>
      </c>
      <c r="CP209" s="213"/>
    </row>
    <row r="210" spans="1:98" s="85" customFormat="1" ht="20.100000000000001" customHeight="1">
      <c r="A210" s="62"/>
      <c r="B210" s="62"/>
      <c r="C210" s="262"/>
      <c r="D210" s="84" t="s">
        <v>52</v>
      </c>
      <c r="E210" s="617">
        <v>3938</v>
      </c>
      <c r="F210" s="904">
        <v>3950</v>
      </c>
      <c r="G210" s="946"/>
      <c r="H210" s="609">
        <f>G210-F210</f>
        <v>-3950</v>
      </c>
      <c r="I210" s="617">
        <v>3938</v>
      </c>
      <c r="J210" s="904">
        <v>3950</v>
      </c>
      <c r="K210" s="656"/>
      <c r="L210" s="609">
        <f>K210-J210</f>
        <v>-3950</v>
      </c>
      <c r="M210" s="617">
        <v>3938</v>
      </c>
      <c r="N210" s="904">
        <v>3950</v>
      </c>
      <c r="O210" s="656"/>
      <c r="P210" s="609">
        <f>O210-N210</f>
        <v>-3950</v>
      </c>
      <c r="Q210" s="612">
        <f>E210+I210+M210</f>
        <v>11814</v>
      </c>
      <c r="R210" s="1045"/>
      <c r="S210" s="1049">
        <f>F210+J210+N210</f>
        <v>11850</v>
      </c>
      <c r="T210" s="438">
        <f>G210+K210+O210</f>
        <v>0</v>
      </c>
      <c r="U210" s="422">
        <f>T210-Q210</f>
        <v>-11814</v>
      </c>
      <c r="V210" s="989">
        <f t="shared" si="401"/>
        <v>0</v>
      </c>
      <c r="W210" s="423">
        <f>T210-S210</f>
        <v>-11850</v>
      </c>
      <c r="X210" s="617">
        <v>4279</v>
      </c>
      <c r="Y210" s="904"/>
      <c r="Z210" s="656"/>
      <c r="AA210" s="609">
        <f>Z210-Y210</f>
        <v>0</v>
      </c>
      <c r="AB210" s="617">
        <v>4279</v>
      </c>
      <c r="AC210" s="904"/>
      <c r="AD210" s="656"/>
      <c r="AE210" s="609">
        <f>AD210-AC210</f>
        <v>0</v>
      </c>
      <c r="AF210" s="617">
        <v>4279</v>
      </c>
      <c r="AG210" s="904"/>
      <c r="AH210" s="656"/>
      <c r="AI210" s="609">
        <f>AH210-AG210</f>
        <v>0</v>
      </c>
      <c r="AJ210" s="612">
        <f>X210+AB210+AF210</f>
        <v>12837</v>
      </c>
      <c r="AK210" s="1045"/>
      <c r="AL210" s="419">
        <f>Y210+AC210+AG210</f>
        <v>0</v>
      </c>
      <c r="AM210" s="438">
        <f>Z210+AD210+AH210</f>
        <v>0</v>
      </c>
      <c r="AN210" s="424">
        <f>AM210-AJ210</f>
        <v>-12837</v>
      </c>
      <c r="AO210" s="989">
        <f t="shared" si="402"/>
        <v>0</v>
      </c>
      <c r="AP210" s="423">
        <f>AM210-AL210</f>
        <v>0</v>
      </c>
      <c r="AQ210" s="612">
        <f>SUM(Q210,AJ210)</f>
        <v>24651</v>
      </c>
      <c r="AR210" s="613"/>
      <c r="AS210" s="292">
        <f>S210+AL210</f>
        <v>11850</v>
      </c>
      <c r="AT210" s="186">
        <f>SUM(T210,AM210)</f>
        <v>0</v>
      </c>
      <c r="AU210" s="116">
        <f>AT210-AQ210</f>
        <v>-24651</v>
      </c>
      <c r="AV210" s="989">
        <f t="shared" si="403"/>
        <v>0</v>
      </c>
      <c r="AW210" s="8">
        <f>AT210-AS210</f>
        <v>-11850</v>
      </c>
      <c r="AX210" s="213"/>
      <c r="BC210" s="617"/>
      <c r="BD210" s="904"/>
      <c r="BE210" s="656"/>
      <c r="BF210" s="609">
        <f>BE210-BD210</f>
        <v>0</v>
      </c>
      <c r="BG210" s="617"/>
      <c r="BH210" s="904"/>
      <c r="BI210" s="656"/>
      <c r="BJ210" s="609">
        <f>BI210-BH210</f>
        <v>0</v>
      </c>
      <c r="BK210" s="617"/>
      <c r="BL210" s="904"/>
      <c r="BM210" s="656"/>
      <c r="BN210" s="609">
        <f>BM210-BL210</f>
        <v>0</v>
      </c>
      <c r="BO210" s="612">
        <f>BC210+BG210+BK210</f>
        <v>0</v>
      </c>
      <c r="BP210" s="480">
        <f>BD210+BH210+BL210</f>
        <v>0</v>
      </c>
      <c r="BQ210" s="438">
        <f>BE210+BI210+BM210</f>
        <v>0</v>
      </c>
      <c r="BR210" s="422">
        <f>BQ210-BO210</f>
        <v>0</v>
      </c>
      <c r="BS210" s="423">
        <f>BQ210-BP210</f>
        <v>0</v>
      </c>
      <c r="BT210" s="617"/>
      <c r="BU210" s="904"/>
      <c r="BV210" s="656"/>
      <c r="BW210" s="609">
        <f>BV210-BU210</f>
        <v>0</v>
      </c>
      <c r="BX210" s="617"/>
      <c r="BY210" s="904"/>
      <c r="BZ210" s="656"/>
      <c r="CA210" s="609">
        <f>BZ210-BY210</f>
        <v>0</v>
      </c>
      <c r="CB210" s="617"/>
      <c r="CC210" s="904"/>
      <c r="CD210" s="656"/>
      <c r="CE210" s="609">
        <f>CD210-CC210</f>
        <v>0</v>
      </c>
      <c r="CF210" s="612">
        <f>BT210+BX210+CB210</f>
        <v>0</v>
      </c>
      <c r="CG210" s="419">
        <f>BU210+BY210+CC210</f>
        <v>0</v>
      </c>
      <c r="CH210" s="438">
        <f>BV210+BZ210+CD210</f>
        <v>0</v>
      </c>
      <c r="CI210" s="424">
        <f>CH210-CF210</f>
        <v>0</v>
      </c>
      <c r="CJ210" s="423">
        <f>CH210-CG210</f>
        <v>0</v>
      </c>
      <c r="CK210" s="612">
        <f>SUM(BO210,CF210)</f>
        <v>0</v>
      </c>
      <c r="CL210" s="292">
        <f>BP210+CG210</f>
        <v>0</v>
      </c>
      <c r="CM210" s="186">
        <f>SUM(BQ210,CH210)</f>
        <v>0</v>
      </c>
      <c r="CN210" s="116">
        <f>CM210-CK210</f>
        <v>0</v>
      </c>
      <c r="CO210" s="8">
        <f>CM210-CL210</f>
        <v>0</v>
      </c>
      <c r="CP210" s="213"/>
    </row>
    <row r="211" spans="1:98" s="85" customFormat="1" ht="20.100000000000001" customHeight="1">
      <c r="A211" s="62"/>
      <c r="B211" s="62"/>
      <c r="C211" s="262"/>
      <c r="D211" s="82" t="s">
        <v>35</v>
      </c>
      <c r="E211" s="900">
        <f>E212/E48</f>
        <v>0.13540194174757281</v>
      </c>
      <c r="F211" s="906">
        <f>F212/F48</f>
        <v>0.12480000000000001</v>
      </c>
      <c r="G211" s="948" t="e">
        <f>G212/G48</f>
        <v>#DIV/0!</v>
      </c>
      <c r="H211" s="580"/>
      <c r="I211" s="900">
        <f>I212/I48</f>
        <v>0.13540194174757281</v>
      </c>
      <c r="J211" s="906">
        <f>J212/J48</f>
        <v>0.13649999999999998</v>
      </c>
      <c r="K211" s="665" t="e">
        <f>K212/K48</f>
        <v>#DIV/0!</v>
      </c>
      <c r="L211" s="580"/>
      <c r="M211" s="900">
        <f>M212/M48</f>
        <v>0.13540194174757281</v>
      </c>
      <c r="N211" s="906">
        <f>N212/N48</f>
        <v>0.14359090909090907</v>
      </c>
      <c r="O211" s="665" t="e">
        <f>O212/O48</f>
        <v>#DIV/0!</v>
      </c>
      <c r="P211" s="580"/>
      <c r="Q211" s="662">
        <f>Q212/Q48</f>
        <v>0.13540194174757281</v>
      </c>
      <c r="R211" s="1061" t="e">
        <f>R212/R48</f>
        <v>#DIV/0!</v>
      </c>
      <c r="S211" s="963">
        <f>S212/S48</f>
        <v>0.13615789473684212</v>
      </c>
      <c r="T211" s="627" t="e">
        <f>T212/T48</f>
        <v>#DIV/0!</v>
      </c>
      <c r="U211" s="546"/>
      <c r="V211" s="1000" t="e">
        <f t="shared" si="401"/>
        <v>#DIV/0!</v>
      </c>
      <c r="W211" s="663"/>
      <c r="X211" s="900">
        <f>X212/X48</f>
        <v>0.13144732030392914</v>
      </c>
      <c r="Y211" s="906" t="e">
        <f>Y212/Y48</f>
        <v>#DIV/0!</v>
      </c>
      <c r="Z211" s="665" t="e">
        <f>Z212/Z48</f>
        <v>#DIV/0!</v>
      </c>
      <c r="AA211" s="580"/>
      <c r="AB211" s="900">
        <f>AB212/AB48</f>
        <v>0.13144732030392914</v>
      </c>
      <c r="AC211" s="906" t="e">
        <f>AC212/AC48</f>
        <v>#DIV/0!</v>
      </c>
      <c r="AD211" s="665" t="e">
        <f>AD212/AD48</f>
        <v>#DIV/0!</v>
      </c>
      <c r="AE211" s="580"/>
      <c r="AF211" s="900">
        <f>AF212/AF48</f>
        <v>0.13144732030392914</v>
      </c>
      <c r="AG211" s="906" t="e">
        <f>AG212/AG48</f>
        <v>#DIV/0!</v>
      </c>
      <c r="AH211" s="665" t="e">
        <f>AH212/AH48</f>
        <v>#DIV/0!</v>
      </c>
      <c r="AI211" s="580"/>
      <c r="AJ211" s="662">
        <f>AJ212/AJ48</f>
        <v>0.13144732030392914</v>
      </c>
      <c r="AK211" s="1061" t="e">
        <f>AK212/AK48</f>
        <v>#DIV/0!</v>
      </c>
      <c r="AL211" s="646" t="e">
        <f>AL212/AL48</f>
        <v>#DIV/0!</v>
      </c>
      <c r="AM211" s="627" t="e">
        <f>AM212/AM48</f>
        <v>#DIV/0!</v>
      </c>
      <c r="AN211" s="547"/>
      <c r="AO211" s="1000" t="e">
        <f t="shared" si="402"/>
        <v>#DIV/0!</v>
      </c>
      <c r="AP211" s="663"/>
      <c r="AQ211" s="662">
        <f>AQ212/AQ48</f>
        <v>0.13307229540504095</v>
      </c>
      <c r="AR211" s="627" t="e">
        <f>AR212/AR48</f>
        <v>#DIV/0!</v>
      </c>
      <c r="AS211" s="158">
        <f>AS212/AS48</f>
        <v>0.13615789473684212</v>
      </c>
      <c r="AT211" s="63" t="e">
        <f>AT212/AT48</f>
        <v>#DIV/0!</v>
      </c>
      <c r="AU211" s="119"/>
      <c r="AV211" s="1000" t="e">
        <f t="shared" si="403"/>
        <v>#DIV/0!</v>
      </c>
      <c r="AW211" s="49">
        <f>AT212/AS212</f>
        <v>0</v>
      </c>
      <c r="AX211" s="213"/>
      <c r="BC211" s="900" t="e">
        <f>BC212/BC48</f>
        <v>#DIV/0!</v>
      </c>
      <c r="BD211" s="906" t="e">
        <f>BD212/BD48</f>
        <v>#DIV/0!</v>
      </c>
      <c r="BE211" s="665" t="e">
        <f>BE212/BE48</f>
        <v>#DIV/0!</v>
      </c>
      <c r="BF211" s="580"/>
      <c r="BG211" s="900" t="e">
        <f>BG212/BG48</f>
        <v>#DIV/0!</v>
      </c>
      <c r="BH211" s="906" t="e">
        <f>BH212/BH48</f>
        <v>#DIV/0!</v>
      </c>
      <c r="BI211" s="665" t="e">
        <f>BI212/BI48</f>
        <v>#DIV/0!</v>
      </c>
      <c r="BJ211" s="580"/>
      <c r="BK211" s="900" t="e">
        <f>BK212/BK48</f>
        <v>#DIV/0!</v>
      </c>
      <c r="BL211" s="906" t="e">
        <f>BL212/BL48</f>
        <v>#DIV/0!</v>
      </c>
      <c r="BM211" s="665" t="e">
        <f>BM212/BM48</f>
        <v>#DIV/0!</v>
      </c>
      <c r="BN211" s="580"/>
      <c r="BO211" s="662" t="e">
        <f>BO212/BO48</f>
        <v>#DIV/0!</v>
      </c>
      <c r="BP211" s="646" t="e">
        <f>BP212/BP48</f>
        <v>#DIV/0!</v>
      </c>
      <c r="BQ211" s="627" t="e">
        <f>BQ212/BQ48</f>
        <v>#DIV/0!</v>
      </c>
      <c r="BR211" s="546"/>
      <c r="BS211" s="663"/>
      <c r="BT211" s="900" t="e">
        <f>BT212/BT48</f>
        <v>#DIV/0!</v>
      </c>
      <c r="BU211" s="906" t="e">
        <f>BU212/BU48</f>
        <v>#DIV/0!</v>
      </c>
      <c r="BV211" s="665" t="e">
        <f>BV212/BV48</f>
        <v>#DIV/0!</v>
      </c>
      <c r="BW211" s="580"/>
      <c r="BX211" s="900" t="e">
        <f>BX212/BX48</f>
        <v>#DIV/0!</v>
      </c>
      <c r="BY211" s="906" t="e">
        <f>BY212/BY48</f>
        <v>#DIV/0!</v>
      </c>
      <c r="BZ211" s="665" t="e">
        <f>BZ212/BZ48</f>
        <v>#DIV/0!</v>
      </c>
      <c r="CA211" s="580"/>
      <c r="CB211" s="900" t="e">
        <f>CB212/CB48</f>
        <v>#DIV/0!</v>
      </c>
      <c r="CC211" s="906" t="e">
        <f>CC212/CC48</f>
        <v>#DIV/0!</v>
      </c>
      <c r="CD211" s="665" t="e">
        <f>CD212/CD48</f>
        <v>#DIV/0!</v>
      </c>
      <c r="CE211" s="580"/>
      <c r="CF211" s="662" t="e">
        <f>CF212/CF48</f>
        <v>#DIV/0!</v>
      </c>
      <c r="CG211" s="646" t="e">
        <f>CG212/CG48</f>
        <v>#DIV/0!</v>
      </c>
      <c r="CH211" s="627" t="e">
        <f>CH212/CH48</f>
        <v>#DIV/0!</v>
      </c>
      <c r="CI211" s="547"/>
      <c r="CJ211" s="663"/>
      <c r="CK211" s="662" t="e">
        <f>CK212/CK48</f>
        <v>#DIV/0!</v>
      </c>
      <c r="CL211" s="158" t="e">
        <f>CL212/CL48</f>
        <v>#DIV/0!</v>
      </c>
      <c r="CM211" s="63" t="e">
        <f>CM212/CM48</f>
        <v>#DIV/0!</v>
      </c>
      <c r="CN211" s="119"/>
      <c r="CO211" s="49" t="e">
        <f>CM212/CL212</f>
        <v>#DIV/0!</v>
      </c>
      <c r="CP211" s="213"/>
    </row>
    <row r="212" spans="1:98" s="85" customFormat="1" ht="20.100000000000001" customHeight="1">
      <c r="A212" s="62"/>
      <c r="B212" s="62"/>
      <c r="C212" s="262"/>
      <c r="D212" s="84" t="s">
        <v>32</v>
      </c>
      <c r="E212" s="733">
        <v>5960</v>
      </c>
      <c r="F212" s="899">
        <v>4800</v>
      </c>
      <c r="G212" s="942"/>
      <c r="H212" s="609">
        <f>G212-F212</f>
        <v>-4800</v>
      </c>
      <c r="I212" s="733">
        <v>5960</v>
      </c>
      <c r="J212" s="899">
        <v>7000</v>
      </c>
      <c r="K212" s="608"/>
      <c r="L212" s="609">
        <f>K212-J212</f>
        <v>-7000</v>
      </c>
      <c r="M212" s="733">
        <v>5960</v>
      </c>
      <c r="N212" s="899">
        <v>8100</v>
      </c>
      <c r="O212" s="608"/>
      <c r="P212" s="609">
        <f>O212-N212</f>
        <v>-8100</v>
      </c>
      <c r="Q212" s="612">
        <f>E212+I212+M212</f>
        <v>17880</v>
      </c>
      <c r="R212" s="1045"/>
      <c r="S212" s="1049">
        <f>F212+J212+N212</f>
        <v>19900</v>
      </c>
      <c r="T212" s="438">
        <f>G212+K212+O212</f>
        <v>0</v>
      </c>
      <c r="U212" s="422">
        <f>T212-Q212</f>
        <v>-17880</v>
      </c>
      <c r="V212" s="989">
        <f t="shared" si="401"/>
        <v>0</v>
      </c>
      <c r="W212" s="423">
        <f>T212-S212</f>
        <v>-19900</v>
      </c>
      <c r="X212" s="733">
        <v>8295</v>
      </c>
      <c r="Y212" s="899"/>
      <c r="Z212" s="608"/>
      <c r="AA212" s="609">
        <f>Z212-Y212</f>
        <v>0</v>
      </c>
      <c r="AB212" s="733">
        <v>8295</v>
      </c>
      <c r="AC212" s="899"/>
      <c r="AD212" s="608"/>
      <c r="AE212" s="609">
        <f>AD212-AC212</f>
        <v>0</v>
      </c>
      <c r="AF212" s="733">
        <v>8295</v>
      </c>
      <c r="AG212" s="899"/>
      <c r="AH212" s="608"/>
      <c r="AI212" s="609">
        <f>AH212-AG212</f>
        <v>0</v>
      </c>
      <c r="AJ212" s="612">
        <f>X212+AB212+AF212</f>
        <v>24885</v>
      </c>
      <c r="AK212" s="1045"/>
      <c r="AL212" s="419">
        <f>Y212+AC212+AG212</f>
        <v>0</v>
      </c>
      <c r="AM212" s="438">
        <f>Z212+AD212+AH212</f>
        <v>0</v>
      </c>
      <c r="AN212" s="424">
        <f>AM212-AJ212</f>
        <v>-24885</v>
      </c>
      <c r="AO212" s="989">
        <f t="shared" si="402"/>
        <v>0</v>
      </c>
      <c r="AP212" s="423">
        <f>AM212-AL212</f>
        <v>0</v>
      </c>
      <c r="AQ212" s="612">
        <f>SUM(Q212,AJ212)</f>
        <v>42765</v>
      </c>
      <c r="AR212" s="613"/>
      <c r="AS212" s="293">
        <f>S212+AL212</f>
        <v>19900</v>
      </c>
      <c r="AT212" s="211">
        <f>SUM(T212,AM212)</f>
        <v>0</v>
      </c>
      <c r="AU212" s="159">
        <f>AT212-AQ212</f>
        <v>-42765</v>
      </c>
      <c r="AV212" s="989">
        <f t="shared" si="403"/>
        <v>0</v>
      </c>
      <c r="AW212" s="61">
        <f>AT212-AS212</f>
        <v>-19900</v>
      </c>
      <c r="AX212" s="213"/>
      <c r="BC212" s="733"/>
      <c r="BD212" s="899"/>
      <c r="BE212" s="608"/>
      <c r="BF212" s="609">
        <f>BE212-BD212</f>
        <v>0</v>
      </c>
      <c r="BG212" s="733"/>
      <c r="BH212" s="899"/>
      <c r="BI212" s="608"/>
      <c r="BJ212" s="609">
        <f>BI212-BH212</f>
        <v>0</v>
      </c>
      <c r="BK212" s="733"/>
      <c r="BL212" s="899"/>
      <c r="BM212" s="608"/>
      <c r="BN212" s="609">
        <f>BM212-BL212</f>
        <v>0</v>
      </c>
      <c r="BO212" s="612">
        <f>BC212+BG212+BK212</f>
        <v>0</v>
      </c>
      <c r="BP212" s="480">
        <f>BD212+BH212+BL212</f>
        <v>0</v>
      </c>
      <c r="BQ212" s="438">
        <f>BE212+BI212+BM212</f>
        <v>0</v>
      </c>
      <c r="BR212" s="422">
        <f>BQ212-BO212</f>
        <v>0</v>
      </c>
      <c r="BS212" s="423">
        <f>BQ212-BP212</f>
        <v>0</v>
      </c>
      <c r="BT212" s="733"/>
      <c r="BU212" s="899"/>
      <c r="BV212" s="608"/>
      <c r="BW212" s="609">
        <f>BV212-BU212</f>
        <v>0</v>
      </c>
      <c r="BX212" s="733"/>
      <c r="BY212" s="899"/>
      <c r="BZ212" s="608"/>
      <c r="CA212" s="609">
        <f>BZ212-BY212</f>
        <v>0</v>
      </c>
      <c r="CB212" s="733"/>
      <c r="CC212" s="899"/>
      <c r="CD212" s="608"/>
      <c r="CE212" s="609">
        <f>CD212-CC212</f>
        <v>0</v>
      </c>
      <c r="CF212" s="612">
        <f>BT212+BX212+CB212</f>
        <v>0</v>
      </c>
      <c r="CG212" s="419">
        <f>BU212+BY212+CC212</f>
        <v>0</v>
      </c>
      <c r="CH212" s="438">
        <f>BV212+BZ212+CD212</f>
        <v>0</v>
      </c>
      <c r="CI212" s="424">
        <f>CH212-CF212</f>
        <v>0</v>
      </c>
      <c r="CJ212" s="423">
        <f>CH212-CG212</f>
        <v>0</v>
      </c>
      <c r="CK212" s="612">
        <f>SUM(BO212,CF212)</f>
        <v>0</v>
      </c>
      <c r="CL212" s="293">
        <f>BP212+CG212</f>
        <v>0</v>
      </c>
      <c r="CM212" s="211">
        <f>SUM(BQ212,CH212)</f>
        <v>0</v>
      </c>
      <c r="CN212" s="159">
        <f>CM212-CK212</f>
        <v>0</v>
      </c>
      <c r="CO212" s="61">
        <f>CM212-CL212</f>
        <v>0</v>
      </c>
      <c r="CP212" s="213"/>
    </row>
    <row r="213" spans="1:98" s="85" customFormat="1" ht="20.100000000000001" hidden="1" customHeight="1">
      <c r="A213" s="62"/>
      <c r="B213" s="62"/>
      <c r="C213" s="262"/>
      <c r="D213" s="82" t="s">
        <v>35</v>
      </c>
      <c r="E213" s="900"/>
      <c r="F213" s="906"/>
      <c r="G213" s="948"/>
      <c r="H213" s="580"/>
      <c r="I213" s="900"/>
      <c r="J213" s="906"/>
      <c r="K213" s="665"/>
      <c r="L213" s="580"/>
      <c r="M213" s="900"/>
      <c r="N213" s="906"/>
      <c r="O213" s="665"/>
      <c r="P213" s="580"/>
      <c r="Q213" s="662" t="e">
        <f>Q214/Q49</f>
        <v>#DIV/0!</v>
      </c>
      <c r="R213" s="1061"/>
      <c r="S213" s="963" t="e">
        <f>S214/S49</f>
        <v>#DIV/0!</v>
      </c>
      <c r="T213" s="627" t="e">
        <f>T214/T49</f>
        <v>#DIV/0!</v>
      </c>
      <c r="U213" s="546"/>
      <c r="V213" s="1000" t="e">
        <f t="shared" si="401"/>
        <v>#DIV/0!</v>
      </c>
      <c r="W213" s="663"/>
      <c r="X213" s="900"/>
      <c r="Y213" s="906"/>
      <c r="Z213" s="665"/>
      <c r="AA213" s="580"/>
      <c r="AB213" s="900"/>
      <c r="AC213" s="906"/>
      <c r="AD213" s="665"/>
      <c r="AE213" s="580"/>
      <c r="AF213" s="900"/>
      <c r="AG213" s="906"/>
      <c r="AH213" s="665"/>
      <c r="AI213" s="580"/>
      <c r="AJ213" s="662" t="e">
        <f>AJ214/AJ49</f>
        <v>#DIV/0!</v>
      </c>
      <c r="AK213" s="1061"/>
      <c r="AL213" s="646" t="e">
        <f>AL214/AL49</f>
        <v>#DIV/0!</v>
      </c>
      <c r="AM213" s="627" t="e">
        <f>AM214/AM49</f>
        <v>#DIV/0!</v>
      </c>
      <c r="AN213" s="547"/>
      <c r="AO213" s="1000" t="e">
        <f t="shared" si="402"/>
        <v>#DIV/0!</v>
      </c>
      <c r="AP213" s="663"/>
      <c r="AQ213" s="662" t="e">
        <f>AQ214/AQ49</f>
        <v>#DIV/0!</v>
      </c>
      <c r="AR213" s="627"/>
      <c r="AS213" s="158" t="e">
        <f>AS214/AS49</f>
        <v>#DIV/0!</v>
      </c>
      <c r="AT213" s="63" t="e">
        <f>AT214/AT49</f>
        <v>#DIV/0!</v>
      </c>
      <c r="AU213" s="119" t="e">
        <f>AT214/AQ214</f>
        <v>#DIV/0!</v>
      </c>
      <c r="AV213" s="1000" t="e">
        <f t="shared" si="403"/>
        <v>#DIV/0!</v>
      </c>
      <c r="AW213" s="5"/>
      <c r="AX213" s="213"/>
      <c r="BC213" s="900"/>
      <c r="BD213" s="906"/>
      <c r="BE213" s="665"/>
      <c r="BF213" s="580"/>
      <c r="BG213" s="900"/>
      <c r="BH213" s="906"/>
      <c r="BI213" s="665"/>
      <c r="BJ213" s="580"/>
      <c r="BK213" s="900"/>
      <c r="BL213" s="906"/>
      <c r="BM213" s="665"/>
      <c r="BN213" s="580"/>
      <c r="BO213" s="662" t="e">
        <f>BO214/BO49</f>
        <v>#DIV/0!</v>
      </c>
      <c r="BP213" s="646" t="e">
        <f>BP214/BP49</f>
        <v>#DIV/0!</v>
      </c>
      <c r="BQ213" s="627" t="e">
        <f>BQ214/BQ49</f>
        <v>#DIV/0!</v>
      </c>
      <c r="BR213" s="546"/>
      <c r="BS213" s="663"/>
      <c r="BT213" s="900"/>
      <c r="BU213" s="906"/>
      <c r="BV213" s="665"/>
      <c r="BW213" s="580"/>
      <c r="BX213" s="900"/>
      <c r="BY213" s="906"/>
      <c r="BZ213" s="665"/>
      <c r="CA213" s="580"/>
      <c r="CB213" s="900"/>
      <c r="CC213" s="906"/>
      <c r="CD213" s="665"/>
      <c r="CE213" s="580"/>
      <c r="CF213" s="662" t="e">
        <f>CF214/CF49</f>
        <v>#DIV/0!</v>
      </c>
      <c r="CG213" s="646" t="e">
        <f>CG214/CG49</f>
        <v>#DIV/0!</v>
      </c>
      <c r="CH213" s="627" t="e">
        <f>CH214/CH49</f>
        <v>#DIV/0!</v>
      </c>
      <c r="CI213" s="547"/>
      <c r="CJ213" s="663"/>
      <c r="CK213" s="662" t="e">
        <f>CK214/CK49</f>
        <v>#DIV/0!</v>
      </c>
      <c r="CL213" s="158" t="e">
        <f>CL214/CL49</f>
        <v>#DIV/0!</v>
      </c>
      <c r="CM213" s="63" t="e">
        <f>CM214/CM49</f>
        <v>#DIV/0!</v>
      </c>
      <c r="CN213" s="119" t="e">
        <f>CM214/CK214</f>
        <v>#DIV/0!</v>
      </c>
      <c r="CO213" s="5"/>
      <c r="CP213" s="213"/>
    </row>
    <row r="214" spans="1:98" s="85" customFormat="1" ht="20.100000000000001" hidden="1" customHeight="1">
      <c r="A214" s="62"/>
      <c r="B214" s="62"/>
      <c r="C214" s="262"/>
      <c r="D214" s="84" t="s">
        <v>54</v>
      </c>
      <c r="E214" s="733">
        <f t="shared" ref="E214:P214" si="452">E213*E49</f>
        <v>0</v>
      </c>
      <c r="F214" s="899">
        <f t="shared" ref="F214" si="453">F213*F49</f>
        <v>0</v>
      </c>
      <c r="G214" s="942">
        <f t="shared" si="452"/>
        <v>0</v>
      </c>
      <c r="H214" s="609">
        <f t="shared" si="452"/>
        <v>0</v>
      </c>
      <c r="I214" s="733">
        <f t="shared" si="452"/>
        <v>0</v>
      </c>
      <c r="J214" s="899">
        <f t="shared" ref="J214" si="454">J213*J49</f>
        <v>0</v>
      </c>
      <c r="K214" s="608">
        <f t="shared" si="452"/>
        <v>0</v>
      </c>
      <c r="L214" s="609">
        <f t="shared" si="452"/>
        <v>0</v>
      </c>
      <c r="M214" s="733">
        <f t="shared" si="452"/>
        <v>0</v>
      </c>
      <c r="N214" s="899">
        <f t="shared" ref="N214" si="455">N213*N49</f>
        <v>0</v>
      </c>
      <c r="O214" s="608">
        <f t="shared" si="452"/>
        <v>0</v>
      </c>
      <c r="P214" s="609">
        <f t="shared" si="452"/>
        <v>0</v>
      </c>
      <c r="Q214" s="612">
        <f>E214+I214+M214</f>
        <v>0</v>
      </c>
      <c r="R214" s="1045">
        <f t="shared" ref="R214" si="456">R213*R49</f>
        <v>0</v>
      </c>
      <c r="S214" s="1049">
        <f>F214+J214+N214</f>
        <v>0</v>
      </c>
      <c r="T214" s="438">
        <f>G214+K214+O214</f>
        <v>0</v>
      </c>
      <c r="U214" s="422">
        <f>T214-Q214</f>
        <v>0</v>
      </c>
      <c r="V214" s="989">
        <f t="shared" si="401"/>
        <v>0</v>
      </c>
      <c r="W214" s="423">
        <f>T214-S214</f>
        <v>0</v>
      </c>
      <c r="X214" s="733">
        <f t="shared" ref="X214:AF214" si="457">X213*X49</f>
        <v>0</v>
      </c>
      <c r="Y214" s="899">
        <f t="shared" si="457"/>
        <v>0</v>
      </c>
      <c r="Z214" s="608">
        <f t="shared" si="457"/>
        <v>0</v>
      </c>
      <c r="AA214" s="609">
        <f t="shared" si="457"/>
        <v>0</v>
      </c>
      <c r="AB214" s="733">
        <f t="shared" si="457"/>
        <v>0</v>
      </c>
      <c r="AC214" s="899">
        <f t="shared" si="457"/>
        <v>0</v>
      </c>
      <c r="AD214" s="608">
        <f t="shared" si="457"/>
        <v>0</v>
      </c>
      <c r="AE214" s="609">
        <f t="shared" si="457"/>
        <v>0</v>
      </c>
      <c r="AF214" s="733">
        <f t="shared" si="457"/>
        <v>0</v>
      </c>
      <c r="AG214" s="899">
        <f>AG213*AG49</f>
        <v>0</v>
      </c>
      <c r="AH214" s="608">
        <f>AH213*AH49</f>
        <v>0</v>
      </c>
      <c r="AI214" s="609">
        <f>AI213*AI49</f>
        <v>0</v>
      </c>
      <c r="AJ214" s="612">
        <f>X214+AB214+AF214</f>
        <v>0</v>
      </c>
      <c r="AK214" s="1045">
        <f t="shared" ref="AK214" si="458">AK213*AK49</f>
        <v>0</v>
      </c>
      <c r="AL214" s="419">
        <f>Y214+AC214+AG214</f>
        <v>0</v>
      </c>
      <c r="AM214" s="438">
        <f>Z214+AD214+AH214</f>
        <v>0</v>
      </c>
      <c r="AN214" s="424">
        <f>AM214-AJ214</f>
        <v>0</v>
      </c>
      <c r="AO214" s="989">
        <f t="shared" si="402"/>
        <v>0</v>
      </c>
      <c r="AP214" s="423">
        <f>AM214-AL214</f>
        <v>0</v>
      </c>
      <c r="AQ214" s="612">
        <f>SUM(Q214,AJ214)</f>
        <v>0</v>
      </c>
      <c r="AR214" s="613">
        <f t="shared" ref="AR214" si="459">AR213*AR49</f>
        <v>0</v>
      </c>
      <c r="AS214" s="293">
        <f>S214+AL214</f>
        <v>0</v>
      </c>
      <c r="AT214" s="211">
        <f>SUM(T214,AM214)</f>
        <v>0</v>
      </c>
      <c r="AU214" s="116">
        <f>AT214-AQ214</f>
        <v>0</v>
      </c>
      <c r="AV214" s="989">
        <f t="shared" si="403"/>
        <v>0</v>
      </c>
      <c r="AW214" s="8">
        <f>AT214-AS214</f>
        <v>0</v>
      </c>
      <c r="AX214" s="213"/>
      <c r="BC214" s="733">
        <f t="shared" ref="BC214:BN214" si="460">BC213*BC49</f>
        <v>0</v>
      </c>
      <c r="BD214" s="899">
        <f t="shared" si="460"/>
        <v>0</v>
      </c>
      <c r="BE214" s="608">
        <f t="shared" si="460"/>
        <v>0</v>
      </c>
      <c r="BF214" s="609">
        <f t="shared" si="460"/>
        <v>0</v>
      </c>
      <c r="BG214" s="733">
        <f t="shared" si="460"/>
        <v>0</v>
      </c>
      <c r="BH214" s="899">
        <f t="shared" si="460"/>
        <v>0</v>
      </c>
      <c r="BI214" s="608">
        <f t="shared" si="460"/>
        <v>0</v>
      </c>
      <c r="BJ214" s="609">
        <f t="shared" si="460"/>
        <v>0</v>
      </c>
      <c r="BK214" s="733">
        <f t="shared" si="460"/>
        <v>0</v>
      </c>
      <c r="BL214" s="899">
        <f t="shared" si="460"/>
        <v>0</v>
      </c>
      <c r="BM214" s="608">
        <f t="shared" si="460"/>
        <v>0</v>
      </c>
      <c r="BN214" s="609">
        <f t="shared" si="460"/>
        <v>0</v>
      </c>
      <c r="BO214" s="612">
        <f>BC214+BG214+BK214</f>
        <v>0</v>
      </c>
      <c r="BP214" s="480">
        <f>BD214+BH214+BL214</f>
        <v>0</v>
      </c>
      <c r="BQ214" s="438">
        <f>BE214+BI214+BM214</f>
        <v>0</v>
      </c>
      <c r="BR214" s="422">
        <f>BQ214-BO214</f>
        <v>0</v>
      </c>
      <c r="BS214" s="423">
        <f>BQ214-BP214</f>
        <v>0</v>
      </c>
      <c r="BT214" s="733">
        <f t="shared" ref="BT214:CE214" si="461">BT213*BT49</f>
        <v>0</v>
      </c>
      <c r="BU214" s="899">
        <f t="shared" si="461"/>
        <v>0</v>
      </c>
      <c r="BV214" s="608">
        <f t="shared" si="461"/>
        <v>0</v>
      </c>
      <c r="BW214" s="609">
        <f t="shared" si="461"/>
        <v>0</v>
      </c>
      <c r="BX214" s="733">
        <f t="shared" si="461"/>
        <v>0</v>
      </c>
      <c r="BY214" s="899">
        <f t="shared" si="461"/>
        <v>0</v>
      </c>
      <c r="BZ214" s="608">
        <f t="shared" si="461"/>
        <v>0</v>
      </c>
      <c r="CA214" s="609">
        <f t="shared" si="461"/>
        <v>0</v>
      </c>
      <c r="CB214" s="733">
        <f t="shared" si="461"/>
        <v>0</v>
      </c>
      <c r="CC214" s="899">
        <f t="shared" si="461"/>
        <v>0</v>
      </c>
      <c r="CD214" s="608">
        <f t="shared" si="461"/>
        <v>0</v>
      </c>
      <c r="CE214" s="609">
        <f t="shared" si="461"/>
        <v>0</v>
      </c>
      <c r="CF214" s="612">
        <f>BT214+BX214+CB214</f>
        <v>0</v>
      </c>
      <c r="CG214" s="419">
        <f>BU214+BY214+CC214</f>
        <v>0</v>
      </c>
      <c r="CH214" s="438">
        <f>BV214+BZ214+CD214</f>
        <v>0</v>
      </c>
      <c r="CI214" s="424">
        <f>CH214-CF214</f>
        <v>0</v>
      </c>
      <c r="CJ214" s="423">
        <f>CH214-CG214</f>
        <v>0</v>
      </c>
      <c r="CK214" s="612">
        <f>SUM(BO214,CF214)</f>
        <v>0</v>
      </c>
      <c r="CL214" s="293">
        <f>BP214+CG214</f>
        <v>0</v>
      </c>
      <c r="CM214" s="211">
        <f>SUM(BQ214,CH214)</f>
        <v>0</v>
      </c>
      <c r="CN214" s="116">
        <f>CM214-CK214</f>
        <v>0</v>
      </c>
      <c r="CO214" s="8">
        <f>CM214-CL214</f>
        <v>0</v>
      </c>
      <c r="CP214" s="213"/>
    </row>
    <row r="215" spans="1:98" s="185" customFormat="1" ht="20.100000000000001" customHeight="1">
      <c r="A215" s="79"/>
      <c r="B215" s="79" t="str">
        <f>B195</f>
        <v>%=粗利率</v>
      </c>
      <c r="C215" s="252"/>
      <c r="D215" s="189"/>
      <c r="E215" s="659">
        <f>E216/E51</f>
        <v>0.12052766878636177</v>
      </c>
      <c r="F215" s="902">
        <f>F216/F51</f>
        <v>0.11375</v>
      </c>
      <c r="G215" s="944" t="e">
        <f>G216/G51</f>
        <v>#DIV/0!</v>
      </c>
      <c r="H215" s="638">
        <f>G216/F216</f>
        <v>0</v>
      </c>
      <c r="I215" s="659">
        <f>I216/I51</f>
        <v>0.12052766878636177</v>
      </c>
      <c r="J215" s="902">
        <f>J216/J51</f>
        <v>0.1220142857142857</v>
      </c>
      <c r="K215" s="637" t="e">
        <f>K216/K51</f>
        <v>#DIV/0!</v>
      </c>
      <c r="L215" s="638">
        <f>K216/J216</f>
        <v>0</v>
      </c>
      <c r="M215" s="659">
        <f>M216/M51</f>
        <v>0.12052766878636177</v>
      </c>
      <c r="N215" s="902">
        <f>N216/N51</f>
        <v>0.1270135135135135</v>
      </c>
      <c r="O215" s="637" t="e">
        <f>O216/O51</f>
        <v>#DIV/0!</v>
      </c>
      <c r="P215" s="526">
        <f>O216/N216</f>
        <v>0</v>
      </c>
      <c r="Q215" s="659">
        <f>Q216/Q51</f>
        <v>0.12052766878636179</v>
      </c>
      <c r="R215" s="1060" t="e">
        <f>R216/R51</f>
        <v>#DIV/0!</v>
      </c>
      <c r="S215" s="965">
        <f>S216/S51</f>
        <v>0.1213970588235294</v>
      </c>
      <c r="T215" s="636" t="e">
        <f>T216/T51</f>
        <v>#DIV/0!</v>
      </c>
      <c r="U215" s="636">
        <f>T216/Q216</f>
        <v>0</v>
      </c>
      <c r="V215" s="667" t="e">
        <f t="shared" si="401"/>
        <v>#DIV/0!</v>
      </c>
      <c r="W215" s="832">
        <f>T216/S216</f>
        <v>0</v>
      </c>
      <c r="X215" s="659">
        <f>X216/X51</f>
        <v>0.12423642075395215</v>
      </c>
      <c r="Y215" s="902" t="e">
        <f>Y216/Y51</f>
        <v>#DIV/0!</v>
      </c>
      <c r="Z215" s="637" t="e">
        <f>Z216/Z51</f>
        <v>#DIV/0!</v>
      </c>
      <c r="AA215" s="526" t="e">
        <f>Z216/Y216</f>
        <v>#DIV/0!</v>
      </c>
      <c r="AB215" s="659">
        <f>AB216/AB51</f>
        <v>0.12423642075395215</v>
      </c>
      <c r="AC215" s="902" t="e">
        <f>AC216/AC51</f>
        <v>#DIV/0!</v>
      </c>
      <c r="AD215" s="637" t="e">
        <f>AD216/AD51</f>
        <v>#DIV/0!</v>
      </c>
      <c r="AE215" s="526" t="e">
        <f>AD216/AC216</f>
        <v>#DIV/0!</v>
      </c>
      <c r="AF215" s="659">
        <f>AF216/AF51</f>
        <v>0.12423642075395215</v>
      </c>
      <c r="AG215" s="902" t="e">
        <f>AG216/AG51</f>
        <v>#DIV/0!</v>
      </c>
      <c r="AH215" s="637" t="e">
        <f>AH216/AH51</f>
        <v>#DIV/0!</v>
      </c>
      <c r="AI215" s="526" t="e">
        <f>AH216/AG216</f>
        <v>#DIV/0!</v>
      </c>
      <c r="AJ215" s="659">
        <f>AJ216/AJ51</f>
        <v>0.12423642075395216</v>
      </c>
      <c r="AK215" s="1060" t="e">
        <f>AK216/AK51</f>
        <v>#DIV/0!</v>
      </c>
      <c r="AL215" s="667" t="e">
        <f>AL216/AL51</f>
        <v>#DIV/0!</v>
      </c>
      <c r="AM215" s="636" t="e">
        <f>AM216/AM51</f>
        <v>#DIV/0!</v>
      </c>
      <c r="AN215" s="687">
        <f>AM216/AJ216</f>
        <v>0</v>
      </c>
      <c r="AO215" s="667" t="e">
        <f t="shared" si="402"/>
        <v>#DIV/0!</v>
      </c>
      <c r="AP215" s="641" t="e">
        <f>AM216/AL216</f>
        <v>#DIV/0!</v>
      </c>
      <c r="AQ215" s="677">
        <f>AQ216/AQ51</f>
        <v>0.12257511690031186</v>
      </c>
      <c r="AR215" s="636" t="e">
        <f>AR216/AR51</f>
        <v>#DIV/0!</v>
      </c>
      <c r="AS215" s="179">
        <f>AS216/AS51</f>
        <v>0.1213970588235294</v>
      </c>
      <c r="AT215" s="218" t="e">
        <f>AT216/AT51</f>
        <v>#DIV/0!</v>
      </c>
      <c r="AU215" s="687">
        <f>AT216/AQ216</f>
        <v>0</v>
      </c>
      <c r="AV215" s="667" t="e">
        <f t="shared" si="403"/>
        <v>#DIV/0!</v>
      </c>
      <c r="AW215" s="89">
        <f>AT216/AS216</f>
        <v>0</v>
      </c>
      <c r="AX215" s="345"/>
      <c r="AY215" s="346"/>
      <c r="AZ215" s="338" t="e">
        <f>AT215/ AQ215</f>
        <v>#DIV/0!</v>
      </c>
      <c r="BC215" s="659" t="e">
        <f>BC216/BC51</f>
        <v>#DIV/0!</v>
      </c>
      <c r="BD215" s="902" t="e">
        <f>BD216/BD51</f>
        <v>#DIV/0!</v>
      </c>
      <c r="BE215" s="637" t="e">
        <f>BE216/BE51</f>
        <v>#DIV/0!</v>
      </c>
      <c r="BF215" s="638" t="e">
        <f>BE216/BD216</f>
        <v>#DIV/0!</v>
      </c>
      <c r="BG215" s="659" t="e">
        <f>BG216/BG51</f>
        <v>#DIV/0!</v>
      </c>
      <c r="BH215" s="902" t="e">
        <f>BH216/BH51</f>
        <v>#DIV/0!</v>
      </c>
      <c r="BI215" s="637" t="e">
        <f>BI216/BI51</f>
        <v>#DIV/0!</v>
      </c>
      <c r="BJ215" s="638" t="e">
        <f>BI216/BH216</f>
        <v>#DIV/0!</v>
      </c>
      <c r="BK215" s="659" t="e">
        <f>BK216/BK51</f>
        <v>#DIV/0!</v>
      </c>
      <c r="BL215" s="902" t="e">
        <f>BL216/BL51</f>
        <v>#DIV/0!</v>
      </c>
      <c r="BM215" s="637" t="e">
        <f>BM216/BM51</f>
        <v>#DIV/0!</v>
      </c>
      <c r="BN215" s="526" t="e">
        <f>BM216/BL216</f>
        <v>#DIV/0!</v>
      </c>
      <c r="BO215" s="659" t="e">
        <f>BO216/BO51</f>
        <v>#DIV/0!</v>
      </c>
      <c r="BP215" s="667" t="e">
        <f>BP216/BP51</f>
        <v>#DIV/0!</v>
      </c>
      <c r="BQ215" s="636" t="e">
        <f>BQ216/BQ51</f>
        <v>#DIV/0!</v>
      </c>
      <c r="BR215" s="636" t="e">
        <f>BQ216/BO216</f>
        <v>#DIV/0!</v>
      </c>
      <c r="BS215" s="832" t="e">
        <f>BQ216/BP216</f>
        <v>#DIV/0!</v>
      </c>
      <c r="BT215" s="659" t="e">
        <f>BT216/BT51</f>
        <v>#DIV/0!</v>
      </c>
      <c r="BU215" s="902" t="e">
        <f>BU216/BU51</f>
        <v>#DIV/0!</v>
      </c>
      <c r="BV215" s="637" t="e">
        <f>BV216/BV51</f>
        <v>#DIV/0!</v>
      </c>
      <c r="BW215" s="526" t="e">
        <f>BV216/BU216</f>
        <v>#DIV/0!</v>
      </c>
      <c r="BX215" s="659" t="e">
        <f>BX216/BX51</f>
        <v>#DIV/0!</v>
      </c>
      <c r="BY215" s="902" t="e">
        <f>BY216/BY51</f>
        <v>#DIV/0!</v>
      </c>
      <c r="BZ215" s="637" t="e">
        <f>BZ216/BZ51</f>
        <v>#DIV/0!</v>
      </c>
      <c r="CA215" s="526" t="e">
        <f>BZ216/BY216</f>
        <v>#DIV/0!</v>
      </c>
      <c r="CB215" s="659" t="e">
        <f>CB216/CB51</f>
        <v>#DIV/0!</v>
      </c>
      <c r="CC215" s="902" t="e">
        <f>CC216/CC51</f>
        <v>#DIV/0!</v>
      </c>
      <c r="CD215" s="637" t="e">
        <f>CD216/CD51</f>
        <v>#DIV/0!</v>
      </c>
      <c r="CE215" s="526" t="e">
        <f>CD216/CC216</f>
        <v>#DIV/0!</v>
      </c>
      <c r="CF215" s="659" t="e">
        <f>CF216/CF51</f>
        <v>#DIV/0!</v>
      </c>
      <c r="CG215" s="667" t="e">
        <f>CG216/CG51</f>
        <v>#DIV/0!</v>
      </c>
      <c r="CH215" s="636" t="e">
        <f>CH216/CH51</f>
        <v>#DIV/0!</v>
      </c>
      <c r="CI215" s="687" t="e">
        <f>CH216/CF216</f>
        <v>#DIV/0!</v>
      </c>
      <c r="CJ215" s="641" t="e">
        <f>CH216/CG216</f>
        <v>#DIV/0!</v>
      </c>
      <c r="CK215" s="677" t="e">
        <f>CK216/CK51</f>
        <v>#DIV/0!</v>
      </c>
      <c r="CL215" s="179" t="e">
        <f>CL216/CL51</f>
        <v>#DIV/0!</v>
      </c>
      <c r="CM215" s="218" t="e">
        <f>CM216/CM51</f>
        <v>#DIV/0!</v>
      </c>
      <c r="CN215" s="687" t="e">
        <f>CM216/CK216</f>
        <v>#DIV/0!</v>
      </c>
      <c r="CO215" s="89" t="e">
        <f>CM216/CL216</f>
        <v>#DIV/0!</v>
      </c>
      <c r="CP215" s="345"/>
      <c r="CQ215" s="346"/>
      <c r="CR215" s="338" t="e">
        <f>CM215/ CK215</f>
        <v>#DIV/0!</v>
      </c>
    </row>
    <row r="216" spans="1:98" s="188" customFormat="1" ht="20.100000000000001" customHeight="1">
      <c r="A216" s="79"/>
      <c r="B216" s="41" t="s">
        <v>14</v>
      </c>
      <c r="C216" s="187"/>
      <c r="D216" s="181"/>
      <c r="E216" s="620">
        <f>E210+E212+E214</f>
        <v>9898</v>
      </c>
      <c r="F216" s="376">
        <f>F210+F212+F214</f>
        <v>8750</v>
      </c>
      <c r="G216" s="375">
        <f>G210+G212+G214</f>
        <v>0</v>
      </c>
      <c r="H216" s="581">
        <f>G216-F216</f>
        <v>-8750</v>
      </c>
      <c r="I216" s="620">
        <f>I210+I212+I214</f>
        <v>9898</v>
      </c>
      <c r="J216" s="376">
        <f>J210+J212+J214</f>
        <v>10950</v>
      </c>
      <c r="K216" s="374">
        <f>K210+K212+K214</f>
        <v>0</v>
      </c>
      <c r="L216" s="532">
        <f>K216-J216</f>
        <v>-10950</v>
      </c>
      <c r="M216" s="620">
        <f>M210+M212+M214</f>
        <v>9898</v>
      </c>
      <c r="N216" s="376">
        <f>N210+N212+N214</f>
        <v>12050</v>
      </c>
      <c r="O216" s="374">
        <f>O210+O212+O214</f>
        <v>0</v>
      </c>
      <c r="P216" s="581">
        <f>O216-N216</f>
        <v>-12050</v>
      </c>
      <c r="Q216" s="644">
        <f>Q212+Q210+Q214</f>
        <v>29694</v>
      </c>
      <c r="R216" s="1023">
        <f>R210+R212+R214</f>
        <v>0</v>
      </c>
      <c r="S216" s="592">
        <f>F216+J216+N216</f>
        <v>31750</v>
      </c>
      <c r="T216" s="415">
        <f>G216+K216+O216</f>
        <v>0</v>
      </c>
      <c r="U216" s="499">
        <f>T216-Q216</f>
        <v>-29694</v>
      </c>
      <c r="V216" s="377">
        <f t="shared" si="401"/>
        <v>0</v>
      </c>
      <c r="W216" s="645">
        <f>T216-S216</f>
        <v>-31750</v>
      </c>
      <c r="X216" s="620">
        <f t="shared" ref="X216:AF216" si="462">X210+X212+X214</f>
        <v>12574</v>
      </c>
      <c r="Y216" s="376">
        <f t="shared" si="462"/>
        <v>0</v>
      </c>
      <c r="Z216" s="374">
        <f t="shared" si="462"/>
        <v>0</v>
      </c>
      <c r="AA216" s="532">
        <f t="shared" si="462"/>
        <v>0</v>
      </c>
      <c r="AB216" s="620">
        <f t="shared" si="462"/>
        <v>12574</v>
      </c>
      <c r="AC216" s="376">
        <f t="shared" si="462"/>
        <v>0</v>
      </c>
      <c r="AD216" s="374">
        <f t="shared" si="462"/>
        <v>0</v>
      </c>
      <c r="AE216" s="532">
        <f t="shared" si="462"/>
        <v>0</v>
      </c>
      <c r="AF216" s="620">
        <f t="shared" si="462"/>
        <v>12574</v>
      </c>
      <c r="AG216" s="376">
        <f>AG210+AG212+AG214</f>
        <v>0</v>
      </c>
      <c r="AH216" s="374">
        <f>AH210+AH212+AH214</f>
        <v>0</v>
      </c>
      <c r="AI216" s="532">
        <f>AI210+AI212+AI214</f>
        <v>0</v>
      </c>
      <c r="AJ216" s="644">
        <f>AJ212+AJ210+AJ214</f>
        <v>37722</v>
      </c>
      <c r="AK216" s="1023">
        <f>AK210+AK212+AK214</f>
        <v>0</v>
      </c>
      <c r="AL216" s="377">
        <f>Y216+AC216+AG216</f>
        <v>0</v>
      </c>
      <c r="AM216" s="415">
        <f>Z216+AD216+AH216</f>
        <v>0</v>
      </c>
      <c r="AN216" s="592">
        <f>AM216-AJ216</f>
        <v>-37722</v>
      </c>
      <c r="AO216" s="377">
        <f t="shared" si="402"/>
        <v>0</v>
      </c>
      <c r="AP216" s="645">
        <f>AM216-AL216</f>
        <v>0</v>
      </c>
      <c r="AQ216" s="485">
        <f>AQ212+AQ210+AQ214</f>
        <v>67416</v>
      </c>
      <c r="AR216" s="534">
        <f>AR210+AR212+AR214</f>
        <v>0</v>
      </c>
      <c r="AS216" s="333">
        <f>S216+AL216</f>
        <v>31750</v>
      </c>
      <c r="AT216" s="9">
        <f>AT210+AT212+AT214</f>
        <v>0</v>
      </c>
      <c r="AU216" s="14">
        <f>AT216-AQ216</f>
        <v>-67416</v>
      </c>
      <c r="AV216" s="377">
        <f t="shared" si="403"/>
        <v>0</v>
      </c>
      <c r="AW216" s="88">
        <f>AT216-AS216</f>
        <v>-31750</v>
      </c>
      <c r="AX216" s="345">
        <f>AQ216/6</f>
        <v>11236</v>
      </c>
      <c r="AY216" s="183">
        <f>AT216/6</f>
        <v>0</v>
      </c>
      <c r="AZ216" s="319">
        <f>AY216/AX216</f>
        <v>0</v>
      </c>
      <c r="BA216" s="185">
        <f>AY216-AX216</f>
        <v>-11236</v>
      </c>
      <c r="BB216" s="185">
        <f>AW216/6</f>
        <v>-5291.666666666667</v>
      </c>
      <c r="BC216" s="620">
        <f>BC210+BC212+BC214</f>
        <v>0</v>
      </c>
      <c r="BD216" s="376">
        <f>BD210+BD212+BD214</f>
        <v>0</v>
      </c>
      <c r="BE216" s="374">
        <f>BE210+BE212+BE214</f>
        <v>0</v>
      </c>
      <c r="BF216" s="581">
        <f>BE216-BD216</f>
        <v>0</v>
      </c>
      <c r="BG216" s="620">
        <f>BG210+BG212+BG214</f>
        <v>0</v>
      </c>
      <c r="BH216" s="376">
        <f>BH210+BH212+BH214</f>
        <v>0</v>
      </c>
      <c r="BI216" s="374">
        <f>BI210+BI212+BI214</f>
        <v>0</v>
      </c>
      <c r="BJ216" s="532">
        <f>BI216-BH216</f>
        <v>0</v>
      </c>
      <c r="BK216" s="620">
        <f>BK210+BK212+BK214</f>
        <v>0</v>
      </c>
      <c r="BL216" s="376">
        <f>BL210+BL212+BL214</f>
        <v>0</v>
      </c>
      <c r="BM216" s="374">
        <f>BM210+BM212+BM214</f>
        <v>0</v>
      </c>
      <c r="BN216" s="581">
        <f>BM216-BL216</f>
        <v>0</v>
      </c>
      <c r="BO216" s="644">
        <f>BO212+BO210+BO214</f>
        <v>0</v>
      </c>
      <c r="BP216" s="377">
        <f>BD216+BH216+BL216</f>
        <v>0</v>
      </c>
      <c r="BQ216" s="415">
        <f>BE216+BI216+BM216</f>
        <v>0</v>
      </c>
      <c r="BR216" s="499">
        <f>BQ216-BO216</f>
        <v>0</v>
      </c>
      <c r="BS216" s="645">
        <f>BQ216-BP216</f>
        <v>0</v>
      </c>
      <c r="BT216" s="620">
        <f t="shared" ref="BT216:CE216" si="463">BT210+BT212+BT214</f>
        <v>0</v>
      </c>
      <c r="BU216" s="376">
        <f t="shared" si="463"/>
        <v>0</v>
      </c>
      <c r="BV216" s="374">
        <f t="shared" si="463"/>
        <v>0</v>
      </c>
      <c r="BW216" s="581">
        <f t="shared" si="463"/>
        <v>0</v>
      </c>
      <c r="BX216" s="620">
        <f t="shared" si="463"/>
        <v>0</v>
      </c>
      <c r="BY216" s="376">
        <f t="shared" si="463"/>
        <v>0</v>
      </c>
      <c r="BZ216" s="374">
        <f t="shared" si="463"/>
        <v>0</v>
      </c>
      <c r="CA216" s="581">
        <f t="shared" si="463"/>
        <v>0</v>
      </c>
      <c r="CB216" s="620">
        <f t="shared" si="463"/>
        <v>0</v>
      </c>
      <c r="CC216" s="376">
        <f t="shared" si="463"/>
        <v>0</v>
      </c>
      <c r="CD216" s="374">
        <f t="shared" si="463"/>
        <v>0</v>
      </c>
      <c r="CE216" s="581">
        <f t="shared" si="463"/>
        <v>0</v>
      </c>
      <c r="CF216" s="644">
        <f>CF212+CF210+CF214</f>
        <v>0</v>
      </c>
      <c r="CG216" s="377">
        <f>BU216+BY216+CC216</f>
        <v>0</v>
      </c>
      <c r="CH216" s="415">
        <f>BV216+BZ216+CD216</f>
        <v>0</v>
      </c>
      <c r="CI216" s="592">
        <f>CH216-CF216</f>
        <v>0</v>
      </c>
      <c r="CJ216" s="645">
        <f>CH216-CG216</f>
        <v>0</v>
      </c>
      <c r="CK216" s="485">
        <f>CK212+CK210+CK214</f>
        <v>0</v>
      </c>
      <c r="CL216" s="333">
        <f>BP216+CG216</f>
        <v>0</v>
      </c>
      <c r="CM216" s="9">
        <f>CM210+CM212+CM214</f>
        <v>0</v>
      </c>
      <c r="CN216" s="14">
        <f>CM216-CK216</f>
        <v>0</v>
      </c>
      <c r="CO216" s="88">
        <f>CM216-CL216</f>
        <v>0</v>
      </c>
      <c r="CP216" s="345">
        <f>CK216/6</f>
        <v>0</v>
      </c>
      <c r="CQ216" s="183">
        <f>CM216/6</f>
        <v>0</v>
      </c>
      <c r="CR216" s="319" t="e">
        <f>CQ216/CP216</f>
        <v>#DIV/0!</v>
      </c>
      <c r="CS216" s="185">
        <f>CQ216-CP216</f>
        <v>0</v>
      </c>
      <c r="CT216" s="185">
        <f>CO216/6</f>
        <v>0</v>
      </c>
    </row>
    <row r="217" spans="1:98" s="75" customFormat="1" ht="20.100000000000001" customHeight="1">
      <c r="A217" s="33"/>
      <c r="B217" s="79"/>
      <c r="C217" s="45"/>
      <c r="D217" s="82" t="s">
        <v>35</v>
      </c>
      <c r="E217" s="736">
        <f>E218/E52</f>
        <v>0.20347826086956522</v>
      </c>
      <c r="F217" s="903" t="e">
        <f>F218/F52</f>
        <v>#DIV/0!</v>
      </c>
      <c r="G217" s="945" t="e">
        <f>G218/G52</f>
        <v>#DIV/0!</v>
      </c>
      <c r="H217" s="751"/>
      <c r="I217" s="736">
        <f>I218/I52</f>
        <v>0.20347826086956522</v>
      </c>
      <c r="J217" s="903">
        <f>J218/J52</f>
        <v>2.2438356164383561E-3</v>
      </c>
      <c r="K217" s="647" t="e">
        <f>K218/K52</f>
        <v>#DIV/0!</v>
      </c>
      <c r="L217" s="865"/>
      <c r="M217" s="736">
        <f>M218/M52</f>
        <v>0.20347826086956522</v>
      </c>
      <c r="N217" s="903">
        <f>N218/N52</f>
        <v>0.10924698795180722</v>
      </c>
      <c r="O217" s="647" t="e">
        <f>O218/O52</f>
        <v>#DIV/0!</v>
      </c>
      <c r="P217" s="668"/>
      <c r="Q217" s="1054">
        <f>Q218/Q52</f>
        <v>0.20347826086956519</v>
      </c>
      <c r="R217" s="1062" t="e">
        <f>R218/R52</f>
        <v>#DIV/0!</v>
      </c>
      <c r="S217" s="670">
        <f>S218/S52</f>
        <v>8.0550330639235848E-2</v>
      </c>
      <c r="T217" s="671" t="e">
        <f>T218/T52</f>
        <v>#DIV/0!</v>
      </c>
      <c r="U217" s="529"/>
      <c r="V217" s="998" t="e">
        <f t="shared" si="401"/>
        <v>#DIV/0!</v>
      </c>
      <c r="W217" s="591"/>
      <c r="X217" s="736">
        <f>X218/X52</f>
        <v>6.5783132530120483E-2</v>
      </c>
      <c r="Y217" s="903" t="e">
        <f>Y218/Y52</f>
        <v>#DIV/0!</v>
      </c>
      <c r="Z217" s="647" t="e">
        <f>Z218/Z52</f>
        <v>#DIV/0!</v>
      </c>
      <c r="AA217" s="537" t="e">
        <f>Z218/Y218</f>
        <v>#DIV/0!</v>
      </c>
      <c r="AB217" s="736">
        <f>AB218/AB52</f>
        <v>6.5783132530120483E-2</v>
      </c>
      <c r="AC217" s="903" t="e">
        <f>AC218/AC52</f>
        <v>#DIV/0!</v>
      </c>
      <c r="AD217" s="647" t="e">
        <f>AD218/AD52</f>
        <v>#DIV/0!</v>
      </c>
      <c r="AE217" s="537" t="e">
        <f>AD218/AC218</f>
        <v>#DIV/0!</v>
      </c>
      <c r="AF217" s="736">
        <f>AF218/AF52</f>
        <v>6.5783132530120483E-2</v>
      </c>
      <c r="AG217" s="903" t="e">
        <f>AG218/AG52</f>
        <v>#DIV/0!</v>
      </c>
      <c r="AH217" s="647" t="e">
        <f>AH218/AH52</f>
        <v>#DIV/0!</v>
      </c>
      <c r="AI217" s="537" t="e">
        <f>AH218/AG218</f>
        <v>#DIV/0!</v>
      </c>
      <c r="AJ217" s="669">
        <f>AJ218/AJ52</f>
        <v>6.5783132530120483E-2</v>
      </c>
      <c r="AK217" s="1062" t="e">
        <f>AK218/AK52</f>
        <v>#DIV/0!</v>
      </c>
      <c r="AL217" s="670" t="e">
        <f>AL218/AL52</f>
        <v>#DIV/0!</v>
      </c>
      <c r="AM217" s="672" t="e">
        <f>AM218/AM52</f>
        <v>#DIV/0!</v>
      </c>
      <c r="AN217" s="530"/>
      <c r="AO217" s="998" t="e">
        <f t="shared" si="402"/>
        <v>#DIV/0!</v>
      </c>
      <c r="AP217" s="591" t="e">
        <f>AM218/AL218</f>
        <v>#DIV/0!</v>
      </c>
      <c r="AQ217" s="669">
        <f>AQ218/AQ52</f>
        <v>9.5660377358490548E-2</v>
      </c>
      <c r="AR217" s="1071" t="e">
        <f>AR218/AR52</f>
        <v>#DIV/0!</v>
      </c>
      <c r="AS217" s="307">
        <f>AS218/AS52</f>
        <v>8.0550330639235848E-2</v>
      </c>
      <c r="AT217" s="331" t="e">
        <f>AT218/AT52</f>
        <v>#DIV/0!</v>
      </c>
      <c r="AU217" s="206"/>
      <c r="AV217" s="998" t="e">
        <f t="shared" si="403"/>
        <v>#DIV/0!</v>
      </c>
      <c r="AW217" s="81">
        <f>AT218/AS218</f>
        <v>0</v>
      </c>
      <c r="AX217" s="213"/>
      <c r="AY217" s="85"/>
      <c r="BC217" s="736" t="e">
        <f>BC218/BC52</f>
        <v>#DIV/0!</v>
      </c>
      <c r="BD217" s="903" t="e">
        <f>BD218/BD52</f>
        <v>#DIV/0!</v>
      </c>
      <c r="BE217" s="647" t="e">
        <f>BE218/BE52</f>
        <v>#DIV/0!</v>
      </c>
      <c r="BF217" s="751"/>
      <c r="BG217" s="736" t="e">
        <f>BG218/BG52</f>
        <v>#DIV/0!</v>
      </c>
      <c r="BH217" s="903" t="e">
        <f>BH218/BH52</f>
        <v>#DIV/0!</v>
      </c>
      <c r="BI217" s="647" t="e">
        <f>BI218/BI52</f>
        <v>#DIV/0!</v>
      </c>
      <c r="BJ217" s="865"/>
      <c r="BK217" s="736" t="e">
        <f>BK218/BK52</f>
        <v>#DIV/0!</v>
      </c>
      <c r="BL217" s="903" t="e">
        <f>BL218/BL52</f>
        <v>#DIV/0!</v>
      </c>
      <c r="BM217" s="647" t="e">
        <f>BM218/BM52</f>
        <v>#DIV/0!</v>
      </c>
      <c r="BN217" s="668"/>
      <c r="BO217" s="669" t="e">
        <f>BO218/BO52</f>
        <v>#DIV/0!</v>
      </c>
      <c r="BP217" s="670" t="e">
        <f>BP218/BP52</f>
        <v>#DIV/0!</v>
      </c>
      <c r="BQ217" s="671" t="e">
        <f>BQ218/BQ52</f>
        <v>#DIV/0!</v>
      </c>
      <c r="BR217" s="529"/>
      <c r="BS217" s="591"/>
      <c r="BT217" s="736" t="e">
        <f>BT218/BT52</f>
        <v>#DIV/0!</v>
      </c>
      <c r="BU217" s="903" t="e">
        <f>BU218/BU52</f>
        <v>#DIV/0!</v>
      </c>
      <c r="BV217" s="647" t="e">
        <f>BV218/BV52</f>
        <v>#DIV/0!</v>
      </c>
      <c r="BW217" s="668" t="e">
        <f>BV218/BU218</f>
        <v>#DIV/0!</v>
      </c>
      <c r="BX217" s="736" t="e">
        <f>BX218/BX52</f>
        <v>#DIV/0!</v>
      </c>
      <c r="BY217" s="903" t="e">
        <f>BY218/BY52</f>
        <v>#DIV/0!</v>
      </c>
      <c r="BZ217" s="647" t="e">
        <f>BZ218/BZ52</f>
        <v>#DIV/0!</v>
      </c>
      <c r="CA217" s="668" t="e">
        <f>BZ218/BY218</f>
        <v>#DIV/0!</v>
      </c>
      <c r="CB217" s="736" t="e">
        <f>CB218/CB52</f>
        <v>#DIV/0!</v>
      </c>
      <c r="CC217" s="903" t="e">
        <f>CC218/CC52</f>
        <v>#DIV/0!</v>
      </c>
      <c r="CD217" s="647" t="e">
        <f>CD218/CD52</f>
        <v>#DIV/0!</v>
      </c>
      <c r="CE217" s="668" t="e">
        <f>CD218/CC218</f>
        <v>#DIV/0!</v>
      </c>
      <c r="CF217" s="669" t="e">
        <f>CF218/CF52</f>
        <v>#DIV/0!</v>
      </c>
      <c r="CG217" s="670" t="e">
        <f>CG218/CG52</f>
        <v>#DIV/0!</v>
      </c>
      <c r="CH217" s="672" t="e">
        <f>CH218/CH52</f>
        <v>#DIV/0!</v>
      </c>
      <c r="CI217" s="530"/>
      <c r="CJ217" s="591" t="e">
        <f>CH218/CG218</f>
        <v>#DIV/0!</v>
      </c>
      <c r="CK217" s="669" t="e">
        <f>CK218/CK52</f>
        <v>#DIV/0!</v>
      </c>
      <c r="CL217" s="307" t="e">
        <f>CL218/CL52</f>
        <v>#DIV/0!</v>
      </c>
      <c r="CM217" s="331" t="e">
        <f>CM218/CM52</f>
        <v>#DIV/0!</v>
      </c>
      <c r="CN217" s="206"/>
      <c r="CO217" s="81" t="e">
        <f>CM218/CL218</f>
        <v>#DIV/0!</v>
      </c>
      <c r="CP217" s="213"/>
      <c r="CQ217" s="85"/>
    </row>
    <row r="218" spans="1:98" s="75" customFormat="1" ht="20.100000000000001" customHeight="1">
      <c r="A218" s="33"/>
      <c r="B218" s="79"/>
      <c r="C218" s="45"/>
      <c r="D218" s="84" t="s">
        <v>75</v>
      </c>
      <c r="E218" s="733">
        <v>84</v>
      </c>
      <c r="F218" s="899">
        <v>0</v>
      </c>
      <c r="G218" s="942"/>
      <c r="H218" s="750">
        <f>G218-F218</f>
        <v>0</v>
      </c>
      <c r="I218" s="733">
        <v>84</v>
      </c>
      <c r="J218" s="899">
        <v>3.5</v>
      </c>
      <c r="K218" s="608"/>
      <c r="L218" s="750">
        <f>K218-J218</f>
        <v>-3.5</v>
      </c>
      <c r="M218" s="733">
        <v>84</v>
      </c>
      <c r="N218" s="899">
        <v>465</v>
      </c>
      <c r="O218" s="608"/>
      <c r="P218" s="532">
        <f>O218-N218</f>
        <v>-465</v>
      </c>
      <c r="Q218" s="612">
        <f>E218+I218+M218</f>
        <v>252</v>
      </c>
      <c r="R218" s="1045"/>
      <c r="S218" s="1069">
        <f>F218+J218+N218</f>
        <v>468.5</v>
      </c>
      <c r="T218" s="673">
        <f>G218+K218+O218</f>
        <v>0</v>
      </c>
      <c r="U218" s="422">
        <f>T218-Q218</f>
        <v>-252</v>
      </c>
      <c r="V218" s="989">
        <f t="shared" si="401"/>
        <v>0</v>
      </c>
      <c r="W218" s="423">
        <f>T218-S218</f>
        <v>-468.5</v>
      </c>
      <c r="X218" s="733">
        <v>98</v>
      </c>
      <c r="Y218" s="899"/>
      <c r="Z218" s="608"/>
      <c r="AA218" s="532">
        <f>Z218-Y218</f>
        <v>0</v>
      </c>
      <c r="AB218" s="733">
        <v>98</v>
      </c>
      <c r="AC218" s="899"/>
      <c r="AD218" s="608"/>
      <c r="AE218" s="532">
        <f>AD218-AC218</f>
        <v>0</v>
      </c>
      <c r="AF218" s="733">
        <v>98</v>
      </c>
      <c r="AG218" s="899"/>
      <c r="AH218" s="608"/>
      <c r="AI218" s="532">
        <f>AH218-AG218</f>
        <v>0</v>
      </c>
      <c r="AJ218" s="439">
        <f>X218+AB218+AF218</f>
        <v>294</v>
      </c>
      <c r="AK218" s="1045"/>
      <c r="AL218" s="556">
        <f>Y218+AC218+AG218</f>
        <v>0</v>
      </c>
      <c r="AM218" s="415">
        <f>Z218+AD218+AH218</f>
        <v>0</v>
      </c>
      <c r="AN218" s="424">
        <f>AM218-AJ218</f>
        <v>-294</v>
      </c>
      <c r="AO218" s="989">
        <f t="shared" si="402"/>
        <v>0</v>
      </c>
      <c r="AP218" s="423">
        <f>AM218-AL218</f>
        <v>0</v>
      </c>
      <c r="AQ218" s="439">
        <f>SUM(Q218,AJ218)</f>
        <v>546</v>
      </c>
      <c r="AR218" s="613"/>
      <c r="AS218" s="202">
        <f>S218+AL218</f>
        <v>468.5</v>
      </c>
      <c r="AT218" s="211">
        <f>SUM(T218,AM218)</f>
        <v>0</v>
      </c>
      <c r="AU218" s="159">
        <f>AT218-AQ218</f>
        <v>-546</v>
      </c>
      <c r="AV218" s="989">
        <f t="shared" si="403"/>
        <v>0</v>
      </c>
      <c r="AW218" s="61">
        <f>AT218-AS218</f>
        <v>-468.5</v>
      </c>
      <c r="AX218" s="213"/>
      <c r="AY218" s="85"/>
      <c r="BC218" s="733"/>
      <c r="BD218" s="899"/>
      <c r="BE218" s="608"/>
      <c r="BF218" s="750">
        <f>BE218-BD218</f>
        <v>0</v>
      </c>
      <c r="BG218" s="733"/>
      <c r="BH218" s="899"/>
      <c r="BI218" s="608"/>
      <c r="BJ218" s="750">
        <f>BI218-BH218</f>
        <v>0</v>
      </c>
      <c r="BK218" s="733"/>
      <c r="BL218" s="899"/>
      <c r="BM218" s="608"/>
      <c r="BN218" s="532">
        <f>BM218-BL218</f>
        <v>0</v>
      </c>
      <c r="BO218" s="439">
        <f>BC218+BG218+BK218</f>
        <v>0</v>
      </c>
      <c r="BP218" s="422">
        <f>BD218+BH218+BL218</f>
        <v>0</v>
      </c>
      <c r="BQ218" s="673">
        <f>BE218+BI218+BM218</f>
        <v>0</v>
      </c>
      <c r="BR218" s="422">
        <f>BQ218-BO218</f>
        <v>0</v>
      </c>
      <c r="BS218" s="423">
        <f>BQ218-BP218</f>
        <v>0</v>
      </c>
      <c r="BT218" s="733"/>
      <c r="BU218" s="899"/>
      <c r="BV218" s="608"/>
      <c r="BW218" s="532">
        <f>BV218-BU218</f>
        <v>0</v>
      </c>
      <c r="BX218" s="733"/>
      <c r="BY218" s="899"/>
      <c r="BZ218" s="608"/>
      <c r="CA218" s="532">
        <f>BZ218-BY218</f>
        <v>0</v>
      </c>
      <c r="CB218" s="733"/>
      <c r="CC218" s="899"/>
      <c r="CD218" s="608"/>
      <c r="CE218" s="532">
        <f>CD218-CC218</f>
        <v>0</v>
      </c>
      <c r="CF218" s="439">
        <f>BT218+BX218+CB218</f>
        <v>0</v>
      </c>
      <c r="CG218" s="556">
        <f>BU218+BY218+CC218</f>
        <v>0</v>
      </c>
      <c r="CH218" s="415">
        <f>BV218+BZ218+CD218</f>
        <v>0</v>
      </c>
      <c r="CI218" s="424">
        <f>CH218-CF218</f>
        <v>0</v>
      </c>
      <c r="CJ218" s="423">
        <f>CH218-CG218</f>
        <v>0</v>
      </c>
      <c r="CK218" s="439">
        <f>SUM(BO218,CF218)</f>
        <v>0</v>
      </c>
      <c r="CL218" s="202">
        <f>BP218+CG218</f>
        <v>0</v>
      </c>
      <c r="CM218" s="211">
        <f>SUM(BQ218,CH218)</f>
        <v>0</v>
      </c>
      <c r="CN218" s="159">
        <f>CM218-CK218</f>
        <v>0</v>
      </c>
      <c r="CO218" s="61">
        <f>CM218-CL218</f>
        <v>0</v>
      </c>
      <c r="CP218" s="213"/>
      <c r="CQ218" s="85"/>
    </row>
    <row r="219" spans="1:98" s="75" customFormat="1" ht="20.100000000000001" customHeight="1">
      <c r="A219" s="33"/>
      <c r="B219" s="79"/>
      <c r="C219" s="45"/>
      <c r="D219" s="83" t="s">
        <v>35</v>
      </c>
      <c r="E219" s="736">
        <f>E220/E53</f>
        <v>7.2192513368983954E-2</v>
      </c>
      <c r="F219" s="903">
        <f>F220/F53</f>
        <v>0.32350230414746545</v>
      </c>
      <c r="G219" s="945" t="e">
        <f>G220/G53</f>
        <v>#DIV/0!</v>
      </c>
      <c r="H219" s="751"/>
      <c r="I219" s="736">
        <f>I220/I53</f>
        <v>7.2192513368983954E-2</v>
      </c>
      <c r="J219" s="903">
        <f>J220/J53</f>
        <v>6.6595982142857141E-2</v>
      </c>
      <c r="K219" s="647" t="e">
        <f>K220/K53</f>
        <v>#DIV/0!</v>
      </c>
      <c r="L219" s="865"/>
      <c r="M219" s="736">
        <f>M220/M53</f>
        <v>7.2192513368983954E-2</v>
      </c>
      <c r="N219" s="903">
        <f>N220/N53</f>
        <v>0.46575</v>
      </c>
      <c r="O219" s="647" t="e">
        <f>O220/O53</f>
        <v>#DIV/0!</v>
      </c>
      <c r="P219" s="668"/>
      <c r="Q219" s="1054">
        <f>Q220/Q53</f>
        <v>7.2192513368983954E-2</v>
      </c>
      <c r="R219" s="1062" t="e">
        <f>R220/R53</f>
        <v>#DIV/0!</v>
      </c>
      <c r="S219" s="670">
        <f>S220/S53</f>
        <v>0.11706728004600345</v>
      </c>
      <c r="T219" s="671" t="e">
        <f>T220/T53</f>
        <v>#DIV/0!</v>
      </c>
      <c r="U219" s="529"/>
      <c r="V219" s="998" t="e">
        <f t="shared" si="401"/>
        <v>#DIV/0!</v>
      </c>
      <c r="W219" s="591"/>
      <c r="X219" s="736" t="e">
        <f>X220/X53</f>
        <v>#DIV/0!</v>
      </c>
      <c r="Y219" s="903" t="e">
        <f>Y220/Y53</f>
        <v>#DIV/0!</v>
      </c>
      <c r="Z219" s="647" t="e">
        <f>Z220/Z53</f>
        <v>#DIV/0!</v>
      </c>
      <c r="AA219" s="537" t="e">
        <f>Z220/Y220</f>
        <v>#DIV/0!</v>
      </c>
      <c r="AB219" s="736" t="e">
        <f>AB220/AB53</f>
        <v>#DIV/0!</v>
      </c>
      <c r="AC219" s="903" t="e">
        <f>AC220/AC53</f>
        <v>#DIV/0!</v>
      </c>
      <c r="AD219" s="647" t="e">
        <f>AD220/AD53</f>
        <v>#DIV/0!</v>
      </c>
      <c r="AE219" s="537" t="e">
        <f>AD220/AC220</f>
        <v>#DIV/0!</v>
      </c>
      <c r="AF219" s="736" t="e">
        <f>AF220/AF53</f>
        <v>#DIV/0!</v>
      </c>
      <c r="AG219" s="903" t="e">
        <f>AG220/AG53</f>
        <v>#DIV/0!</v>
      </c>
      <c r="AH219" s="647" t="e">
        <f>AH220/AH53</f>
        <v>#DIV/0!</v>
      </c>
      <c r="AI219" s="537" t="e">
        <f>AH220/AG220</f>
        <v>#DIV/0!</v>
      </c>
      <c r="AJ219" s="669" t="e">
        <f>AJ220/AJ53</f>
        <v>#DIV/0!</v>
      </c>
      <c r="AK219" s="1062" t="e">
        <f>AK220/AK53</f>
        <v>#DIV/0!</v>
      </c>
      <c r="AL219" s="670" t="e">
        <f>AL220/AL53</f>
        <v>#DIV/0!</v>
      </c>
      <c r="AM219" s="672" t="e">
        <f>AM220/AM53</f>
        <v>#DIV/0!</v>
      </c>
      <c r="AN219" s="530"/>
      <c r="AO219" s="998" t="e">
        <f t="shared" si="402"/>
        <v>#DIV/0!</v>
      </c>
      <c r="AP219" s="591" t="e">
        <f>AM220/AL220</f>
        <v>#DIV/0!</v>
      </c>
      <c r="AQ219" s="669">
        <f>AQ220/AQ53</f>
        <v>7.2192513368983954E-2</v>
      </c>
      <c r="AR219" s="1071" t="e">
        <f>AR220/AR53</f>
        <v>#DIV/0!</v>
      </c>
      <c r="AS219" s="307">
        <f>AS220/AS53</f>
        <v>0.11706728004600345</v>
      </c>
      <c r="AT219" s="331" t="e">
        <f>AT220/AT53</f>
        <v>#DIV/0!</v>
      </c>
      <c r="AU219" s="206"/>
      <c r="AV219" s="998" t="e">
        <f t="shared" si="403"/>
        <v>#DIV/0!</v>
      </c>
      <c r="AW219" s="81">
        <f>AT220/AS220</f>
        <v>0</v>
      </c>
      <c r="AX219" s="213"/>
      <c r="AY219" s="85"/>
      <c r="BC219" s="736" t="e">
        <f>BC220/BC53</f>
        <v>#DIV/0!</v>
      </c>
      <c r="BD219" s="903" t="e">
        <f>BD220/BD53</f>
        <v>#DIV/0!</v>
      </c>
      <c r="BE219" s="647" t="e">
        <f>BE220/BE53</f>
        <v>#DIV/0!</v>
      </c>
      <c r="BF219" s="751"/>
      <c r="BG219" s="736" t="e">
        <f>BG220/BG53</f>
        <v>#DIV/0!</v>
      </c>
      <c r="BH219" s="903" t="e">
        <f>BH220/BH53</f>
        <v>#DIV/0!</v>
      </c>
      <c r="BI219" s="647" t="e">
        <f>BI220/BI53</f>
        <v>#DIV/0!</v>
      </c>
      <c r="BJ219" s="865"/>
      <c r="BK219" s="736" t="e">
        <f>BK220/BK53</f>
        <v>#DIV/0!</v>
      </c>
      <c r="BL219" s="903" t="e">
        <f>BL220/BL53</f>
        <v>#DIV/0!</v>
      </c>
      <c r="BM219" s="647" t="e">
        <f>BM220/BM53</f>
        <v>#DIV/0!</v>
      </c>
      <c r="BN219" s="668"/>
      <c r="BO219" s="669" t="e">
        <f>BO220/BO53</f>
        <v>#DIV/0!</v>
      </c>
      <c r="BP219" s="670" t="e">
        <f>BP220/BP53</f>
        <v>#DIV/0!</v>
      </c>
      <c r="BQ219" s="671" t="e">
        <f>BQ220/BQ53</f>
        <v>#DIV/0!</v>
      </c>
      <c r="BR219" s="529"/>
      <c r="BS219" s="591"/>
      <c r="BT219" s="736" t="e">
        <f>BT220/BT53</f>
        <v>#DIV/0!</v>
      </c>
      <c r="BU219" s="903" t="e">
        <f>BU220/BU53</f>
        <v>#DIV/0!</v>
      </c>
      <c r="BV219" s="647" t="e">
        <f>BV220/BV53</f>
        <v>#DIV/0!</v>
      </c>
      <c r="BW219" s="668" t="e">
        <f>BV220/BU220</f>
        <v>#DIV/0!</v>
      </c>
      <c r="BX219" s="736" t="e">
        <f>BX220/BX53</f>
        <v>#DIV/0!</v>
      </c>
      <c r="BY219" s="903" t="e">
        <f>BY220/BY53</f>
        <v>#DIV/0!</v>
      </c>
      <c r="BZ219" s="647" t="e">
        <f>BZ220/BZ53</f>
        <v>#DIV/0!</v>
      </c>
      <c r="CA219" s="668" t="e">
        <f>BZ220/BY220</f>
        <v>#DIV/0!</v>
      </c>
      <c r="CB219" s="736" t="e">
        <f>CB220/CB53</f>
        <v>#DIV/0!</v>
      </c>
      <c r="CC219" s="903" t="e">
        <f>CC220/CC53</f>
        <v>#DIV/0!</v>
      </c>
      <c r="CD219" s="647" t="e">
        <f>CD220/CD53</f>
        <v>#DIV/0!</v>
      </c>
      <c r="CE219" s="668" t="e">
        <f>CD220/CC220</f>
        <v>#DIV/0!</v>
      </c>
      <c r="CF219" s="669" t="e">
        <f>CF220/CF53</f>
        <v>#DIV/0!</v>
      </c>
      <c r="CG219" s="670" t="e">
        <f>CG220/CG53</f>
        <v>#DIV/0!</v>
      </c>
      <c r="CH219" s="672" t="e">
        <f>CH220/CH53</f>
        <v>#DIV/0!</v>
      </c>
      <c r="CI219" s="530"/>
      <c r="CJ219" s="591" t="e">
        <f>CH220/CG220</f>
        <v>#DIV/0!</v>
      </c>
      <c r="CK219" s="669" t="e">
        <f>CK220/CK53</f>
        <v>#DIV/0!</v>
      </c>
      <c r="CL219" s="307" t="e">
        <f>CL220/CL53</f>
        <v>#DIV/0!</v>
      </c>
      <c r="CM219" s="331" t="e">
        <f>CM220/CM53</f>
        <v>#DIV/0!</v>
      </c>
      <c r="CN219" s="206"/>
      <c r="CO219" s="81" t="e">
        <f>CM220/CL220</f>
        <v>#DIV/0!</v>
      </c>
      <c r="CP219" s="213"/>
      <c r="CQ219" s="85"/>
    </row>
    <row r="220" spans="1:98" s="75" customFormat="1" ht="20.100000000000001" customHeight="1">
      <c r="A220" s="33"/>
      <c r="B220" s="79"/>
      <c r="C220" s="45"/>
      <c r="D220" s="84" t="s">
        <v>77</v>
      </c>
      <c r="E220" s="617">
        <v>150</v>
      </c>
      <c r="F220" s="904">
        <v>60</v>
      </c>
      <c r="G220" s="946"/>
      <c r="H220" s="752">
        <f>G220-F220</f>
        <v>-60</v>
      </c>
      <c r="I220" s="617">
        <v>150</v>
      </c>
      <c r="J220" s="904">
        <v>255</v>
      </c>
      <c r="K220" s="656"/>
      <c r="L220" s="752">
        <f>K220-J220</f>
        <v>-255</v>
      </c>
      <c r="M220" s="617">
        <v>150</v>
      </c>
      <c r="N220" s="904">
        <v>207</v>
      </c>
      <c r="O220" s="656"/>
      <c r="P220" s="674">
        <f>O220-N220</f>
        <v>-207</v>
      </c>
      <c r="Q220" s="1014">
        <f>E220+I220+M220</f>
        <v>450</v>
      </c>
      <c r="R220" s="1025"/>
      <c r="S220" s="1069">
        <f>F220+J220+N220</f>
        <v>522</v>
      </c>
      <c r="T220" s="675">
        <f>G220+K220+O220</f>
        <v>0</v>
      </c>
      <c r="U220" s="472">
        <f>T220-Q220</f>
        <v>-450</v>
      </c>
      <c r="V220" s="664">
        <f t="shared" si="401"/>
        <v>0</v>
      </c>
      <c r="W220" s="473">
        <f>T220-S220</f>
        <v>-522</v>
      </c>
      <c r="X220" s="617">
        <v>0</v>
      </c>
      <c r="Y220" s="904"/>
      <c r="Z220" s="656"/>
      <c r="AA220" s="674">
        <f>Z220-Y220</f>
        <v>0</v>
      </c>
      <c r="AB220" s="617">
        <v>0</v>
      </c>
      <c r="AC220" s="904"/>
      <c r="AD220" s="656"/>
      <c r="AE220" s="674">
        <f>AD220-AC220</f>
        <v>0</v>
      </c>
      <c r="AF220" s="617">
        <v>0</v>
      </c>
      <c r="AG220" s="904"/>
      <c r="AH220" s="656"/>
      <c r="AI220" s="674">
        <f>AH220-AG220</f>
        <v>0</v>
      </c>
      <c r="AJ220" s="444">
        <f>X220+AB220+AF220</f>
        <v>0</v>
      </c>
      <c r="AK220" s="1025"/>
      <c r="AL220" s="538">
        <f>Y220+AC220+AG220</f>
        <v>0</v>
      </c>
      <c r="AM220" s="450">
        <f>Z220+AD220+AH220</f>
        <v>0</v>
      </c>
      <c r="AN220" s="474">
        <f>AM220-AJ220</f>
        <v>0</v>
      </c>
      <c r="AO220" s="664">
        <f t="shared" si="402"/>
        <v>0</v>
      </c>
      <c r="AP220" s="473">
        <f>AM220-AL220</f>
        <v>0</v>
      </c>
      <c r="AQ220" s="444">
        <f>SUM(Q220,AJ220)</f>
        <v>450</v>
      </c>
      <c r="AR220" s="618"/>
      <c r="AS220" s="239">
        <f>S220+AL220</f>
        <v>522</v>
      </c>
      <c r="AT220" s="225">
        <f>SUM(T220,AM220)</f>
        <v>0</v>
      </c>
      <c r="AU220" s="68">
        <f>AT220-AQ220</f>
        <v>-450</v>
      </c>
      <c r="AV220" s="664">
        <f t="shared" si="403"/>
        <v>0</v>
      </c>
      <c r="AW220" s="65">
        <f>AT220-AS220</f>
        <v>-522</v>
      </c>
      <c r="AX220" s="213"/>
      <c r="AY220" s="85"/>
      <c r="BC220" s="617"/>
      <c r="BD220" s="904"/>
      <c r="BE220" s="656"/>
      <c r="BF220" s="752">
        <f>BE220-BD220</f>
        <v>0</v>
      </c>
      <c r="BG220" s="617"/>
      <c r="BH220" s="904"/>
      <c r="BI220" s="656"/>
      <c r="BJ220" s="752">
        <f>BI220-BH220</f>
        <v>0</v>
      </c>
      <c r="BK220" s="617"/>
      <c r="BL220" s="904"/>
      <c r="BM220" s="656"/>
      <c r="BN220" s="674">
        <f>BM220-BL220</f>
        <v>0</v>
      </c>
      <c r="BO220" s="444">
        <f>BC220+BG220+BK220</f>
        <v>0</v>
      </c>
      <c r="BP220" s="422">
        <f>BD220+BH220+BL220</f>
        <v>0</v>
      </c>
      <c r="BQ220" s="675">
        <f>BE220+BI220+BM220</f>
        <v>0</v>
      </c>
      <c r="BR220" s="472">
        <f>BQ220-BO220</f>
        <v>0</v>
      </c>
      <c r="BS220" s="473">
        <f>BQ220-BP220</f>
        <v>0</v>
      </c>
      <c r="BT220" s="617"/>
      <c r="BU220" s="904"/>
      <c r="BV220" s="656"/>
      <c r="BW220" s="674">
        <f>BV220-BU220</f>
        <v>0</v>
      </c>
      <c r="BX220" s="617"/>
      <c r="BY220" s="904"/>
      <c r="BZ220" s="656"/>
      <c r="CA220" s="674">
        <f>BZ220-BY220</f>
        <v>0</v>
      </c>
      <c r="CB220" s="617"/>
      <c r="CC220" s="904"/>
      <c r="CD220" s="656"/>
      <c r="CE220" s="674">
        <f>CD220-CC220</f>
        <v>0</v>
      </c>
      <c r="CF220" s="444">
        <f>BT220+BX220+CB220</f>
        <v>0</v>
      </c>
      <c r="CG220" s="538">
        <f>BU220+BY220+CC220</f>
        <v>0</v>
      </c>
      <c r="CH220" s="450">
        <f>BV220+BZ220+CD220</f>
        <v>0</v>
      </c>
      <c r="CI220" s="474">
        <f>CH220-CF220</f>
        <v>0</v>
      </c>
      <c r="CJ220" s="473">
        <f>CH220-CG220</f>
        <v>0</v>
      </c>
      <c r="CK220" s="444">
        <f>SUM(BO220,CF220)</f>
        <v>0</v>
      </c>
      <c r="CL220" s="239">
        <f>BP220+CG220</f>
        <v>0</v>
      </c>
      <c r="CM220" s="225">
        <f>SUM(BQ220,CH220)</f>
        <v>0</v>
      </c>
      <c r="CN220" s="68">
        <f>CM220-CK220</f>
        <v>0</v>
      </c>
      <c r="CO220" s="65">
        <f>CM220-CL220</f>
        <v>0</v>
      </c>
      <c r="CP220" s="213"/>
      <c r="CQ220" s="85"/>
    </row>
    <row r="221" spans="1:98" s="185" customFormat="1" ht="20.100000000000001" customHeight="1">
      <c r="A221" s="79"/>
      <c r="B221" s="79" t="str">
        <f>B195</f>
        <v>%=粗利率</v>
      </c>
      <c r="C221" s="45"/>
      <c r="D221" s="189"/>
      <c r="E221" s="659">
        <f>E222/E55</f>
        <v>9.3953328757721347E-2</v>
      </c>
      <c r="F221" s="902">
        <f>F222/F55</f>
        <v>0.32350230414746545</v>
      </c>
      <c r="G221" s="944" t="e">
        <f>G222/G55</f>
        <v>#DIV/0!</v>
      </c>
      <c r="H221" s="638">
        <f>G222/F222</f>
        <v>0</v>
      </c>
      <c r="I221" s="659">
        <f>I222/I55</f>
        <v>9.3953328757721347E-2</v>
      </c>
      <c r="J221" s="902">
        <f>J222/J55</f>
        <v>4.7969072164948445E-2</v>
      </c>
      <c r="K221" s="637" t="e">
        <f>K222/K55</f>
        <v>#DIV/0!</v>
      </c>
      <c r="L221" s="638">
        <f>K222/J222</f>
        <v>0</v>
      </c>
      <c r="M221" s="659">
        <f>M222/M55</f>
        <v>9.3953328757721347E-2</v>
      </c>
      <c r="N221" s="902">
        <f>N222/N55</f>
        <v>0.14295272727272726</v>
      </c>
      <c r="O221" s="637" t="e">
        <f>O222/O55</f>
        <v>#DIV/0!</v>
      </c>
      <c r="P221" s="676">
        <f>O222/N222</f>
        <v>0</v>
      </c>
      <c r="Q221" s="659">
        <f>Q222/Q55</f>
        <v>9.3953328757721347E-2</v>
      </c>
      <c r="R221" s="1060" t="e">
        <f>R222/R55</f>
        <v>#DIV/0!</v>
      </c>
      <c r="S221" s="965">
        <f>S222/S55</f>
        <v>9.6397022126102141E-2</v>
      </c>
      <c r="T221" s="636" t="e">
        <f>T222/T55</f>
        <v>#DIV/0!</v>
      </c>
      <c r="U221" s="636">
        <f>T222/Q222</f>
        <v>0</v>
      </c>
      <c r="V221" s="667" t="e">
        <f t="shared" si="401"/>
        <v>#DIV/0!</v>
      </c>
      <c r="W221" s="832">
        <f>T222/S222</f>
        <v>0</v>
      </c>
      <c r="X221" s="659">
        <f>X222/X55</f>
        <v>6.5783132530120483E-2</v>
      </c>
      <c r="Y221" s="902" t="e">
        <f>Y222/Y55</f>
        <v>#DIV/0!</v>
      </c>
      <c r="Z221" s="637" t="e">
        <f>Z222/Z55</f>
        <v>#DIV/0!</v>
      </c>
      <c r="AA221" s="526" t="e">
        <f>Z222/Y222</f>
        <v>#DIV/0!</v>
      </c>
      <c r="AB221" s="659">
        <f>AB222/AB55</f>
        <v>6.5783132530120483E-2</v>
      </c>
      <c r="AC221" s="902" t="e">
        <f>AC222/AC55</f>
        <v>#DIV/0!</v>
      </c>
      <c r="AD221" s="637" t="e">
        <f>AD222/AD55</f>
        <v>#DIV/0!</v>
      </c>
      <c r="AE221" s="526" t="e">
        <f>AD222/AC222</f>
        <v>#DIV/0!</v>
      </c>
      <c r="AF221" s="659">
        <f>AF222/AF55</f>
        <v>6.5783132530120483E-2</v>
      </c>
      <c r="AG221" s="902" t="e">
        <f>AG222/AG55</f>
        <v>#DIV/0!</v>
      </c>
      <c r="AH221" s="637" t="e">
        <f>AH222/AH55</f>
        <v>#DIV/0!</v>
      </c>
      <c r="AI221" s="526" t="e">
        <f>AH222/AG222</f>
        <v>#DIV/0!</v>
      </c>
      <c r="AJ221" s="659">
        <f>AJ222/AJ55</f>
        <v>6.5783132530120483E-2</v>
      </c>
      <c r="AK221" s="1060" t="e">
        <f>AK222/AK55</f>
        <v>#DIV/0!</v>
      </c>
      <c r="AL221" s="667" t="e">
        <f>AL222/AL55</f>
        <v>#DIV/0!</v>
      </c>
      <c r="AM221" s="636" t="e">
        <f>AM222/AM55</f>
        <v>#DIV/0!</v>
      </c>
      <c r="AN221" s="687">
        <f>AM222/AJ222</f>
        <v>0</v>
      </c>
      <c r="AO221" s="667" t="e">
        <f t="shared" si="402"/>
        <v>#DIV/0!</v>
      </c>
      <c r="AP221" s="641" t="e">
        <f>AM222/AL222</f>
        <v>#DIV/0!</v>
      </c>
      <c r="AQ221" s="677">
        <f>AQ222/AQ55</f>
        <v>8.3409920549710123E-2</v>
      </c>
      <c r="AR221" s="636" t="e">
        <f>AR222/AR55</f>
        <v>#DIV/0!</v>
      </c>
      <c r="AS221" s="179">
        <f>AS222/AS55</f>
        <v>9.6397022126102141E-2</v>
      </c>
      <c r="AT221" s="218" t="e">
        <f>AT222/AT55</f>
        <v>#DIV/0!</v>
      </c>
      <c r="AU221" s="687">
        <f>AT222/AQ222</f>
        <v>0</v>
      </c>
      <c r="AV221" s="667" t="e">
        <f t="shared" si="403"/>
        <v>#DIV/0!</v>
      </c>
      <c r="AW221" s="89">
        <f>AT222/AS222</f>
        <v>0</v>
      </c>
      <c r="AX221" s="345"/>
      <c r="AY221" s="346"/>
      <c r="AZ221" s="338" t="e">
        <f>AT221/ AQ221</f>
        <v>#DIV/0!</v>
      </c>
      <c r="BC221" s="659" t="e">
        <f>BC222/BC55</f>
        <v>#DIV/0!</v>
      </c>
      <c r="BD221" s="902" t="e">
        <f>BD222/BD55</f>
        <v>#DIV/0!</v>
      </c>
      <c r="BE221" s="637" t="e">
        <f>BE222/BE55</f>
        <v>#DIV/0!</v>
      </c>
      <c r="BF221" s="638" t="e">
        <f>BE222/BD222</f>
        <v>#DIV/0!</v>
      </c>
      <c r="BG221" s="659" t="e">
        <f>BG222/BG55</f>
        <v>#DIV/0!</v>
      </c>
      <c r="BH221" s="902" t="e">
        <f>BH222/BH55</f>
        <v>#DIV/0!</v>
      </c>
      <c r="BI221" s="637" t="e">
        <f>BI222/BI55</f>
        <v>#DIV/0!</v>
      </c>
      <c r="BJ221" s="638" t="e">
        <f>BI222/BH222</f>
        <v>#DIV/0!</v>
      </c>
      <c r="BK221" s="659" t="e">
        <f>BK222/BK55</f>
        <v>#DIV/0!</v>
      </c>
      <c r="BL221" s="902" t="e">
        <f>BL222/BL55</f>
        <v>#DIV/0!</v>
      </c>
      <c r="BM221" s="637" t="e">
        <f>BM222/BM55</f>
        <v>#DIV/0!</v>
      </c>
      <c r="BN221" s="676" t="e">
        <f>BM222/BL222</f>
        <v>#DIV/0!</v>
      </c>
      <c r="BO221" s="659" t="e">
        <f>BO222/BO55</f>
        <v>#DIV/0!</v>
      </c>
      <c r="BP221" s="667" t="e">
        <f>BP222/BP55</f>
        <v>#DIV/0!</v>
      </c>
      <c r="BQ221" s="636" t="e">
        <f>BQ222/BQ55</f>
        <v>#DIV/0!</v>
      </c>
      <c r="BR221" s="636" t="e">
        <f>BQ222/BO222</f>
        <v>#DIV/0!</v>
      </c>
      <c r="BS221" s="832" t="e">
        <f>BQ222/BP222</f>
        <v>#DIV/0!</v>
      </c>
      <c r="BT221" s="659" t="e">
        <f>BT222/BT55</f>
        <v>#DIV/0!</v>
      </c>
      <c r="BU221" s="902" t="e">
        <f>BU222/BU55</f>
        <v>#DIV/0!</v>
      </c>
      <c r="BV221" s="637" t="e">
        <f>BV222/BV55</f>
        <v>#DIV/0!</v>
      </c>
      <c r="BW221" s="676" t="e">
        <f>BV222/BU222</f>
        <v>#DIV/0!</v>
      </c>
      <c r="BX221" s="659" t="e">
        <f>BX222/BX55</f>
        <v>#DIV/0!</v>
      </c>
      <c r="BY221" s="902" t="e">
        <f>BY222/BY55</f>
        <v>#DIV/0!</v>
      </c>
      <c r="BZ221" s="637" t="e">
        <f>BZ222/BZ55</f>
        <v>#DIV/0!</v>
      </c>
      <c r="CA221" s="676" t="e">
        <f>BZ222/BY222</f>
        <v>#DIV/0!</v>
      </c>
      <c r="CB221" s="659" t="e">
        <f>CB222/CB55</f>
        <v>#DIV/0!</v>
      </c>
      <c r="CC221" s="902" t="e">
        <f>CC222/CC55</f>
        <v>#DIV/0!</v>
      </c>
      <c r="CD221" s="637" t="e">
        <f>CD222/CD55</f>
        <v>#DIV/0!</v>
      </c>
      <c r="CE221" s="676" t="e">
        <f>CD222/CC222</f>
        <v>#DIV/0!</v>
      </c>
      <c r="CF221" s="659" t="e">
        <f>CF222/CF55</f>
        <v>#DIV/0!</v>
      </c>
      <c r="CG221" s="667" t="e">
        <f>CG222/CG55</f>
        <v>#DIV/0!</v>
      </c>
      <c r="CH221" s="636" t="e">
        <f>CH222/CH55</f>
        <v>#DIV/0!</v>
      </c>
      <c r="CI221" s="687" t="e">
        <f>CH222/CF222</f>
        <v>#DIV/0!</v>
      </c>
      <c r="CJ221" s="641" t="e">
        <f>CH222/CG222</f>
        <v>#DIV/0!</v>
      </c>
      <c r="CK221" s="677" t="e">
        <f>CK222/CK55</f>
        <v>#DIV/0!</v>
      </c>
      <c r="CL221" s="179" t="e">
        <f>CL222/CL55</f>
        <v>#DIV/0!</v>
      </c>
      <c r="CM221" s="218" t="e">
        <f>CM222/CM55</f>
        <v>#DIV/0!</v>
      </c>
      <c r="CN221" s="687" t="e">
        <f>CM222/CK222</f>
        <v>#DIV/0!</v>
      </c>
      <c r="CO221" s="89" t="e">
        <f>CM222/CL222</f>
        <v>#DIV/0!</v>
      </c>
      <c r="CP221" s="345"/>
      <c r="CQ221" s="346"/>
      <c r="CR221" s="338" t="e">
        <f>CM221/ CK221</f>
        <v>#DIV/0!</v>
      </c>
    </row>
    <row r="222" spans="1:98" s="183" customFormat="1" ht="20.100000000000001" customHeight="1">
      <c r="A222" s="79"/>
      <c r="B222" s="92" t="s">
        <v>8</v>
      </c>
      <c r="C222" s="247"/>
      <c r="D222" s="181"/>
      <c r="E222" s="620">
        <f>E218+E220</f>
        <v>234</v>
      </c>
      <c r="F222" s="376">
        <f>F218+F220</f>
        <v>60</v>
      </c>
      <c r="G222" s="375">
        <f>G218+G220</f>
        <v>0</v>
      </c>
      <c r="H222" s="532">
        <f>G222-F222</f>
        <v>-60</v>
      </c>
      <c r="I222" s="620">
        <f>I218+I220</f>
        <v>234</v>
      </c>
      <c r="J222" s="376">
        <f>J218+J220</f>
        <v>258.5</v>
      </c>
      <c r="K222" s="374">
        <f>K218+K220</f>
        <v>0</v>
      </c>
      <c r="L222" s="532">
        <f>K222-J222</f>
        <v>-258.5</v>
      </c>
      <c r="M222" s="620">
        <f>M218+M220</f>
        <v>234</v>
      </c>
      <c r="N222" s="376">
        <f>N218+N220</f>
        <v>672</v>
      </c>
      <c r="O222" s="374">
        <f>O218+O220</f>
        <v>0</v>
      </c>
      <c r="P222" s="532">
        <f>O222-N222</f>
        <v>-672</v>
      </c>
      <c r="Q222" s="644">
        <f>E222+I222+M222</f>
        <v>702</v>
      </c>
      <c r="R222" s="1023">
        <f>R218+R220</f>
        <v>0</v>
      </c>
      <c r="S222" s="592">
        <f>F222+J222+N222</f>
        <v>990.5</v>
      </c>
      <c r="T222" s="415">
        <f>G222+K222+O222</f>
        <v>0</v>
      </c>
      <c r="U222" s="499">
        <f>T222-Q222</f>
        <v>-702</v>
      </c>
      <c r="V222" s="377">
        <f t="shared" si="401"/>
        <v>0</v>
      </c>
      <c r="W222" s="645">
        <f>T222-S222</f>
        <v>-990.5</v>
      </c>
      <c r="X222" s="620">
        <f>X218+X220</f>
        <v>98</v>
      </c>
      <c r="Y222" s="376">
        <f>Y218+Y220</f>
        <v>0</v>
      </c>
      <c r="Z222" s="374">
        <f>Z218+Z220</f>
        <v>0</v>
      </c>
      <c r="AA222" s="532">
        <f>Z222-Y222</f>
        <v>0</v>
      </c>
      <c r="AB222" s="620">
        <f>AB218+AB220</f>
        <v>98</v>
      </c>
      <c r="AC222" s="376">
        <f>AC218+AC220</f>
        <v>0</v>
      </c>
      <c r="AD222" s="374">
        <f>AD218+AD220</f>
        <v>0</v>
      </c>
      <c r="AE222" s="532">
        <f>AD222-AC222</f>
        <v>0</v>
      </c>
      <c r="AF222" s="620">
        <f>AF218+AF220</f>
        <v>98</v>
      </c>
      <c r="AG222" s="376">
        <f>AG218+AG220</f>
        <v>0</v>
      </c>
      <c r="AH222" s="374">
        <f>AH218+AH220</f>
        <v>0</v>
      </c>
      <c r="AI222" s="532">
        <f>AH222-AG222</f>
        <v>0</v>
      </c>
      <c r="AJ222" s="644">
        <f>X222+AB222+AF222</f>
        <v>294</v>
      </c>
      <c r="AK222" s="1023">
        <f>AK218+AK220</f>
        <v>0</v>
      </c>
      <c r="AL222" s="377">
        <f>Y222+AC222+AG222</f>
        <v>0</v>
      </c>
      <c r="AM222" s="415">
        <f>Z222+AD222+AH222</f>
        <v>0</v>
      </c>
      <c r="AN222" s="592">
        <f>AM222-AJ222</f>
        <v>-294</v>
      </c>
      <c r="AO222" s="377">
        <f t="shared" si="402"/>
        <v>0</v>
      </c>
      <c r="AP222" s="645">
        <f>AM222-AL222</f>
        <v>0</v>
      </c>
      <c r="AQ222" s="485">
        <f>SUM(Q222,AJ222)</f>
        <v>996</v>
      </c>
      <c r="AR222" s="534">
        <f>AR218+AR220</f>
        <v>0</v>
      </c>
      <c r="AS222" s="333">
        <f>S222+AL222</f>
        <v>990.5</v>
      </c>
      <c r="AT222" s="87">
        <f>SUM(T222,AM222)</f>
        <v>0</v>
      </c>
      <c r="AU222" s="86">
        <f>AT222-AQ222</f>
        <v>-996</v>
      </c>
      <c r="AV222" s="377">
        <f t="shared" si="403"/>
        <v>0</v>
      </c>
      <c r="AW222" s="88">
        <f>AT222-AS222</f>
        <v>-990.5</v>
      </c>
      <c r="AX222" s="345">
        <f>AQ222/6</f>
        <v>166</v>
      </c>
      <c r="AY222" s="183">
        <f>AT222/6</f>
        <v>0</v>
      </c>
      <c r="AZ222" s="319">
        <f>AY222/AX222</f>
        <v>0</v>
      </c>
      <c r="BA222" s="185">
        <f>AY222-AX222</f>
        <v>-166</v>
      </c>
      <c r="BB222" s="185">
        <f>AW222/6</f>
        <v>-165.08333333333334</v>
      </c>
      <c r="BC222" s="620">
        <f>BC218+BC220</f>
        <v>0</v>
      </c>
      <c r="BD222" s="376">
        <f>BD218+BD220</f>
        <v>0</v>
      </c>
      <c r="BE222" s="374">
        <f>BE218+BE220</f>
        <v>0</v>
      </c>
      <c r="BF222" s="532">
        <f>BE222-BD222</f>
        <v>0</v>
      </c>
      <c r="BG222" s="620">
        <f>BG218+BG220</f>
        <v>0</v>
      </c>
      <c r="BH222" s="376">
        <f>BH218+BH220</f>
        <v>0</v>
      </c>
      <c r="BI222" s="374">
        <f>BI218+BI220</f>
        <v>0</v>
      </c>
      <c r="BJ222" s="532">
        <f>BI222-BH222</f>
        <v>0</v>
      </c>
      <c r="BK222" s="620">
        <f>BK218+BK220</f>
        <v>0</v>
      </c>
      <c r="BL222" s="376">
        <f>BL218+BL220</f>
        <v>0</v>
      </c>
      <c r="BM222" s="374">
        <f>BM218+BM220</f>
        <v>0</v>
      </c>
      <c r="BN222" s="532">
        <f>BM222-BL222</f>
        <v>0</v>
      </c>
      <c r="BO222" s="644">
        <f>BC222+BG222+BK222</f>
        <v>0</v>
      </c>
      <c r="BP222" s="377">
        <f>BD222+BH222+BL222</f>
        <v>0</v>
      </c>
      <c r="BQ222" s="415">
        <f>BE222+BI222+BM222</f>
        <v>0</v>
      </c>
      <c r="BR222" s="499">
        <f>BQ222-BO222</f>
        <v>0</v>
      </c>
      <c r="BS222" s="645">
        <f>BQ222-BP222</f>
        <v>0</v>
      </c>
      <c r="BT222" s="620">
        <f>BT218+BT220</f>
        <v>0</v>
      </c>
      <c r="BU222" s="376">
        <f>BU218+BU220</f>
        <v>0</v>
      </c>
      <c r="BV222" s="374">
        <f>BV218+BV220</f>
        <v>0</v>
      </c>
      <c r="BW222" s="532">
        <f>BV222-BU222</f>
        <v>0</v>
      </c>
      <c r="BX222" s="620">
        <f>BX218+BX220</f>
        <v>0</v>
      </c>
      <c r="BY222" s="376">
        <f>BY218+BY220</f>
        <v>0</v>
      </c>
      <c r="BZ222" s="374">
        <f>BZ218+BZ220</f>
        <v>0</v>
      </c>
      <c r="CA222" s="532">
        <f>BZ222-BY222</f>
        <v>0</v>
      </c>
      <c r="CB222" s="620">
        <f>CB218+CB220</f>
        <v>0</v>
      </c>
      <c r="CC222" s="376">
        <f>CC218+CC220</f>
        <v>0</v>
      </c>
      <c r="CD222" s="374">
        <f>CD218+CD220</f>
        <v>0</v>
      </c>
      <c r="CE222" s="532">
        <f>CD222-CC222</f>
        <v>0</v>
      </c>
      <c r="CF222" s="644">
        <f>BT222+BX222+CB222</f>
        <v>0</v>
      </c>
      <c r="CG222" s="377">
        <f>BU222+BY222+CC222</f>
        <v>0</v>
      </c>
      <c r="CH222" s="415">
        <f>BV222+BZ222+CD222</f>
        <v>0</v>
      </c>
      <c r="CI222" s="592">
        <f>CH222-CF222</f>
        <v>0</v>
      </c>
      <c r="CJ222" s="645">
        <f>CH222-CG222</f>
        <v>0</v>
      </c>
      <c r="CK222" s="485">
        <f>SUM(BO222,CF222)</f>
        <v>0</v>
      </c>
      <c r="CL222" s="333">
        <f>BP222+CG222</f>
        <v>0</v>
      </c>
      <c r="CM222" s="87">
        <f>SUM(BQ222,CH222)</f>
        <v>0</v>
      </c>
      <c r="CN222" s="86">
        <f>CM222-CK222</f>
        <v>0</v>
      </c>
      <c r="CO222" s="88">
        <f>CM222-CL222</f>
        <v>0</v>
      </c>
      <c r="CP222" s="345">
        <f>CK222/6</f>
        <v>0</v>
      </c>
      <c r="CQ222" s="183">
        <f>CM222/6</f>
        <v>0</v>
      </c>
      <c r="CR222" s="319" t="e">
        <f>CQ222/CP222</f>
        <v>#DIV/0!</v>
      </c>
      <c r="CS222" s="185">
        <f>CQ222-CP222</f>
        <v>0</v>
      </c>
      <c r="CT222" s="185">
        <f>CO222/6</f>
        <v>0</v>
      </c>
    </row>
    <row r="223" spans="1:98" s="188" customFormat="1" ht="20.100000000000001" customHeight="1">
      <c r="A223" s="80"/>
      <c r="B223" s="120" t="str">
        <f>B195</f>
        <v>%=粗利率</v>
      </c>
      <c r="C223" s="45"/>
      <c r="D223" s="189"/>
      <c r="E223" s="659">
        <f>E224/E57</f>
        <v>0.60275229357798166</v>
      </c>
      <c r="F223" s="902">
        <f>F224/F57</f>
        <v>0.60275229357798166</v>
      </c>
      <c r="G223" s="944" t="e">
        <f>G224/G57</f>
        <v>#DIV/0!</v>
      </c>
      <c r="H223" s="638">
        <f>G224/F224</f>
        <v>0</v>
      </c>
      <c r="I223" s="659">
        <f>I224/I57</f>
        <v>0.60275229357798166</v>
      </c>
      <c r="J223" s="902">
        <f>J224/J57</f>
        <v>0.60275229357798166</v>
      </c>
      <c r="K223" s="637" t="e">
        <f>K224/K57</f>
        <v>#DIV/0!</v>
      </c>
      <c r="L223" s="638">
        <f>K224/J224</f>
        <v>0</v>
      </c>
      <c r="M223" s="659">
        <f>M224/M57</f>
        <v>0.56839116719242899</v>
      </c>
      <c r="N223" s="902">
        <f>N224/N57</f>
        <v>0.5905362776025237</v>
      </c>
      <c r="O223" s="637" t="e">
        <f>O224/O57</f>
        <v>#DIV/0!</v>
      </c>
      <c r="P223" s="526">
        <f>O224/N224</f>
        <v>0</v>
      </c>
      <c r="Q223" s="659">
        <f>Q224/Q57</f>
        <v>0.59042769857433808</v>
      </c>
      <c r="R223" s="1060" t="e">
        <f>R224/R57</f>
        <v>#DIV/0!</v>
      </c>
      <c r="S223" s="965">
        <f>S224/S57</f>
        <v>0.59837067209775963</v>
      </c>
      <c r="T223" s="636" t="e">
        <f>T224/T57</f>
        <v>#DIV/0!</v>
      </c>
      <c r="U223" s="636">
        <f>T224/Q224</f>
        <v>0</v>
      </c>
      <c r="V223" s="667" t="e">
        <f t="shared" si="401"/>
        <v>#DIV/0!</v>
      </c>
      <c r="W223" s="832">
        <f>T224/S224</f>
        <v>0</v>
      </c>
      <c r="X223" s="659">
        <f>X224/X57</f>
        <v>0.58818897637795275</v>
      </c>
      <c r="Y223" s="902" t="e">
        <f>Y224/Y57</f>
        <v>#DIV/0!</v>
      </c>
      <c r="Z223" s="637" t="e">
        <f>Z224/Z57</f>
        <v>#DIV/0!</v>
      </c>
      <c r="AA223" s="526" t="e">
        <f>Z224/Y224</f>
        <v>#DIV/0!</v>
      </c>
      <c r="AB223" s="659">
        <f>AB224/AB57</f>
        <v>0.5924954240390482</v>
      </c>
      <c r="AC223" s="902" t="e">
        <f>AC224/AC57</f>
        <v>#DIV/0!</v>
      </c>
      <c r="AD223" s="637" t="e">
        <f>AD224/AD57</f>
        <v>#DIV/0!</v>
      </c>
      <c r="AE223" s="526" t="e">
        <f>AD224/AC224</f>
        <v>#DIV/0!</v>
      </c>
      <c r="AF223" s="659">
        <f>AF224/AF57</f>
        <v>0.58988439306358376</v>
      </c>
      <c r="AG223" s="902" t="e">
        <f>AG224/AG57</f>
        <v>#DIV/0!</v>
      </c>
      <c r="AH223" s="637" t="e">
        <f>AH224/AH57</f>
        <v>#DIV/0!</v>
      </c>
      <c r="AI223" s="526" t="e">
        <f>AH224/AG224</f>
        <v>#DIV/0!</v>
      </c>
      <c r="AJ223" s="659">
        <f>AJ224/AJ57</f>
        <v>0.59018980812873945</v>
      </c>
      <c r="AK223" s="1060" t="e">
        <f>AK224/AK57</f>
        <v>#DIV/0!</v>
      </c>
      <c r="AL223" s="667" t="e">
        <f>AL224/AL57</f>
        <v>#DIV/0!</v>
      </c>
      <c r="AM223" s="636" t="e">
        <f>AM224/AM57</f>
        <v>#DIV/0!</v>
      </c>
      <c r="AN223" s="687">
        <f>AM224/AJ224</f>
        <v>0</v>
      </c>
      <c r="AO223" s="667" t="e">
        <f t="shared" si="402"/>
        <v>#DIV/0!</v>
      </c>
      <c r="AP223" s="641" t="e">
        <f>AM224/AL224</f>
        <v>#DIV/0!</v>
      </c>
      <c r="AQ223" s="677">
        <f>AQ224/AQ57</f>
        <v>0.59030325922728255</v>
      </c>
      <c r="AR223" s="636" t="e">
        <f>AR224/AR57</f>
        <v>#DIV/0!</v>
      </c>
      <c r="AS223" s="179">
        <f>AS224/AS57</f>
        <v>0.59837067209775963</v>
      </c>
      <c r="AT223" s="218" t="e">
        <f>AT224/AT57</f>
        <v>#DIV/0!</v>
      </c>
      <c r="AU223" s="687">
        <f>AT224/AQ224</f>
        <v>0</v>
      </c>
      <c r="AV223" s="667" t="e">
        <f t="shared" si="403"/>
        <v>#DIV/0!</v>
      </c>
      <c r="AW223" s="89">
        <f>AT224/AS224</f>
        <v>0</v>
      </c>
      <c r="AX223" s="345"/>
      <c r="AY223" s="183"/>
      <c r="BC223" s="659" t="e">
        <f>BC224/BC57</f>
        <v>#DIV/0!</v>
      </c>
      <c r="BD223" s="902" t="e">
        <f>BD224/BD57</f>
        <v>#DIV/0!</v>
      </c>
      <c r="BE223" s="637" t="e">
        <f>BE224/BE57</f>
        <v>#DIV/0!</v>
      </c>
      <c r="BF223" s="638" t="e">
        <f>BE224/BD224</f>
        <v>#DIV/0!</v>
      </c>
      <c r="BG223" s="659" t="e">
        <f>BG224/BG57</f>
        <v>#DIV/0!</v>
      </c>
      <c r="BH223" s="902" t="e">
        <f>BH224/BH57</f>
        <v>#DIV/0!</v>
      </c>
      <c r="BI223" s="637" t="e">
        <f>BI224/BI57</f>
        <v>#DIV/0!</v>
      </c>
      <c r="BJ223" s="638" t="e">
        <f>BI224/BH224</f>
        <v>#DIV/0!</v>
      </c>
      <c r="BK223" s="659" t="e">
        <f>BK224/BK57</f>
        <v>#DIV/0!</v>
      </c>
      <c r="BL223" s="902" t="e">
        <f>BL224/BL57</f>
        <v>#DIV/0!</v>
      </c>
      <c r="BM223" s="637" t="e">
        <f>BM224/BM57</f>
        <v>#DIV/0!</v>
      </c>
      <c r="BN223" s="526" t="e">
        <f>BM224/BL224</f>
        <v>#DIV/0!</v>
      </c>
      <c r="BO223" s="659" t="e">
        <f>BO224/BO57</f>
        <v>#DIV/0!</v>
      </c>
      <c r="BP223" s="667" t="e">
        <f>BP224/BP57</f>
        <v>#DIV/0!</v>
      </c>
      <c r="BQ223" s="636" t="e">
        <f>BQ224/BQ57</f>
        <v>#DIV/0!</v>
      </c>
      <c r="BR223" s="636" t="e">
        <f>BQ224/BO224</f>
        <v>#DIV/0!</v>
      </c>
      <c r="BS223" s="832" t="e">
        <f>BQ224/BP224</f>
        <v>#DIV/0!</v>
      </c>
      <c r="BT223" s="659" t="e">
        <f>BT224/BT57</f>
        <v>#DIV/0!</v>
      </c>
      <c r="BU223" s="902" t="e">
        <f>BU224/BU57</f>
        <v>#DIV/0!</v>
      </c>
      <c r="BV223" s="637" t="e">
        <f>BV224/BV57</f>
        <v>#DIV/0!</v>
      </c>
      <c r="BW223" s="526" t="e">
        <f>BV224/BU224</f>
        <v>#DIV/0!</v>
      </c>
      <c r="BX223" s="659" t="e">
        <f>BX224/BX57</f>
        <v>#DIV/0!</v>
      </c>
      <c r="BY223" s="902" t="e">
        <f>BY224/BY57</f>
        <v>#DIV/0!</v>
      </c>
      <c r="BZ223" s="637" t="e">
        <f>BZ224/BZ57</f>
        <v>#DIV/0!</v>
      </c>
      <c r="CA223" s="526" t="e">
        <f>BZ224/BY224</f>
        <v>#DIV/0!</v>
      </c>
      <c r="CB223" s="659" t="e">
        <f>CB224/CB57</f>
        <v>#DIV/0!</v>
      </c>
      <c r="CC223" s="902" t="e">
        <f>CC224/CC57</f>
        <v>#DIV/0!</v>
      </c>
      <c r="CD223" s="637" t="e">
        <f>CD224/CD57</f>
        <v>#DIV/0!</v>
      </c>
      <c r="CE223" s="526" t="e">
        <f>CD224/CC224</f>
        <v>#DIV/0!</v>
      </c>
      <c r="CF223" s="659" t="e">
        <f>CF224/CF57</f>
        <v>#DIV/0!</v>
      </c>
      <c r="CG223" s="667" t="e">
        <f>CG224/CG57</f>
        <v>#DIV/0!</v>
      </c>
      <c r="CH223" s="636" t="e">
        <f>CH224/CH57</f>
        <v>#DIV/0!</v>
      </c>
      <c r="CI223" s="687" t="e">
        <f>CH224/CF224</f>
        <v>#DIV/0!</v>
      </c>
      <c r="CJ223" s="641" t="e">
        <f>CH224/CG224</f>
        <v>#DIV/0!</v>
      </c>
      <c r="CK223" s="677" t="e">
        <f>CK224/CK57</f>
        <v>#DIV/0!</v>
      </c>
      <c r="CL223" s="179" t="e">
        <f>CL224/CL57</f>
        <v>#DIV/0!</v>
      </c>
      <c r="CM223" s="218" t="e">
        <f>CM224/CM57</f>
        <v>#DIV/0!</v>
      </c>
      <c r="CN223" s="687" t="e">
        <f>CM224/CK224</f>
        <v>#DIV/0!</v>
      </c>
      <c r="CO223" s="89" t="e">
        <f>CM224/CL224</f>
        <v>#DIV/0!</v>
      </c>
      <c r="CP223" s="345"/>
      <c r="CQ223" s="183"/>
    </row>
    <row r="224" spans="1:98" s="185" customFormat="1" ht="20.100000000000001" customHeight="1">
      <c r="A224" s="80"/>
      <c r="B224" s="233" t="s">
        <v>99</v>
      </c>
      <c r="C224" s="187"/>
      <c r="D224" s="181"/>
      <c r="E224" s="620">
        <v>730</v>
      </c>
      <c r="F224" s="376">
        <v>730</v>
      </c>
      <c r="G224" s="375"/>
      <c r="H224" s="532">
        <f>G224-F224</f>
        <v>-730</v>
      </c>
      <c r="I224" s="620">
        <v>730</v>
      </c>
      <c r="J224" s="376">
        <v>730</v>
      </c>
      <c r="K224" s="374"/>
      <c r="L224" s="532">
        <f>K224-J224</f>
        <v>-730</v>
      </c>
      <c r="M224" s="620">
        <v>770</v>
      </c>
      <c r="N224" s="376">
        <v>800</v>
      </c>
      <c r="O224" s="374"/>
      <c r="P224" s="532">
        <f>O224-N224</f>
        <v>-800</v>
      </c>
      <c r="Q224" s="644">
        <f>E224+I224+M224</f>
        <v>2230</v>
      </c>
      <c r="R224" s="1023"/>
      <c r="S224" s="592">
        <f>F224+J224+N224</f>
        <v>2260</v>
      </c>
      <c r="T224" s="415">
        <f>G224+K224+O224</f>
        <v>0</v>
      </c>
      <c r="U224" s="499">
        <f>T224-Q224</f>
        <v>-2230</v>
      </c>
      <c r="V224" s="377">
        <f t="shared" si="401"/>
        <v>0</v>
      </c>
      <c r="W224" s="645">
        <f>T224-S224</f>
        <v>-2260</v>
      </c>
      <c r="X224" s="620">
        <v>830</v>
      </c>
      <c r="Y224" s="376"/>
      <c r="Z224" s="374"/>
      <c r="AA224" s="532">
        <f>Z224-Y224</f>
        <v>0</v>
      </c>
      <c r="AB224" s="620">
        <v>830</v>
      </c>
      <c r="AC224" s="376"/>
      <c r="AD224" s="374"/>
      <c r="AE224" s="532">
        <f>AD224-AC224</f>
        <v>0</v>
      </c>
      <c r="AF224" s="620">
        <v>785</v>
      </c>
      <c r="AG224" s="376"/>
      <c r="AH224" s="374"/>
      <c r="AI224" s="532">
        <f>AH224-AG224</f>
        <v>0</v>
      </c>
      <c r="AJ224" s="485">
        <f>X224+AB224+AF224</f>
        <v>2445</v>
      </c>
      <c r="AK224" s="1023"/>
      <c r="AL224" s="377">
        <f>Y224+AC224+AG224</f>
        <v>0</v>
      </c>
      <c r="AM224" s="415">
        <f>Z224+AD224+AH224</f>
        <v>0</v>
      </c>
      <c r="AN224" s="592">
        <f>AM224-AJ224</f>
        <v>-2445</v>
      </c>
      <c r="AO224" s="377">
        <f t="shared" si="402"/>
        <v>0</v>
      </c>
      <c r="AP224" s="645">
        <f>AM224-AL224</f>
        <v>0</v>
      </c>
      <c r="AQ224" s="485">
        <f>SUM(Q224,AJ224)</f>
        <v>4675</v>
      </c>
      <c r="AR224" s="534"/>
      <c r="AS224" s="333">
        <f>S224+AL224</f>
        <v>2260</v>
      </c>
      <c r="AT224" s="9">
        <f>SUM(T224,AM224)</f>
        <v>0</v>
      </c>
      <c r="AU224" s="14">
        <f>AT224-AQ224</f>
        <v>-4675</v>
      </c>
      <c r="AV224" s="377">
        <f t="shared" si="403"/>
        <v>0</v>
      </c>
      <c r="AW224" s="88">
        <f>AT224-AS224</f>
        <v>-2260</v>
      </c>
      <c r="AX224" s="345">
        <f>AQ224/6</f>
        <v>779.16666666666663</v>
      </c>
      <c r="AY224" s="183">
        <f>AT224/6</f>
        <v>0</v>
      </c>
      <c r="AZ224" s="319">
        <f>AY224/AX224</f>
        <v>0</v>
      </c>
      <c r="BA224" s="185">
        <f>AY224-AX224</f>
        <v>-779.16666666666663</v>
      </c>
      <c r="BB224" s="185">
        <f>AW224/6</f>
        <v>-376.66666666666669</v>
      </c>
      <c r="BC224" s="620"/>
      <c r="BD224" s="376"/>
      <c r="BE224" s="374"/>
      <c r="BF224" s="532">
        <f>BE224-BD224</f>
        <v>0</v>
      </c>
      <c r="BG224" s="620"/>
      <c r="BH224" s="376"/>
      <c r="BI224" s="374"/>
      <c r="BJ224" s="532">
        <f>BI224-BH224</f>
        <v>0</v>
      </c>
      <c r="BK224" s="620"/>
      <c r="BL224" s="376"/>
      <c r="BM224" s="374"/>
      <c r="BN224" s="532">
        <f>BM224-BL224</f>
        <v>0</v>
      </c>
      <c r="BO224" s="644">
        <f>BC224+BG224+BK224</f>
        <v>0</v>
      </c>
      <c r="BP224" s="377">
        <f>BD224+BH224+BL224</f>
        <v>0</v>
      </c>
      <c r="BQ224" s="415">
        <f>BE224+BI224+BM224</f>
        <v>0</v>
      </c>
      <c r="BR224" s="499">
        <f>BQ224-BO224</f>
        <v>0</v>
      </c>
      <c r="BS224" s="645">
        <f>BQ224-BP224</f>
        <v>0</v>
      </c>
      <c r="BT224" s="620"/>
      <c r="BU224" s="376"/>
      <c r="BV224" s="374"/>
      <c r="BW224" s="532">
        <f>BV224-BU224</f>
        <v>0</v>
      </c>
      <c r="BX224" s="620"/>
      <c r="BY224" s="376"/>
      <c r="BZ224" s="374"/>
      <c r="CA224" s="532">
        <f>BZ224-BY224</f>
        <v>0</v>
      </c>
      <c r="CB224" s="620"/>
      <c r="CC224" s="376"/>
      <c r="CD224" s="374"/>
      <c r="CE224" s="532">
        <f>CD224-CC224</f>
        <v>0</v>
      </c>
      <c r="CF224" s="644">
        <f>BT224+BX224+CB224</f>
        <v>0</v>
      </c>
      <c r="CG224" s="377">
        <f>BU224+BY224+CC224</f>
        <v>0</v>
      </c>
      <c r="CH224" s="415">
        <f>BV224+BZ224+CD224</f>
        <v>0</v>
      </c>
      <c r="CI224" s="592">
        <f>CH224-CF224</f>
        <v>0</v>
      </c>
      <c r="CJ224" s="645">
        <f>CH224-CG224</f>
        <v>0</v>
      </c>
      <c r="CK224" s="485">
        <f>SUM(BO224,CF224)</f>
        <v>0</v>
      </c>
      <c r="CL224" s="333">
        <f>BP224+CG224</f>
        <v>0</v>
      </c>
      <c r="CM224" s="9">
        <f>SUM(BQ224,CH224)</f>
        <v>0</v>
      </c>
      <c r="CN224" s="14">
        <f>CM224-CK224</f>
        <v>0</v>
      </c>
      <c r="CO224" s="88">
        <f>CM224-CL224</f>
        <v>0</v>
      </c>
      <c r="CP224" s="345">
        <f>CK224/6</f>
        <v>0</v>
      </c>
      <c r="CQ224" s="183">
        <f>CM224/6</f>
        <v>0</v>
      </c>
      <c r="CR224" s="319" t="e">
        <f>CQ224/CP224</f>
        <v>#DIV/0!</v>
      </c>
      <c r="CS224" s="185">
        <f>CQ224-CP224</f>
        <v>0</v>
      </c>
      <c r="CT224" s="185">
        <f>CO224/6</f>
        <v>0</v>
      </c>
    </row>
    <row r="225" spans="1:98" s="188" customFormat="1" ht="20.100000000000001" customHeight="1">
      <c r="A225" s="80"/>
      <c r="B225" s="120" t="str">
        <f>B223</f>
        <v>%=粗利率</v>
      </c>
      <c r="C225" s="45"/>
      <c r="D225" s="189"/>
      <c r="E225" s="659" t="e">
        <f>E226/E59</f>
        <v>#DIV/0!</v>
      </c>
      <c r="F225" s="902" t="e">
        <f>F226/F59</f>
        <v>#DIV/0!</v>
      </c>
      <c r="G225" s="944" t="e">
        <f>G226/G59</f>
        <v>#DIV/0!</v>
      </c>
      <c r="H225" s="638" t="e">
        <f>G226/F226</f>
        <v>#DIV/0!</v>
      </c>
      <c r="I225" s="659" t="e">
        <f>I226/I59</f>
        <v>#DIV/0!</v>
      </c>
      <c r="J225" s="902" t="e">
        <f>J226/J59</f>
        <v>#DIV/0!</v>
      </c>
      <c r="K225" s="637" t="e">
        <f>K226/K59</f>
        <v>#DIV/0!</v>
      </c>
      <c r="L225" s="638" t="e">
        <f>K226/J226</f>
        <v>#DIV/0!</v>
      </c>
      <c r="M225" s="659" t="e">
        <f>M226/M59</f>
        <v>#DIV/0!</v>
      </c>
      <c r="N225" s="902" t="e">
        <f>N226/N59</f>
        <v>#DIV/0!</v>
      </c>
      <c r="O225" s="637" t="e">
        <f>O226/O59</f>
        <v>#DIV/0!</v>
      </c>
      <c r="P225" s="526" t="e">
        <f>O226/N226</f>
        <v>#DIV/0!</v>
      </c>
      <c r="Q225" s="659" t="e">
        <f>Q226/Q59</f>
        <v>#DIV/0!</v>
      </c>
      <c r="R225" s="1060" t="e">
        <f>R226/R59</f>
        <v>#DIV/0!</v>
      </c>
      <c r="S225" s="965" t="e">
        <f>S226/S59</f>
        <v>#DIV/0!</v>
      </c>
      <c r="T225" s="636" t="e">
        <f>T226/T59</f>
        <v>#DIV/0!</v>
      </c>
      <c r="U225" s="636" t="e">
        <f>T226/Q226</f>
        <v>#DIV/0!</v>
      </c>
      <c r="V225" s="667" t="e">
        <f t="shared" si="401"/>
        <v>#DIV/0!</v>
      </c>
      <c r="W225" s="832" t="e">
        <f>T226/S226</f>
        <v>#DIV/0!</v>
      </c>
      <c r="X225" s="659" t="e">
        <f>X226/X59</f>
        <v>#DIV/0!</v>
      </c>
      <c r="Y225" s="902" t="e">
        <f>Y226/Y59</f>
        <v>#DIV/0!</v>
      </c>
      <c r="Z225" s="637" t="e">
        <f>Z226/Z59</f>
        <v>#DIV/0!</v>
      </c>
      <c r="AA225" s="526" t="e">
        <f>Z226/Y226</f>
        <v>#DIV/0!</v>
      </c>
      <c r="AB225" s="659" t="e">
        <f>AB226/AB59</f>
        <v>#DIV/0!</v>
      </c>
      <c r="AC225" s="902" t="e">
        <f>AC226/AC59</f>
        <v>#DIV/0!</v>
      </c>
      <c r="AD225" s="637" t="e">
        <f>AD226/AD59</f>
        <v>#DIV/0!</v>
      </c>
      <c r="AE225" s="526" t="e">
        <f>AD226/AC226</f>
        <v>#DIV/0!</v>
      </c>
      <c r="AF225" s="659" t="e">
        <f>AF226/AF59</f>
        <v>#DIV/0!</v>
      </c>
      <c r="AG225" s="902" t="e">
        <f>AG226/AG59</f>
        <v>#DIV/0!</v>
      </c>
      <c r="AH225" s="637" t="e">
        <f>AH226/AH59</f>
        <v>#DIV/0!</v>
      </c>
      <c r="AI225" s="526" t="e">
        <f>AH226/AG226</f>
        <v>#DIV/0!</v>
      </c>
      <c r="AJ225" s="659" t="e">
        <f>AJ226/AJ59</f>
        <v>#DIV/0!</v>
      </c>
      <c r="AK225" s="1060" t="e">
        <f>AK226/AK59</f>
        <v>#DIV/0!</v>
      </c>
      <c r="AL225" s="667" t="e">
        <f>AL226/AL59</f>
        <v>#DIV/0!</v>
      </c>
      <c r="AM225" s="636" t="e">
        <f>AM226/AM59</f>
        <v>#DIV/0!</v>
      </c>
      <c r="AN225" s="687" t="e">
        <f>AM226/AJ226</f>
        <v>#DIV/0!</v>
      </c>
      <c r="AO225" s="667" t="e">
        <f t="shared" si="402"/>
        <v>#DIV/0!</v>
      </c>
      <c r="AP225" s="641" t="e">
        <f>AM226/AL226</f>
        <v>#DIV/0!</v>
      </c>
      <c r="AQ225" s="677" t="e">
        <f>AQ226/AQ59</f>
        <v>#DIV/0!</v>
      </c>
      <c r="AR225" s="636" t="e">
        <f>AR226/AR59</f>
        <v>#DIV/0!</v>
      </c>
      <c r="AS225" s="179" t="e">
        <f>AS226/AS59</f>
        <v>#DIV/0!</v>
      </c>
      <c r="AT225" s="218" t="e">
        <f>AT226/AT59</f>
        <v>#DIV/0!</v>
      </c>
      <c r="AU225" s="687" t="e">
        <f>AT226/AQ226</f>
        <v>#DIV/0!</v>
      </c>
      <c r="AV225" s="667" t="e">
        <f t="shared" si="403"/>
        <v>#DIV/0!</v>
      </c>
      <c r="AW225" s="89" t="e">
        <f>AT226/AS226</f>
        <v>#DIV/0!</v>
      </c>
      <c r="AX225" s="345"/>
      <c r="AY225" s="183"/>
      <c r="BC225" s="659" t="e">
        <f>BC226/BC59</f>
        <v>#DIV/0!</v>
      </c>
      <c r="BD225" s="902" t="e">
        <f>BD226/BD59</f>
        <v>#DIV/0!</v>
      </c>
      <c r="BE225" s="637" t="e">
        <f>BE226/BE59</f>
        <v>#DIV/0!</v>
      </c>
      <c r="BF225" s="638" t="e">
        <f>BE226/BD226</f>
        <v>#DIV/0!</v>
      </c>
      <c r="BG225" s="659" t="e">
        <f>BG226/BG59</f>
        <v>#DIV/0!</v>
      </c>
      <c r="BH225" s="902" t="e">
        <f>BH226/BH59</f>
        <v>#DIV/0!</v>
      </c>
      <c r="BI225" s="637" t="e">
        <f>BI226/BI59</f>
        <v>#DIV/0!</v>
      </c>
      <c r="BJ225" s="638" t="e">
        <f>BI226/BH226</f>
        <v>#DIV/0!</v>
      </c>
      <c r="BK225" s="659" t="e">
        <f>BK226/BK59</f>
        <v>#DIV/0!</v>
      </c>
      <c r="BL225" s="902" t="e">
        <f>BL226/BL59</f>
        <v>#DIV/0!</v>
      </c>
      <c r="BM225" s="637" t="e">
        <f>BM226/BM59</f>
        <v>#DIV/0!</v>
      </c>
      <c r="BN225" s="526" t="e">
        <f>BM226/BL226</f>
        <v>#DIV/0!</v>
      </c>
      <c r="BO225" s="659" t="e">
        <f>BO226/BO59</f>
        <v>#DIV/0!</v>
      </c>
      <c r="BP225" s="667" t="e">
        <f>BP226/BP59</f>
        <v>#DIV/0!</v>
      </c>
      <c r="BQ225" s="636" t="e">
        <f>BQ226/BQ59</f>
        <v>#DIV/0!</v>
      </c>
      <c r="BR225" s="636" t="e">
        <f>BQ226/BO226</f>
        <v>#DIV/0!</v>
      </c>
      <c r="BS225" s="832" t="e">
        <f>BQ226/BP226</f>
        <v>#DIV/0!</v>
      </c>
      <c r="BT225" s="659" t="e">
        <f>BT226/BT59</f>
        <v>#DIV/0!</v>
      </c>
      <c r="BU225" s="902" t="e">
        <f>BU226/BU59</f>
        <v>#DIV/0!</v>
      </c>
      <c r="BV225" s="637" t="e">
        <f>BV226/BV59</f>
        <v>#DIV/0!</v>
      </c>
      <c r="BW225" s="526" t="e">
        <f>BV226/BU226</f>
        <v>#DIV/0!</v>
      </c>
      <c r="BX225" s="659" t="e">
        <f>BX226/BX59</f>
        <v>#DIV/0!</v>
      </c>
      <c r="BY225" s="902" t="e">
        <f>BY226/BY59</f>
        <v>#DIV/0!</v>
      </c>
      <c r="BZ225" s="637" t="e">
        <f>BZ226/BZ59</f>
        <v>#DIV/0!</v>
      </c>
      <c r="CA225" s="526" t="e">
        <f>BZ226/BY226</f>
        <v>#DIV/0!</v>
      </c>
      <c r="CB225" s="659" t="e">
        <f>CB226/CB59</f>
        <v>#DIV/0!</v>
      </c>
      <c r="CC225" s="902" t="e">
        <f>CC226/CC59</f>
        <v>#DIV/0!</v>
      </c>
      <c r="CD225" s="637" t="e">
        <f>CD226/CD59</f>
        <v>#DIV/0!</v>
      </c>
      <c r="CE225" s="526" t="e">
        <f>CD226/CC226</f>
        <v>#DIV/0!</v>
      </c>
      <c r="CF225" s="659" t="e">
        <f>CF226/CF59</f>
        <v>#DIV/0!</v>
      </c>
      <c r="CG225" s="667" t="e">
        <f>CG226/CG59</f>
        <v>#DIV/0!</v>
      </c>
      <c r="CH225" s="636" t="e">
        <f>CH226/CH59</f>
        <v>#DIV/0!</v>
      </c>
      <c r="CI225" s="687" t="e">
        <f>CH226/CF226</f>
        <v>#DIV/0!</v>
      </c>
      <c r="CJ225" s="641" t="e">
        <f>CH226/CG226</f>
        <v>#DIV/0!</v>
      </c>
      <c r="CK225" s="677" t="e">
        <f>CK226/CK59</f>
        <v>#DIV/0!</v>
      </c>
      <c r="CL225" s="179" t="e">
        <f>CL226/CL59</f>
        <v>#DIV/0!</v>
      </c>
      <c r="CM225" s="218" t="e">
        <f>CM226/CM59</f>
        <v>#DIV/0!</v>
      </c>
      <c r="CN225" s="687" t="e">
        <f>CM226/CK226</f>
        <v>#DIV/0!</v>
      </c>
      <c r="CO225" s="89" t="e">
        <f>CM226/CL226</f>
        <v>#DIV/0!</v>
      </c>
      <c r="CP225" s="345"/>
      <c r="CQ225" s="183"/>
    </row>
    <row r="226" spans="1:98" s="185" customFormat="1" ht="20.100000000000001" customHeight="1">
      <c r="A226" s="80"/>
      <c r="B226" s="41" t="s">
        <v>71</v>
      </c>
      <c r="C226" s="187"/>
      <c r="D226" s="181"/>
      <c r="E226" s="620"/>
      <c r="F226" s="376"/>
      <c r="G226" s="375"/>
      <c r="H226" s="532">
        <f>G226-F226</f>
        <v>0</v>
      </c>
      <c r="I226" s="620"/>
      <c r="J226" s="376"/>
      <c r="K226" s="374"/>
      <c r="L226" s="532">
        <f>K226-J226</f>
        <v>0</v>
      </c>
      <c r="M226" s="620"/>
      <c r="N226" s="376"/>
      <c r="O226" s="374"/>
      <c r="P226" s="532">
        <f>O226-N226</f>
        <v>0</v>
      </c>
      <c r="Q226" s="644">
        <f>E226+I226+M226</f>
        <v>0</v>
      </c>
      <c r="R226" s="1023"/>
      <c r="S226" s="592">
        <f>F226+J226+N226</f>
        <v>0</v>
      </c>
      <c r="T226" s="415">
        <f>G226+K226+O226</f>
        <v>0</v>
      </c>
      <c r="U226" s="499">
        <f>T226-Q226</f>
        <v>0</v>
      </c>
      <c r="V226" s="377">
        <f t="shared" si="401"/>
        <v>0</v>
      </c>
      <c r="W226" s="645">
        <f>T226-S226</f>
        <v>0</v>
      </c>
      <c r="X226" s="620"/>
      <c r="Y226" s="376"/>
      <c r="Z226" s="374"/>
      <c r="AA226" s="532">
        <f>Z226-Y226</f>
        <v>0</v>
      </c>
      <c r="AB226" s="620"/>
      <c r="AC226" s="376"/>
      <c r="AD226" s="374"/>
      <c r="AE226" s="532">
        <f>AD226-AC226</f>
        <v>0</v>
      </c>
      <c r="AF226" s="620"/>
      <c r="AG226" s="376"/>
      <c r="AH226" s="374"/>
      <c r="AI226" s="532">
        <f>AH226-AG226</f>
        <v>0</v>
      </c>
      <c r="AJ226" s="644">
        <f>X226+AB226+AF226</f>
        <v>0</v>
      </c>
      <c r="AK226" s="1023"/>
      <c r="AL226" s="377">
        <f>Y226+AC226+AG226</f>
        <v>0</v>
      </c>
      <c r="AM226" s="415">
        <f>Z226+AD226+AH226</f>
        <v>0</v>
      </c>
      <c r="AN226" s="592">
        <f>AM226-AJ226</f>
        <v>0</v>
      </c>
      <c r="AO226" s="377">
        <f t="shared" si="402"/>
        <v>0</v>
      </c>
      <c r="AP226" s="645">
        <f>AM226-AL226</f>
        <v>0</v>
      </c>
      <c r="AQ226" s="485">
        <f>SUM(Q226,AJ226)</f>
        <v>0</v>
      </c>
      <c r="AR226" s="534"/>
      <c r="AS226" s="333">
        <f>S226+AL226</f>
        <v>0</v>
      </c>
      <c r="AT226" s="9">
        <f>SUM(T226,AM226)</f>
        <v>0</v>
      </c>
      <c r="AU226" s="14">
        <f>AT226-AQ226</f>
        <v>0</v>
      </c>
      <c r="AV226" s="377">
        <f t="shared" si="403"/>
        <v>0</v>
      </c>
      <c r="AW226" s="88">
        <f>AT226-AS226</f>
        <v>0</v>
      </c>
      <c r="AX226" s="345">
        <f>AQ226/6</f>
        <v>0</v>
      </c>
      <c r="AY226" s="183">
        <f>AT226/6</f>
        <v>0</v>
      </c>
      <c r="AZ226" s="319" t="e">
        <f>AY226/AX226</f>
        <v>#DIV/0!</v>
      </c>
      <c r="BA226" s="185">
        <f>AY226-AX226</f>
        <v>0</v>
      </c>
      <c r="BB226" s="185">
        <f>AW226/6</f>
        <v>0</v>
      </c>
      <c r="BC226" s="620"/>
      <c r="BD226" s="376"/>
      <c r="BE226" s="374"/>
      <c r="BF226" s="532">
        <f>BE226-BD226</f>
        <v>0</v>
      </c>
      <c r="BG226" s="620"/>
      <c r="BH226" s="376"/>
      <c r="BI226" s="374"/>
      <c r="BJ226" s="532">
        <f>BI226-BH226</f>
        <v>0</v>
      </c>
      <c r="BK226" s="620"/>
      <c r="BL226" s="376"/>
      <c r="BM226" s="374"/>
      <c r="BN226" s="532">
        <f>BM226-BL226</f>
        <v>0</v>
      </c>
      <c r="BO226" s="644">
        <f>BC226+BG226+BK226</f>
        <v>0</v>
      </c>
      <c r="BP226" s="377">
        <f>BD226+BH226+BL226</f>
        <v>0</v>
      </c>
      <c r="BQ226" s="415">
        <f>BE226+BI226+BM226</f>
        <v>0</v>
      </c>
      <c r="BR226" s="499">
        <f>BQ226-BO226</f>
        <v>0</v>
      </c>
      <c r="BS226" s="645">
        <f>BQ226-BP226</f>
        <v>0</v>
      </c>
      <c r="BT226" s="620"/>
      <c r="BU226" s="376"/>
      <c r="BV226" s="374"/>
      <c r="BW226" s="532">
        <f>BV226-BU226</f>
        <v>0</v>
      </c>
      <c r="BX226" s="620"/>
      <c r="BY226" s="376"/>
      <c r="BZ226" s="374"/>
      <c r="CA226" s="532">
        <f>BZ226-BY226</f>
        <v>0</v>
      </c>
      <c r="CB226" s="620"/>
      <c r="CC226" s="376"/>
      <c r="CD226" s="374"/>
      <c r="CE226" s="532">
        <f>CD226-CC226</f>
        <v>0</v>
      </c>
      <c r="CF226" s="644">
        <f>BT226+BX226+CB226</f>
        <v>0</v>
      </c>
      <c r="CG226" s="377">
        <f>BU226+BY226+CC226</f>
        <v>0</v>
      </c>
      <c r="CH226" s="415">
        <f>BV226+BZ226+CD226</f>
        <v>0</v>
      </c>
      <c r="CI226" s="592">
        <f>CH226-CF226</f>
        <v>0</v>
      </c>
      <c r="CJ226" s="645">
        <f>CH226-CG226</f>
        <v>0</v>
      </c>
      <c r="CK226" s="485">
        <f>SUM(BO226,CF226)</f>
        <v>0</v>
      </c>
      <c r="CL226" s="333">
        <f>BP226+CG226</f>
        <v>0</v>
      </c>
      <c r="CM226" s="9">
        <f>SUM(BQ226,CH226)</f>
        <v>0</v>
      </c>
      <c r="CN226" s="14">
        <f>CM226-CK226</f>
        <v>0</v>
      </c>
      <c r="CO226" s="88">
        <f>CM226-CL226</f>
        <v>0</v>
      </c>
      <c r="CP226" s="345">
        <f>CK226/6</f>
        <v>0</v>
      </c>
      <c r="CQ226" s="183">
        <f>CM226/6</f>
        <v>0</v>
      </c>
      <c r="CR226" s="319" t="e">
        <f>CQ226/CP226</f>
        <v>#DIV/0!</v>
      </c>
      <c r="CS226" s="185">
        <f>CQ226-CP226</f>
        <v>0</v>
      </c>
      <c r="CT226" s="185">
        <f>CO226/6</f>
        <v>0</v>
      </c>
    </row>
    <row r="227" spans="1:98" s="188" customFormat="1" ht="20.100000000000001" customHeight="1">
      <c r="A227" s="80"/>
      <c r="B227" s="120" t="str">
        <f>B225</f>
        <v>%=粗利率</v>
      </c>
      <c r="C227" s="45"/>
      <c r="D227" s="189"/>
      <c r="E227" s="659"/>
      <c r="F227" s="902"/>
      <c r="G227" s="944"/>
      <c r="H227" s="638" t="e">
        <f>G228/F228</f>
        <v>#DIV/0!</v>
      </c>
      <c r="I227" s="659"/>
      <c r="J227" s="902"/>
      <c r="K227" s="637"/>
      <c r="L227" s="638" t="e">
        <f>K228/J228</f>
        <v>#DIV/0!</v>
      </c>
      <c r="M227" s="659"/>
      <c r="N227" s="902">
        <v>0.19</v>
      </c>
      <c r="O227" s="637"/>
      <c r="P227" s="526">
        <f>O228/N228</f>
        <v>0</v>
      </c>
      <c r="Q227" s="659" t="e">
        <f>Q228/Q61</f>
        <v>#DIV/0!</v>
      </c>
      <c r="R227" s="1060"/>
      <c r="S227" s="965">
        <f>S228/S61</f>
        <v>0.19</v>
      </c>
      <c r="T227" s="636" t="e">
        <f>T228/T61</f>
        <v>#DIV/0!</v>
      </c>
      <c r="U227" s="636" t="e">
        <f>T228/Q228</f>
        <v>#DIV/0!</v>
      </c>
      <c r="V227" s="667" t="e">
        <f t="shared" si="401"/>
        <v>#DIV/0!</v>
      </c>
      <c r="W227" s="832">
        <f>T228/S228</f>
        <v>0</v>
      </c>
      <c r="X227" s="659">
        <v>0.2</v>
      </c>
      <c r="Y227" s="902"/>
      <c r="Z227" s="637"/>
      <c r="AA227" s="526" t="e">
        <f>Z228/Y228</f>
        <v>#DIV/0!</v>
      </c>
      <c r="AB227" s="659">
        <v>0.2</v>
      </c>
      <c r="AC227" s="902"/>
      <c r="AD227" s="637"/>
      <c r="AE227" s="526" t="e">
        <f>AD228/AC228</f>
        <v>#DIV/0!</v>
      </c>
      <c r="AF227" s="659">
        <v>0.2</v>
      </c>
      <c r="AG227" s="902"/>
      <c r="AH227" s="637"/>
      <c r="AI227" s="526" t="e">
        <f>AH228/AG228</f>
        <v>#DIV/0!</v>
      </c>
      <c r="AJ227" s="659">
        <f>AJ228/AJ61</f>
        <v>0.2</v>
      </c>
      <c r="AK227" s="1060"/>
      <c r="AL227" s="667" t="e">
        <f>AL228/AL61</f>
        <v>#DIV/0!</v>
      </c>
      <c r="AM227" s="636" t="e">
        <f>AM228/AM61</f>
        <v>#DIV/0!</v>
      </c>
      <c r="AN227" s="687">
        <f>AM228/AJ228</f>
        <v>0</v>
      </c>
      <c r="AO227" s="667" t="e">
        <f t="shared" si="402"/>
        <v>#DIV/0!</v>
      </c>
      <c r="AP227" s="641" t="e">
        <f>AM228/AL228</f>
        <v>#DIV/0!</v>
      </c>
      <c r="AQ227" s="659">
        <f>AQ228/AQ61</f>
        <v>0.2</v>
      </c>
      <c r="AR227" s="636"/>
      <c r="AS227" s="667">
        <f>AS228/AS61</f>
        <v>0.19</v>
      </c>
      <c r="AT227" s="636" t="e">
        <f>AT228/AT61</f>
        <v>#DIV/0!</v>
      </c>
      <c r="AU227" s="687">
        <f>AT228/AQ228</f>
        <v>0</v>
      </c>
      <c r="AV227" s="667" t="e">
        <f t="shared" si="403"/>
        <v>#DIV/0!</v>
      </c>
      <c r="AW227" s="89">
        <f>AT228/AS228</f>
        <v>0</v>
      </c>
      <c r="AX227" s="345"/>
      <c r="AY227" s="183"/>
      <c r="BC227" s="659"/>
      <c r="BD227" s="902"/>
      <c r="BE227" s="637"/>
      <c r="BF227" s="638" t="e">
        <f>BE228/BD228</f>
        <v>#DIV/0!</v>
      </c>
      <c r="BG227" s="659"/>
      <c r="BH227" s="902"/>
      <c r="BI227" s="637"/>
      <c r="BJ227" s="638" t="e">
        <f>BI228/BH228</f>
        <v>#DIV/0!</v>
      </c>
      <c r="BK227" s="659"/>
      <c r="BL227" s="902"/>
      <c r="BM227" s="637"/>
      <c r="BN227" s="526" t="e">
        <f>BM228/BL228</f>
        <v>#DIV/0!</v>
      </c>
      <c r="BO227" s="659" t="e">
        <f>BO228/BO61</f>
        <v>#DIV/0!</v>
      </c>
      <c r="BP227" s="667" t="e">
        <f>BP228/BP61</f>
        <v>#DIV/0!</v>
      </c>
      <c r="BQ227" s="636" t="e">
        <f>BQ228/BQ61</f>
        <v>#DIV/0!</v>
      </c>
      <c r="BR227" s="636" t="e">
        <f>BQ228/BO228</f>
        <v>#DIV/0!</v>
      </c>
      <c r="BS227" s="832" t="e">
        <f>BQ228/BP228</f>
        <v>#DIV/0!</v>
      </c>
      <c r="BT227" s="659"/>
      <c r="BU227" s="902"/>
      <c r="BV227" s="637"/>
      <c r="BW227" s="526" t="e">
        <f>BV228/BU228</f>
        <v>#DIV/0!</v>
      </c>
      <c r="BX227" s="659"/>
      <c r="BY227" s="902"/>
      <c r="BZ227" s="637"/>
      <c r="CA227" s="526" t="e">
        <f>BZ228/BY228</f>
        <v>#DIV/0!</v>
      </c>
      <c r="CB227" s="659"/>
      <c r="CC227" s="902"/>
      <c r="CD227" s="637"/>
      <c r="CE227" s="526" t="e">
        <f>CD228/CC228</f>
        <v>#DIV/0!</v>
      </c>
      <c r="CF227" s="659" t="e">
        <f>CF228/CF61</f>
        <v>#DIV/0!</v>
      </c>
      <c r="CG227" s="667" t="e">
        <f>CG228/CG61</f>
        <v>#DIV/0!</v>
      </c>
      <c r="CH227" s="636" t="e">
        <f>CH228/CH61</f>
        <v>#DIV/0!</v>
      </c>
      <c r="CI227" s="687" t="e">
        <f>CH228/CF228</f>
        <v>#DIV/0!</v>
      </c>
      <c r="CJ227" s="641" t="e">
        <f>CH228/CG228</f>
        <v>#DIV/0!</v>
      </c>
      <c r="CK227" s="659" t="e">
        <f>CK228/CK61</f>
        <v>#DIV/0!</v>
      </c>
      <c r="CL227" s="667" t="e">
        <f>CL228/CL61</f>
        <v>#DIV/0!</v>
      </c>
      <c r="CM227" s="636" t="e">
        <f>CM228/CM61</f>
        <v>#DIV/0!</v>
      </c>
      <c r="CN227" s="687" t="e">
        <f>CM228/CK228</f>
        <v>#DIV/0!</v>
      </c>
      <c r="CO227" s="89" t="e">
        <f>CM228/CL228</f>
        <v>#DIV/0!</v>
      </c>
      <c r="CP227" s="345"/>
      <c r="CQ227" s="183"/>
    </row>
    <row r="228" spans="1:98" s="185" customFormat="1" ht="20.100000000000001" customHeight="1">
      <c r="A228" s="80"/>
      <c r="B228" s="41" t="s">
        <v>102</v>
      </c>
      <c r="C228" s="187"/>
      <c r="D228" s="181"/>
      <c r="E228" s="620">
        <f>E227*E61</f>
        <v>0</v>
      </c>
      <c r="F228" s="376">
        <f>F227*F61</f>
        <v>0</v>
      </c>
      <c r="G228" s="375">
        <f>G227*G61</f>
        <v>0</v>
      </c>
      <c r="H228" s="532">
        <f>G228-F228</f>
        <v>0</v>
      </c>
      <c r="I228" s="620">
        <f>I227*I61</f>
        <v>0</v>
      </c>
      <c r="J228" s="376">
        <f>J227*J61</f>
        <v>0</v>
      </c>
      <c r="K228" s="374">
        <f>K227*K61</f>
        <v>0</v>
      </c>
      <c r="L228" s="532">
        <f>K228-J228</f>
        <v>0</v>
      </c>
      <c r="M228" s="620">
        <f>M227*M61</f>
        <v>0</v>
      </c>
      <c r="N228" s="376">
        <f>N227*N61</f>
        <v>107.50427350427351</v>
      </c>
      <c r="O228" s="374">
        <f>O227*O61</f>
        <v>0</v>
      </c>
      <c r="P228" s="532">
        <f>O228-N228</f>
        <v>-107.50427350427351</v>
      </c>
      <c r="Q228" s="644">
        <f>E228+I228+M228</f>
        <v>0</v>
      </c>
      <c r="R228" s="1023">
        <f>R227*R61</f>
        <v>0</v>
      </c>
      <c r="S228" s="592">
        <f>F228+J228+N228</f>
        <v>107.50427350427351</v>
      </c>
      <c r="T228" s="415">
        <f>G228+K228+O228</f>
        <v>0</v>
      </c>
      <c r="U228" s="499">
        <f>T228-Q228</f>
        <v>0</v>
      </c>
      <c r="V228" s="377">
        <f t="shared" si="401"/>
        <v>0</v>
      </c>
      <c r="W228" s="645">
        <f>T228-S228</f>
        <v>-107.50427350427351</v>
      </c>
      <c r="X228" s="620">
        <f>X227*X61</f>
        <v>113.16239316239317</v>
      </c>
      <c r="Y228" s="376">
        <f>Y227*Y61</f>
        <v>0</v>
      </c>
      <c r="Z228" s="374">
        <f>Z227*Z61</f>
        <v>0</v>
      </c>
      <c r="AA228" s="532">
        <f>Z228-Y228</f>
        <v>0</v>
      </c>
      <c r="AB228" s="620">
        <f>AB227*AB61</f>
        <v>113.16239316239317</v>
      </c>
      <c r="AC228" s="376">
        <f>AC227*AC61</f>
        <v>0</v>
      </c>
      <c r="AD228" s="374">
        <f>AD227*AD61</f>
        <v>0</v>
      </c>
      <c r="AE228" s="532">
        <f>AD228-AC228</f>
        <v>0</v>
      </c>
      <c r="AF228" s="620">
        <f>AF227*AF61</f>
        <v>113.16239316239317</v>
      </c>
      <c r="AG228" s="376">
        <f>AG227*AG61</f>
        <v>0</v>
      </c>
      <c r="AH228" s="374">
        <f>AH227*AH61</f>
        <v>0</v>
      </c>
      <c r="AI228" s="532">
        <f>AH228-AG228</f>
        <v>0</v>
      </c>
      <c r="AJ228" s="644">
        <f>X228+AB228+AF228</f>
        <v>339.4871794871795</v>
      </c>
      <c r="AK228" s="1023">
        <f>AK227*AK61</f>
        <v>0</v>
      </c>
      <c r="AL228" s="377">
        <f>Y228+AC228+AG228</f>
        <v>0</v>
      </c>
      <c r="AM228" s="415">
        <f>Z228+AD228+AH228</f>
        <v>0</v>
      </c>
      <c r="AN228" s="592">
        <f>AM228-AJ228</f>
        <v>-339.4871794871795</v>
      </c>
      <c r="AO228" s="377">
        <f t="shared" si="402"/>
        <v>0</v>
      </c>
      <c r="AP228" s="645">
        <f>AM228-AL228</f>
        <v>0</v>
      </c>
      <c r="AQ228" s="485">
        <f>SUM(Q228,AJ228)</f>
        <v>339.4871794871795</v>
      </c>
      <c r="AR228" s="534">
        <f>AR227*AR61</f>
        <v>0</v>
      </c>
      <c r="AS228" s="333">
        <f>S228+AL228</f>
        <v>107.50427350427351</v>
      </c>
      <c r="AT228" s="9">
        <f>SUM(T228,AM228)</f>
        <v>0</v>
      </c>
      <c r="AU228" s="14">
        <f>AT228-AQ228</f>
        <v>-339.4871794871795</v>
      </c>
      <c r="AV228" s="377">
        <f t="shared" si="403"/>
        <v>0</v>
      </c>
      <c r="AW228" s="88">
        <f>AT228-AS228</f>
        <v>-107.50427350427351</v>
      </c>
      <c r="AX228" s="345">
        <f>AQ228/6</f>
        <v>56.581196581196586</v>
      </c>
      <c r="AY228" s="183">
        <f>AT228/6</f>
        <v>0</v>
      </c>
      <c r="AZ228" s="319">
        <f>AY228/AX228</f>
        <v>0</v>
      </c>
      <c r="BA228" s="185">
        <f>AY228-AX228</f>
        <v>-56.581196581196586</v>
      </c>
      <c r="BB228" s="185">
        <f>AW228/6</f>
        <v>-17.917378917378919</v>
      </c>
      <c r="BC228" s="620">
        <f>BC227*BC61</f>
        <v>0</v>
      </c>
      <c r="BD228" s="376">
        <f>BD227*BD61</f>
        <v>0</v>
      </c>
      <c r="BE228" s="374">
        <f>BE227*BE61</f>
        <v>0</v>
      </c>
      <c r="BF228" s="532">
        <f>BE228-BD228</f>
        <v>0</v>
      </c>
      <c r="BG228" s="620">
        <f>BG227*BG61</f>
        <v>0</v>
      </c>
      <c r="BH228" s="376">
        <f>BH227*BH61</f>
        <v>0</v>
      </c>
      <c r="BI228" s="374">
        <f>BI227*BI61</f>
        <v>0</v>
      </c>
      <c r="BJ228" s="532">
        <f>BI228-BH228</f>
        <v>0</v>
      </c>
      <c r="BK228" s="620">
        <f>BK227*BK61</f>
        <v>0</v>
      </c>
      <c r="BL228" s="376">
        <f>BL227*BL61</f>
        <v>0</v>
      </c>
      <c r="BM228" s="374">
        <f>BM227*BM61</f>
        <v>0</v>
      </c>
      <c r="BN228" s="532">
        <f>BM228-BL228</f>
        <v>0</v>
      </c>
      <c r="BO228" s="644">
        <f>BC228+BG228+BK228</f>
        <v>0</v>
      </c>
      <c r="BP228" s="377">
        <f>BD228+BH228+BL228</f>
        <v>0</v>
      </c>
      <c r="BQ228" s="415">
        <f>BE228+BI228+BM228</f>
        <v>0</v>
      </c>
      <c r="BR228" s="499">
        <f>BQ228-BO228</f>
        <v>0</v>
      </c>
      <c r="BS228" s="645">
        <f>BQ228-BP228</f>
        <v>0</v>
      </c>
      <c r="BT228" s="620">
        <f>BT227*BT61</f>
        <v>0</v>
      </c>
      <c r="BU228" s="376">
        <f>BU227*BU61</f>
        <v>0</v>
      </c>
      <c r="BV228" s="374">
        <f>BV227*BV61</f>
        <v>0</v>
      </c>
      <c r="BW228" s="532">
        <f>BV228-BU228</f>
        <v>0</v>
      </c>
      <c r="BX228" s="620">
        <f>BX227*BX61</f>
        <v>0</v>
      </c>
      <c r="BY228" s="376">
        <f>BY227*BY61</f>
        <v>0</v>
      </c>
      <c r="BZ228" s="374">
        <f>BZ227*BZ61</f>
        <v>0</v>
      </c>
      <c r="CA228" s="532">
        <f>BZ228-BY228</f>
        <v>0</v>
      </c>
      <c r="CB228" s="620">
        <f>CB227*CB61</f>
        <v>0</v>
      </c>
      <c r="CC228" s="376">
        <f>CC227*CC61</f>
        <v>0</v>
      </c>
      <c r="CD228" s="374">
        <f>CD227*CD61</f>
        <v>0</v>
      </c>
      <c r="CE228" s="532">
        <f>CD228-CC228</f>
        <v>0</v>
      </c>
      <c r="CF228" s="644">
        <f>BT228+BX228+CB228</f>
        <v>0</v>
      </c>
      <c r="CG228" s="377">
        <f>BU228+BY228+CC228</f>
        <v>0</v>
      </c>
      <c r="CH228" s="415">
        <f>BV228+BZ228+CD228</f>
        <v>0</v>
      </c>
      <c r="CI228" s="592">
        <f>CH228-CF228</f>
        <v>0</v>
      </c>
      <c r="CJ228" s="645">
        <f>CH228-CG228</f>
        <v>0</v>
      </c>
      <c r="CK228" s="485">
        <f>SUM(BO228,CF228)</f>
        <v>0</v>
      </c>
      <c r="CL228" s="333">
        <f>BP228+CG228</f>
        <v>0</v>
      </c>
      <c r="CM228" s="9">
        <f>SUM(BQ228,CH228)</f>
        <v>0</v>
      </c>
      <c r="CN228" s="14">
        <f>CM228-CK228</f>
        <v>0</v>
      </c>
      <c r="CO228" s="88">
        <f>CM228-CL228</f>
        <v>0</v>
      </c>
      <c r="CP228" s="345">
        <f>CK228/6</f>
        <v>0</v>
      </c>
      <c r="CQ228" s="183">
        <f>CM228/6</f>
        <v>0</v>
      </c>
      <c r="CR228" s="319" t="e">
        <f>CQ228/CP228</f>
        <v>#DIV/0!</v>
      </c>
      <c r="CS228" s="185">
        <f>CQ228-CP228</f>
        <v>0</v>
      </c>
      <c r="CT228" s="185">
        <f>CO228/6</f>
        <v>0</v>
      </c>
    </row>
    <row r="229" spans="1:98" s="188" customFormat="1" ht="20.100000000000001" customHeight="1">
      <c r="A229" s="79" t="s">
        <v>28</v>
      </c>
      <c r="B229" s="45"/>
      <c r="C229" s="45"/>
      <c r="D229" s="189"/>
      <c r="E229" s="659">
        <f>E230/E63</f>
        <v>0.17423454076432027</v>
      </c>
      <c r="F229" s="902">
        <f>F230/F63</f>
        <v>0.17458667340878559</v>
      </c>
      <c r="G229" s="944" t="e">
        <f>G230/G63</f>
        <v>#DIV/0!</v>
      </c>
      <c r="H229" s="638">
        <f>G230/F230</f>
        <v>0</v>
      </c>
      <c r="I229" s="659">
        <f>I230/I63</f>
        <v>0.17576275210095113</v>
      </c>
      <c r="J229" s="902">
        <f>J230/J63</f>
        <v>0.17513613047968732</v>
      </c>
      <c r="K229" s="637" t="e">
        <f>K230/K63</f>
        <v>#DIV/0!</v>
      </c>
      <c r="L229" s="638">
        <f>K230/J230</f>
        <v>0</v>
      </c>
      <c r="M229" s="659">
        <f>M230/M63</f>
        <v>0.17557652730918832</v>
      </c>
      <c r="N229" s="902">
        <f>N230/N63</f>
        <v>0.17706186800155374</v>
      </c>
      <c r="O229" s="637" t="e">
        <f>O230/O63</f>
        <v>#DIV/0!</v>
      </c>
      <c r="P229" s="526">
        <f>O230/N230</f>
        <v>0</v>
      </c>
      <c r="Q229" s="659">
        <f>Q230/Q63</f>
        <v>0.17521561545874573</v>
      </c>
      <c r="R229" s="1060" t="e">
        <f>R230/R63</f>
        <v>#DIV/0!</v>
      </c>
      <c r="S229" s="965">
        <f>S230/S63</f>
        <v>0.17557639591512431</v>
      </c>
      <c r="T229" s="667" t="e">
        <f>T230/T63</f>
        <v>#DIV/0!</v>
      </c>
      <c r="U229" s="636">
        <f>T230/Q230</f>
        <v>0</v>
      </c>
      <c r="V229" s="667" t="e">
        <f t="shared" si="401"/>
        <v>#DIV/0!</v>
      </c>
      <c r="W229" s="832">
        <f>T230/S230</f>
        <v>0</v>
      </c>
      <c r="X229" s="659">
        <f>X230/X63</f>
        <v>0.17642928904079247</v>
      </c>
      <c r="Y229" s="902">
        <f>Y230/Y63</f>
        <v>0.21550000000000002</v>
      </c>
      <c r="Z229" s="637" t="e">
        <f>Z230/Z63</f>
        <v>#DIV/0!</v>
      </c>
      <c r="AA229" s="526">
        <f>Z230/Y230</f>
        <v>0</v>
      </c>
      <c r="AB229" s="659">
        <f>AB230/AB63</f>
        <v>0.17428796328271617</v>
      </c>
      <c r="AC229" s="902">
        <f>AC230/AC63</f>
        <v>0.21550000000000002</v>
      </c>
      <c r="AD229" s="637" t="e">
        <f>AD230/AD63</f>
        <v>#DIV/0!</v>
      </c>
      <c r="AE229" s="526">
        <f>AD230/AC230</f>
        <v>0</v>
      </c>
      <c r="AF229" s="659">
        <f>AF230/AF63</f>
        <v>0.16856884889318802</v>
      </c>
      <c r="AG229" s="902">
        <f>AG230/AG63</f>
        <v>0.21550000000000002</v>
      </c>
      <c r="AH229" s="637" t="e">
        <f>AH230/AH63</f>
        <v>#DIV/0!</v>
      </c>
      <c r="AI229" s="526">
        <f>AH230/AG230</f>
        <v>0</v>
      </c>
      <c r="AJ229" s="659">
        <f>AJ230/AJ63</f>
        <v>0.17320257721803337</v>
      </c>
      <c r="AK229" s="1060" t="e">
        <f>AK230/AK63</f>
        <v>#DIV/0!</v>
      </c>
      <c r="AL229" s="667">
        <f>AL230/AL63</f>
        <v>0.21550000000000002</v>
      </c>
      <c r="AM229" s="636" t="e">
        <f>AM230/AM63</f>
        <v>#DIV/0!</v>
      </c>
      <c r="AN229" s="687">
        <f>AM230/AJ230</f>
        <v>0</v>
      </c>
      <c r="AO229" s="667" t="e">
        <f t="shared" si="402"/>
        <v>#DIV/0!</v>
      </c>
      <c r="AP229" s="641">
        <f>AM230/AL230</f>
        <v>0</v>
      </c>
      <c r="AQ229" s="677">
        <f>AQ230/AQ63</f>
        <v>0.17422013976653977</v>
      </c>
      <c r="AR229" s="636" t="e">
        <f>AR230/AR63</f>
        <v>#DIV/0!</v>
      </c>
      <c r="AS229" s="179">
        <f>AS230/AS63</f>
        <v>0.18798857218854476</v>
      </c>
      <c r="AT229" s="218" t="e">
        <f>AT230/AT63</f>
        <v>#DIV/0!</v>
      </c>
      <c r="AU229" s="687">
        <f>AT230/AQ230</f>
        <v>0</v>
      </c>
      <c r="AV229" s="667" t="e">
        <f t="shared" si="403"/>
        <v>#DIV/0!</v>
      </c>
      <c r="AW229" s="89">
        <f>AT230/AS230</f>
        <v>0</v>
      </c>
      <c r="AX229" s="345"/>
      <c r="AY229" s="183"/>
      <c r="AZ229" s="338" t="e">
        <f>AT229/ AQ229</f>
        <v>#DIV/0!</v>
      </c>
      <c r="BC229" s="659" t="e">
        <f>BC230/BC63</f>
        <v>#DIV/0!</v>
      </c>
      <c r="BD229" s="902" t="e">
        <f>BD230/BD63</f>
        <v>#DIV/0!</v>
      </c>
      <c r="BE229" s="637" t="e">
        <f>BE230/BE63</f>
        <v>#DIV/0!</v>
      </c>
      <c r="BF229" s="638" t="e">
        <f>BE230/BD230</f>
        <v>#DIV/0!</v>
      </c>
      <c r="BG229" s="659" t="e">
        <f>BG230/BG63</f>
        <v>#DIV/0!</v>
      </c>
      <c r="BH229" s="902" t="e">
        <f>BH230/BH63</f>
        <v>#DIV/0!</v>
      </c>
      <c r="BI229" s="637" t="e">
        <f>BI230/BI63</f>
        <v>#DIV/0!</v>
      </c>
      <c r="BJ229" s="638" t="e">
        <f>BI230/BH230</f>
        <v>#DIV/0!</v>
      </c>
      <c r="BK229" s="659" t="e">
        <f>BK230/BK63</f>
        <v>#DIV/0!</v>
      </c>
      <c r="BL229" s="902" t="e">
        <f>BL230/BL63</f>
        <v>#DIV/0!</v>
      </c>
      <c r="BM229" s="637" t="e">
        <f>BM230/BM63</f>
        <v>#DIV/0!</v>
      </c>
      <c r="BN229" s="526" t="e">
        <f>BM230/BL230</f>
        <v>#DIV/0!</v>
      </c>
      <c r="BO229" s="659" t="e">
        <f>BO230/BO63</f>
        <v>#DIV/0!</v>
      </c>
      <c r="BP229" s="667" t="e">
        <f>BP230/BP63</f>
        <v>#DIV/0!</v>
      </c>
      <c r="BQ229" s="667" t="e">
        <f>BQ230/BQ63</f>
        <v>#DIV/0!</v>
      </c>
      <c r="BR229" s="636" t="e">
        <f>BQ230/BO230</f>
        <v>#DIV/0!</v>
      </c>
      <c r="BS229" s="832" t="e">
        <f>BQ230/BP230</f>
        <v>#DIV/0!</v>
      </c>
      <c r="BT229" s="659" t="e">
        <f>BT230/BT63</f>
        <v>#DIV/0!</v>
      </c>
      <c r="BU229" s="902" t="e">
        <f>BU230/BU63</f>
        <v>#DIV/0!</v>
      </c>
      <c r="BV229" s="637" t="e">
        <f>BV230/BV63</f>
        <v>#DIV/0!</v>
      </c>
      <c r="BW229" s="526" t="e">
        <f>BV230/BU230</f>
        <v>#DIV/0!</v>
      </c>
      <c r="BX229" s="659" t="e">
        <f>BX230/BX63</f>
        <v>#DIV/0!</v>
      </c>
      <c r="BY229" s="902" t="e">
        <f>BY230/BY63</f>
        <v>#DIV/0!</v>
      </c>
      <c r="BZ229" s="637" t="e">
        <f>BZ230/BZ63</f>
        <v>#DIV/0!</v>
      </c>
      <c r="CA229" s="526" t="e">
        <f>BZ230/BY230</f>
        <v>#DIV/0!</v>
      </c>
      <c r="CB229" s="659" t="e">
        <f>CB230/CB63</f>
        <v>#DIV/0!</v>
      </c>
      <c r="CC229" s="902" t="e">
        <f>CC230/CC63</f>
        <v>#DIV/0!</v>
      </c>
      <c r="CD229" s="637" t="e">
        <f>CD230/CD63</f>
        <v>#DIV/0!</v>
      </c>
      <c r="CE229" s="526" t="e">
        <f>CD230/CC230</f>
        <v>#DIV/0!</v>
      </c>
      <c r="CF229" s="659" t="e">
        <f>CF230/CF63</f>
        <v>#DIV/0!</v>
      </c>
      <c r="CG229" s="667" t="e">
        <f>CG230/CG63</f>
        <v>#DIV/0!</v>
      </c>
      <c r="CH229" s="636" t="e">
        <f>CH230/CH63</f>
        <v>#DIV/0!</v>
      </c>
      <c r="CI229" s="687" t="e">
        <f>CH230/CF230</f>
        <v>#DIV/0!</v>
      </c>
      <c r="CJ229" s="641" t="e">
        <f>CH230/CG230</f>
        <v>#DIV/0!</v>
      </c>
      <c r="CK229" s="677" t="e">
        <f>CK230/CK63</f>
        <v>#DIV/0!</v>
      </c>
      <c r="CL229" s="179" t="e">
        <f>CL230/CL63</f>
        <v>#DIV/0!</v>
      </c>
      <c r="CM229" s="218" t="e">
        <f>CM230/CM63</f>
        <v>#DIV/0!</v>
      </c>
      <c r="CN229" s="687" t="e">
        <f>CM230/CK230</f>
        <v>#DIV/0!</v>
      </c>
      <c r="CO229" s="89" t="e">
        <f>CM230/CL230</f>
        <v>#DIV/0!</v>
      </c>
      <c r="CP229" s="345"/>
      <c r="CQ229" s="183"/>
      <c r="CR229" s="338" t="e">
        <f>CM229/ CK229</f>
        <v>#DIV/0!</v>
      </c>
    </row>
    <row r="230" spans="1:98" s="185" customFormat="1" ht="20.100000000000001" customHeight="1" thickBot="1">
      <c r="A230" s="41" t="s">
        <v>48</v>
      </c>
      <c r="B230" s="187"/>
      <c r="C230" s="187"/>
      <c r="D230" s="181"/>
      <c r="E230" s="706">
        <f>E196+E208+E224+E216+E222+E226+E228</f>
        <v>52302.230769230766</v>
      </c>
      <c r="F230" s="893">
        <f>F196+F208+F224+F216+F222+F226+F228</f>
        <v>60200.170940170945</v>
      </c>
      <c r="G230" s="938">
        <f>G196+G208+G224+G216+G222+G226+G228</f>
        <v>0</v>
      </c>
      <c r="H230" s="587">
        <f>G230-F230</f>
        <v>-60200.170940170945</v>
      </c>
      <c r="I230" s="706">
        <f>I196+I208+I224+I216+I222+I226+I228</f>
        <v>56952.239316239313</v>
      </c>
      <c r="J230" s="893">
        <f>J196+J208+J224+J216+J222+J226+J228</f>
        <v>60582.431623931632</v>
      </c>
      <c r="K230" s="586">
        <f>K196+K208+K224+K216+K222+K226+K228</f>
        <v>0</v>
      </c>
      <c r="L230" s="587">
        <f>K230-J230</f>
        <v>-60582.431623931632</v>
      </c>
      <c r="M230" s="706">
        <f>M196+M208+M224+M216+M222+M226+M228</f>
        <v>57022.153846153844</v>
      </c>
      <c r="N230" s="893">
        <f>N196+N208+N224+N216+N222+N226+N228</f>
        <v>58831</v>
      </c>
      <c r="O230" s="586">
        <f>O196+O208+O224+O216+O222+O226+O228</f>
        <v>0</v>
      </c>
      <c r="P230" s="587">
        <f>O230-N230</f>
        <v>-58831</v>
      </c>
      <c r="Q230" s="706">
        <f t="shared" ref="Q230:AY230" si="464">Q196+Q208+Q224+Q216+Q222+Q226+Q228</f>
        <v>166276.62393162394</v>
      </c>
      <c r="R230" s="1034">
        <f>R196+R208+R224+R216+R222+R226+R228</f>
        <v>0</v>
      </c>
      <c r="S230" s="506">
        <f t="shared" si="464"/>
        <v>179613.60256410259</v>
      </c>
      <c r="T230" s="454">
        <f t="shared" si="464"/>
        <v>0</v>
      </c>
      <c r="U230" s="454">
        <f t="shared" si="464"/>
        <v>-166276.62393162394</v>
      </c>
      <c r="V230" s="453">
        <f t="shared" si="401"/>
        <v>0</v>
      </c>
      <c r="W230" s="682">
        <f t="shared" si="464"/>
        <v>-179613.60256410259</v>
      </c>
      <c r="X230" s="706">
        <f t="shared" si="464"/>
        <v>56076.16459331417</v>
      </c>
      <c r="Y230" s="893">
        <f t="shared" si="464"/>
        <v>33153.846153846156</v>
      </c>
      <c r="Z230" s="586">
        <f t="shared" si="464"/>
        <v>0</v>
      </c>
      <c r="AA230" s="587">
        <f t="shared" si="464"/>
        <v>-33153.846153846156</v>
      </c>
      <c r="AB230" s="706">
        <f t="shared" si="464"/>
        <v>54961.783703240129</v>
      </c>
      <c r="AC230" s="893">
        <f t="shared" si="464"/>
        <v>33153.846153846156</v>
      </c>
      <c r="AD230" s="586">
        <f t="shared" si="464"/>
        <v>0</v>
      </c>
      <c r="AE230" s="587">
        <f t="shared" si="464"/>
        <v>-33153.846153846156</v>
      </c>
      <c r="AF230" s="706">
        <f t="shared" si="464"/>
        <v>49760.659737633745</v>
      </c>
      <c r="AG230" s="893">
        <f t="shared" si="464"/>
        <v>33153.846153846156</v>
      </c>
      <c r="AH230" s="586">
        <f t="shared" si="464"/>
        <v>0</v>
      </c>
      <c r="AI230" s="587">
        <f t="shared" si="464"/>
        <v>-33153.846153846156</v>
      </c>
      <c r="AJ230" s="706">
        <f t="shared" si="464"/>
        <v>160798.60803418804</v>
      </c>
      <c r="AK230" s="1034">
        <f>AK196+AK208+AK224+AK216+AK222+AK226+AK228</f>
        <v>0</v>
      </c>
      <c r="AL230" s="453">
        <f t="shared" si="464"/>
        <v>99461.538461538468</v>
      </c>
      <c r="AM230" s="454">
        <f t="shared" si="464"/>
        <v>0</v>
      </c>
      <c r="AN230" s="506">
        <f t="shared" si="464"/>
        <v>-160798.60803418804</v>
      </c>
      <c r="AO230" s="453">
        <f t="shared" si="402"/>
        <v>0</v>
      </c>
      <c r="AP230" s="682">
        <f t="shared" si="464"/>
        <v>-99461.538461538468</v>
      </c>
      <c r="AQ230" s="588">
        <f t="shared" si="464"/>
        <v>327075.23196581198</v>
      </c>
      <c r="AR230" s="454">
        <f>AR196+AR208+AR224+AR216+AR222+AR226+AR228</f>
        <v>0</v>
      </c>
      <c r="AS230" s="210">
        <f t="shared" si="464"/>
        <v>279075.141025641</v>
      </c>
      <c r="AT230" s="11">
        <f t="shared" si="464"/>
        <v>0</v>
      </c>
      <c r="AU230" s="15">
        <f t="shared" si="464"/>
        <v>-327075.23196581198</v>
      </c>
      <c r="AV230" s="453">
        <f t="shared" si="403"/>
        <v>0</v>
      </c>
      <c r="AW230" s="53">
        <f t="shared" si="464"/>
        <v>-279075.141025641</v>
      </c>
      <c r="AX230" s="345">
        <f t="shared" si="464"/>
        <v>54512.538660968654</v>
      </c>
      <c r="AY230" s="183">
        <f t="shared" si="464"/>
        <v>0</v>
      </c>
      <c r="AZ230" s="319">
        <f>AY230/AX230</f>
        <v>0</v>
      </c>
      <c r="BA230" s="185">
        <f>AY230-AX230</f>
        <v>-54512.538660968654</v>
      </c>
      <c r="BB230" s="185">
        <f>AW230/6</f>
        <v>-46512.5235042735</v>
      </c>
      <c r="BC230" s="706">
        <f>BC196+BC208+BC224+BC216+BC222+BC226+BC228</f>
        <v>0</v>
      </c>
      <c r="BD230" s="893">
        <f>BD196+BD208+BD224+BD216+BD222+BD226+BD228</f>
        <v>0</v>
      </c>
      <c r="BE230" s="586">
        <f>BE196+BE208+BE224+BE216+BE222+BE226+BE228</f>
        <v>0</v>
      </c>
      <c r="BF230" s="587">
        <f>BE230-BD230</f>
        <v>0</v>
      </c>
      <c r="BG230" s="706">
        <f>BG196+BG208+BG224+BG216+BG222+BG226+BG228</f>
        <v>0</v>
      </c>
      <c r="BH230" s="893">
        <f>BH196+BH208+BH224+BH216+BH222+BH226+BH228</f>
        <v>0</v>
      </c>
      <c r="BI230" s="586">
        <f>BI196+BI208+BI224+BI216+BI222+BI226+BI228</f>
        <v>0</v>
      </c>
      <c r="BJ230" s="587">
        <f>BI230-BH230</f>
        <v>0</v>
      </c>
      <c r="BK230" s="706">
        <f>BK196+BK208+BK224+BK216+BK222+BK226+BK228</f>
        <v>0</v>
      </c>
      <c r="BL230" s="893">
        <f>BL196+BL208+BL224+BL216+BL222+BL226+BL228</f>
        <v>0</v>
      </c>
      <c r="BM230" s="586">
        <f>BM196+BM208+BM224+BM216+BM222+BM226+BM228</f>
        <v>0</v>
      </c>
      <c r="BN230" s="587">
        <f>BM230-BL230</f>
        <v>0</v>
      </c>
      <c r="BO230" s="706">
        <f t="shared" ref="BO230:CQ230" si="465">BO196+BO208+BO224+BO216+BO222+BO226+BO228</f>
        <v>0</v>
      </c>
      <c r="BP230" s="453">
        <f t="shared" si="465"/>
        <v>0</v>
      </c>
      <c r="BQ230" s="454">
        <f t="shared" si="465"/>
        <v>0</v>
      </c>
      <c r="BR230" s="454">
        <f t="shared" si="465"/>
        <v>0</v>
      </c>
      <c r="BS230" s="682">
        <f t="shared" si="465"/>
        <v>0</v>
      </c>
      <c r="BT230" s="706">
        <f t="shared" si="465"/>
        <v>0</v>
      </c>
      <c r="BU230" s="893">
        <f t="shared" si="465"/>
        <v>0</v>
      </c>
      <c r="BV230" s="586">
        <f t="shared" si="465"/>
        <v>0</v>
      </c>
      <c r="BW230" s="587">
        <f t="shared" si="465"/>
        <v>0</v>
      </c>
      <c r="BX230" s="706">
        <f t="shared" si="465"/>
        <v>0</v>
      </c>
      <c r="BY230" s="893">
        <f t="shared" si="465"/>
        <v>0</v>
      </c>
      <c r="BZ230" s="586">
        <f t="shared" si="465"/>
        <v>0</v>
      </c>
      <c r="CA230" s="587">
        <f t="shared" si="465"/>
        <v>0</v>
      </c>
      <c r="CB230" s="706">
        <f t="shared" si="465"/>
        <v>0</v>
      </c>
      <c r="CC230" s="893">
        <f t="shared" si="465"/>
        <v>0</v>
      </c>
      <c r="CD230" s="586">
        <f t="shared" si="465"/>
        <v>0</v>
      </c>
      <c r="CE230" s="587">
        <f t="shared" si="465"/>
        <v>0</v>
      </c>
      <c r="CF230" s="706">
        <f t="shared" si="465"/>
        <v>0</v>
      </c>
      <c r="CG230" s="453">
        <f t="shared" si="465"/>
        <v>0</v>
      </c>
      <c r="CH230" s="454">
        <f t="shared" si="465"/>
        <v>0</v>
      </c>
      <c r="CI230" s="506">
        <f t="shared" si="465"/>
        <v>0</v>
      </c>
      <c r="CJ230" s="682">
        <f t="shared" si="465"/>
        <v>0</v>
      </c>
      <c r="CK230" s="588">
        <f t="shared" si="465"/>
        <v>0</v>
      </c>
      <c r="CL230" s="210">
        <f t="shared" si="465"/>
        <v>0</v>
      </c>
      <c r="CM230" s="11">
        <f t="shared" si="465"/>
        <v>0</v>
      </c>
      <c r="CN230" s="15">
        <f t="shared" si="465"/>
        <v>0</v>
      </c>
      <c r="CO230" s="53">
        <f t="shared" si="465"/>
        <v>0</v>
      </c>
      <c r="CP230" s="345">
        <f t="shared" si="465"/>
        <v>0</v>
      </c>
      <c r="CQ230" s="183">
        <f t="shared" si="465"/>
        <v>0</v>
      </c>
      <c r="CR230" s="319" t="e">
        <f>CQ230/CP230</f>
        <v>#DIV/0!</v>
      </c>
      <c r="CS230" s="185">
        <f>CQ230-CP230</f>
        <v>0</v>
      </c>
      <c r="CT230" s="185">
        <f>CO230/6</f>
        <v>0</v>
      </c>
    </row>
    <row r="231" spans="1:98" ht="14.25" hidden="1" customHeight="1">
      <c r="A231" s="45"/>
      <c r="B231" s="32"/>
      <c r="C231" s="32"/>
      <c r="D231" s="32"/>
      <c r="E231" s="474"/>
      <c r="F231" s="683"/>
      <c r="G231" s="683"/>
      <c r="H231" s="683"/>
      <c r="I231" s="474"/>
      <c r="J231" s="683"/>
      <c r="K231" s="683"/>
      <c r="L231" s="683"/>
      <c r="M231" s="474"/>
      <c r="N231" s="474"/>
      <c r="O231" s="683"/>
      <c r="P231" s="474"/>
      <c r="Q231" s="474"/>
      <c r="R231" s="474"/>
      <c r="S231" s="474"/>
      <c r="T231" s="683"/>
      <c r="U231" s="474"/>
      <c r="V231" s="474"/>
      <c r="W231" s="474"/>
      <c r="X231" s="474"/>
      <c r="Y231" s="474"/>
      <c r="Z231" s="683"/>
      <c r="AA231" s="474"/>
      <c r="AB231" s="474"/>
      <c r="AC231" s="474"/>
      <c r="AD231" s="683"/>
      <c r="AE231" s="474"/>
      <c r="AF231" s="474"/>
      <c r="AG231" s="474"/>
      <c r="AH231" s="683"/>
      <c r="AI231" s="474"/>
      <c r="AJ231" s="474"/>
      <c r="AK231" s="474"/>
      <c r="AL231" s="474"/>
      <c r="AM231" s="683"/>
      <c r="AN231" s="474"/>
      <c r="AO231" s="474"/>
      <c r="AP231" s="474"/>
      <c r="AQ231" s="512"/>
      <c r="AR231" s="474"/>
      <c r="AS231" s="16"/>
      <c r="AT231" s="17"/>
      <c r="AU231" s="16"/>
      <c r="AV231" s="474"/>
      <c r="AW231" s="57"/>
      <c r="AX231" s="7"/>
      <c r="AY231" s="7"/>
      <c r="BC231" s="474"/>
      <c r="BD231" s="683"/>
      <c r="BE231" s="683"/>
      <c r="BF231" s="683"/>
      <c r="BG231" s="474"/>
      <c r="BH231" s="683"/>
      <c r="BI231" s="683"/>
      <c r="BJ231" s="683"/>
      <c r="BK231" s="474"/>
      <c r="BL231" s="474"/>
      <c r="BM231" s="683"/>
      <c r="BN231" s="474"/>
      <c r="BO231" s="474"/>
      <c r="BP231" s="474"/>
      <c r="BQ231" s="683"/>
      <c r="BR231" s="474"/>
      <c r="BS231" s="474"/>
      <c r="BT231" s="474"/>
      <c r="BU231" s="474"/>
      <c r="BV231" s="683"/>
      <c r="BW231" s="474"/>
      <c r="BX231" s="474"/>
      <c r="BY231" s="474"/>
      <c r="BZ231" s="683"/>
      <c r="CA231" s="474"/>
      <c r="CB231" s="474"/>
      <c r="CC231" s="474"/>
      <c r="CD231" s="683"/>
      <c r="CE231" s="474"/>
      <c r="CF231" s="474"/>
      <c r="CG231" s="474"/>
      <c r="CH231" s="683"/>
      <c r="CI231" s="474"/>
      <c r="CJ231" s="474"/>
      <c r="CK231" s="512"/>
      <c r="CL231" s="16"/>
      <c r="CM231" s="17"/>
      <c r="CN231" s="16"/>
      <c r="CO231" s="57"/>
      <c r="CP231" s="7"/>
      <c r="CQ231" s="7"/>
    </row>
    <row r="232" spans="1:98" ht="21" hidden="1" customHeight="1">
      <c r="A232" s="26" t="s">
        <v>19</v>
      </c>
      <c r="L232" s="382"/>
      <c r="Q232" s="385"/>
      <c r="R232" s="385"/>
      <c r="S232" s="385"/>
      <c r="T232" s="385"/>
      <c r="U232" s="707"/>
      <c r="V232" s="385"/>
      <c r="W232" s="382">
        <f t="shared" ref="W232:W244" si="466">T232-S232</f>
        <v>0</v>
      </c>
      <c r="AJ232" s="385"/>
      <c r="AK232" s="385"/>
      <c r="AL232" s="385"/>
      <c r="AM232" s="385"/>
      <c r="AN232" s="707"/>
      <c r="AO232" s="385"/>
      <c r="AP232" s="382">
        <f t="shared" ref="AP232:AP244" si="467">AM232-AL232</f>
        <v>0</v>
      </c>
      <c r="AR232" s="1083"/>
      <c r="AV232" s="385"/>
      <c r="AW232" s="24">
        <f t="shared" ref="AW232:AW244" si="468">AT232-AS232</f>
        <v>0</v>
      </c>
      <c r="BJ232" s="382"/>
      <c r="BO232" s="385"/>
      <c r="BP232" s="385"/>
      <c r="BQ232" s="385"/>
      <c r="BR232" s="707"/>
      <c r="BS232" s="382">
        <f t="shared" ref="BS232:BS244" si="469">BQ232-BP232</f>
        <v>0</v>
      </c>
      <c r="CF232" s="385"/>
      <c r="CG232" s="385"/>
      <c r="CH232" s="385"/>
      <c r="CI232" s="707"/>
      <c r="CJ232" s="382">
        <f t="shared" ref="CJ232:CJ244" si="470">CH232-CG232</f>
        <v>0</v>
      </c>
      <c r="CO232" s="24">
        <f t="shared" ref="CO232:CO244" si="471">CM232-CL232</f>
        <v>0</v>
      </c>
    </row>
    <row r="233" spans="1:98" s="76" customFormat="1" ht="12" hidden="1" customHeight="1">
      <c r="A233" s="39"/>
      <c r="B233" s="39" t="s">
        <v>16</v>
      </c>
      <c r="C233" s="253"/>
      <c r="D233" s="46"/>
      <c r="E233" s="709"/>
      <c r="F233" s="524" t="e">
        <f>#REF!+F71-#REF!</f>
        <v>#REF!</v>
      </c>
      <c r="G233" s="524" t="e">
        <f>#REF!+G71-#REF!</f>
        <v>#REF!</v>
      </c>
      <c r="H233" s="641"/>
      <c r="I233" s="709"/>
      <c r="J233" s="524" t="e">
        <f>#REF!+J71-#REF!</f>
        <v>#REF!</v>
      </c>
      <c r="K233" s="524" t="e">
        <f>#REF!+K71-#REF!</f>
        <v>#REF!</v>
      </c>
      <c r="L233" s="641"/>
      <c r="M233" s="709"/>
      <c r="N233" s="566" t="e">
        <f>#REF!+N71-#REF!</f>
        <v>#REF!</v>
      </c>
      <c r="O233" s="524" t="e">
        <f>#REF!+O71-#REF!</f>
        <v>#REF!</v>
      </c>
      <c r="P233" s="663"/>
      <c r="Q233" s="709"/>
      <c r="R233" s="600"/>
      <c r="S233" s="600"/>
      <c r="T233" s="708"/>
      <c r="U233" s="663"/>
      <c r="V233" s="1001"/>
      <c r="W233" s="568">
        <f t="shared" si="466"/>
        <v>0</v>
      </c>
      <c r="X233" s="709"/>
      <c r="Y233" s="566" t="e">
        <f>#REF!+Y71-#REF!</f>
        <v>#REF!</v>
      </c>
      <c r="Z233" s="524" t="e">
        <f>#REF!+Z71-#REF!</f>
        <v>#REF!</v>
      </c>
      <c r="AA233" s="663"/>
      <c r="AB233" s="709"/>
      <c r="AC233" s="566" t="e">
        <f>E234+AC71-#REF!</f>
        <v>#REF!</v>
      </c>
      <c r="AD233" s="524" t="e">
        <f>F234+AD71-#REF!</f>
        <v>#REF!</v>
      </c>
      <c r="AE233" s="663"/>
      <c r="AF233" s="709"/>
      <c r="AG233" s="566" t="e">
        <f>I234+AG71-#REF!</f>
        <v>#REF!</v>
      </c>
      <c r="AH233" s="524" t="e">
        <f>J234+AH71-#REF!</f>
        <v>#REF!</v>
      </c>
      <c r="AI233" s="663"/>
      <c r="AJ233" s="709"/>
      <c r="AK233" s="600"/>
      <c r="AL233" s="600"/>
      <c r="AM233" s="708"/>
      <c r="AN233" s="663"/>
      <c r="AO233" s="1001"/>
      <c r="AP233" s="568">
        <f t="shared" si="467"/>
        <v>0</v>
      </c>
      <c r="AQ233" s="709">
        <f>SUM(Q233,AJ233)</f>
        <v>0</v>
      </c>
      <c r="AR233" s="600"/>
      <c r="AS233" s="94"/>
      <c r="AT233" s="90"/>
      <c r="AU233" s="209"/>
      <c r="AV233" s="1001"/>
      <c r="AW233" s="113">
        <f t="shared" si="468"/>
        <v>0</v>
      </c>
      <c r="AX233" s="23"/>
      <c r="AY233" s="23"/>
      <c r="BC233" s="709"/>
      <c r="BD233" s="524" t="e">
        <f>#REF!+BD71-#REF!</f>
        <v>#REF!</v>
      </c>
      <c r="BE233" s="524" t="e">
        <f>#REF!+BE71-#REF!</f>
        <v>#REF!</v>
      </c>
      <c r="BF233" s="641"/>
      <c r="BG233" s="709"/>
      <c r="BH233" s="524" t="e">
        <f>#REF!+BH71-#REF!</f>
        <v>#REF!</v>
      </c>
      <c r="BI233" s="524" t="e">
        <f>#REF!+BI71-#REF!</f>
        <v>#REF!</v>
      </c>
      <c r="BJ233" s="641"/>
      <c r="BK233" s="709"/>
      <c r="BL233" s="566" t="e">
        <f>#REF!+BL71-#REF!</f>
        <v>#REF!</v>
      </c>
      <c r="BM233" s="524" t="e">
        <f>#REF!+BM71-#REF!</f>
        <v>#REF!</v>
      </c>
      <c r="BN233" s="663"/>
      <c r="BO233" s="709"/>
      <c r="BP233" s="600"/>
      <c r="BQ233" s="708"/>
      <c r="BR233" s="663"/>
      <c r="BS233" s="568">
        <f t="shared" si="469"/>
        <v>0</v>
      </c>
      <c r="BT233" s="709"/>
      <c r="BU233" s="566" t="e">
        <f>#REF!+BU71-#REF!</f>
        <v>#REF!</v>
      </c>
      <c r="BV233" s="524" t="e">
        <f>#REF!+BV71-#REF!</f>
        <v>#REF!</v>
      </c>
      <c r="BW233" s="663"/>
      <c r="BX233" s="709"/>
      <c r="BY233" s="566" t="e">
        <f>BC234+BY71-#REF!</f>
        <v>#REF!</v>
      </c>
      <c r="BZ233" s="524" t="e">
        <f>BD234+BZ71-#REF!</f>
        <v>#REF!</v>
      </c>
      <c r="CA233" s="663"/>
      <c r="CB233" s="709"/>
      <c r="CC233" s="566" t="e">
        <f>BG234+CC71-#REF!</f>
        <v>#REF!</v>
      </c>
      <c r="CD233" s="524" t="e">
        <f>BH234+CD71-#REF!</f>
        <v>#REF!</v>
      </c>
      <c r="CE233" s="663"/>
      <c r="CF233" s="709"/>
      <c r="CG233" s="600"/>
      <c r="CH233" s="708"/>
      <c r="CI233" s="663"/>
      <c r="CJ233" s="568">
        <f t="shared" si="470"/>
        <v>0</v>
      </c>
      <c r="CK233" s="709">
        <f>SUM(BO233,CF233)</f>
        <v>0</v>
      </c>
      <c r="CL233" s="94"/>
      <c r="CM233" s="90"/>
      <c r="CN233" s="209"/>
      <c r="CO233" s="113">
        <f t="shared" si="471"/>
        <v>0</v>
      </c>
      <c r="CP233" s="23"/>
      <c r="CQ233" s="23"/>
    </row>
    <row r="234" spans="1:98" s="75" customFormat="1" ht="12" hidden="1" customHeight="1">
      <c r="A234" s="40"/>
      <c r="B234" s="41" t="s">
        <v>11</v>
      </c>
      <c r="C234" s="187"/>
      <c r="D234" s="42"/>
      <c r="E234" s="635"/>
      <c r="F234" s="377">
        <v>0</v>
      </c>
      <c r="G234" s="377">
        <v>0</v>
      </c>
      <c r="H234" s="645"/>
      <c r="I234" s="635"/>
      <c r="J234" s="377">
        <v>0</v>
      </c>
      <c r="K234" s="377">
        <v>0</v>
      </c>
      <c r="L234" s="645"/>
      <c r="M234" s="635"/>
      <c r="N234" s="422">
        <v>0</v>
      </c>
      <c r="O234" s="377">
        <v>0</v>
      </c>
      <c r="P234" s="423"/>
      <c r="Q234" s="439"/>
      <c r="R234" s="710"/>
      <c r="S234" s="710"/>
      <c r="T234" s="534"/>
      <c r="U234" s="423"/>
      <c r="V234" s="424"/>
      <c r="W234" s="424">
        <f t="shared" si="466"/>
        <v>0</v>
      </c>
      <c r="X234" s="635"/>
      <c r="Y234" s="422">
        <v>0</v>
      </c>
      <c r="Z234" s="377">
        <v>0</v>
      </c>
      <c r="AA234" s="423"/>
      <c r="AB234" s="635"/>
      <c r="AC234" s="422">
        <v>0</v>
      </c>
      <c r="AD234" s="377">
        <v>0</v>
      </c>
      <c r="AE234" s="423"/>
      <c r="AF234" s="635"/>
      <c r="AG234" s="422">
        <v>0</v>
      </c>
      <c r="AH234" s="377">
        <v>0</v>
      </c>
      <c r="AI234" s="423"/>
      <c r="AJ234" s="439"/>
      <c r="AK234" s="710"/>
      <c r="AL234" s="710"/>
      <c r="AM234" s="534"/>
      <c r="AN234" s="423"/>
      <c r="AO234" s="424"/>
      <c r="AP234" s="424">
        <f t="shared" si="467"/>
        <v>0</v>
      </c>
      <c r="AQ234" s="439">
        <f>SUM(Q234,AJ234)</f>
        <v>0</v>
      </c>
      <c r="AR234" s="710"/>
      <c r="AS234" s="98"/>
      <c r="AT234" s="87">
        <f>SUM(T234,AM234)</f>
        <v>0</v>
      </c>
      <c r="AU234" s="61"/>
      <c r="AV234" s="424"/>
      <c r="AW234" s="112">
        <f t="shared" si="468"/>
        <v>0</v>
      </c>
      <c r="AX234" s="85">
        <f>AQ234/6</f>
        <v>0</v>
      </c>
      <c r="AY234" s="85">
        <f>AT234/6</f>
        <v>0</v>
      </c>
      <c r="BC234" s="635"/>
      <c r="BD234" s="377">
        <v>0</v>
      </c>
      <c r="BE234" s="377">
        <v>0</v>
      </c>
      <c r="BF234" s="645"/>
      <c r="BG234" s="635"/>
      <c r="BH234" s="377">
        <v>0</v>
      </c>
      <c r="BI234" s="377">
        <v>0</v>
      </c>
      <c r="BJ234" s="645"/>
      <c r="BK234" s="635"/>
      <c r="BL234" s="422">
        <v>0</v>
      </c>
      <c r="BM234" s="377">
        <v>0</v>
      </c>
      <c r="BN234" s="423"/>
      <c r="BO234" s="439"/>
      <c r="BP234" s="710"/>
      <c r="BQ234" s="534"/>
      <c r="BR234" s="423"/>
      <c r="BS234" s="424">
        <f t="shared" si="469"/>
        <v>0</v>
      </c>
      <c r="BT234" s="635"/>
      <c r="BU234" s="422">
        <v>0</v>
      </c>
      <c r="BV234" s="377">
        <v>0</v>
      </c>
      <c r="BW234" s="423"/>
      <c r="BX234" s="635"/>
      <c r="BY234" s="422">
        <v>0</v>
      </c>
      <c r="BZ234" s="377">
        <v>0</v>
      </c>
      <c r="CA234" s="423"/>
      <c r="CB234" s="635"/>
      <c r="CC234" s="422">
        <v>0</v>
      </c>
      <c r="CD234" s="377">
        <v>0</v>
      </c>
      <c r="CE234" s="423"/>
      <c r="CF234" s="439"/>
      <c r="CG234" s="710"/>
      <c r="CH234" s="534"/>
      <c r="CI234" s="423"/>
      <c r="CJ234" s="424">
        <f t="shared" si="470"/>
        <v>0</v>
      </c>
      <c r="CK234" s="439">
        <f>SUM(BO234,CF234)</f>
        <v>0</v>
      </c>
      <c r="CL234" s="98"/>
      <c r="CM234" s="87">
        <f>SUM(BQ234,CH234)</f>
        <v>0</v>
      </c>
      <c r="CN234" s="61"/>
      <c r="CO234" s="112">
        <f t="shared" si="471"/>
        <v>0</v>
      </c>
      <c r="CP234" s="85">
        <f>CK234/6</f>
        <v>0</v>
      </c>
      <c r="CQ234" s="85">
        <f>CM234/6</f>
        <v>0</v>
      </c>
    </row>
    <row r="235" spans="1:98" ht="12" hidden="1" customHeight="1">
      <c r="A235" s="40"/>
      <c r="B235" s="39" t="s">
        <v>16</v>
      </c>
      <c r="C235" s="246"/>
      <c r="D235" s="44"/>
      <c r="E235" s="583"/>
      <c r="F235" s="524" t="e">
        <f>#REF!+F75-#REF!</f>
        <v>#REF!</v>
      </c>
      <c r="G235" s="524" t="e">
        <f>#REF!+G75-#REF!</f>
        <v>#REF!</v>
      </c>
      <c r="H235" s="641"/>
      <c r="I235" s="583"/>
      <c r="J235" s="524" t="e">
        <f>#REF!+J75-#REF!</f>
        <v>#REF!</v>
      </c>
      <c r="K235" s="524" t="e">
        <f>#REF!+K75-#REF!</f>
        <v>#REF!</v>
      </c>
      <c r="L235" s="641"/>
      <c r="M235" s="583"/>
      <c r="N235" s="566" t="e">
        <f>#REF!+N75-#REF!</f>
        <v>#REF!</v>
      </c>
      <c r="O235" s="524" t="e">
        <f>#REF!+O75-#REF!</f>
        <v>#REF!</v>
      </c>
      <c r="P235" s="663"/>
      <c r="Q235" s="621"/>
      <c r="R235" s="711"/>
      <c r="S235" s="711"/>
      <c r="T235" s="712"/>
      <c r="U235" s="663"/>
      <c r="V235" s="1001"/>
      <c r="W235" s="584">
        <f t="shared" si="466"/>
        <v>0</v>
      </c>
      <c r="X235" s="583"/>
      <c r="Y235" s="566" t="e">
        <f>#REF!+Y75-#REF!</f>
        <v>#REF!</v>
      </c>
      <c r="Z235" s="524" t="e">
        <f>#REF!+Z75-#REF!</f>
        <v>#REF!</v>
      </c>
      <c r="AA235" s="663"/>
      <c r="AB235" s="583"/>
      <c r="AC235" s="566" t="e">
        <f>E236+AC75-#REF!</f>
        <v>#REF!</v>
      </c>
      <c r="AD235" s="524" t="e">
        <f>F236+AD75-#REF!</f>
        <v>#REF!</v>
      </c>
      <c r="AE235" s="663"/>
      <c r="AF235" s="583"/>
      <c r="AG235" s="566" t="e">
        <f>I236+AG75-#REF!</f>
        <v>#REF!</v>
      </c>
      <c r="AH235" s="524" t="e">
        <f>J236+AH75-#REF!</f>
        <v>#REF!</v>
      </c>
      <c r="AI235" s="663"/>
      <c r="AJ235" s="621"/>
      <c r="AK235" s="711"/>
      <c r="AL235" s="711"/>
      <c r="AM235" s="712"/>
      <c r="AN235" s="663"/>
      <c r="AO235" s="1001"/>
      <c r="AP235" s="584">
        <f t="shared" si="467"/>
        <v>0</v>
      </c>
      <c r="AQ235" s="444"/>
      <c r="AR235" s="711"/>
      <c r="AS235" s="100"/>
      <c r="AT235" s="51"/>
      <c r="AU235" s="209"/>
      <c r="AV235" s="1001"/>
      <c r="AW235" s="111">
        <f t="shared" si="468"/>
        <v>0</v>
      </c>
      <c r="AX235" s="85"/>
      <c r="AY235" s="85"/>
      <c r="BC235" s="583"/>
      <c r="BD235" s="524" t="e">
        <f>#REF!+BD75-#REF!</f>
        <v>#REF!</v>
      </c>
      <c r="BE235" s="524" t="e">
        <f>#REF!+BE75-#REF!</f>
        <v>#REF!</v>
      </c>
      <c r="BF235" s="641"/>
      <c r="BG235" s="583"/>
      <c r="BH235" s="524" t="e">
        <f>#REF!+BH75-#REF!</f>
        <v>#REF!</v>
      </c>
      <c r="BI235" s="524" t="e">
        <f>#REF!+BI75-#REF!</f>
        <v>#REF!</v>
      </c>
      <c r="BJ235" s="641"/>
      <c r="BK235" s="583"/>
      <c r="BL235" s="566" t="e">
        <f>#REF!+BL75-#REF!</f>
        <v>#REF!</v>
      </c>
      <c r="BM235" s="524" t="e">
        <f>#REF!+BM75-#REF!</f>
        <v>#REF!</v>
      </c>
      <c r="BN235" s="663"/>
      <c r="BO235" s="621"/>
      <c r="BP235" s="711"/>
      <c r="BQ235" s="712"/>
      <c r="BR235" s="663"/>
      <c r="BS235" s="584">
        <f t="shared" si="469"/>
        <v>0</v>
      </c>
      <c r="BT235" s="583"/>
      <c r="BU235" s="566" t="e">
        <f>#REF!+BU75-#REF!</f>
        <v>#REF!</v>
      </c>
      <c r="BV235" s="524" t="e">
        <f>#REF!+BV75-#REF!</f>
        <v>#REF!</v>
      </c>
      <c r="BW235" s="663"/>
      <c r="BX235" s="583"/>
      <c r="BY235" s="566" t="e">
        <f>BC236+BY75-#REF!</f>
        <v>#REF!</v>
      </c>
      <c r="BZ235" s="524" t="e">
        <f>BD236+BZ75-#REF!</f>
        <v>#REF!</v>
      </c>
      <c r="CA235" s="663"/>
      <c r="CB235" s="583"/>
      <c r="CC235" s="566" t="e">
        <f>BG236+CC75-#REF!</f>
        <v>#REF!</v>
      </c>
      <c r="CD235" s="524" t="e">
        <f>BH236+CD75-#REF!</f>
        <v>#REF!</v>
      </c>
      <c r="CE235" s="663"/>
      <c r="CF235" s="621"/>
      <c r="CG235" s="711"/>
      <c r="CH235" s="712"/>
      <c r="CI235" s="663"/>
      <c r="CJ235" s="584">
        <f t="shared" si="470"/>
        <v>0</v>
      </c>
      <c r="CK235" s="444"/>
      <c r="CL235" s="100"/>
      <c r="CM235" s="51"/>
      <c r="CN235" s="209"/>
      <c r="CO235" s="111">
        <f t="shared" si="471"/>
        <v>0</v>
      </c>
      <c r="CP235" s="85"/>
      <c r="CQ235" s="85"/>
    </row>
    <row r="236" spans="1:98" s="75" customFormat="1" ht="12" hidden="1" customHeight="1">
      <c r="A236" s="40"/>
      <c r="B236" s="41" t="s">
        <v>6</v>
      </c>
      <c r="C236" s="187"/>
      <c r="D236" s="42"/>
      <c r="E236" s="635"/>
      <c r="F236" s="377">
        <v>0</v>
      </c>
      <c r="G236" s="377">
        <v>0</v>
      </c>
      <c r="H236" s="645"/>
      <c r="I236" s="635"/>
      <c r="J236" s="377">
        <v>0</v>
      </c>
      <c r="K236" s="377">
        <v>0</v>
      </c>
      <c r="L236" s="645"/>
      <c r="M236" s="635"/>
      <c r="N236" s="422">
        <v>0</v>
      </c>
      <c r="O236" s="377">
        <v>0</v>
      </c>
      <c r="P236" s="423"/>
      <c r="Q236" s="439"/>
      <c r="R236" s="710"/>
      <c r="S236" s="710"/>
      <c r="T236" s="534"/>
      <c r="U236" s="423"/>
      <c r="V236" s="424"/>
      <c r="W236" s="424">
        <f t="shared" si="466"/>
        <v>0</v>
      </c>
      <c r="X236" s="635"/>
      <c r="Y236" s="422">
        <v>0</v>
      </c>
      <c r="Z236" s="377">
        <v>0</v>
      </c>
      <c r="AA236" s="423"/>
      <c r="AB236" s="635"/>
      <c r="AC236" s="422">
        <v>0</v>
      </c>
      <c r="AD236" s="377">
        <v>0</v>
      </c>
      <c r="AE236" s="423"/>
      <c r="AF236" s="635"/>
      <c r="AG236" s="422">
        <v>0</v>
      </c>
      <c r="AH236" s="377">
        <v>0</v>
      </c>
      <c r="AI236" s="423"/>
      <c r="AJ236" s="439"/>
      <c r="AK236" s="710"/>
      <c r="AL236" s="710"/>
      <c r="AM236" s="534"/>
      <c r="AN236" s="423"/>
      <c r="AO236" s="424"/>
      <c r="AP236" s="424">
        <f t="shared" si="467"/>
        <v>0</v>
      </c>
      <c r="AQ236" s="439">
        <f>SUM(Q236,AJ236)</f>
        <v>0</v>
      </c>
      <c r="AR236" s="710"/>
      <c r="AS236" s="98"/>
      <c r="AT236" s="87">
        <f>SUM(T236,AM236)</f>
        <v>0</v>
      </c>
      <c r="AU236" s="61"/>
      <c r="AV236" s="424"/>
      <c r="AW236" s="112">
        <f t="shared" si="468"/>
        <v>0</v>
      </c>
      <c r="AX236" s="85">
        <f>AQ236/6</f>
        <v>0</v>
      </c>
      <c r="AY236" s="85">
        <f>AT236/6</f>
        <v>0</v>
      </c>
      <c r="BC236" s="635"/>
      <c r="BD236" s="377">
        <v>0</v>
      </c>
      <c r="BE236" s="377">
        <v>0</v>
      </c>
      <c r="BF236" s="645"/>
      <c r="BG236" s="635"/>
      <c r="BH236" s="377">
        <v>0</v>
      </c>
      <c r="BI236" s="377">
        <v>0</v>
      </c>
      <c r="BJ236" s="645"/>
      <c r="BK236" s="635"/>
      <c r="BL236" s="422">
        <v>0</v>
      </c>
      <c r="BM236" s="377">
        <v>0</v>
      </c>
      <c r="BN236" s="423"/>
      <c r="BO236" s="439"/>
      <c r="BP236" s="710"/>
      <c r="BQ236" s="534"/>
      <c r="BR236" s="423"/>
      <c r="BS236" s="424">
        <f t="shared" si="469"/>
        <v>0</v>
      </c>
      <c r="BT236" s="635"/>
      <c r="BU236" s="422">
        <v>0</v>
      </c>
      <c r="BV236" s="377">
        <v>0</v>
      </c>
      <c r="BW236" s="423"/>
      <c r="BX236" s="635"/>
      <c r="BY236" s="422">
        <v>0</v>
      </c>
      <c r="BZ236" s="377">
        <v>0</v>
      </c>
      <c r="CA236" s="423"/>
      <c r="CB236" s="635"/>
      <c r="CC236" s="422">
        <v>0</v>
      </c>
      <c r="CD236" s="377">
        <v>0</v>
      </c>
      <c r="CE236" s="423"/>
      <c r="CF236" s="439"/>
      <c r="CG236" s="710"/>
      <c r="CH236" s="534"/>
      <c r="CI236" s="423"/>
      <c r="CJ236" s="424">
        <f t="shared" si="470"/>
        <v>0</v>
      </c>
      <c r="CK236" s="439">
        <f>SUM(BO236,CF236)</f>
        <v>0</v>
      </c>
      <c r="CL236" s="98"/>
      <c r="CM236" s="87">
        <f>SUM(BQ236,CH236)</f>
        <v>0</v>
      </c>
      <c r="CN236" s="61"/>
      <c r="CO236" s="112">
        <f t="shared" si="471"/>
        <v>0</v>
      </c>
      <c r="CP236" s="85">
        <f>CK236/6</f>
        <v>0</v>
      </c>
      <c r="CQ236" s="85">
        <f>CM236/6</f>
        <v>0</v>
      </c>
    </row>
    <row r="237" spans="1:98" s="75" customFormat="1" ht="12" hidden="1" customHeight="1">
      <c r="A237" s="40"/>
      <c r="B237" s="39" t="s">
        <v>16</v>
      </c>
      <c r="C237" s="246"/>
      <c r="D237" s="44"/>
      <c r="E237" s="583"/>
      <c r="F237" s="524" t="e">
        <f>#REF!+F95-#REF!</f>
        <v>#REF!</v>
      </c>
      <c r="G237" s="524" t="e">
        <f>#REF!+G95-#REF!</f>
        <v>#REF!</v>
      </c>
      <c r="H237" s="641"/>
      <c r="I237" s="583"/>
      <c r="J237" s="524" t="e">
        <f>#REF!+J95-#REF!</f>
        <v>#REF!</v>
      </c>
      <c r="K237" s="524" t="e">
        <f>#REF!+K95-#REF!</f>
        <v>#REF!</v>
      </c>
      <c r="L237" s="641"/>
      <c r="M237" s="583"/>
      <c r="N237" s="575" t="e">
        <f>#REF!+N95-#REF!</f>
        <v>#REF!</v>
      </c>
      <c r="O237" s="524" t="e">
        <f>#REF!+O95-#REF!</f>
        <v>#REF!</v>
      </c>
      <c r="P237" s="663"/>
      <c r="Q237" s="583"/>
      <c r="R237" s="713"/>
      <c r="S237" s="713"/>
      <c r="T237" s="712"/>
      <c r="U237" s="663"/>
      <c r="V237" s="1001"/>
      <c r="W237" s="584">
        <f t="shared" si="466"/>
        <v>0</v>
      </c>
      <c r="X237" s="583"/>
      <c r="Y237" s="575" t="e">
        <f>#REF!+Y95-#REF!</f>
        <v>#REF!</v>
      </c>
      <c r="Z237" s="524" t="e">
        <f>#REF!+Z95-#REF!</f>
        <v>#REF!</v>
      </c>
      <c r="AA237" s="663"/>
      <c r="AB237" s="583"/>
      <c r="AC237" s="575" t="e">
        <f>E238+AC95-#REF!</f>
        <v>#REF!</v>
      </c>
      <c r="AD237" s="524" t="e">
        <f>F238+AD95-#REF!</f>
        <v>#REF!</v>
      </c>
      <c r="AE237" s="663"/>
      <c r="AF237" s="583"/>
      <c r="AG237" s="575" t="e">
        <f>I238+AG95-#REF!</f>
        <v>#REF!</v>
      </c>
      <c r="AH237" s="524" t="e">
        <f>J238+AH95-#REF!</f>
        <v>#REF!</v>
      </c>
      <c r="AI237" s="663"/>
      <c r="AJ237" s="583"/>
      <c r="AK237" s="713"/>
      <c r="AL237" s="713"/>
      <c r="AM237" s="712"/>
      <c r="AN237" s="663"/>
      <c r="AO237" s="1001"/>
      <c r="AP237" s="584">
        <f t="shared" si="467"/>
        <v>0</v>
      </c>
      <c r="AQ237" s="583"/>
      <c r="AR237" s="713"/>
      <c r="AS237" s="93"/>
      <c r="AT237" s="51"/>
      <c r="AU237" s="49"/>
      <c r="AV237" s="1001"/>
      <c r="AW237" s="111">
        <f t="shared" si="468"/>
        <v>0</v>
      </c>
      <c r="AX237" s="85"/>
      <c r="AY237" s="85"/>
      <c r="BC237" s="583"/>
      <c r="BD237" s="524" t="e">
        <f>#REF!+BD95-#REF!</f>
        <v>#REF!</v>
      </c>
      <c r="BE237" s="524" t="e">
        <f>#REF!+BE95-#REF!</f>
        <v>#REF!</v>
      </c>
      <c r="BF237" s="641"/>
      <c r="BG237" s="583"/>
      <c r="BH237" s="524" t="e">
        <f>#REF!+BH95-#REF!</f>
        <v>#REF!</v>
      </c>
      <c r="BI237" s="524" t="e">
        <f>#REF!+BI95-#REF!</f>
        <v>#REF!</v>
      </c>
      <c r="BJ237" s="641"/>
      <c r="BK237" s="583"/>
      <c r="BL237" s="575" t="e">
        <f>#REF!+BL95-#REF!</f>
        <v>#REF!</v>
      </c>
      <c r="BM237" s="524" t="e">
        <f>#REF!+BM95-#REF!</f>
        <v>#REF!</v>
      </c>
      <c r="BN237" s="663"/>
      <c r="BO237" s="583"/>
      <c r="BP237" s="713"/>
      <c r="BQ237" s="712"/>
      <c r="BR237" s="663"/>
      <c r="BS237" s="584">
        <f t="shared" si="469"/>
        <v>0</v>
      </c>
      <c r="BT237" s="583"/>
      <c r="BU237" s="575" t="e">
        <f>#REF!+BU95-#REF!</f>
        <v>#REF!</v>
      </c>
      <c r="BV237" s="524" t="e">
        <f>#REF!+BV95-#REF!</f>
        <v>#REF!</v>
      </c>
      <c r="BW237" s="663"/>
      <c r="BX237" s="583"/>
      <c r="BY237" s="575" t="e">
        <f>BC238+BY95-#REF!</f>
        <v>#REF!</v>
      </c>
      <c r="BZ237" s="524" t="e">
        <f>BD238+BZ95-#REF!</f>
        <v>#REF!</v>
      </c>
      <c r="CA237" s="663"/>
      <c r="CB237" s="583"/>
      <c r="CC237" s="575" t="e">
        <f>BG238+CC95-#REF!</f>
        <v>#REF!</v>
      </c>
      <c r="CD237" s="524" t="e">
        <f>BH238+CD95-#REF!</f>
        <v>#REF!</v>
      </c>
      <c r="CE237" s="663"/>
      <c r="CF237" s="583"/>
      <c r="CG237" s="713"/>
      <c r="CH237" s="712"/>
      <c r="CI237" s="663"/>
      <c r="CJ237" s="584">
        <f t="shared" si="470"/>
        <v>0</v>
      </c>
      <c r="CK237" s="583"/>
      <c r="CL237" s="93"/>
      <c r="CM237" s="51"/>
      <c r="CN237" s="49"/>
      <c r="CO237" s="111">
        <f t="shared" si="471"/>
        <v>0</v>
      </c>
      <c r="CP237" s="85"/>
      <c r="CQ237" s="85"/>
    </row>
    <row r="238" spans="1:98" ht="12" hidden="1" customHeight="1">
      <c r="A238" s="40"/>
      <c r="B238" s="41" t="s">
        <v>7</v>
      </c>
      <c r="C238" s="187"/>
      <c r="D238" s="42"/>
      <c r="E238" s="635"/>
      <c r="F238" s="377">
        <v>0</v>
      </c>
      <c r="G238" s="377">
        <v>0</v>
      </c>
      <c r="H238" s="645"/>
      <c r="I238" s="635"/>
      <c r="J238" s="377">
        <v>0</v>
      </c>
      <c r="K238" s="377">
        <v>0</v>
      </c>
      <c r="L238" s="645"/>
      <c r="M238" s="635"/>
      <c r="N238" s="422">
        <v>0</v>
      </c>
      <c r="O238" s="377">
        <v>0</v>
      </c>
      <c r="P238" s="423"/>
      <c r="Q238" s="439"/>
      <c r="R238" s="710"/>
      <c r="S238" s="710"/>
      <c r="T238" s="534"/>
      <c r="U238" s="423"/>
      <c r="V238" s="424"/>
      <c r="W238" s="424">
        <f t="shared" si="466"/>
        <v>0</v>
      </c>
      <c r="X238" s="635"/>
      <c r="Y238" s="422">
        <v>0</v>
      </c>
      <c r="Z238" s="377">
        <v>0</v>
      </c>
      <c r="AA238" s="423"/>
      <c r="AB238" s="635"/>
      <c r="AC238" s="422">
        <v>0</v>
      </c>
      <c r="AD238" s="377">
        <v>0</v>
      </c>
      <c r="AE238" s="423"/>
      <c r="AF238" s="635"/>
      <c r="AG238" s="422">
        <v>0</v>
      </c>
      <c r="AH238" s="377">
        <v>0</v>
      </c>
      <c r="AI238" s="423"/>
      <c r="AJ238" s="439"/>
      <c r="AK238" s="710"/>
      <c r="AL238" s="710"/>
      <c r="AM238" s="534"/>
      <c r="AN238" s="423"/>
      <c r="AO238" s="424"/>
      <c r="AP238" s="424">
        <f t="shared" si="467"/>
        <v>0</v>
      </c>
      <c r="AQ238" s="439">
        <f>SUM(Q238,AJ238)</f>
        <v>0</v>
      </c>
      <c r="AR238" s="710"/>
      <c r="AS238" s="98"/>
      <c r="AT238" s="87">
        <f>SUM(T238,AM238)</f>
        <v>0</v>
      </c>
      <c r="AU238" s="61"/>
      <c r="AV238" s="424"/>
      <c r="AW238" s="112">
        <f t="shared" si="468"/>
        <v>0</v>
      </c>
      <c r="AX238" s="85">
        <f>AQ238/6</f>
        <v>0</v>
      </c>
      <c r="AY238" s="85">
        <f>AT238/6</f>
        <v>0</v>
      </c>
      <c r="BC238" s="635"/>
      <c r="BD238" s="377">
        <v>0</v>
      </c>
      <c r="BE238" s="377">
        <v>0</v>
      </c>
      <c r="BF238" s="645"/>
      <c r="BG238" s="635"/>
      <c r="BH238" s="377">
        <v>0</v>
      </c>
      <c r="BI238" s="377">
        <v>0</v>
      </c>
      <c r="BJ238" s="645"/>
      <c r="BK238" s="635"/>
      <c r="BL238" s="422">
        <v>0</v>
      </c>
      <c r="BM238" s="377">
        <v>0</v>
      </c>
      <c r="BN238" s="423"/>
      <c r="BO238" s="439"/>
      <c r="BP238" s="710"/>
      <c r="BQ238" s="534"/>
      <c r="BR238" s="423"/>
      <c r="BS238" s="424">
        <f t="shared" si="469"/>
        <v>0</v>
      </c>
      <c r="BT238" s="635"/>
      <c r="BU238" s="422">
        <v>0</v>
      </c>
      <c r="BV238" s="377">
        <v>0</v>
      </c>
      <c r="BW238" s="423"/>
      <c r="BX238" s="635"/>
      <c r="BY238" s="422">
        <v>0</v>
      </c>
      <c r="BZ238" s="377">
        <v>0</v>
      </c>
      <c r="CA238" s="423"/>
      <c r="CB238" s="635"/>
      <c r="CC238" s="422">
        <v>0</v>
      </c>
      <c r="CD238" s="377">
        <v>0</v>
      </c>
      <c r="CE238" s="423"/>
      <c r="CF238" s="439"/>
      <c r="CG238" s="710"/>
      <c r="CH238" s="534"/>
      <c r="CI238" s="423"/>
      <c r="CJ238" s="424">
        <f t="shared" si="470"/>
        <v>0</v>
      </c>
      <c r="CK238" s="439">
        <f>SUM(BO238,CF238)</f>
        <v>0</v>
      </c>
      <c r="CL238" s="98"/>
      <c r="CM238" s="87">
        <f>SUM(BQ238,CH238)</f>
        <v>0</v>
      </c>
      <c r="CN238" s="61"/>
      <c r="CO238" s="112">
        <f t="shared" si="471"/>
        <v>0</v>
      </c>
      <c r="CP238" s="85">
        <f>CK238/6</f>
        <v>0</v>
      </c>
      <c r="CQ238" s="85">
        <f>CM238/6</f>
        <v>0</v>
      </c>
    </row>
    <row r="239" spans="1:98" ht="12" hidden="1" customHeight="1">
      <c r="A239" s="33"/>
      <c r="B239" s="39" t="s">
        <v>16</v>
      </c>
      <c r="C239" s="246"/>
      <c r="D239" s="44"/>
      <c r="E239" s="583"/>
      <c r="F239" s="524" t="e">
        <f>#REF!+F93-#REF!</f>
        <v>#REF!</v>
      </c>
      <c r="G239" s="524" t="e">
        <f>#REF!+G93-#REF!</f>
        <v>#REF!</v>
      </c>
      <c r="H239" s="641"/>
      <c r="I239" s="583"/>
      <c r="J239" s="524" t="e">
        <f>#REF!+J93-#REF!</f>
        <v>#REF!</v>
      </c>
      <c r="K239" s="524" t="e">
        <f>#REF!+K93-#REF!</f>
        <v>#REF!</v>
      </c>
      <c r="L239" s="641"/>
      <c r="M239" s="583"/>
      <c r="N239" s="575" t="e">
        <f>#REF!+N93-#REF!</f>
        <v>#REF!</v>
      </c>
      <c r="O239" s="524" t="e">
        <f>#REF!+O93-#REF!</f>
        <v>#REF!</v>
      </c>
      <c r="P239" s="663"/>
      <c r="Q239" s="621"/>
      <c r="R239" s="711"/>
      <c r="S239" s="711"/>
      <c r="T239" s="712"/>
      <c r="U239" s="663"/>
      <c r="V239" s="1001"/>
      <c r="W239" s="584">
        <f t="shared" si="466"/>
        <v>0</v>
      </c>
      <c r="X239" s="583"/>
      <c r="Y239" s="575" t="e">
        <f>#REF!+Y93-#REF!</f>
        <v>#REF!</v>
      </c>
      <c r="Z239" s="524" t="e">
        <f>#REF!+Z93-#REF!</f>
        <v>#REF!</v>
      </c>
      <c r="AA239" s="663"/>
      <c r="AB239" s="583"/>
      <c r="AC239" s="575" t="e">
        <f>E240+AC93-#REF!</f>
        <v>#REF!</v>
      </c>
      <c r="AD239" s="524" t="e">
        <f>F240+AD93-#REF!</f>
        <v>#REF!</v>
      </c>
      <c r="AE239" s="663"/>
      <c r="AF239" s="583"/>
      <c r="AG239" s="575" t="e">
        <f>I240+AG93-#REF!</f>
        <v>#REF!</v>
      </c>
      <c r="AH239" s="524" t="e">
        <f>J240+AH93-#REF!</f>
        <v>#REF!</v>
      </c>
      <c r="AI239" s="663"/>
      <c r="AJ239" s="621"/>
      <c r="AK239" s="711"/>
      <c r="AL239" s="711"/>
      <c r="AM239" s="712"/>
      <c r="AN239" s="663"/>
      <c r="AO239" s="1001"/>
      <c r="AP239" s="584">
        <f t="shared" si="467"/>
        <v>0</v>
      </c>
      <c r="AQ239" s="444"/>
      <c r="AR239" s="711"/>
      <c r="AS239" s="100"/>
      <c r="AT239" s="51"/>
      <c r="AU239" s="49"/>
      <c r="AV239" s="1001"/>
      <c r="AW239" s="111">
        <f t="shared" si="468"/>
        <v>0</v>
      </c>
      <c r="AX239" s="24"/>
      <c r="AY239" s="24"/>
      <c r="BC239" s="583"/>
      <c r="BD239" s="524" t="e">
        <f>#REF!+BD93-#REF!</f>
        <v>#REF!</v>
      </c>
      <c r="BE239" s="524" t="e">
        <f>#REF!+BE93-#REF!</f>
        <v>#REF!</v>
      </c>
      <c r="BF239" s="641"/>
      <c r="BG239" s="583"/>
      <c r="BH239" s="524" t="e">
        <f>#REF!+BH93-#REF!</f>
        <v>#REF!</v>
      </c>
      <c r="BI239" s="524" t="e">
        <f>#REF!+BI93-#REF!</f>
        <v>#REF!</v>
      </c>
      <c r="BJ239" s="641"/>
      <c r="BK239" s="583"/>
      <c r="BL239" s="575" t="e">
        <f>#REF!+BL93-#REF!</f>
        <v>#REF!</v>
      </c>
      <c r="BM239" s="524" t="e">
        <f>#REF!+BM93-#REF!</f>
        <v>#REF!</v>
      </c>
      <c r="BN239" s="663"/>
      <c r="BO239" s="621"/>
      <c r="BP239" s="711"/>
      <c r="BQ239" s="712"/>
      <c r="BR239" s="663"/>
      <c r="BS239" s="584">
        <f t="shared" si="469"/>
        <v>0</v>
      </c>
      <c r="BT239" s="583"/>
      <c r="BU239" s="575" t="e">
        <f>#REF!+BU93-#REF!</f>
        <v>#REF!</v>
      </c>
      <c r="BV239" s="524" t="e">
        <f>#REF!+BV93-#REF!</f>
        <v>#REF!</v>
      </c>
      <c r="BW239" s="663"/>
      <c r="BX239" s="583"/>
      <c r="BY239" s="575" t="e">
        <f>BC240+BY93-#REF!</f>
        <v>#REF!</v>
      </c>
      <c r="BZ239" s="524" t="e">
        <f>BD240+BZ93-#REF!</f>
        <v>#REF!</v>
      </c>
      <c r="CA239" s="663"/>
      <c r="CB239" s="583"/>
      <c r="CC239" s="575" t="e">
        <f>BG240+CC93-#REF!</f>
        <v>#REF!</v>
      </c>
      <c r="CD239" s="524" t="e">
        <f>BH240+CD93-#REF!</f>
        <v>#REF!</v>
      </c>
      <c r="CE239" s="663"/>
      <c r="CF239" s="621"/>
      <c r="CG239" s="711"/>
      <c r="CH239" s="712"/>
      <c r="CI239" s="663"/>
      <c r="CJ239" s="584">
        <f t="shared" si="470"/>
        <v>0</v>
      </c>
      <c r="CK239" s="444"/>
      <c r="CL239" s="100"/>
      <c r="CM239" s="51"/>
      <c r="CN239" s="49"/>
      <c r="CO239" s="111">
        <f t="shared" si="471"/>
        <v>0</v>
      </c>
      <c r="CP239" s="24"/>
      <c r="CQ239" s="24"/>
    </row>
    <row r="240" spans="1:98" s="75" customFormat="1" ht="12" hidden="1" customHeight="1">
      <c r="A240" s="33"/>
      <c r="B240" s="41" t="s">
        <v>8</v>
      </c>
      <c r="C240" s="187"/>
      <c r="D240" s="42"/>
      <c r="E240" s="635"/>
      <c r="F240" s="377">
        <v>0</v>
      </c>
      <c r="G240" s="377">
        <v>0</v>
      </c>
      <c r="H240" s="645"/>
      <c r="I240" s="635"/>
      <c r="J240" s="377">
        <v>0</v>
      </c>
      <c r="K240" s="377">
        <v>0</v>
      </c>
      <c r="L240" s="645"/>
      <c r="M240" s="635"/>
      <c r="N240" s="422">
        <v>0</v>
      </c>
      <c r="O240" s="377">
        <v>0</v>
      </c>
      <c r="P240" s="423"/>
      <c r="Q240" s="439"/>
      <c r="R240" s="710"/>
      <c r="S240" s="710"/>
      <c r="T240" s="534"/>
      <c r="U240" s="423"/>
      <c r="V240" s="424"/>
      <c r="W240" s="424">
        <f t="shared" si="466"/>
        <v>0</v>
      </c>
      <c r="X240" s="635"/>
      <c r="Y240" s="422">
        <v>0</v>
      </c>
      <c r="Z240" s="377">
        <v>0</v>
      </c>
      <c r="AA240" s="423"/>
      <c r="AB240" s="635"/>
      <c r="AC240" s="422">
        <v>0</v>
      </c>
      <c r="AD240" s="377">
        <v>0</v>
      </c>
      <c r="AE240" s="423"/>
      <c r="AF240" s="635"/>
      <c r="AG240" s="422">
        <v>0</v>
      </c>
      <c r="AH240" s="377">
        <v>0</v>
      </c>
      <c r="AI240" s="423"/>
      <c r="AJ240" s="439"/>
      <c r="AK240" s="710"/>
      <c r="AL240" s="710"/>
      <c r="AM240" s="534"/>
      <c r="AN240" s="423"/>
      <c r="AO240" s="424"/>
      <c r="AP240" s="424">
        <f t="shared" si="467"/>
        <v>0</v>
      </c>
      <c r="AQ240" s="439">
        <f>SUM(Q240,AJ240)</f>
        <v>0</v>
      </c>
      <c r="AR240" s="710"/>
      <c r="AS240" s="98"/>
      <c r="AT240" s="87">
        <f>SUM(T240,AM240)</f>
        <v>0</v>
      </c>
      <c r="AU240" s="61"/>
      <c r="AV240" s="424"/>
      <c r="AW240" s="112">
        <f t="shared" si="468"/>
        <v>0</v>
      </c>
      <c r="AX240" s="85">
        <f>AQ240/6</f>
        <v>0</v>
      </c>
      <c r="AY240" s="85">
        <f>AT240/6</f>
        <v>0</v>
      </c>
      <c r="BC240" s="635"/>
      <c r="BD240" s="377">
        <v>0</v>
      </c>
      <c r="BE240" s="377">
        <v>0</v>
      </c>
      <c r="BF240" s="645"/>
      <c r="BG240" s="635"/>
      <c r="BH240" s="377">
        <v>0</v>
      </c>
      <c r="BI240" s="377">
        <v>0</v>
      </c>
      <c r="BJ240" s="645"/>
      <c r="BK240" s="635"/>
      <c r="BL240" s="422">
        <v>0</v>
      </c>
      <c r="BM240" s="377">
        <v>0</v>
      </c>
      <c r="BN240" s="423"/>
      <c r="BO240" s="439"/>
      <c r="BP240" s="710"/>
      <c r="BQ240" s="534"/>
      <c r="BR240" s="423"/>
      <c r="BS240" s="424">
        <f t="shared" si="469"/>
        <v>0</v>
      </c>
      <c r="BT240" s="635"/>
      <c r="BU240" s="422">
        <v>0</v>
      </c>
      <c r="BV240" s="377">
        <v>0</v>
      </c>
      <c r="BW240" s="423"/>
      <c r="BX240" s="635"/>
      <c r="BY240" s="422">
        <v>0</v>
      </c>
      <c r="BZ240" s="377">
        <v>0</v>
      </c>
      <c r="CA240" s="423"/>
      <c r="CB240" s="635"/>
      <c r="CC240" s="422">
        <v>0</v>
      </c>
      <c r="CD240" s="377">
        <v>0</v>
      </c>
      <c r="CE240" s="423"/>
      <c r="CF240" s="439"/>
      <c r="CG240" s="710"/>
      <c r="CH240" s="534"/>
      <c r="CI240" s="423"/>
      <c r="CJ240" s="424">
        <f t="shared" si="470"/>
        <v>0</v>
      </c>
      <c r="CK240" s="439">
        <f>SUM(BO240,CF240)</f>
        <v>0</v>
      </c>
      <c r="CL240" s="98"/>
      <c r="CM240" s="87">
        <f>SUM(BQ240,CH240)</f>
        <v>0</v>
      </c>
      <c r="CN240" s="61"/>
      <c r="CO240" s="112">
        <f t="shared" si="471"/>
        <v>0</v>
      </c>
      <c r="CP240" s="85">
        <f>CK240/6</f>
        <v>0</v>
      </c>
      <c r="CQ240" s="85">
        <f>CM240/6</f>
        <v>0</v>
      </c>
    </row>
    <row r="241" spans="1:98" ht="12" hidden="1" customHeight="1">
      <c r="A241" s="33"/>
      <c r="B241" s="39" t="s">
        <v>16</v>
      </c>
      <c r="C241" s="246"/>
      <c r="D241" s="44"/>
      <c r="E241" s="583"/>
      <c r="F241" s="524" t="e">
        <f>#REF!+F86-#REF!</f>
        <v>#REF!</v>
      </c>
      <c r="G241" s="524" t="e">
        <f>#REF!+G86-#REF!</f>
        <v>#REF!</v>
      </c>
      <c r="H241" s="641"/>
      <c r="I241" s="583"/>
      <c r="J241" s="524" t="e">
        <f>#REF!+J86-#REF!</f>
        <v>#REF!</v>
      </c>
      <c r="K241" s="524" t="e">
        <f>#REF!+K86-#REF!</f>
        <v>#REF!</v>
      </c>
      <c r="L241" s="641"/>
      <c r="M241" s="583"/>
      <c r="N241" s="575" t="e">
        <f>#REF!+N86-#REF!</f>
        <v>#REF!</v>
      </c>
      <c r="O241" s="524" t="e">
        <f>#REF!+O86-#REF!</f>
        <v>#REF!</v>
      </c>
      <c r="P241" s="663"/>
      <c r="Q241" s="621"/>
      <c r="R241" s="711"/>
      <c r="S241" s="711"/>
      <c r="T241" s="712"/>
      <c r="U241" s="663"/>
      <c r="V241" s="1001"/>
      <c r="W241" s="584">
        <f t="shared" si="466"/>
        <v>0</v>
      </c>
      <c r="X241" s="583"/>
      <c r="Y241" s="575" t="e">
        <f>#REF!+Y86-#REF!</f>
        <v>#REF!</v>
      </c>
      <c r="Z241" s="524" t="e">
        <f>#REF!+Z86-#REF!</f>
        <v>#REF!</v>
      </c>
      <c r="AA241" s="663"/>
      <c r="AB241" s="583"/>
      <c r="AC241" s="575" t="e">
        <f>E242+AC86-#REF!</f>
        <v>#REF!</v>
      </c>
      <c r="AD241" s="524" t="e">
        <f>F242+AD86-#REF!</f>
        <v>#REF!</v>
      </c>
      <c r="AE241" s="663"/>
      <c r="AF241" s="583"/>
      <c r="AG241" s="575" t="e">
        <f>I242+AG86-#REF!</f>
        <v>#REF!</v>
      </c>
      <c r="AH241" s="524" t="e">
        <f>J242+AH86-#REF!</f>
        <v>#REF!</v>
      </c>
      <c r="AI241" s="663"/>
      <c r="AJ241" s="621"/>
      <c r="AK241" s="711"/>
      <c r="AL241" s="711"/>
      <c r="AM241" s="712"/>
      <c r="AN241" s="663"/>
      <c r="AO241" s="1001"/>
      <c r="AP241" s="584">
        <f t="shared" si="467"/>
        <v>0</v>
      </c>
      <c r="AQ241" s="444"/>
      <c r="AR241" s="711"/>
      <c r="AS241" s="100"/>
      <c r="AT241" s="51"/>
      <c r="AU241" s="49"/>
      <c r="AV241" s="1001"/>
      <c r="AW241" s="111">
        <f t="shared" si="468"/>
        <v>0</v>
      </c>
      <c r="AX241" s="24"/>
      <c r="AY241" s="24"/>
      <c r="BC241" s="583"/>
      <c r="BD241" s="524" t="e">
        <f>#REF!+BD86-#REF!</f>
        <v>#REF!</v>
      </c>
      <c r="BE241" s="524" t="e">
        <f>#REF!+BE86-#REF!</f>
        <v>#REF!</v>
      </c>
      <c r="BF241" s="641"/>
      <c r="BG241" s="583"/>
      <c r="BH241" s="524" t="e">
        <f>#REF!+BH86-#REF!</f>
        <v>#REF!</v>
      </c>
      <c r="BI241" s="524" t="e">
        <f>#REF!+BI86-#REF!</f>
        <v>#REF!</v>
      </c>
      <c r="BJ241" s="641"/>
      <c r="BK241" s="583"/>
      <c r="BL241" s="575" t="e">
        <f>#REF!+BL86-#REF!</f>
        <v>#REF!</v>
      </c>
      <c r="BM241" s="524" t="e">
        <f>#REF!+BM86-#REF!</f>
        <v>#REF!</v>
      </c>
      <c r="BN241" s="663"/>
      <c r="BO241" s="621"/>
      <c r="BP241" s="711"/>
      <c r="BQ241" s="712"/>
      <c r="BR241" s="663"/>
      <c r="BS241" s="584">
        <f t="shared" si="469"/>
        <v>0</v>
      </c>
      <c r="BT241" s="583"/>
      <c r="BU241" s="575" t="e">
        <f>#REF!+BU86-#REF!</f>
        <v>#REF!</v>
      </c>
      <c r="BV241" s="524" t="e">
        <f>#REF!+BV86-#REF!</f>
        <v>#REF!</v>
      </c>
      <c r="BW241" s="663"/>
      <c r="BX241" s="583"/>
      <c r="BY241" s="575" t="e">
        <f>BC242+BY86-#REF!</f>
        <v>#REF!</v>
      </c>
      <c r="BZ241" s="524" t="e">
        <f>BD242+BZ86-#REF!</f>
        <v>#REF!</v>
      </c>
      <c r="CA241" s="663"/>
      <c r="CB241" s="583"/>
      <c r="CC241" s="575" t="e">
        <f>BG242+CC86-#REF!</f>
        <v>#REF!</v>
      </c>
      <c r="CD241" s="524" t="e">
        <f>BH242+CD86-#REF!</f>
        <v>#REF!</v>
      </c>
      <c r="CE241" s="663"/>
      <c r="CF241" s="621"/>
      <c r="CG241" s="711"/>
      <c r="CH241" s="712"/>
      <c r="CI241" s="663"/>
      <c r="CJ241" s="584">
        <f t="shared" si="470"/>
        <v>0</v>
      </c>
      <c r="CK241" s="444"/>
      <c r="CL241" s="100"/>
      <c r="CM241" s="51"/>
      <c r="CN241" s="49"/>
      <c r="CO241" s="111">
        <f t="shared" si="471"/>
        <v>0</v>
      </c>
      <c r="CP241" s="24"/>
      <c r="CQ241" s="24"/>
    </row>
    <row r="242" spans="1:98" s="75" customFormat="1" ht="12" hidden="1" customHeight="1">
      <c r="A242" s="33"/>
      <c r="B242" s="41" t="s">
        <v>14</v>
      </c>
      <c r="C242" s="187"/>
      <c r="D242" s="42"/>
      <c r="E242" s="635"/>
      <c r="F242" s="377">
        <v>0</v>
      </c>
      <c r="G242" s="377">
        <v>0</v>
      </c>
      <c r="H242" s="645"/>
      <c r="I242" s="635"/>
      <c r="J242" s="377">
        <v>0</v>
      </c>
      <c r="K242" s="377">
        <v>0</v>
      </c>
      <c r="L242" s="645"/>
      <c r="M242" s="635"/>
      <c r="N242" s="422">
        <v>0</v>
      </c>
      <c r="O242" s="377">
        <v>0</v>
      </c>
      <c r="P242" s="423"/>
      <c r="Q242" s="439"/>
      <c r="R242" s="710"/>
      <c r="S242" s="710"/>
      <c r="T242" s="534"/>
      <c r="U242" s="423"/>
      <c r="V242" s="424"/>
      <c r="W242" s="424">
        <f t="shared" si="466"/>
        <v>0</v>
      </c>
      <c r="X242" s="635"/>
      <c r="Y242" s="422">
        <v>0</v>
      </c>
      <c r="Z242" s="377">
        <v>0</v>
      </c>
      <c r="AA242" s="423"/>
      <c r="AB242" s="635"/>
      <c r="AC242" s="422">
        <v>0</v>
      </c>
      <c r="AD242" s="377">
        <v>0</v>
      </c>
      <c r="AE242" s="423"/>
      <c r="AF242" s="635"/>
      <c r="AG242" s="422">
        <v>0</v>
      </c>
      <c r="AH242" s="377">
        <v>0</v>
      </c>
      <c r="AI242" s="423"/>
      <c r="AJ242" s="439"/>
      <c r="AK242" s="710"/>
      <c r="AL242" s="710"/>
      <c r="AM242" s="534"/>
      <c r="AN242" s="423"/>
      <c r="AO242" s="424"/>
      <c r="AP242" s="424">
        <f t="shared" si="467"/>
        <v>0</v>
      </c>
      <c r="AQ242" s="439">
        <f>SUM(Q242,AJ242)</f>
        <v>0</v>
      </c>
      <c r="AR242" s="710"/>
      <c r="AS242" s="98"/>
      <c r="AT242" s="87">
        <f>SUM(T242,AM242)</f>
        <v>0</v>
      </c>
      <c r="AU242" s="61"/>
      <c r="AV242" s="424"/>
      <c r="AW242" s="112">
        <f t="shared" si="468"/>
        <v>0</v>
      </c>
      <c r="AX242" s="85">
        <f>AQ242/6</f>
        <v>0</v>
      </c>
      <c r="AY242" s="85">
        <f>AT242/6</f>
        <v>0</v>
      </c>
      <c r="BC242" s="635"/>
      <c r="BD242" s="377">
        <v>0</v>
      </c>
      <c r="BE242" s="377">
        <v>0</v>
      </c>
      <c r="BF242" s="645"/>
      <c r="BG242" s="635"/>
      <c r="BH242" s="377">
        <v>0</v>
      </c>
      <c r="BI242" s="377">
        <v>0</v>
      </c>
      <c r="BJ242" s="645"/>
      <c r="BK242" s="635"/>
      <c r="BL242" s="422">
        <v>0</v>
      </c>
      <c r="BM242" s="377">
        <v>0</v>
      </c>
      <c r="BN242" s="423"/>
      <c r="BO242" s="439"/>
      <c r="BP242" s="710"/>
      <c r="BQ242" s="534"/>
      <c r="BR242" s="423"/>
      <c r="BS242" s="424">
        <f t="shared" si="469"/>
        <v>0</v>
      </c>
      <c r="BT242" s="635"/>
      <c r="BU242" s="422">
        <v>0</v>
      </c>
      <c r="BV242" s="377">
        <v>0</v>
      </c>
      <c r="BW242" s="423"/>
      <c r="BX242" s="635"/>
      <c r="BY242" s="422">
        <v>0</v>
      </c>
      <c r="BZ242" s="377">
        <v>0</v>
      </c>
      <c r="CA242" s="423"/>
      <c r="CB242" s="635"/>
      <c r="CC242" s="422">
        <v>0</v>
      </c>
      <c r="CD242" s="377">
        <v>0</v>
      </c>
      <c r="CE242" s="423"/>
      <c r="CF242" s="439"/>
      <c r="CG242" s="710"/>
      <c r="CH242" s="534"/>
      <c r="CI242" s="423"/>
      <c r="CJ242" s="424">
        <f t="shared" si="470"/>
        <v>0</v>
      </c>
      <c r="CK242" s="439">
        <f>SUM(BO242,CF242)</f>
        <v>0</v>
      </c>
      <c r="CL242" s="98"/>
      <c r="CM242" s="87">
        <f>SUM(BQ242,CH242)</f>
        <v>0</v>
      </c>
      <c r="CN242" s="61"/>
      <c r="CO242" s="112">
        <f t="shared" si="471"/>
        <v>0</v>
      </c>
      <c r="CP242" s="85">
        <f>CK242/6</f>
        <v>0</v>
      </c>
      <c r="CQ242" s="85">
        <f>CM242/6</f>
        <v>0</v>
      </c>
    </row>
    <row r="243" spans="1:98" s="75" customFormat="1" ht="12" hidden="1" customHeight="1">
      <c r="A243" s="33" t="s">
        <v>17</v>
      </c>
      <c r="B243" s="32"/>
      <c r="C243" s="32"/>
      <c r="D243" s="44"/>
      <c r="E243" s="634"/>
      <c r="F243" s="441"/>
      <c r="G243" s="441"/>
      <c r="H243" s="641"/>
      <c r="I243" s="634"/>
      <c r="J243" s="441"/>
      <c r="K243" s="441"/>
      <c r="L243" s="641"/>
      <c r="M243" s="634"/>
      <c r="N243" s="575"/>
      <c r="O243" s="441"/>
      <c r="P243" s="663"/>
      <c r="Q243" s="621"/>
      <c r="R243" s="711"/>
      <c r="S243" s="711"/>
      <c r="T243" s="712"/>
      <c r="U243" s="663"/>
      <c r="V243" s="530"/>
      <c r="W243" s="474">
        <f t="shared" si="466"/>
        <v>0</v>
      </c>
      <c r="X243" s="634"/>
      <c r="Y243" s="575"/>
      <c r="Z243" s="441"/>
      <c r="AA243" s="663"/>
      <c r="AB243" s="634"/>
      <c r="AC243" s="575"/>
      <c r="AD243" s="441"/>
      <c r="AE243" s="663"/>
      <c r="AF243" s="634"/>
      <c r="AG243" s="575"/>
      <c r="AH243" s="441"/>
      <c r="AI243" s="663"/>
      <c r="AJ243" s="621"/>
      <c r="AK243" s="711"/>
      <c r="AL243" s="711"/>
      <c r="AM243" s="712"/>
      <c r="AN243" s="663"/>
      <c r="AO243" s="530"/>
      <c r="AP243" s="474">
        <f t="shared" si="467"/>
        <v>0</v>
      </c>
      <c r="AQ243" s="444"/>
      <c r="AR243" s="711"/>
      <c r="AS243" s="100"/>
      <c r="AT243" s="51"/>
      <c r="AU243" s="209"/>
      <c r="AV243" s="530"/>
      <c r="AW243" s="57">
        <f t="shared" si="468"/>
        <v>0</v>
      </c>
      <c r="AX243" s="85"/>
      <c r="AY243" s="85"/>
      <c r="BC243" s="634"/>
      <c r="BD243" s="441"/>
      <c r="BE243" s="441"/>
      <c r="BF243" s="641"/>
      <c r="BG243" s="634"/>
      <c r="BH243" s="441"/>
      <c r="BI243" s="441"/>
      <c r="BJ243" s="641"/>
      <c r="BK243" s="634"/>
      <c r="BL243" s="575"/>
      <c r="BM243" s="441"/>
      <c r="BN243" s="663"/>
      <c r="BO243" s="621"/>
      <c r="BP243" s="711"/>
      <c r="BQ243" s="712"/>
      <c r="BR243" s="663"/>
      <c r="BS243" s="474">
        <f t="shared" si="469"/>
        <v>0</v>
      </c>
      <c r="BT243" s="634"/>
      <c r="BU243" s="575"/>
      <c r="BV243" s="441"/>
      <c r="BW243" s="663"/>
      <c r="BX243" s="634"/>
      <c r="BY243" s="575"/>
      <c r="BZ243" s="441"/>
      <c r="CA243" s="663"/>
      <c r="CB243" s="634"/>
      <c r="CC243" s="575"/>
      <c r="CD243" s="441"/>
      <c r="CE243" s="663"/>
      <c r="CF243" s="621"/>
      <c r="CG243" s="711"/>
      <c r="CH243" s="712"/>
      <c r="CI243" s="663"/>
      <c r="CJ243" s="474">
        <f t="shared" si="470"/>
        <v>0</v>
      </c>
      <c r="CK243" s="444"/>
      <c r="CL243" s="100"/>
      <c r="CM243" s="51"/>
      <c r="CN243" s="209"/>
      <c r="CO243" s="57">
        <f t="shared" si="471"/>
        <v>0</v>
      </c>
      <c r="CP243" s="85"/>
      <c r="CQ243" s="85"/>
    </row>
    <row r="244" spans="1:98" ht="12.75" hidden="1" customHeight="1" thickBot="1">
      <c r="A244" s="41" t="s">
        <v>15</v>
      </c>
      <c r="B244" s="34"/>
      <c r="C244" s="34"/>
      <c r="D244" s="42"/>
      <c r="E244" s="714"/>
      <c r="F244" s="453">
        <f>F234+F236+F238+F240+F242</f>
        <v>0</v>
      </c>
      <c r="G244" s="453">
        <f>G234+G236+G238+G240+G242</f>
        <v>0</v>
      </c>
      <c r="H244" s="682"/>
      <c r="I244" s="714"/>
      <c r="J244" s="453">
        <f>J234+J236+J238+J240+J242</f>
        <v>0</v>
      </c>
      <c r="K244" s="453">
        <f>K234+K236+K238+K240+K242</f>
        <v>0</v>
      </c>
      <c r="L244" s="682"/>
      <c r="M244" s="714"/>
      <c r="N244" s="452">
        <f>N234+N236+N238+N240+N242</f>
        <v>0</v>
      </c>
      <c r="O244" s="453">
        <f>O234+O236+O238+O240+O242</f>
        <v>0</v>
      </c>
      <c r="P244" s="455"/>
      <c r="Q244" s="714"/>
      <c r="R244" s="715"/>
      <c r="S244" s="715"/>
      <c r="T244" s="454"/>
      <c r="U244" s="455"/>
      <c r="V244" s="456"/>
      <c r="W244" s="456">
        <f t="shared" si="466"/>
        <v>0</v>
      </c>
      <c r="X244" s="714"/>
      <c r="Y244" s="452">
        <f>Y234+Y236+Y238+Y240+Y242</f>
        <v>0</v>
      </c>
      <c r="Z244" s="453">
        <f>Z234+Z236+Z238+Z240+Z242</f>
        <v>0</v>
      </c>
      <c r="AA244" s="455"/>
      <c r="AB244" s="714"/>
      <c r="AC244" s="452">
        <f>AC234+AC236+AC238+AC240+AC242</f>
        <v>0</v>
      </c>
      <c r="AD244" s="453">
        <f>AD234+AD236+AD238+AD240+AD242</f>
        <v>0</v>
      </c>
      <c r="AE244" s="455"/>
      <c r="AF244" s="714"/>
      <c r="AG244" s="452">
        <f>AG234+AG236+AG238+AG240+AG242</f>
        <v>0</v>
      </c>
      <c r="AH244" s="453">
        <f>AH234+AH236+AH238+AH240+AH242</f>
        <v>0</v>
      </c>
      <c r="AI244" s="455"/>
      <c r="AJ244" s="714"/>
      <c r="AK244" s="715"/>
      <c r="AL244" s="715"/>
      <c r="AM244" s="454"/>
      <c r="AN244" s="455"/>
      <c r="AO244" s="456"/>
      <c r="AP244" s="456">
        <f t="shared" si="467"/>
        <v>0</v>
      </c>
      <c r="AQ244" s="714">
        <f>AQ234+AQ236+AQ238+AQ242+AQ240</f>
        <v>0</v>
      </c>
      <c r="AR244" s="715"/>
      <c r="AS244" s="102"/>
      <c r="AT244" s="52">
        <f>AT234+AT236+AT238+AT242+AT240</f>
        <v>0</v>
      </c>
      <c r="AU244" s="115"/>
      <c r="AV244" s="456"/>
      <c r="AW244" s="106">
        <f t="shared" si="468"/>
        <v>0</v>
      </c>
      <c r="AX244" s="85">
        <f>AX234+AX236+AX238+AX242+AX240</f>
        <v>0</v>
      </c>
      <c r="AY244" s="85">
        <f>AY234+AY236+AY238+AY242+AY240</f>
        <v>0</v>
      </c>
      <c r="BC244" s="714"/>
      <c r="BD244" s="453">
        <f>BD234+BD236+BD238+BD240+BD242</f>
        <v>0</v>
      </c>
      <c r="BE244" s="453">
        <f>BE234+BE236+BE238+BE240+BE242</f>
        <v>0</v>
      </c>
      <c r="BF244" s="682"/>
      <c r="BG244" s="714"/>
      <c r="BH244" s="453">
        <f>BH234+BH236+BH238+BH240+BH242</f>
        <v>0</v>
      </c>
      <c r="BI244" s="453">
        <f>BI234+BI236+BI238+BI240+BI242</f>
        <v>0</v>
      </c>
      <c r="BJ244" s="682"/>
      <c r="BK244" s="714"/>
      <c r="BL244" s="452">
        <f>BL234+BL236+BL238+BL240+BL242</f>
        <v>0</v>
      </c>
      <c r="BM244" s="453">
        <f>BM234+BM236+BM238+BM240+BM242</f>
        <v>0</v>
      </c>
      <c r="BN244" s="455"/>
      <c r="BO244" s="714"/>
      <c r="BP244" s="715"/>
      <c r="BQ244" s="454"/>
      <c r="BR244" s="455"/>
      <c r="BS244" s="456">
        <f t="shared" si="469"/>
        <v>0</v>
      </c>
      <c r="BT244" s="714"/>
      <c r="BU244" s="452">
        <f>BU234+BU236+BU238+BU240+BU242</f>
        <v>0</v>
      </c>
      <c r="BV244" s="453">
        <f>BV234+BV236+BV238+BV240+BV242</f>
        <v>0</v>
      </c>
      <c r="BW244" s="455"/>
      <c r="BX244" s="714"/>
      <c r="BY244" s="452">
        <f>BY234+BY236+BY238+BY240+BY242</f>
        <v>0</v>
      </c>
      <c r="BZ244" s="453">
        <f>BZ234+BZ236+BZ238+BZ240+BZ242</f>
        <v>0</v>
      </c>
      <c r="CA244" s="455"/>
      <c r="CB244" s="714"/>
      <c r="CC244" s="452">
        <f>CC234+CC236+CC238+CC240+CC242</f>
        <v>0</v>
      </c>
      <c r="CD244" s="453">
        <f>CD234+CD236+CD238+CD240+CD242</f>
        <v>0</v>
      </c>
      <c r="CE244" s="455"/>
      <c r="CF244" s="714"/>
      <c r="CG244" s="715"/>
      <c r="CH244" s="454"/>
      <c r="CI244" s="455"/>
      <c r="CJ244" s="456">
        <f t="shared" si="470"/>
        <v>0</v>
      </c>
      <c r="CK244" s="714">
        <f>CK234+CK236+CK238+CK242+CK240</f>
        <v>0</v>
      </c>
      <c r="CL244" s="102"/>
      <c r="CM244" s="52">
        <f>CM234+CM236+CM238+CM242+CM240</f>
        <v>0</v>
      </c>
      <c r="CN244" s="115"/>
      <c r="CO244" s="106">
        <f t="shared" si="471"/>
        <v>0</v>
      </c>
      <c r="CP244" s="85">
        <f>CP234+CP236+CP238+CP242+CP240</f>
        <v>0</v>
      </c>
      <c r="CQ244" s="85">
        <f>CQ234+CQ236+CQ238+CQ242+CQ240</f>
        <v>0</v>
      </c>
    </row>
    <row r="245" spans="1:98" ht="12">
      <c r="A245" s="357"/>
      <c r="B245" s="358"/>
      <c r="C245" s="359" t="s">
        <v>80</v>
      </c>
      <c r="D245" s="359" t="s">
        <v>81</v>
      </c>
      <c r="E245" s="474"/>
      <c r="F245" s="474">
        <f>F39-F196</f>
        <v>54132.99145299146</v>
      </c>
      <c r="G245" s="474">
        <f>G39-G196</f>
        <v>0</v>
      </c>
      <c r="H245" s="717"/>
      <c r="I245" s="474"/>
      <c r="J245" s="474">
        <f>J39-J196</f>
        <v>60868.888888888891</v>
      </c>
      <c r="K245" s="474">
        <f>K39-K196</f>
        <v>0</v>
      </c>
      <c r="L245" s="683"/>
      <c r="M245" s="474"/>
      <c r="N245" s="474">
        <f>N39-N196</f>
        <v>63902.564102564109</v>
      </c>
      <c r="O245" s="474">
        <f>O39-O196</f>
        <v>0</v>
      </c>
      <c r="P245" s="716"/>
      <c r="Q245" s="716">
        <f>Q230/3</f>
        <v>55425.54131054131</v>
      </c>
      <c r="R245" s="716"/>
      <c r="S245" s="716"/>
      <c r="T245" s="717"/>
      <c r="U245" s="716"/>
      <c r="V245" s="716"/>
      <c r="W245" s="716"/>
      <c r="X245" s="474"/>
      <c r="Y245" s="474">
        <f>Y39-Y196</f>
        <v>0</v>
      </c>
      <c r="Z245" s="474">
        <f>Z39-Z196</f>
        <v>0</v>
      </c>
      <c r="AA245" s="474"/>
      <c r="AB245" s="474"/>
      <c r="AC245" s="474">
        <f>AC39-AC196</f>
        <v>0</v>
      </c>
      <c r="AD245" s="474">
        <f>AD39-AD196</f>
        <v>0</v>
      </c>
      <c r="AE245" s="474"/>
      <c r="AF245" s="474"/>
      <c r="AG245" s="474">
        <f>AG39-AG196</f>
        <v>0</v>
      </c>
      <c r="AH245" s="474">
        <f>AH39-AH196</f>
        <v>0</v>
      </c>
      <c r="AI245" s="474"/>
      <c r="AJ245" s="716">
        <f>AJ230/3</f>
        <v>53599.536011396012</v>
      </c>
      <c r="AK245" s="716"/>
      <c r="AL245" s="716"/>
      <c r="AM245" s="717"/>
      <c r="AN245" s="716"/>
      <c r="AO245" s="716"/>
      <c r="AP245" s="716"/>
      <c r="AQ245" s="716">
        <f>AQ230/6</f>
        <v>54512.538660968661</v>
      </c>
      <c r="AR245" s="474"/>
      <c r="AS245" s="360"/>
      <c r="AT245" s="361"/>
      <c r="AU245" s="360"/>
      <c r="AV245" s="716"/>
      <c r="AW245" s="360"/>
      <c r="AX245" s="362"/>
      <c r="AY245" s="362"/>
      <c r="AZ245" s="363"/>
      <c r="BA245" s="363"/>
      <c r="BB245" s="363"/>
      <c r="BC245" s="474"/>
      <c r="BD245" s="474">
        <f>BD39-BD196</f>
        <v>0</v>
      </c>
      <c r="BE245" s="474">
        <f>BE39-BE196</f>
        <v>0</v>
      </c>
      <c r="BF245" s="717"/>
      <c r="BG245" s="474"/>
      <c r="BH245" s="474">
        <f>BH39-BH196</f>
        <v>0</v>
      </c>
      <c r="BI245" s="474">
        <f>BI39-BI196</f>
        <v>0</v>
      </c>
      <c r="BJ245" s="683"/>
      <c r="BK245" s="474"/>
      <c r="BL245" s="474">
        <f>BL39-BL196</f>
        <v>0</v>
      </c>
      <c r="BM245" s="474">
        <f>BM39-BM196</f>
        <v>0</v>
      </c>
      <c r="BN245" s="716"/>
      <c r="BO245" s="716"/>
      <c r="BP245" s="716"/>
      <c r="BQ245" s="717"/>
      <c r="BR245" s="716"/>
      <c r="BS245" s="716"/>
      <c r="BT245" s="474"/>
      <c r="BU245" s="474">
        <f>BU39-BU196</f>
        <v>0</v>
      </c>
      <c r="BV245" s="716">
        <f>BV39-BV196</f>
        <v>0</v>
      </c>
      <c r="BW245" s="716"/>
      <c r="BX245" s="474"/>
      <c r="BY245" s="716">
        <f>BY39-BY196</f>
        <v>0</v>
      </c>
      <c r="BZ245" s="716">
        <f>BZ39-BZ196</f>
        <v>0</v>
      </c>
      <c r="CA245" s="716"/>
      <c r="CB245" s="474"/>
      <c r="CC245" s="716">
        <f>CC39-CC196</f>
        <v>0</v>
      </c>
      <c r="CD245" s="716">
        <f>CD39-CD196</f>
        <v>0</v>
      </c>
      <c r="CE245" s="716"/>
      <c r="CF245" s="716"/>
      <c r="CG245" s="716"/>
      <c r="CH245" s="717"/>
      <c r="CI245" s="716"/>
      <c r="CJ245" s="716"/>
      <c r="CK245" s="716"/>
      <c r="CL245" s="360"/>
      <c r="CM245" s="361"/>
      <c r="CN245" s="360"/>
      <c r="CO245" s="360"/>
      <c r="CP245" s="362"/>
      <c r="CQ245" s="362"/>
      <c r="CR245" s="363"/>
      <c r="CS245" s="363"/>
      <c r="CT245" s="363"/>
    </row>
    <row r="246" spans="1:98" ht="12">
      <c r="A246" s="357"/>
      <c r="B246" s="358"/>
      <c r="C246" s="358"/>
      <c r="D246" s="359" t="s">
        <v>82</v>
      </c>
      <c r="E246" s="474"/>
      <c r="F246" s="474">
        <f>F46-F208</f>
        <v>161702.56410256412</v>
      </c>
      <c r="G246" s="474">
        <f>G46-G208</f>
        <v>0</v>
      </c>
      <c r="H246" s="717"/>
      <c r="I246" s="474"/>
      <c r="J246" s="474">
        <f>J46-J208</f>
        <v>140059.82905982906</v>
      </c>
      <c r="K246" s="474">
        <f>K46-K208</f>
        <v>0</v>
      </c>
      <c r="L246" s="683"/>
      <c r="M246" s="474"/>
      <c r="N246" s="474">
        <f>N46-N208</f>
        <v>121665.17094017094</v>
      </c>
      <c r="O246" s="474">
        <f>O46-O208</f>
        <v>0</v>
      </c>
      <c r="P246" s="716"/>
      <c r="Q246" s="716"/>
      <c r="R246" s="716"/>
      <c r="S246" s="716"/>
      <c r="T246" s="717"/>
      <c r="U246" s="716"/>
      <c r="V246" s="716"/>
      <c r="W246" s="716"/>
      <c r="X246" s="474"/>
      <c r="Y246" s="474">
        <f>Y46-Y208</f>
        <v>120692.30769230769</v>
      </c>
      <c r="Z246" s="474">
        <f>Z46-Z208</f>
        <v>0</v>
      </c>
      <c r="AA246" s="474"/>
      <c r="AB246" s="474"/>
      <c r="AC246" s="474">
        <f>AC46-AC208</f>
        <v>120692.30769230769</v>
      </c>
      <c r="AD246" s="474">
        <f>AD46-AD208</f>
        <v>0</v>
      </c>
      <c r="AE246" s="474"/>
      <c r="AF246" s="474"/>
      <c r="AG246" s="474">
        <f>AG46-AG208</f>
        <v>120692.30769230769</v>
      </c>
      <c r="AH246" s="474">
        <f>AH46-AH208</f>
        <v>0</v>
      </c>
      <c r="AI246" s="474"/>
      <c r="AJ246" s="716"/>
      <c r="AK246" s="716"/>
      <c r="AL246" s="716"/>
      <c r="AM246" s="717"/>
      <c r="AN246" s="716"/>
      <c r="AO246" s="716"/>
      <c r="AP246" s="716"/>
      <c r="AQ246" s="716"/>
      <c r="AR246" s="474"/>
      <c r="AS246" s="360"/>
      <c r="AT246" s="361"/>
      <c r="AU246" s="360"/>
      <c r="AV246" s="716"/>
      <c r="AW246" s="360"/>
      <c r="AX246" s="362"/>
      <c r="AY246" s="362"/>
      <c r="AZ246" s="363"/>
      <c r="BA246" s="363"/>
      <c r="BB246" s="363"/>
      <c r="BC246" s="474"/>
      <c r="BD246" s="474">
        <f>BD46-BD208</f>
        <v>0</v>
      </c>
      <c r="BE246" s="474">
        <f>BE46-BE208</f>
        <v>0</v>
      </c>
      <c r="BF246" s="717"/>
      <c r="BG246" s="474"/>
      <c r="BH246" s="474">
        <f>BH46-BH208</f>
        <v>0</v>
      </c>
      <c r="BI246" s="474">
        <f>BI46-BI208</f>
        <v>0</v>
      </c>
      <c r="BJ246" s="683"/>
      <c r="BK246" s="474"/>
      <c r="BL246" s="474">
        <f>BL46-BL208</f>
        <v>0</v>
      </c>
      <c r="BM246" s="474">
        <f>BM46-BM208</f>
        <v>0</v>
      </c>
      <c r="BN246" s="716"/>
      <c r="BO246" s="716"/>
      <c r="BP246" s="716"/>
      <c r="BQ246" s="717"/>
      <c r="BR246" s="716"/>
      <c r="BS246" s="716"/>
      <c r="BT246" s="474"/>
      <c r="BU246" s="474">
        <f>BU46-BU208</f>
        <v>0</v>
      </c>
      <c r="BV246" s="716">
        <f>BV46-BV208</f>
        <v>0</v>
      </c>
      <c r="BW246" s="716"/>
      <c r="BX246" s="474"/>
      <c r="BY246" s="716">
        <f>BY46-BY208</f>
        <v>0</v>
      </c>
      <c r="BZ246" s="716">
        <f>BZ46-BZ208</f>
        <v>0</v>
      </c>
      <c r="CA246" s="716"/>
      <c r="CB246" s="474"/>
      <c r="CC246" s="716">
        <f>CC46-CC208</f>
        <v>0</v>
      </c>
      <c r="CD246" s="716">
        <f>CD46-CD208</f>
        <v>0</v>
      </c>
      <c r="CE246" s="716"/>
      <c r="CF246" s="716"/>
      <c r="CG246" s="716"/>
      <c r="CH246" s="717"/>
      <c r="CI246" s="716"/>
      <c r="CJ246" s="716"/>
      <c r="CK246" s="716"/>
      <c r="CL246" s="360"/>
      <c r="CM246" s="361"/>
      <c r="CN246" s="360"/>
      <c r="CO246" s="360"/>
      <c r="CP246" s="362"/>
      <c r="CQ246" s="362"/>
      <c r="CR246" s="363"/>
      <c r="CS246" s="363"/>
      <c r="CT246" s="363"/>
    </row>
    <row r="247" spans="1:98" ht="12">
      <c r="A247" s="364"/>
      <c r="B247" s="364"/>
      <c r="C247" s="364"/>
      <c r="D247" s="365" t="s">
        <v>83</v>
      </c>
      <c r="F247" s="382">
        <f>F51-F216</f>
        <v>68173.076923076922</v>
      </c>
      <c r="G247" s="382">
        <f>G51-G216</f>
        <v>0</v>
      </c>
      <c r="H247" s="718"/>
      <c r="J247" s="382">
        <f>J51-J216</f>
        <v>78793.58974358975</v>
      </c>
      <c r="K247" s="382">
        <f>K51-K216</f>
        <v>0</v>
      </c>
      <c r="L247" s="382"/>
      <c r="N247" s="382">
        <f>N51-N216</f>
        <v>82821.794871794875</v>
      </c>
      <c r="O247" s="382">
        <f>O51-O216</f>
        <v>0</v>
      </c>
      <c r="P247" s="718"/>
      <c r="Q247" s="718"/>
      <c r="R247" s="718"/>
      <c r="S247" s="718"/>
      <c r="T247" s="718"/>
      <c r="U247" s="718"/>
      <c r="V247" s="718"/>
      <c r="W247" s="718"/>
      <c r="Y247" s="382">
        <f>Y51-Y216</f>
        <v>0</v>
      </c>
      <c r="Z247" s="382">
        <f>Z51-Z216</f>
        <v>0</v>
      </c>
      <c r="AC247" s="382">
        <f>AC51-AC216</f>
        <v>0</v>
      </c>
      <c r="AD247" s="382">
        <f>AD51-AD216</f>
        <v>0</v>
      </c>
      <c r="AG247" s="382">
        <f>AG51-AG216</f>
        <v>0</v>
      </c>
      <c r="AH247" s="382">
        <f>AH51-AH216</f>
        <v>0</v>
      </c>
      <c r="AJ247" s="718"/>
      <c r="AK247" s="718"/>
      <c r="AL247" s="718"/>
      <c r="AM247" s="718"/>
      <c r="AN247" s="718"/>
      <c r="AO247" s="718"/>
      <c r="AP247" s="718"/>
      <c r="AQ247" s="718"/>
      <c r="AS247" s="363"/>
      <c r="AT247" s="363"/>
      <c r="AU247" s="363"/>
      <c r="AV247" s="718"/>
      <c r="AW247" s="363"/>
      <c r="AX247" s="363"/>
      <c r="AY247" s="363"/>
      <c r="AZ247" s="363"/>
      <c r="BA247" s="363"/>
      <c r="BB247" s="363"/>
      <c r="BD247" s="382">
        <f>BD51-BD216</f>
        <v>0</v>
      </c>
      <c r="BE247" s="382">
        <f>BE51-BE216</f>
        <v>0</v>
      </c>
      <c r="BF247" s="718"/>
      <c r="BH247" s="382">
        <f>BH51-BH216</f>
        <v>0</v>
      </c>
      <c r="BI247" s="382">
        <f>BI51-BI216</f>
        <v>0</v>
      </c>
      <c r="BJ247" s="382"/>
      <c r="BL247" s="382">
        <f>BL51-BL216</f>
        <v>0</v>
      </c>
      <c r="BM247" s="382">
        <f>BM51-BM216</f>
        <v>0</v>
      </c>
      <c r="BN247" s="718"/>
      <c r="BO247" s="718"/>
      <c r="BP247" s="718"/>
      <c r="BQ247" s="718"/>
      <c r="BR247" s="718"/>
      <c r="BS247" s="718"/>
      <c r="BU247" s="382">
        <f>BU51-BU216</f>
        <v>0</v>
      </c>
      <c r="BV247" s="718">
        <f>BV51-BV216</f>
        <v>0</v>
      </c>
      <c r="BW247" s="718"/>
      <c r="BY247" s="718">
        <f>BY51-BY216</f>
        <v>0</v>
      </c>
      <c r="BZ247" s="718">
        <f>BZ51-BZ216</f>
        <v>0</v>
      </c>
      <c r="CA247" s="718"/>
      <c r="CC247" s="718">
        <f>CC51-CC216</f>
        <v>0</v>
      </c>
      <c r="CD247" s="718">
        <f>CD51-CD216</f>
        <v>0</v>
      </c>
      <c r="CE247" s="718"/>
      <c r="CF247" s="718"/>
      <c r="CG247" s="718"/>
      <c r="CH247" s="718"/>
      <c r="CI247" s="718"/>
      <c r="CJ247" s="718"/>
      <c r="CK247" s="718"/>
      <c r="CL247" s="363"/>
      <c r="CM247" s="363"/>
      <c r="CN247" s="363"/>
      <c r="CO247" s="363"/>
      <c r="CP247" s="363"/>
      <c r="CQ247" s="363"/>
      <c r="CR247" s="363"/>
      <c r="CS247" s="363"/>
      <c r="CT247" s="363"/>
    </row>
    <row r="248" spans="1:98" ht="12">
      <c r="A248" s="364"/>
      <c r="B248" s="364"/>
      <c r="C248" s="364"/>
      <c r="D248" s="365" t="s">
        <v>84</v>
      </c>
      <c r="H248" s="718"/>
      <c r="L248" s="382"/>
      <c r="P248" s="718"/>
      <c r="Q248" s="718"/>
      <c r="R248" s="718"/>
      <c r="S248" s="718" t="s">
        <v>98</v>
      </c>
      <c r="T248" s="718"/>
      <c r="U248" s="718"/>
      <c r="V248" s="718"/>
      <c r="W248" s="718"/>
      <c r="AJ248" s="718"/>
      <c r="AK248" s="718"/>
      <c r="AL248" s="718"/>
      <c r="AM248" s="718"/>
      <c r="AN248" s="718"/>
      <c r="AO248" s="718"/>
      <c r="AP248" s="718"/>
      <c r="AQ248" s="718"/>
      <c r="AS248" s="363"/>
      <c r="AT248" s="363"/>
      <c r="AU248" s="363"/>
      <c r="AV248" s="718"/>
      <c r="AW248" s="363"/>
      <c r="AX248" s="363"/>
      <c r="AY248" s="363"/>
      <c r="AZ248" s="363"/>
      <c r="BA248" s="363"/>
      <c r="BB248" s="363"/>
      <c r="BF248" s="718"/>
      <c r="BJ248" s="382"/>
      <c r="BN248" s="718"/>
      <c r="BO248" s="718"/>
      <c r="BP248" s="718" t="s">
        <v>98</v>
      </c>
      <c r="BQ248" s="718"/>
      <c r="BR248" s="718"/>
      <c r="BS248" s="718"/>
      <c r="BV248" s="718"/>
      <c r="BW248" s="718"/>
      <c r="BY248" s="718"/>
      <c r="BZ248" s="718"/>
      <c r="CA248" s="718"/>
      <c r="CC248" s="718"/>
      <c r="CD248" s="718"/>
      <c r="CE248" s="718"/>
      <c r="CF248" s="718"/>
      <c r="CG248" s="718"/>
      <c r="CH248" s="718"/>
      <c r="CI248" s="718"/>
      <c r="CJ248" s="718"/>
      <c r="CK248" s="718"/>
      <c r="CL248" s="363"/>
      <c r="CM248" s="363"/>
      <c r="CN248" s="363"/>
      <c r="CO248" s="363"/>
      <c r="CP248" s="363"/>
      <c r="CQ248" s="363"/>
      <c r="CR248" s="363"/>
      <c r="CS248" s="363"/>
      <c r="CT248" s="363"/>
    </row>
    <row r="249" spans="1:98" s="1" customFormat="1" ht="12">
      <c r="A249" s="364"/>
      <c r="B249" s="364"/>
      <c r="C249" s="364"/>
      <c r="D249" s="366" t="s">
        <v>85</v>
      </c>
      <c r="E249" s="382"/>
      <c r="F249" s="382"/>
      <c r="G249" s="382"/>
      <c r="H249" s="718"/>
      <c r="I249" s="382"/>
      <c r="J249" s="382"/>
      <c r="K249" s="382"/>
      <c r="L249" s="382"/>
      <c r="M249" s="382"/>
      <c r="N249" s="382"/>
      <c r="O249" s="382"/>
      <c r="P249" s="718"/>
      <c r="Q249" s="718"/>
      <c r="R249" s="718"/>
      <c r="S249" s="718"/>
      <c r="T249" s="718"/>
      <c r="U249" s="718"/>
      <c r="V249" s="718"/>
      <c r="W249" s="718"/>
      <c r="X249" s="382"/>
      <c r="Y249" s="382" t="s">
        <v>108</v>
      </c>
      <c r="Z249" s="382" t="s">
        <v>106</v>
      </c>
      <c r="AA249" s="382"/>
      <c r="AB249" s="382"/>
      <c r="AC249" s="382"/>
      <c r="AD249" s="382"/>
      <c r="AE249" s="382"/>
      <c r="AF249" s="382"/>
      <c r="AG249" s="382"/>
      <c r="AH249" s="382"/>
      <c r="AI249" s="382"/>
      <c r="AJ249" s="718"/>
      <c r="AK249" s="718"/>
      <c r="AL249" s="718"/>
      <c r="AM249" s="718"/>
      <c r="AN249" s="718"/>
      <c r="AO249" s="718"/>
      <c r="AP249" s="718"/>
      <c r="AQ249" s="718"/>
      <c r="AR249" s="382"/>
      <c r="AS249" s="363"/>
      <c r="AT249" s="363"/>
      <c r="AU249" s="363"/>
      <c r="AV249" s="718"/>
      <c r="AW249" s="363"/>
      <c r="AX249" s="363"/>
      <c r="AY249" s="363"/>
      <c r="AZ249" s="363"/>
      <c r="BA249" s="363"/>
      <c r="BB249" s="363"/>
      <c r="BC249" s="382"/>
      <c r="BD249" s="382"/>
      <c r="BE249" s="382"/>
      <c r="BF249" s="718"/>
      <c r="BG249" s="382"/>
      <c r="BH249" s="382"/>
      <c r="BI249" s="382"/>
      <c r="BJ249" s="382"/>
      <c r="BK249" s="382"/>
      <c r="BL249" s="382"/>
      <c r="BM249" s="382"/>
      <c r="BN249" s="718"/>
      <c r="BO249" s="718"/>
      <c r="BP249" s="718"/>
      <c r="BQ249" s="718"/>
      <c r="BR249" s="718"/>
      <c r="BS249" s="718"/>
      <c r="BT249" s="382"/>
      <c r="BU249" s="382" t="s">
        <v>108</v>
      </c>
      <c r="BV249" s="718" t="s">
        <v>106</v>
      </c>
      <c r="BW249" s="718"/>
      <c r="BX249" s="382"/>
      <c r="BY249" s="718"/>
      <c r="BZ249" s="718"/>
      <c r="CA249" s="718"/>
      <c r="CB249" s="382"/>
      <c r="CC249" s="718"/>
      <c r="CD249" s="718"/>
      <c r="CE249" s="718"/>
      <c r="CF249" s="718"/>
      <c r="CG249" s="718"/>
      <c r="CH249" s="718"/>
      <c r="CI249" s="718"/>
      <c r="CJ249" s="718"/>
      <c r="CK249" s="718"/>
      <c r="CL249" s="363"/>
      <c r="CM249" s="363"/>
      <c r="CN249" s="363"/>
      <c r="CO249" s="363"/>
      <c r="CP249" s="363"/>
      <c r="CQ249" s="363"/>
      <c r="CR249" s="363"/>
      <c r="CS249" s="363"/>
      <c r="CT249" s="363"/>
    </row>
    <row r="250" spans="1:98" s="1" customFormat="1" ht="12">
      <c r="A250" s="25"/>
      <c r="B250" s="25"/>
      <c r="C250" s="25"/>
      <c r="E250" s="382"/>
      <c r="F250" s="382"/>
      <c r="G250" s="382"/>
      <c r="H250" s="381"/>
      <c r="I250" s="382"/>
      <c r="J250" s="382"/>
      <c r="K250" s="382"/>
      <c r="L250" s="382"/>
      <c r="M250" s="382"/>
      <c r="N250" s="382"/>
      <c r="O250" s="382"/>
      <c r="P250" s="381"/>
      <c r="Q250" s="381"/>
      <c r="R250" s="381"/>
      <c r="S250" s="381"/>
      <c r="T250" s="381"/>
      <c r="U250" s="381"/>
      <c r="V250" s="381"/>
      <c r="W250" s="382"/>
      <c r="X250" s="382"/>
      <c r="Y250" s="382"/>
      <c r="Z250" s="382"/>
      <c r="AA250" s="382"/>
      <c r="AB250" s="382"/>
      <c r="AC250" s="382"/>
      <c r="AD250" s="382"/>
      <c r="AE250" s="382"/>
      <c r="AF250" s="382"/>
      <c r="AG250" s="382"/>
      <c r="AH250" s="382"/>
      <c r="AI250" s="382"/>
      <c r="AJ250" s="381"/>
      <c r="AK250" s="381"/>
      <c r="AL250" s="381"/>
      <c r="AM250" s="381"/>
      <c r="AN250" s="381"/>
      <c r="AO250" s="381"/>
      <c r="AP250" s="382"/>
      <c r="AQ250" s="381"/>
      <c r="AR250" s="382"/>
      <c r="AV250" s="381"/>
      <c r="AW250" s="24"/>
      <c r="BC250" s="382"/>
      <c r="BD250" s="382"/>
      <c r="BE250" s="382"/>
      <c r="BF250" s="381"/>
      <c r="BG250" s="382"/>
      <c r="BH250" s="382"/>
      <c r="BI250" s="382"/>
      <c r="BJ250" s="382"/>
      <c r="BK250" s="382"/>
      <c r="BL250" s="382"/>
      <c r="BM250" s="382"/>
      <c r="BN250" s="381"/>
      <c r="BO250" s="381"/>
      <c r="BP250" s="381"/>
      <c r="BQ250" s="381"/>
      <c r="BR250" s="381"/>
      <c r="BS250" s="382"/>
      <c r="BT250" s="382"/>
      <c r="BU250" s="382"/>
      <c r="BV250" s="382"/>
      <c r="BW250" s="381"/>
      <c r="BX250" s="382"/>
      <c r="BY250" s="381"/>
      <c r="BZ250" s="382"/>
      <c r="CA250" s="381"/>
      <c r="CB250" s="382"/>
      <c r="CC250" s="381"/>
      <c r="CD250" s="381"/>
      <c r="CE250" s="381"/>
      <c r="CF250" s="381"/>
      <c r="CG250" s="381"/>
      <c r="CH250" s="381"/>
      <c r="CI250" s="381"/>
      <c r="CJ250" s="382"/>
      <c r="CK250" s="381"/>
      <c r="CO250" s="24"/>
    </row>
    <row r="251" spans="1:98" s="1" customFormat="1" ht="12">
      <c r="A251" s="25"/>
      <c r="B251" s="25"/>
      <c r="C251" s="25"/>
      <c r="D251" s="1" t="s">
        <v>104</v>
      </c>
      <c r="E251" s="382"/>
      <c r="F251" s="382">
        <f>F34+F36</f>
        <v>61025.641025641031</v>
      </c>
      <c r="G251" s="382">
        <f>G34+G36</f>
        <v>0</v>
      </c>
      <c r="H251" s="381"/>
      <c r="I251" s="382"/>
      <c r="J251" s="382">
        <f>J34+J36</f>
        <v>68888.888888888891</v>
      </c>
      <c r="K251" s="382">
        <f>K34+K36</f>
        <v>0</v>
      </c>
      <c r="L251" s="382"/>
      <c r="M251" s="382"/>
      <c r="N251" s="382">
        <f>N34+N36</f>
        <v>72307.692307692312</v>
      </c>
      <c r="O251" s="382">
        <f>O34+O36</f>
        <v>0</v>
      </c>
      <c r="P251" s="381"/>
      <c r="Q251" s="381"/>
      <c r="R251" s="381"/>
      <c r="S251" s="381"/>
      <c r="T251" s="381"/>
      <c r="U251" s="381"/>
      <c r="V251" s="381"/>
      <c r="W251" s="382"/>
      <c r="X251" s="382"/>
      <c r="Y251" s="382">
        <f>Y34+Y36</f>
        <v>0</v>
      </c>
      <c r="Z251" s="382">
        <f>Z34+Z36</f>
        <v>0</v>
      </c>
      <c r="AA251" s="382"/>
      <c r="AB251" s="382"/>
      <c r="AC251" s="382">
        <f>AC34+AC36</f>
        <v>0</v>
      </c>
      <c r="AD251" s="382">
        <f>AD34+AD36</f>
        <v>0</v>
      </c>
      <c r="AE251" s="382"/>
      <c r="AF251" s="382"/>
      <c r="AG251" s="382">
        <f>AG34+AG36</f>
        <v>0</v>
      </c>
      <c r="AH251" s="382">
        <f>AH34+AH36</f>
        <v>0</v>
      </c>
      <c r="AI251" s="382"/>
      <c r="AJ251" s="381"/>
      <c r="AK251" s="381"/>
      <c r="AL251" s="381"/>
      <c r="AM251" s="381"/>
      <c r="AN251" s="381"/>
      <c r="AO251" s="381"/>
      <c r="AP251" s="382"/>
      <c r="AQ251" s="381"/>
      <c r="AR251" s="382"/>
      <c r="AV251" s="381"/>
      <c r="AW251" s="24"/>
      <c r="BC251" s="382"/>
      <c r="BD251" s="382"/>
      <c r="BE251" s="382">
        <f>BE34+BE36</f>
        <v>0</v>
      </c>
      <c r="BF251" s="381"/>
      <c r="BG251" s="382"/>
      <c r="BH251" s="382">
        <f>BH34+BH36</f>
        <v>0</v>
      </c>
      <c r="BI251" s="382">
        <f>BI34+BI36</f>
        <v>0</v>
      </c>
      <c r="BJ251" s="382"/>
      <c r="BK251" s="382"/>
      <c r="BL251" s="382">
        <f>BL34+BL36</f>
        <v>0</v>
      </c>
      <c r="BM251" s="382">
        <f>BM34+BM36</f>
        <v>0</v>
      </c>
      <c r="BN251" s="381"/>
      <c r="BO251" s="381"/>
      <c r="BP251" s="381"/>
      <c r="BQ251" s="381"/>
      <c r="BR251" s="381"/>
      <c r="BS251" s="382"/>
      <c r="BT251" s="382"/>
      <c r="BU251" s="382">
        <f>BU34+BU36</f>
        <v>0</v>
      </c>
      <c r="BV251" s="382">
        <f>BV34+BV36</f>
        <v>0</v>
      </c>
      <c r="BW251" s="381"/>
      <c r="BX251" s="382"/>
      <c r="BY251" s="382">
        <f>BY34+BY36</f>
        <v>0</v>
      </c>
      <c r="BZ251" s="382">
        <f>BZ34+BZ36</f>
        <v>0</v>
      </c>
      <c r="CA251" s="381"/>
      <c r="CB251" s="382"/>
      <c r="CC251" s="382">
        <f>CC34+CC36</f>
        <v>0</v>
      </c>
      <c r="CD251" s="382">
        <f>CD34+CD36</f>
        <v>0</v>
      </c>
      <c r="CE251" s="381"/>
      <c r="CF251" s="381"/>
      <c r="CG251" s="381"/>
      <c r="CH251" s="381"/>
      <c r="CI251" s="381"/>
      <c r="CJ251" s="382"/>
      <c r="CK251" s="381"/>
      <c r="CO251" s="24"/>
    </row>
    <row r="252" spans="1:98" s="1" customFormat="1" ht="12">
      <c r="A252" s="25"/>
      <c r="B252" s="25"/>
      <c r="C252" s="25"/>
      <c r="D252" s="1" t="s">
        <v>105</v>
      </c>
      <c r="E252" s="382"/>
      <c r="F252" s="382">
        <f>F188+F192</f>
        <v>7169.5726495726503</v>
      </c>
      <c r="G252" s="382">
        <f>G188+G192</f>
        <v>0</v>
      </c>
      <c r="H252" s="381"/>
      <c r="I252" s="382"/>
      <c r="J252" s="382">
        <f>J188+J192</f>
        <v>8296.923076923078</v>
      </c>
      <c r="K252" s="382">
        <f>K188+K192</f>
        <v>0</v>
      </c>
      <c r="L252" s="382"/>
      <c r="M252" s="382"/>
      <c r="N252" s="382">
        <f>N188+N192</f>
        <v>8682.0512820512831</v>
      </c>
      <c r="O252" s="382">
        <f>O188+O192</f>
        <v>0</v>
      </c>
      <c r="P252" s="381"/>
      <c r="Q252" s="381"/>
      <c r="R252" s="381"/>
      <c r="S252" s="381"/>
      <c r="T252" s="381"/>
      <c r="U252" s="381"/>
      <c r="V252" s="381"/>
      <c r="W252" s="382"/>
      <c r="X252" s="382"/>
      <c r="Y252" s="382">
        <f>Y188+Y192</f>
        <v>0</v>
      </c>
      <c r="Z252" s="382">
        <f>Z188+Z192</f>
        <v>0</v>
      </c>
      <c r="AA252" s="382"/>
      <c r="AB252" s="382"/>
      <c r="AC252" s="382">
        <f>AC188+AC192</f>
        <v>0</v>
      </c>
      <c r="AD252" s="382">
        <f>AD188+AD192</f>
        <v>0</v>
      </c>
      <c r="AE252" s="382"/>
      <c r="AF252" s="382"/>
      <c r="AG252" s="382">
        <f>AG188+AG192</f>
        <v>0</v>
      </c>
      <c r="AH252" s="382">
        <f>AH188+AH192</f>
        <v>0</v>
      </c>
      <c r="AI252" s="382"/>
      <c r="AJ252" s="381"/>
      <c r="AK252" s="381"/>
      <c r="AL252" s="381"/>
      <c r="AM252" s="381"/>
      <c r="AN252" s="381"/>
      <c r="AO252" s="381"/>
      <c r="AP252" s="382"/>
      <c r="AQ252" s="381"/>
      <c r="AR252" s="382"/>
      <c r="AV252" s="381"/>
      <c r="AW252" s="24"/>
      <c r="BC252" s="382"/>
      <c r="BD252" s="382"/>
      <c r="BE252" s="382">
        <f>BE188+BE192</f>
        <v>0</v>
      </c>
      <c r="BF252" s="381"/>
      <c r="BG252" s="382"/>
      <c r="BH252" s="382">
        <f>BH188+BH192</f>
        <v>0</v>
      </c>
      <c r="BI252" s="382">
        <f>BI188+BI192</f>
        <v>0</v>
      </c>
      <c r="BJ252" s="382"/>
      <c r="BK252" s="382"/>
      <c r="BL252" s="382">
        <f>BL188+BL192</f>
        <v>0</v>
      </c>
      <c r="BM252" s="382">
        <f>BM188+BM192</f>
        <v>0</v>
      </c>
      <c r="BN252" s="381"/>
      <c r="BO252" s="381"/>
      <c r="BP252" s="381"/>
      <c r="BQ252" s="381"/>
      <c r="BR252" s="381"/>
      <c r="BS252" s="382"/>
      <c r="BT252" s="382"/>
      <c r="BU252" s="382">
        <f>BU188+BU192</f>
        <v>0</v>
      </c>
      <c r="BV252" s="382">
        <f>BV188+BV192</f>
        <v>0</v>
      </c>
      <c r="BW252" s="381"/>
      <c r="BX252" s="382"/>
      <c r="BY252" s="382">
        <f>BY188+BY192</f>
        <v>0</v>
      </c>
      <c r="BZ252" s="382">
        <f>BZ188+BZ192</f>
        <v>0</v>
      </c>
      <c r="CA252" s="381"/>
      <c r="CB252" s="382"/>
      <c r="CC252" s="382">
        <f>CC188+CC192</f>
        <v>0</v>
      </c>
      <c r="CD252" s="382">
        <f>CD188+CD192</f>
        <v>0</v>
      </c>
      <c r="CE252" s="381"/>
      <c r="CF252" s="381"/>
      <c r="CG252" s="381"/>
      <c r="CH252" s="381"/>
      <c r="CI252" s="381"/>
      <c r="CJ252" s="382"/>
      <c r="CK252" s="381"/>
      <c r="CO252" s="24"/>
    </row>
    <row r="253" spans="1:98" s="1" customFormat="1" ht="12">
      <c r="A253" s="25"/>
      <c r="B253" s="25"/>
      <c r="C253" s="25"/>
      <c r="D253" s="25"/>
      <c r="E253" s="382"/>
      <c r="F253" s="382"/>
      <c r="G253" s="382"/>
      <c r="H253" s="381"/>
      <c r="I253" s="382"/>
      <c r="J253" s="382"/>
      <c r="K253" s="382"/>
      <c r="L253" s="382"/>
      <c r="M253" s="382"/>
      <c r="N253" s="382"/>
      <c r="O253" s="382"/>
      <c r="P253" s="381"/>
      <c r="Q253" s="381"/>
      <c r="R253" s="381"/>
      <c r="S253" s="381"/>
      <c r="T253" s="381"/>
      <c r="U253" s="381"/>
      <c r="V253" s="381"/>
      <c r="W253" s="382"/>
      <c r="X253" s="382"/>
      <c r="Y253" s="382"/>
      <c r="Z253" s="382"/>
      <c r="AA253" s="382"/>
      <c r="AB253" s="382"/>
      <c r="AC253" s="382"/>
      <c r="AD253" s="382"/>
      <c r="AE253" s="382"/>
      <c r="AF253" s="382"/>
      <c r="AG253" s="382"/>
      <c r="AH253" s="382"/>
      <c r="AI253" s="382"/>
      <c r="AJ253" s="381"/>
      <c r="AK253" s="381"/>
      <c r="AL253" s="381"/>
      <c r="AM253" s="381"/>
      <c r="AN253" s="381"/>
      <c r="AO253" s="381"/>
      <c r="AP253" s="382"/>
      <c r="AQ253" s="381"/>
      <c r="AR253" s="382"/>
      <c r="AV253" s="381"/>
      <c r="AW253" s="24"/>
      <c r="BC253" s="382"/>
      <c r="BD253" s="382"/>
      <c r="BE253" s="382"/>
      <c r="BF253" s="381"/>
      <c r="BG253" s="382"/>
      <c r="BH253" s="382"/>
      <c r="BI253" s="382"/>
      <c r="BJ253" s="382"/>
      <c r="BK253" s="382"/>
      <c r="BL253" s="382"/>
      <c r="BM253" s="382"/>
      <c r="BN253" s="381"/>
      <c r="BO253" s="381"/>
      <c r="BP253" s="381"/>
      <c r="BQ253" s="381"/>
      <c r="BR253" s="381"/>
      <c r="BS253" s="382"/>
      <c r="BT253" s="382"/>
      <c r="BU253" s="382"/>
      <c r="BV253" s="382"/>
      <c r="BW253" s="381"/>
      <c r="BX253" s="382"/>
      <c r="BY253" s="381"/>
      <c r="BZ253" s="382"/>
      <c r="CA253" s="381"/>
      <c r="CB253" s="382"/>
      <c r="CC253" s="381"/>
      <c r="CD253" s="381"/>
      <c r="CE253" s="381"/>
      <c r="CF253" s="381"/>
      <c r="CG253" s="381"/>
      <c r="CH253" s="381"/>
      <c r="CI253" s="381"/>
      <c r="CJ253" s="382"/>
      <c r="CK253" s="381"/>
      <c r="CO253" s="24"/>
    </row>
    <row r="254" spans="1:98" s="1" customFormat="1" ht="12">
      <c r="A254" s="25"/>
      <c r="B254" s="25"/>
      <c r="C254" s="25"/>
      <c r="D254" s="25"/>
      <c r="E254" s="382"/>
      <c r="F254" s="382"/>
      <c r="G254" s="382"/>
      <c r="H254" s="381"/>
      <c r="I254" s="382"/>
      <c r="J254" s="382"/>
      <c r="K254" s="382"/>
      <c r="L254" s="382"/>
      <c r="M254" s="382"/>
      <c r="N254" s="382"/>
      <c r="O254" s="382"/>
      <c r="P254" s="381"/>
      <c r="Q254" s="381"/>
      <c r="R254" s="381"/>
      <c r="S254" s="381"/>
      <c r="T254" s="381"/>
      <c r="U254" s="381"/>
      <c r="V254" s="381"/>
      <c r="W254" s="382"/>
      <c r="X254" s="382"/>
      <c r="Y254" s="382"/>
      <c r="Z254" s="382"/>
      <c r="AA254" s="382"/>
      <c r="AB254" s="382"/>
      <c r="AC254" s="382"/>
      <c r="AD254" s="382"/>
      <c r="AE254" s="382"/>
      <c r="AF254" s="382"/>
      <c r="AG254" s="382"/>
      <c r="AH254" s="382"/>
      <c r="AI254" s="382"/>
      <c r="AJ254" s="381"/>
      <c r="AK254" s="381"/>
      <c r="AL254" s="381"/>
      <c r="AM254" s="381"/>
      <c r="AN254" s="381"/>
      <c r="AO254" s="381"/>
      <c r="AP254" s="382"/>
      <c r="AQ254" s="381"/>
      <c r="AR254" s="382"/>
      <c r="AV254" s="381"/>
      <c r="AW254" s="24"/>
      <c r="BC254" s="382"/>
      <c r="BD254" s="382"/>
      <c r="BE254" s="382"/>
      <c r="BF254" s="381"/>
      <c r="BG254" s="382"/>
      <c r="BH254" s="382"/>
      <c r="BI254" s="382"/>
      <c r="BJ254" s="382"/>
      <c r="BK254" s="382"/>
      <c r="BL254" s="382"/>
      <c r="BM254" s="382"/>
      <c r="BN254" s="381"/>
      <c r="BO254" s="381"/>
      <c r="BP254" s="381"/>
      <c r="BQ254" s="381"/>
      <c r="BR254" s="381"/>
      <c r="BS254" s="382"/>
      <c r="BT254" s="382"/>
      <c r="BU254" s="382"/>
      <c r="BV254" s="382"/>
      <c r="BW254" s="381"/>
      <c r="BX254" s="382"/>
      <c r="BY254" s="381"/>
      <c r="BZ254" s="382"/>
      <c r="CA254" s="381"/>
      <c r="CB254" s="382"/>
      <c r="CC254" s="381"/>
      <c r="CD254" s="381"/>
      <c r="CE254" s="381"/>
      <c r="CF254" s="381"/>
      <c r="CG254" s="381"/>
      <c r="CH254" s="381"/>
      <c r="CI254" s="381"/>
      <c r="CJ254" s="382"/>
      <c r="CK254" s="381"/>
      <c r="CO254" s="24"/>
    </row>
    <row r="255" spans="1:98" s="1" customFormat="1" ht="12">
      <c r="A255" s="25"/>
      <c r="B255" s="25"/>
      <c r="C255" s="25"/>
      <c r="D255" s="25"/>
      <c r="E255" s="382"/>
      <c r="F255" s="382"/>
      <c r="G255" s="382"/>
      <c r="H255" s="381"/>
      <c r="I255" s="382"/>
      <c r="J255" s="382"/>
      <c r="K255" s="382"/>
      <c r="L255" s="382"/>
      <c r="M255" s="382"/>
      <c r="N255" s="382"/>
      <c r="O255" s="382"/>
      <c r="P255" s="381"/>
      <c r="Q255" s="381"/>
      <c r="R255" s="381"/>
      <c r="S255" s="381"/>
      <c r="T255" s="381"/>
      <c r="U255" s="381"/>
      <c r="V255" s="381"/>
      <c r="W255" s="382"/>
      <c r="X255" s="382"/>
      <c r="Y255" s="382"/>
      <c r="Z255" s="382"/>
      <c r="AA255" s="382"/>
      <c r="AB255" s="382"/>
      <c r="AC255" s="382"/>
      <c r="AD255" s="382"/>
      <c r="AE255" s="382"/>
      <c r="AF255" s="382"/>
      <c r="AG255" s="382"/>
      <c r="AH255" s="382"/>
      <c r="AI255" s="382"/>
      <c r="AJ255" s="381"/>
      <c r="AK255" s="381"/>
      <c r="AL255" s="381"/>
      <c r="AM255" s="381"/>
      <c r="AN255" s="381"/>
      <c r="AO255" s="381"/>
      <c r="AP255" s="382"/>
      <c r="AQ255" s="381"/>
      <c r="AR255" s="382"/>
      <c r="AV255" s="381"/>
      <c r="AW255" s="24"/>
      <c r="BC255" s="382"/>
      <c r="BD255" s="382"/>
      <c r="BE255" s="382"/>
      <c r="BF255" s="381"/>
      <c r="BG255" s="382"/>
      <c r="BH255" s="382"/>
      <c r="BI255" s="382"/>
      <c r="BJ255" s="382"/>
      <c r="BK255" s="382"/>
      <c r="BL255" s="382"/>
      <c r="BM255" s="382"/>
      <c r="BN255" s="381"/>
      <c r="BO255" s="381"/>
      <c r="BP255" s="381"/>
      <c r="BQ255" s="381"/>
      <c r="BR255" s="381"/>
      <c r="BS255" s="382"/>
      <c r="BT255" s="382"/>
      <c r="BU255" s="382"/>
      <c r="BV255" s="382"/>
      <c r="BW255" s="381"/>
      <c r="BX255" s="382"/>
      <c r="BY255" s="381"/>
      <c r="BZ255" s="382"/>
      <c r="CA255" s="381"/>
      <c r="CB255" s="382"/>
      <c r="CC255" s="381"/>
      <c r="CD255" s="381"/>
      <c r="CE255" s="381"/>
      <c r="CF255" s="381"/>
      <c r="CG255" s="381"/>
      <c r="CH255" s="381"/>
      <c r="CI255" s="381"/>
      <c r="CJ255" s="382"/>
      <c r="CK255" s="381"/>
      <c r="CO255" s="24"/>
    </row>
    <row r="256" spans="1:98" s="1" customFormat="1" ht="12">
      <c r="A256" s="25"/>
      <c r="B256" s="25"/>
      <c r="C256" s="25"/>
      <c r="D256" s="25"/>
      <c r="E256" s="382"/>
      <c r="F256" s="382"/>
      <c r="G256" s="382"/>
      <c r="H256" s="381"/>
      <c r="I256" s="382"/>
      <c r="J256" s="382"/>
      <c r="K256" s="382"/>
      <c r="L256" s="382"/>
      <c r="M256" s="382"/>
      <c r="N256" s="382"/>
      <c r="O256" s="382"/>
      <c r="P256" s="381"/>
      <c r="Q256" s="381"/>
      <c r="R256" s="381"/>
      <c r="S256" s="381"/>
      <c r="T256" s="381"/>
      <c r="U256" s="381"/>
      <c r="V256" s="381"/>
      <c r="W256" s="382"/>
      <c r="X256" s="382"/>
      <c r="Y256" s="382"/>
      <c r="Z256" s="382"/>
      <c r="AA256" s="382"/>
      <c r="AB256" s="382"/>
      <c r="AC256" s="382"/>
      <c r="AD256" s="382"/>
      <c r="AE256" s="382"/>
      <c r="AF256" s="382"/>
      <c r="AG256" s="382"/>
      <c r="AH256" s="382"/>
      <c r="AI256" s="382"/>
      <c r="AJ256" s="381"/>
      <c r="AK256" s="381"/>
      <c r="AL256" s="381"/>
      <c r="AM256" s="381"/>
      <c r="AN256" s="381"/>
      <c r="AO256" s="381"/>
      <c r="AP256" s="382"/>
      <c r="AQ256" s="381"/>
      <c r="AR256" s="382"/>
      <c r="AV256" s="381"/>
      <c r="AW256" s="24"/>
      <c r="BC256" s="382"/>
      <c r="BD256" s="382"/>
      <c r="BE256" s="382"/>
      <c r="BF256" s="381"/>
      <c r="BG256" s="382"/>
      <c r="BH256" s="382"/>
      <c r="BI256" s="382"/>
      <c r="BJ256" s="382"/>
      <c r="BK256" s="382"/>
      <c r="BL256" s="382"/>
      <c r="BM256" s="382"/>
      <c r="BN256" s="381"/>
      <c r="BO256" s="381"/>
      <c r="BP256" s="381"/>
      <c r="BQ256" s="381"/>
      <c r="BR256" s="381"/>
      <c r="BS256" s="382"/>
      <c r="BT256" s="382"/>
      <c r="BU256" s="382"/>
      <c r="BV256" s="382"/>
      <c r="BW256" s="381"/>
      <c r="BX256" s="382"/>
      <c r="BY256" s="381"/>
      <c r="BZ256" s="382"/>
      <c r="CA256" s="381"/>
      <c r="CB256" s="382"/>
      <c r="CC256" s="381"/>
      <c r="CD256" s="381"/>
      <c r="CE256" s="381"/>
      <c r="CF256" s="381"/>
      <c r="CG256" s="381"/>
      <c r="CH256" s="381"/>
      <c r="CI256" s="381"/>
      <c r="CJ256" s="382"/>
      <c r="CK256" s="381"/>
      <c r="CO256" s="24"/>
    </row>
    <row r="257" spans="1:95" s="1" customFormat="1" ht="12">
      <c r="A257" s="25"/>
      <c r="B257" s="25"/>
      <c r="C257" s="25"/>
      <c r="D257" s="25"/>
      <c r="E257" s="382"/>
      <c r="F257" s="382"/>
      <c r="G257" s="382"/>
      <c r="H257" s="381"/>
      <c r="I257" s="382"/>
      <c r="J257" s="382"/>
      <c r="K257" s="382"/>
      <c r="L257" s="382"/>
      <c r="M257" s="382"/>
      <c r="N257" s="382"/>
      <c r="O257" s="382"/>
      <c r="P257" s="381"/>
      <c r="Q257" s="381"/>
      <c r="R257" s="381"/>
      <c r="S257" s="381"/>
      <c r="T257" s="381"/>
      <c r="U257" s="381"/>
      <c r="V257" s="381"/>
      <c r="W257" s="382"/>
      <c r="X257" s="382"/>
      <c r="Y257" s="382"/>
      <c r="Z257" s="382"/>
      <c r="AA257" s="382"/>
      <c r="AB257" s="382"/>
      <c r="AC257" s="382"/>
      <c r="AD257" s="382"/>
      <c r="AE257" s="382"/>
      <c r="AF257" s="382"/>
      <c r="AG257" s="382"/>
      <c r="AH257" s="382"/>
      <c r="AI257" s="382"/>
      <c r="AJ257" s="381"/>
      <c r="AK257" s="381"/>
      <c r="AL257" s="381"/>
      <c r="AM257" s="381"/>
      <c r="AN257" s="381"/>
      <c r="AO257" s="381"/>
      <c r="AP257" s="382"/>
      <c r="AQ257" s="381"/>
      <c r="AR257" s="382"/>
      <c r="AV257" s="381"/>
      <c r="AW257" s="24"/>
      <c r="BC257" s="382"/>
      <c r="BD257" s="382"/>
      <c r="BE257" s="382"/>
      <c r="BF257" s="381"/>
      <c r="BG257" s="382"/>
      <c r="BH257" s="382"/>
      <c r="BI257" s="382"/>
      <c r="BJ257" s="382"/>
      <c r="BK257" s="382"/>
      <c r="BL257" s="382"/>
      <c r="BM257" s="382"/>
      <c r="BN257" s="381"/>
      <c r="BO257" s="381"/>
      <c r="BP257" s="381"/>
      <c r="BQ257" s="381"/>
      <c r="BR257" s="381"/>
      <c r="BS257" s="382"/>
      <c r="BT257" s="382"/>
      <c r="BU257" s="382"/>
      <c r="BV257" s="382"/>
      <c r="BW257" s="381"/>
      <c r="BX257" s="382"/>
      <c r="BY257" s="381"/>
      <c r="BZ257" s="382"/>
      <c r="CA257" s="381"/>
      <c r="CB257" s="382"/>
      <c r="CC257" s="381"/>
      <c r="CD257" s="381"/>
      <c r="CE257" s="381"/>
      <c r="CF257" s="381"/>
      <c r="CG257" s="381"/>
      <c r="CH257" s="381"/>
      <c r="CI257" s="381"/>
      <c r="CJ257" s="382"/>
      <c r="CK257" s="381"/>
      <c r="CO257" s="24"/>
    </row>
    <row r="258" spans="1:95" s="1" customFormat="1" ht="12">
      <c r="A258" s="25"/>
      <c r="B258" s="25"/>
      <c r="C258" s="25"/>
      <c r="D258" s="25"/>
      <c r="E258" s="382"/>
      <c r="F258" s="382"/>
      <c r="G258" s="382"/>
      <c r="H258" s="381"/>
      <c r="I258" s="382"/>
      <c r="J258" s="382"/>
      <c r="K258" s="382"/>
      <c r="L258" s="382"/>
      <c r="M258" s="382"/>
      <c r="N258" s="382"/>
      <c r="O258" s="382"/>
      <c r="P258" s="381"/>
      <c r="Q258" s="381"/>
      <c r="R258" s="381"/>
      <c r="S258" s="381"/>
      <c r="T258" s="381"/>
      <c r="U258" s="381"/>
      <c r="V258" s="381"/>
      <c r="W258" s="382"/>
      <c r="X258" s="382"/>
      <c r="Y258" s="382"/>
      <c r="Z258" s="382"/>
      <c r="AA258" s="382"/>
      <c r="AB258" s="382"/>
      <c r="AC258" s="382"/>
      <c r="AD258" s="382"/>
      <c r="AE258" s="382"/>
      <c r="AF258" s="382"/>
      <c r="AG258" s="382"/>
      <c r="AH258" s="382"/>
      <c r="AI258" s="382"/>
      <c r="AJ258" s="381"/>
      <c r="AK258" s="381"/>
      <c r="AL258" s="381"/>
      <c r="AM258" s="381"/>
      <c r="AN258" s="381"/>
      <c r="AO258" s="381"/>
      <c r="AP258" s="382"/>
      <c r="AQ258" s="381"/>
      <c r="AR258" s="382"/>
      <c r="AV258" s="381"/>
      <c r="AW258" s="24"/>
      <c r="BC258" s="382"/>
      <c r="BD258" s="382"/>
      <c r="BE258" s="382"/>
      <c r="BF258" s="381"/>
      <c r="BG258" s="382"/>
      <c r="BH258" s="382"/>
      <c r="BI258" s="382"/>
      <c r="BJ258" s="382"/>
      <c r="BK258" s="382"/>
      <c r="BL258" s="382"/>
      <c r="BM258" s="382"/>
      <c r="BN258" s="381"/>
      <c r="BO258" s="381"/>
      <c r="BP258" s="381"/>
      <c r="BQ258" s="381"/>
      <c r="BR258" s="381"/>
      <c r="BS258" s="382"/>
      <c r="BT258" s="382"/>
      <c r="BU258" s="382"/>
      <c r="BV258" s="382"/>
      <c r="BW258" s="381"/>
      <c r="BX258" s="382"/>
      <c r="BY258" s="381"/>
      <c r="BZ258" s="382"/>
      <c r="CA258" s="381"/>
      <c r="CB258" s="382"/>
      <c r="CC258" s="381"/>
      <c r="CD258" s="381"/>
      <c r="CE258" s="381"/>
      <c r="CF258" s="381"/>
      <c r="CG258" s="381"/>
      <c r="CH258" s="381"/>
      <c r="CI258" s="381"/>
      <c r="CJ258" s="382"/>
      <c r="CK258" s="381"/>
      <c r="CO258" s="24"/>
    </row>
    <row r="259" spans="1:95" s="1" customFormat="1" ht="12">
      <c r="A259" s="25"/>
      <c r="B259" s="25"/>
      <c r="C259" s="25"/>
      <c r="D259" s="25"/>
      <c r="E259" s="382"/>
      <c r="F259" s="382"/>
      <c r="G259" s="382"/>
      <c r="H259" s="381"/>
      <c r="I259" s="382"/>
      <c r="J259" s="382"/>
      <c r="K259" s="382"/>
      <c r="L259" s="382"/>
      <c r="M259" s="382"/>
      <c r="N259" s="382"/>
      <c r="O259" s="382"/>
      <c r="P259" s="381"/>
      <c r="Q259" s="381"/>
      <c r="R259" s="381"/>
      <c r="S259" s="381"/>
      <c r="T259" s="381"/>
      <c r="U259" s="381"/>
      <c r="V259" s="381"/>
      <c r="W259" s="382"/>
      <c r="X259" s="382"/>
      <c r="Y259" s="382"/>
      <c r="Z259" s="382"/>
      <c r="AA259" s="382"/>
      <c r="AB259" s="382"/>
      <c r="AC259" s="382"/>
      <c r="AD259" s="382"/>
      <c r="AE259" s="382"/>
      <c r="AF259" s="382"/>
      <c r="AG259" s="382"/>
      <c r="AH259" s="382"/>
      <c r="AI259" s="382"/>
      <c r="AJ259" s="381"/>
      <c r="AK259" s="381"/>
      <c r="AL259" s="381"/>
      <c r="AM259" s="381"/>
      <c r="AN259" s="381"/>
      <c r="AO259" s="381"/>
      <c r="AP259" s="382"/>
      <c r="AQ259" s="381"/>
      <c r="AR259" s="382"/>
      <c r="AV259" s="381"/>
      <c r="AW259" s="24"/>
      <c r="BC259" s="382"/>
      <c r="BD259" s="382"/>
      <c r="BE259" s="382"/>
      <c r="BF259" s="381"/>
      <c r="BG259" s="382"/>
      <c r="BH259" s="382"/>
      <c r="BI259" s="382"/>
      <c r="BJ259" s="382"/>
      <c r="BK259" s="382"/>
      <c r="BL259" s="382"/>
      <c r="BM259" s="382"/>
      <c r="BN259" s="381"/>
      <c r="BO259" s="381"/>
      <c r="BP259" s="381"/>
      <c r="BQ259" s="381"/>
      <c r="BR259" s="381"/>
      <c r="BS259" s="382"/>
      <c r="BT259" s="382"/>
      <c r="BU259" s="382"/>
      <c r="BV259" s="382"/>
      <c r="BW259" s="381"/>
      <c r="BX259" s="382"/>
      <c r="BY259" s="381"/>
      <c r="BZ259" s="382"/>
      <c r="CA259" s="381"/>
      <c r="CB259" s="382"/>
      <c r="CC259" s="381"/>
      <c r="CD259" s="381"/>
      <c r="CE259" s="381"/>
      <c r="CF259" s="381"/>
      <c r="CG259" s="381"/>
      <c r="CH259" s="381"/>
      <c r="CI259" s="381"/>
      <c r="CJ259" s="382"/>
      <c r="CK259" s="381"/>
      <c r="CO259" s="24"/>
    </row>
    <row r="260" spans="1:95" s="1" customFormat="1" ht="12">
      <c r="A260" s="25"/>
      <c r="B260" s="25"/>
      <c r="C260" s="25"/>
      <c r="D260" s="25"/>
      <c r="E260" s="382"/>
      <c r="F260" s="382"/>
      <c r="G260" s="382"/>
      <c r="H260" s="381"/>
      <c r="I260" s="382"/>
      <c r="J260" s="382"/>
      <c r="K260" s="382"/>
      <c r="L260" s="382"/>
      <c r="M260" s="382"/>
      <c r="N260" s="382"/>
      <c r="O260" s="382"/>
      <c r="P260" s="381"/>
      <c r="Q260" s="381"/>
      <c r="R260" s="381"/>
      <c r="S260" s="381"/>
      <c r="T260" s="381"/>
      <c r="U260" s="381"/>
      <c r="V260" s="381"/>
      <c r="W260" s="382"/>
      <c r="X260" s="382"/>
      <c r="Y260" s="382"/>
      <c r="Z260" s="382"/>
      <c r="AA260" s="382"/>
      <c r="AB260" s="382"/>
      <c r="AC260" s="382"/>
      <c r="AD260" s="382"/>
      <c r="AE260" s="382"/>
      <c r="AF260" s="382"/>
      <c r="AG260" s="382"/>
      <c r="AH260" s="382"/>
      <c r="AI260" s="382"/>
      <c r="AJ260" s="381"/>
      <c r="AK260" s="381"/>
      <c r="AL260" s="381"/>
      <c r="AM260" s="381"/>
      <c r="AN260" s="381"/>
      <c r="AO260" s="381"/>
      <c r="AP260" s="382"/>
      <c r="AQ260" s="381"/>
      <c r="AR260" s="382"/>
      <c r="AV260" s="381"/>
      <c r="AW260" s="24"/>
      <c r="BC260" s="382"/>
      <c r="BD260" s="382"/>
      <c r="BE260" s="382"/>
      <c r="BF260" s="381"/>
      <c r="BG260" s="382"/>
      <c r="BH260" s="382"/>
      <c r="BI260" s="382"/>
      <c r="BJ260" s="382"/>
      <c r="BK260" s="382"/>
      <c r="BL260" s="382"/>
      <c r="BM260" s="382"/>
      <c r="BN260" s="381"/>
      <c r="BO260" s="381"/>
      <c r="BP260" s="381"/>
      <c r="BQ260" s="381"/>
      <c r="BR260" s="381"/>
      <c r="BS260" s="382"/>
      <c r="BT260" s="382"/>
      <c r="BU260" s="382"/>
      <c r="BV260" s="382"/>
      <c r="BW260" s="381"/>
      <c r="BX260" s="382"/>
      <c r="BY260" s="381"/>
      <c r="BZ260" s="382"/>
      <c r="CA260" s="381"/>
      <c r="CB260" s="382"/>
      <c r="CC260" s="381"/>
      <c r="CD260" s="381"/>
      <c r="CE260" s="381"/>
      <c r="CF260" s="381"/>
      <c r="CG260" s="381"/>
      <c r="CH260" s="381"/>
      <c r="CI260" s="381"/>
      <c r="CJ260" s="382"/>
      <c r="CK260" s="381"/>
      <c r="CO260" s="24"/>
    </row>
    <row r="261" spans="1:95" s="1" customFormat="1" ht="12">
      <c r="A261" s="25"/>
      <c r="B261" s="25"/>
      <c r="C261" s="25"/>
      <c r="D261" s="25"/>
      <c r="E261" s="382"/>
      <c r="F261" s="382"/>
      <c r="G261" s="382"/>
      <c r="H261" s="381"/>
      <c r="I261" s="382"/>
      <c r="J261" s="382"/>
      <c r="K261" s="382"/>
      <c r="L261" s="382"/>
      <c r="M261" s="382"/>
      <c r="N261" s="382"/>
      <c r="O261" s="382"/>
      <c r="P261" s="381"/>
      <c r="Q261" s="381"/>
      <c r="R261" s="381"/>
      <c r="S261" s="381"/>
      <c r="T261" s="381"/>
      <c r="U261" s="381"/>
      <c r="V261" s="381"/>
      <c r="W261" s="382"/>
      <c r="X261" s="382"/>
      <c r="Y261" s="382"/>
      <c r="Z261" s="382"/>
      <c r="AA261" s="382"/>
      <c r="AB261" s="382"/>
      <c r="AC261" s="382"/>
      <c r="AD261" s="382"/>
      <c r="AE261" s="382"/>
      <c r="AF261" s="382"/>
      <c r="AG261" s="382"/>
      <c r="AH261" s="382"/>
      <c r="AI261" s="382"/>
      <c r="AJ261" s="381"/>
      <c r="AK261" s="381"/>
      <c r="AL261" s="381"/>
      <c r="AM261" s="381"/>
      <c r="AN261" s="381"/>
      <c r="AO261" s="381"/>
      <c r="AP261" s="382"/>
      <c r="AQ261" s="381"/>
      <c r="AR261" s="382"/>
      <c r="AV261" s="381"/>
      <c r="AW261" s="24"/>
      <c r="BC261" s="382"/>
      <c r="BD261" s="382"/>
      <c r="BE261" s="382"/>
      <c r="BF261" s="381"/>
      <c r="BG261" s="382"/>
      <c r="BH261" s="382"/>
      <c r="BI261" s="382"/>
      <c r="BJ261" s="382"/>
      <c r="BK261" s="382"/>
      <c r="BL261" s="382"/>
      <c r="BM261" s="382"/>
      <c r="BN261" s="381"/>
      <c r="BO261" s="381"/>
      <c r="BP261" s="381"/>
      <c r="BQ261" s="381"/>
      <c r="BR261" s="381"/>
      <c r="BS261" s="382"/>
      <c r="BT261" s="382"/>
      <c r="BU261" s="382"/>
      <c r="BV261" s="382"/>
      <c r="BW261" s="381"/>
      <c r="BX261" s="382"/>
      <c r="BY261" s="381"/>
      <c r="BZ261" s="382"/>
      <c r="CA261" s="381"/>
      <c r="CB261" s="382"/>
      <c r="CC261" s="381"/>
      <c r="CD261" s="381"/>
      <c r="CE261" s="381"/>
      <c r="CF261" s="381"/>
      <c r="CG261" s="381"/>
      <c r="CH261" s="381"/>
      <c r="CI261" s="381"/>
      <c r="CJ261" s="382"/>
      <c r="CK261" s="381"/>
      <c r="CO261" s="24"/>
    </row>
    <row r="262" spans="1:95" s="1" customFormat="1" ht="12">
      <c r="A262" s="25"/>
      <c r="B262" s="25"/>
      <c r="C262" s="25"/>
      <c r="D262" s="25"/>
      <c r="E262" s="382"/>
      <c r="F262" s="382"/>
      <c r="G262" s="382"/>
      <c r="H262" s="381"/>
      <c r="I262" s="382"/>
      <c r="J262" s="382"/>
      <c r="K262" s="382"/>
      <c r="L262" s="382"/>
      <c r="M262" s="382"/>
      <c r="N262" s="382"/>
      <c r="O262" s="382"/>
      <c r="P262" s="381"/>
      <c r="Q262" s="381"/>
      <c r="R262" s="381"/>
      <c r="S262" s="381"/>
      <c r="T262" s="381"/>
      <c r="U262" s="381"/>
      <c r="V262" s="381"/>
      <c r="W262" s="382"/>
      <c r="X262" s="382"/>
      <c r="Y262" s="382"/>
      <c r="Z262" s="382"/>
      <c r="AA262" s="382"/>
      <c r="AB262" s="382"/>
      <c r="AC262" s="382"/>
      <c r="AD262" s="382"/>
      <c r="AE262" s="382"/>
      <c r="AF262" s="382"/>
      <c r="AG262" s="382"/>
      <c r="AH262" s="382"/>
      <c r="AI262" s="382"/>
      <c r="AJ262" s="381"/>
      <c r="AK262" s="381"/>
      <c r="AL262" s="381"/>
      <c r="AM262" s="381"/>
      <c r="AN262" s="381"/>
      <c r="AO262" s="381"/>
      <c r="AP262" s="382"/>
      <c r="AQ262" s="381"/>
      <c r="AR262" s="382"/>
      <c r="AV262" s="381"/>
      <c r="AW262" s="24"/>
      <c r="BC262" s="382"/>
      <c r="BD262" s="382"/>
      <c r="BE262" s="382"/>
      <c r="BF262" s="381"/>
      <c r="BG262" s="382"/>
      <c r="BH262" s="382"/>
      <c r="BI262" s="382"/>
      <c r="BJ262" s="382"/>
      <c r="BK262" s="382"/>
      <c r="BL262" s="382"/>
      <c r="BM262" s="382"/>
      <c r="BN262" s="381"/>
      <c r="BO262" s="381"/>
      <c r="BP262" s="381"/>
      <c r="BQ262" s="381"/>
      <c r="BR262" s="381"/>
      <c r="BS262" s="382"/>
      <c r="BT262" s="382"/>
      <c r="BU262" s="382"/>
      <c r="BV262" s="382"/>
      <c r="BW262" s="381"/>
      <c r="BX262" s="382"/>
      <c r="BY262" s="381"/>
      <c r="BZ262" s="382"/>
      <c r="CA262" s="381"/>
      <c r="CB262" s="382"/>
      <c r="CC262" s="381"/>
      <c r="CD262" s="381"/>
      <c r="CE262" s="381"/>
      <c r="CF262" s="381"/>
      <c r="CG262" s="381"/>
      <c r="CH262" s="381"/>
      <c r="CI262" s="381"/>
      <c r="CJ262" s="382"/>
      <c r="CK262" s="381"/>
      <c r="CO262" s="24"/>
    </row>
    <row r="263" spans="1:95" s="1" customFormat="1" ht="12">
      <c r="A263" s="25"/>
      <c r="B263" s="25"/>
      <c r="C263" s="25"/>
      <c r="D263" s="25"/>
      <c r="E263" s="382"/>
      <c r="F263" s="382"/>
      <c r="G263" s="382"/>
      <c r="H263" s="381"/>
      <c r="I263" s="382"/>
      <c r="J263" s="382"/>
      <c r="K263" s="382"/>
      <c r="L263" s="382"/>
      <c r="M263" s="382"/>
      <c r="N263" s="382"/>
      <c r="O263" s="382"/>
      <c r="P263" s="381"/>
      <c r="Q263" s="381"/>
      <c r="R263" s="381"/>
      <c r="S263" s="381"/>
      <c r="T263" s="381"/>
      <c r="U263" s="381"/>
      <c r="V263" s="381"/>
      <c r="W263" s="382"/>
      <c r="X263" s="382"/>
      <c r="Y263" s="382"/>
      <c r="Z263" s="382"/>
      <c r="AA263" s="382"/>
      <c r="AB263" s="382"/>
      <c r="AC263" s="382"/>
      <c r="AD263" s="382"/>
      <c r="AE263" s="382"/>
      <c r="AF263" s="382"/>
      <c r="AG263" s="382"/>
      <c r="AH263" s="382"/>
      <c r="AI263" s="382"/>
      <c r="AJ263" s="381"/>
      <c r="AK263" s="381"/>
      <c r="AL263" s="381"/>
      <c r="AM263" s="381"/>
      <c r="AN263" s="381"/>
      <c r="AO263" s="381"/>
      <c r="AP263" s="382"/>
      <c r="AQ263" s="381"/>
      <c r="AR263" s="382"/>
      <c r="AV263" s="381"/>
      <c r="AW263" s="24"/>
      <c r="BC263" s="382"/>
      <c r="BD263" s="382"/>
      <c r="BE263" s="382"/>
      <c r="BF263" s="381"/>
      <c r="BG263" s="382"/>
      <c r="BH263" s="382"/>
      <c r="BI263" s="382"/>
      <c r="BJ263" s="382"/>
      <c r="BK263" s="382"/>
      <c r="BL263" s="382"/>
      <c r="BM263" s="382"/>
      <c r="BN263" s="381"/>
      <c r="BO263" s="381"/>
      <c r="BP263" s="381"/>
      <c r="BQ263" s="381"/>
      <c r="BR263" s="381"/>
      <c r="BS263" s="382"/>
      <c r="BT263" s="382"/>
      <c r="BU263" s="382"/>
      <c r="BV263" s="382"/>
      <c r="BW263" s="381"/>
      <c r="BX263" s="382"/>
      <c r="BY263" s="381"/>
      <c r="BZ263" s="382"/>
      <c r="CA263" s="381"/>
      <c r="CB263" s="382"/>
      <c r="CC263" s="381"/>
      <c r="CD263" s="381"/>
      <c r="CE263" s="381"/>
      <c r="CF263" s="381"/>
      <c r="CG263" s="381"/>
      <c r="CH263" s="381"/>
      <c r="CI263" s="381"/>
      <c r="CJ263" s="382"/>
      <c r="CK263" s="381"/>
      <c r="CO263" s="24"/>
    </row>
    <row r="264" spans="1:95" s="1" customFormat="1" ht="12">
      <c r="A264" s="25"/>
      <c r="B264" s="25"/>
      <c r="C264" s="25"/>
      <c r="D264" s="25"/>
      <c r="E264" s="382"/>
      <c r="F264" s="382"/>
      <c r="G264" s="382"/>
      <c r="H264" s="381"/>
      <c r="I264" s="382"/>
      <c r="J264" s="382"/>
      <c r="K264" s="382"/>
      <c r="L264" s="382"/>
      <c r="M264" s="382"/>
      <c r="N264" s="382"/>
      <c r="O264" s="382"/>
      <c r="P264" s="381"/>
      <c r="Q264" s="381"/>
      <c r="R264" s="381"/>
      <c r="S264" s="381"/>
      <c r="T264" s="381"/>
      <c r="U264" s="381"/>
      <c r="V264" s="381"/>
      <c r="W264" s="382"/>
      <c r="X264" s="382"/>
      <c r="Y264" s="382"/>
      <c r="Z264" s="382"/>
      <c r="AA264" s="382"/>
      <c r="AB264" s="382"/>
      <c r="AC264" s="382"/>
      <c r="AD264" s="382"/>
      <c r="AE264" s="382"/>
      <c r="AF264" s="382"/>
      <c r="AG264" s="382"/>
      <c r="AH264" s="382"/>
      <c r="AI264" s="382"/>
      <c r="AJ264" s="381"/>
      <c r="AK264" s="381"/>
      <c r="AL264" s="381"/>
      <c r="AM264" s="381"/>
      <c r="AN264" s="381"/>
      <c r="AO264" s="381"/>
      <c r="AP264" s="382"/>
      <c r="AQ264" s="381"/>
      <c r="AR264" s="382"/>
      <c r="AV264" s="381"/>
      <c r="AW264" s="24"/>
      <c r="BC264" s="382"/>
      <c r="BD264" s="382"/>
      <c r="BE264" s="382"/>
      <c r="BF264" s="381"/>
      <c r="BG264" s="382"/>
      <c r="BH264" s="382"/>
      <c r="BI264" s="382"/>
      <c r="BJ264" s="382"/>
      <c r="BK264" s="382"/>
      <c r="BL264" s="382"/>
      <c r="BM264" s="382"/>
      <c r="BN264" s="381"/>
      <c r="BO264" s="381"/>
      <c r="BP264" s="381"/>
      <c r="BQ264" s="381"/>
      <c r="BR264" s="381"/>
      <c r="BS264" s="382"/>
      <c r="BT264" s="382"/>
      <c r="BU264" s="382"/>
      <c r="BV264" s="382"/>
      <c r="BW264" s="381"/>
      <c r="BX264" s="382"/>
      <c r="BY264" s="381"/>
      <c r="BZ264" s="382"/>
      <c r="CA264" s="381"/>
      <c r="CB264" s="382"/>
      <c r="CC264" s="381"/>
      <c r="CD264" s="381"/>
      <c r="CE264" s="381"/>
      <c r="CF264" s="381"/>
      <c r="CG264" s="381"/>
      <c r="CH264" s="381"/>
      <c r="CI264" s="381"/>
      <c r="CJ264" s="382"/>
      <c r="CK264" s="381"/>
      <c r="CO264" s="24"/>
    </row>
    <row r="265" spans="1:95" s="78" customFormat="1" ht="12">
      <c r="A265" s="25"/>
      <c r="B265" s="25"/>
      <c r="C265" s="25"/>
      <c r="D265" s="25"/>
      <c r="E265" s="382"/>
      <c r="F265" s="382"/>
      <c r="G265" s="382"/>
      <c r="H265" s="381"/>
      <c r="I265" s="382"/>
      <c r="J265" s="382"/>
      <c r="K265" s="382"/>
      <c r="L265" s="382"/>
      <c r="M265" s="382"/>
      <c r="N265" s="382"/>
      <c r="O265" s="382"/>
      <c r="P265" s="381"/>
      <c r="Q265" s="381"/>
      <c r="R265" s="381"/>
      <c r="S265" s="381"/>
      <c r="T265" s="381"/>
      <c r="U265" s="381"/>
      <c r="V265" s="381"/>
      <c r="W265" s="382"/>
      <c r="X265" s="382"/>
      <c r="Y265" s="382"/>
      <c r="Z265" s="382"/>
      <c r="AA265" s="382"/>
      <c r="AB265" s="382"/>
      <c r="AC265" s="382"/>
      <c r="AD265" s="382"/>
      <c r="AE265" s="382"/>
      <c r="AF265" s="382"/>
      <c r="AG265" s="382"/>
      <c r="AH265" s="382"/>
      <c r="AI265" s="382"/>
      <c r="AJ265" s="381"/>
      <c r="AK265" s="381"/>
      <c r="AL265" s="381"/>
      <c r="AM265" s="381"/>
      <c r="AN265" s="381"/>
      <c r="AO265" s="381"/>
      <c r="AP265" s="382"/>
      <c r="AQ265" s="381"/>
      <c r="AR265" s="382"/>
      <c r="AS265" s="1"/>
      <c r="AT265" s="1"/>
      <c r="AU265" s="1"/>
      <c r="AV265" s="381"/>
      <c r="AW265" s="24"/>
      <c r="AX265" s="1"/>
      <c r="AY265" s="1"/>
      <c r="BC265" s="382"/>
      <c r="BD265" s="382"/>
      <c r="BE265" s="382"/>
      <c r="BF265" s="381"/>
      <c r="BG265" s="382"/>
      <c r="BH265" s="382"/>
      <c r="BI265" s="382"/>
      <c r="BJ265" s="382"/>
      <c r="BK265" s="382"/>
      <c r="BL265" s="382"/>
      <c r="BM265" s="382"/>
      <c r="BN265" s="381"/>
      <c r="BO265" s="381"/>
      <c r="BP265" s="381"/>
      <c r="BQ265" s="381"/>
      <c r="BR265" s="381"/>
      <c r="BS265" s="382"/>
      <c r="BT265" s="382"/>
      <c r="BU265" s="382"/>
      <c r="BV265" s="382"/>
      <c r="BW265" s="381"/>
      <c r="BX265" s="382"/>
      <c r="BY265" s="381"/>
      <c r="BZ265" s="382"/>
      <c r="CA265" s="381"/>
      <c r="CB265" s="382"/>
      <c r="CC265" s="381"/>
      <c r="CD265" s="381"/>
      <c r="CE265" s="381"/>
      <c r="CF265" s="381"/>
      <c r="CG265" s="381"/>
      <c r="CH265" s="381"/>
      <c r="CI265" s="381"/>
      <c r="CJ265" s="382"/>
      <c r="CK265" s="381"/>
      <c r="CL265" s="1"/>
      <c r="CM265" s="1"/>
      <c r="CN265" s="1"/>
      <c r="CO265" s="24"/>
      <c r="CP265" s="1"/>
      <c r="CQ265" s="1"/>
    </row>
    <row r="266" spans="1:95" s="78" customFormat="1" ht="12">
      <c r="A266" s="25"/>
      <c r="B266" s="25"/>
      <c r="C266" s="25"/>
      <c r="D266" s="25"/>
      <c r="E266" s="382"/>
      <c r="F266" s="382"/>
      <c r="G266" s="382"/>
      <c r="H266" s="381"/>
      <c r="I266" s="382"/>
      <c r="J266" s="382"/>
      <c r="K266" s="382"/>
      <c r="L266" s="382"/>
      <c r="M266" s="382"/>
      <c r="N266" s="382"/>
      <c r="O266" s="382"/>
      <c r="P266" s="381"/>
      <c r="Q266" s="381"/>
      <c r="R266" s="381"/>
      <c r="S266" s="381"/>
      <c r="T266" s="381"/>
      <c r="U266" s="381"/>
      <c r="V266" s="381"/>
      <c r="W266" s="382"/>
      <c r="X266" s="382"/>
      <c r="Y266" s="382"/>
      <c r="Z266" s="382"/>
      <c r="AA266" s="382"/>
      <c r="AB266" s="382"/>
      <c r="AC266" s="382"/>
      <c r="AD266" s="382"/>
      <c r="AE266" s="382"/>
      <c r="AF266" s="382"/>
      <c r="AG266" s="382"/>
      <c r="AH266" s="382"/>
      <c r="AI266" s="382"/>
      <c r="AJ266" s="381"/>
      <c r="AK266" s="381"/>
      <c r="AL266" s="381"/>
      <c r="AM266" s="381"/>
      <c r="AN266" s="381"/>
      <c r="AO266" s="381"/>
      <c r="AP266" s="382"/>
      <c r="AQ266" s="381"/>
      <c r="AR266" s="382"/>
      <c r="AS266" s="1"/>
      <c r="AT266" s="1"/>
      <c r="AU266" s="1"/>
      <c r="AV266" s="381"/>
      <c r="AW266" s="24"/>
      <c r="AX266" s="1"/>
      <c r="AY266" s="1"/>
      <c r="BC266" s="382"/>
      <c r="BD266" s="382"/>
      <c r="BE266" s="382"/>
      <c r="BF266" s="381"/>
      <c r="BG266" s="382"/>
      <c r="BH266" s="382"/>
      <c r="BI266" s="382"/>
      <c r="BJ266" s="382"/>
      <c r="BK266" s="382"/>
      <c r="BL266" s="382"/>
      <c r="BM266" s="382"/>
      <c r="BN266" s="381"/>
      <c r="BO266" s="381"/>
      <c r="BP266" s="381"/>
      <c r="BQ266" s="381"/>
      <c r="BR266" s="381"/>
      <c r="BS266" s="382"/>
      <c r="BT266" s="382"/>
      <c r="BU266" s="382"/>
      <c r="BV266" s="382"/>
      <c r="BW266" s="381"/>
      <c r="BX266" s="382"/>
      <c r="BY266" s="381"/>
      <c r="BZ266" s="382"/>
      <c r="CA266" s="381"/>
      <c r="CB266" s="382"/>
      <c r="CC266" s="381"/>
      <c r="CD266" s="381"/>
      <c r="CE266" s="381"/>
      <c r="CF266" s="381"/>
      <c r="CG266" s="381"/>
      <c r="CH266" s="381"/>
      <c r="CI266" s="381"/>
      <c r="CJ266" s="382"/>
      <c r="CK266" s="381"/>
      <c r="CL266" s="1"/>
      <c r="CM266" s="1"/>
      <c r="CN266" s="1"/>
      <c r="CO266" s="24"/>
      <c r="CP266" s="1"/>
      <c r="CQ266" s="1"/>
    </row>
    <row r="267" spans="1:95" s="78" customFormat="1" ht="12">
      <c r="A267" s="25"/>
      <c r="B267" s="25"/>
      <c r="C267" s="25"/>
      <c r="D267" s="25"/>
      <c r="E267" s="382"/>
      <c r="F267" s="382"/>
      <c r="G267" s="382"/>
      <c r="H267" s="381"/>
      <c r="I267" s="382"/>
      <c r="J267" s="382"/>
      <c r="K267" s="382"/>
      <c r="L267" s="382"/>
      <c r="M267" s="382"/>
      <c r="N267" s="382"/>
      <c r="O267" s="382"/>
      <c r="P267" s="381"/>
      <c r="Q267" s="381"/>
      <c r="R267" s="381"/>
      <c r="S267" s="381"/>
      <c r="T267" s="381"/>
      <c r="U267" s="381"/>
      <c r="V267" s="381"/>
      <c r="W267" s="382"/>
      <c r="X267" s="382"/>
      <c r="Y267" s="382"/>
      <c r="Z267" s="382"/>
      <c r="AA267" s="382"/>
      <c r="AB267" s="382"/>
      <c r="AC267" s="382"/>
      <c r="AD267" s="382"/>
      <c r="AE267" s="382"/>
      <c r="AF267" s="382"/>
      <c r="AG267" s="382"/>
      <c r="AH267" s="382"/>
      <c r="AI267" s="382"/>
      <c r="AJ267" s="381"/>
      <c r="AK267" s="381"/>
      <c r="AL267" s="381"/>
      <c r="AM267" s="381"/>
      <c r="AN267" s="381"/>
      <c r="AO267" s="381"/>
      <c r="AP267" s="382"/>
      <c r="AQ267" s="381"/>
      <c r="AR267" s="382"/>
      <c r="AS267" s="1"/>
      <c r="AT267" s="1"/>
      <c r="AU267" s="1"/>
      <c r="AV267" s="381"/>
      <c r="AW267" s="24"/>
      <c r="AX267" s="1"/>
      <c r="AY267" s="1"/>
      <c r="BC267" s="382"/>
      <c r="BD267" s="382"/>
      <c r="BE267" s="382"/>
      <c r="BF267" s="381"/>
      <c r="BG267" s="382"/>
      <c r="BH267" s="382"/>
      <c r="BI267" s="382"/>
      <c r="BJ267" s="382"/>
      <c r="BK267" s="382"/>
      <c r="BL267" s="382"/>
      <c r="BM267" s="382"/>
      <c r="BN267" s="381"/>
      <c r="BO267" s="381"/>
      <c r="BP267" s="381"/>
      <c r="BQ267" s="381"/>
      <c r="BR267" s="381"/>
      <c r="BS267" s="382"/>
      <c r="BT267" s="382"/>
      <c r="BU267" s="382"/>
      <c r="BV267" s="382"/>
      <c r="BW267" s="381"/>
      <c r="BX267" s="382"/>
      <c r="BY267" s="381"/>
      <c r="BZ267" s="382"/>
      <c r="CA267" s="381"/>
      <c r="CB267" s="382"/>
      <c r="CC267" s="381"/>
      <c r="CD267" s="381"/>
      <c r="CE267" s="381"/>
      <c r="CF267" s="381"/>
      <c r="CG267" s="381"/>
      <c r="CH267" s="381"/>
      <c r="CI267" s="381"/>
      <c r="CJ267" s="382"/>
      <c r="CK267" s="381"/>
      <c r="CL267" s="1"/>
      <c r="CM267" s="1"/>
      <c r="CN267" s="1"/>
      <c r="CO267" s="24"/>
      <c r="CP267" s="1"/>
      <c r="CQ267" s="1"/>
    </row>
    <row r="268" spans="1:95" s="78" customFormat="1" ht="12">
      <c r="A268" s="25"/>
      <c r="B268" s="25"/>
      <c r="C268" s="25"/>
      <c r="D268" s="25"/>
      <c r="E268" s="382"/>
      <c r="F268" s="382"/>
      <c r="G268" s="382"/>
      <c r="H268" s="381"/>
      <c r="I268" s="382"/>
      <c r="J268" s="382"/>
      <c r="K268" s="382"/>
      <c r="L268" s="382"/>
      <c r="M268" s="382"/>
      <c r="N268" s="382"/>
      <c r="O268" s="382"/>
      <c r="P268" s="381"/>
      <c r="Q268" s="381"/>
      <c r="R268" s="381"/>
      <c r="S268" s="381"/>
      <c r="T268" s="381"/>
      <c r="U268" s="381"/>
      <c r="V268" s="381"/>
      <c r="W268" s="382"/>
      <c r="X268" s="382"/>
      <c r="Y268" s="382"/>
      <c r="Z268" s="382"/>
      <c r="AA268" s="382"/>
      <c r="AB268" s="382"/>
      <c r="AC268" s="382"/>
      <c r="AD268" s="382"/>
      <c r="AE268" s="382"/>
      <c r="AF268" s="382"/>
      <c r="AG268" s="382"/>
      <c r="AH268" s="382"/>
      <c r="AI268" s="382"/>
      <c r="AJ268" s="381"/>
      <c r="AK268" s="381"/>
      <c r="AL268" s="381"/>
      <c r="AM268" s="381"/>
      <c r="AN268" s="381"/>
      <c r="AO268" s="381"/>
      <c r="AP268" s="382"/>
      <c r="AQ268" s="381"/>
      <c r="AR268" s="382"/>
      <c r="AS268" s="1"/>
      <c r="AT268" s="1"/>
      <c r="AU268" s="1"/>
      <c r="AV268" s="381"/>
      <c r="AW268" s="24"/>
      <c r="AX268" s="1"/>
      <c r="AY268" s="1"/>
      <c r="BC268" s="382"/>
      <c r="BD268" s="382"/>
      <c r="BE268" s="382"/>
      <c r="BF268" s="381"/>
      <c r="BG268" s="382"/>
      <c r="BH268" s="382"/>
      <c r="BI268" s="382"/>
      <c r="BJ268" s="382"/>
      <c r="BK268" s="382"/>
      <c r="BL268" s="382"/>
      <c r="BM268" s="382"/>
      <c r="BN268" s="381"/>
      <c r="BO268" s="381"/>
      <c r="BP268" s="381"/>
      <c r="BQ268" s="381"/>
      <c r="BR268" s="381"/>
      <c r="BS268" s="382"/>
      <c r="BT268" s="382"/>
      <c r="BU268" s="382"/>
      <c r="BV268" s="382"/>
      <c r="BW268" s="381"/>
      <c r="BX268" s="382"/>
      <c r="BY268" s="381"/>
      <c r="BZ268" s="382"/>
      <c r="CA268" s="381"/>
      <c r="CB268" s="382"/>
      <c r="CC268" s="381"/>
      <c r="CD268" s="381"/>
      <c r="CE268" s="381"/>
      <c r="CF268" s="381"/>
      <c r="CG268" s="381"/>
      <c r="CH268" s="381"/>
      <c r="CI268" s="381"/>
      <c r="CJ268" s="382"/>
      <c r="CK268" s="381"/>
      <c r="CL268" s="1"/>
      <c r="CM268" s="1"/>
      <c r="CN268" s="1"/>
      <c r="CO268" s="24"/>
      <c r="CP268" s="1"/>
      <c r="CQ268" s="1"/>
    </row>
    <row r="269" spans="1:95" s="78" customFormat="1" ht="12">
      <c r="A269" s="25"/>
      <c r="B269" s="25"/>
      <c r="C269" s="25"/>
      <c r="D269" s="25"/>
      <c r="E269" s="382"/>
      <c r="F269" s="382"/>
      <c r="G269" s="382"/>
      <c r="H269" s="381"/>
      <c r="I269" s="382"/>
      <c r="J269" s="382"/>
      <c r="K269" s="382"/>
      <c r="L269" s="382"/>
      <c r="M269" s="382"/>
      <c r="N269" s="382"/>
      <c r="O269" s="382"/>
      <c r="P269" s="381"/>
      <c r="Q269" s="381"/>
      <c r="R269" s="381"/>
      <c r="S269" s="381"/>
      <c r="T269" s="381"/>
      <c r="U269" s="381"/>
      <c r="V269" s="381"/>
      <c r="W269" s="382"/>
      <c r="X269" s="382"/>
      <c r="Y269" s="382"/>
      <c r="Z269" s="382"/>
      <c r="AA269" s="382"/>
      <c r="AB269" s="382"/>
      <c r="AC269" s="382"/>
      <c r="AD269" s="382"/>
      <c r="AE269" s="382"/>
      <c r="AF269" s="382"/>
      <c r="AG269" s="382"/>
      <c r="AH269" s="382"/>
      <c r="AI269" s="382"/>
      <c r="AJ269" s="381"/>
      <c r="AK269" s="381"/>
      <c r="AL269" s="381"/>
      <c r="AM269" s="381"/>
      <c r="AN269" s="381"/>
      <c r="AO269" s="381"/>
      <c r="AP269" s="382"/>
      <c r="AQ269" s="381"/>
      <c r="AR269" s="382"/>
      <c r="AS269" s="1"/>
      <c r="AT269" s="1"/>
      <c r="AU269" s="1"/>
      <c r="AV269" s="381"/>
      <c r="AW269" s="24"/>
      <c r="AX269" s="1"/>
      <c r="AY269" s="1"/>
      <c r="BC269" s="382"/>
      <c r="BD269" s="382"/>
      <c r="BE269" s="382"/>
      <c r="BF269" s="381"/>
      <c r="BG269" s="382"/>
      <c r="BH269" s="382"/>
      <c r="BI269" s="382"/>
      <c r="BJ269" s="382"/>
      <c r="BK269" s="382"/>
      <c r="BL269" s="382"/>
      <c r="BM269" s="382"/>
      <c r="BN269" s="381"/>
      <c r="BO269" s="381"/>
      <c r="BP269" s="381"/>
      <c r="BQ269" s="381"/>
      <c r="BR269" s="381"/>
      <c r="BS269" s="382"/>
      <c r="BT269" s="382"/>
      <c r="BU269" s="382"/>
      <c r="BV269" s="382"/>
      <c r="BW269" s="381"/>
      <c r="BX269" s="382"/>
      <c r="BY269" s="381"/>
      <c r="BZ269" s="382"/>
      <c r="CA269" s="381"/>
      <c r="CB269" s="382"/>
      <c r="CC269" s="381"/>
      <c r="CD269" s="381"/>
      <c r="CE269" s="381"/>
      <c r="CF269" s="381"/>
      <c r="CG269" s="381"/>
      <c r="CH269" s="381"/>
      <c r="CI269" s="381"/>
      <c r="CJ269" s="382"/>
      <c r="CK269" s="381"/>
      <c r="CL269" s="1"/>
      <c r="CM269" s="1"/>
      <c r="CN269" s="1"/>
      <c r="CO269" s="24"/>
      <c r="CP269" s="1"/>
      <c r="CQ269" s="1"/>
    </row>
    <row r="270" spans="1:95" s="78" customFormat="1" ht="12">
      <c r="A270" s="25"/>
      <c r="B270" s="25"/>
      <c r="C270" s="25"/>
      <c r="D270" s="25"/>
      <c r="E270" s="382"/>
      <c r="F270" s="382"/>
      <c r="G270" s="382"/>
      <c r="H270" s="381"/>
      <c r="I270" s="382"/>
      <c r="J270" s="382"/>
      <c r="K270" s="382"/>
      <c r="L270" s="382"/>
      <c r="M270" s="382"/>
      <c r="N270" s="382"/>
      <c r="O270" s="382"/>
      <c r="P270" s="381"/>
      <c r="Q270" s="381"/>
      <c r="R270" s="381"/>
      <c r="S270" s="381"/>
      <c r="T270" s="381"/>
      <c r="U270" s="381"/>
      <c r="V270" s="381"/>
      <c r="W270" s="382"/>
      <c r="X270" s="382"/>
      <c r="Y270" s="382"/>
      <c r="Z270" s="382"/>
      <c r="AA270" s="382"/>
      <c r="AB270" s="382"/>
      <c r="AC270" s="382"/>
      <c r="AD270" s="382"/>
      <c r="AE270" s="382"/>
      <c r="AF270" s="382"/>
      <c r="AG270" s="382"/>
      <c r="AH270" s="382"/>
      <c r="AI270" s="382"/>
      <c r="AJ270" s="381"/>
      <c r="AK270" s="381"/>
      <c r="AL270" s="381"/>
      <c r="AM270" s="381"/>
      <c r="AN270" s="381"/>
      <c r="AO270" s="381"/>
      <c r="AP270" s="382"/>
      <c r="AQ270" s="381"/>
      <c r="AR270" s="382"/>
      <c r="AS270" s="1"/>
      <c r="AT270" s="1"/>
      <c r="AU270" s="1"/>
      <c r="AV270" s="381"/>
      <c r="AW270" s="24"/>
      <c r="AX270" s="1"/>
      <c r="AY270" s="1"/>
      <c r="BC270" s="382"/>
      <c r="BD270" s="382"/>
      <c r="BE270" s="382"/>
      <c r="BF270" s="381"/>
      <c r="BG270" s="382"/>
      <c r="BH270" s="382"/>
      <c r="BI270" s="382"/>
      <c r="BJ270" s="382"/>
      <c r="BK270" s="382"/>
      <c r="BL270" s="382"/>
      <c r="BM270" s="382"/>
      <c r="BN270" s="381"/>
      <c r="BO270" s="381"/>
      <c r="BP270" s="381"/>
      <c r="BQ270" s="381"/>
      <c r="BR270" s="381"/>
      <c r="BS270" s="382"/>
      <c r="BT270" s="382"/>
      <c r="BU270" s="382"/>
      <c r="BV270" s="382"/>
      <c r="BW270" s="381"/>
      <c r="BX270" s="382"/>
      <c r="BY270" s="381"/>
      <c r="BZ270" s="382"/>
      <c r="CA270" s="381"/>
      <c r="CB270" s="382"/>
      <c r="CC270" s="381"/>
      <c r="CD270" s="381"/>
      <c r="CE270" s="381"/>
      <c r="CF270" s="381"/>
      <c r="CG270" s="381"/>
      <c r="CH270" s="381"/>
      <c r="CI270" s="381"/>
      <c r="CJ270" s="382"/>
      <c r="CK270" s="381"/>
      <c r="CL270" s="1"/>
      <c r="CM270" s="1"/>
      <c r="CN270" s="1"/>
      <c r="CO270" s="24"/>
      <c r="CP270" s="1"/>
      <c r="CQ270" s="1"/>
    </row>
    <row r="271" spans="1:95" s="78" customFormat="1" ht="12">
      <c r="A271" s="25"/>
      <c r="B271" s="25"/>
      <c r="C271" s="25"/>
      <c r="D271" s="25"/>
      <c r="E271" s="382"/>
      <c r="F271" s="382"/>
      <c r="G271" s="382"/>
      <c r="H271" s="381"/>
      <c r="I271" s="382"/>
      <c r="J271" s="382"/>
      <c r="K271" s="382"/>
      <c r="L271" s="382"/>
      <c r="M271" s="382"/>
      <c r="N271" s="382"/>
      <c r="O271" s="382"/>
      <c r="P271" s="381"/>
      <c r="Q271" s="381"/>
      <c r="R271" s="381"/>
      <c r="S271" s="381"/>
      <c r="T271" s="381"/>
      <c r="U271" s="381"/>
      <c r="V271" s="381"/>
      <c r="W271" s="382"/>
      <c r="X271" s="382"/>
      <c r="Y271" s="382"/>
      <c r="Z271" s="382"/>
      <c r="AA271" s="382"/>
      <c r="AB271" s="382"/>
      <c r="AC271" s="382"/>
      <c r="AD271" s="382"/>
      <c r="AE271" s="382"/>
      <c r="AF271" s="382"/>
      <c r="AG271" s="382"/>
      <c r="AH271" s="382"/>
      <c r="AI271" s="382"/>
      <c r="AJ271" s="381"/>
      <c r="AK271" s="381"/>
      <c r="AL271" s="381"/>
      <c r="AM271" s="381"/>
      <c r="AN271" s="381"/>
      <c r="AO271" s="381"/>
      <c r="AP271" s="382"/>
      <c r="AQ271" s="381"/>
      <c r="AR271" s="382"/>
      <c r="AS271" s="1"/>
      <c r="AT271" s="1"/>
      <c r="AU271" s="1"/>
      <c r="AV271" s="381"/>
      <c r="AW271" s="24"/>
      <c r="AX271" s="1"/>
      <c r="AY271" s="1"/>
      <c r="BC271" s="382"/>
      <c r="BD271" s="382"/>
      <c r="BE271" s="382"/>
      <c r="BF271" s="381"/>
      <c r="BG271" s="382"/>
      <c r="BH271" s="382"/>
      <c r="BI271" s="382"/>
      <c r="BJ271" s="382"/>
      <c r="BK271" s="382"/>
      <c r="BL271" s="382"/>
      <c r="BM271" s="382"/>
      <c r="BN271" s="381"/>
      <c r="BO271" s="381"/>
      <c r="BP271" s="381"/>
      <c r="BQ271" s="381"/>
      <c r="BR271" s="381"/>
      <c r="BS271" s="382"/>
      <c r="BT271" s="382"/>
      <c r="BU271" s="382"/>
      <c r="BV271" s="382"/>
      <c r="BW271" s="381"/>
      <c r="BX271" s="382"/>
      <c r="BY271" s="381"/>
      <c r="BZ271" s="382"/>
      <c r="CA271" s="381"/>
      <c r="CB271" s="382"/>
      <c r="CC271" s="381"/>
      <c r="CD271" s="381"/>
      <c r="CE271" s="381"/>
      <c r="CF271" s="381"/>
      <c r="CG271" s="381"/>
      <c r="CH271" s="381"/>
      <c r="CI271" s="381"/>
      <c r="CJ271" s="382"/>
      <c r="CK271" s="381"/>
      <c r="CL271" s="1"/>
      <c r="CM271" s="1"/>
      <c r="CN271" s="1"/>
      <c r="CO271" s="24"/>
      <c r="CP271" s="1"/>
      <c r="CQ271" s="1"/>
    </row>
    <row r="272" spans="1:95" s="78" customFormat="1" ht="12">
      <c r="A272" s="25"/>
      <c r="B272" s="25"/>
      <c r="C272" s="25"/>
      <c r="D272" s="25"/>
      <c r="E272" s="382"/>
      <c r="F272" s="382"/>
      <c r="G272" s="382"/>
      <c r="H272" s="381"/>
      <c r="I272" s="382"/>
      <c r="J272" s="382"/>
      <c r="K272" s="382"/>
      <c r="L272" s="382"/>
      <c r="M272" s="382"/>
      <c r="N272" s="382"/>
      <c r="O272" s="382"/>
      <c r="P272" s="381"/>
      <c r="Q272" s="381"/>
      <c r="R272" s="381"/>
      <c r="S272" s="381"/>
      <c r="T272" s="381"/>
      <c r="U272" s="381"/>
      <c r="V272" s="381"/>
      <c r="W272" s="382"/>
      <c r="X272" s="382"/>
      <c r="Y272" s="382"/>
      <c r="Z272" s="382"/>
      <c r="AA272" s="382"/>
      <c r="AB272" s="382"/>
      <c r="AC272" s="382"/>
      <c r="AD272" s="382"/>
      <c r="AE272" s="382"/>
      <c r="AF272" s="382"/>
      <c r="AG272" s="382"/>
      <c r="AH272" s="382"/>
      <c r="AI272" s="382"/>
      <c r="AJ272" s="381"/>
      <c r="AK272" s="381"/>
      <c r="AL272" s="381"/>
      <c r="AM272" s="381"/>
      <c r="AN272" s="381"/>
      <c r="AO272" s="381"/>
      <c r="AP272" s="382"/>
      <c r="AQ272" s="381"/>
      <c r="AR272" s="382"/>
      <c r="AS272" s="1"/>
      <c r="AT272" s="1"/>
      <c r="AU272" s="1"/>
      <c r="AV272" s="381"/>
      <c r="AW272" s="24"/>
      <c r="AX272" s="1"/>
      <c r="AY272" s="1"/>
      <c r="BC272" s="382"/>
      <c r="BD272" s="382"/>
      <c r="BE272" s="382"/>
      <c r="BF272" s="381"/>
      <c r="BG272" s="382"/>
      <c r="BH272" s="382"/>
      <c r="BI272" s="382"/>
      <c r="BJ272" s="382"/>
      <c r="BK272" s="382"/>
      <c r="BL272" s="382"/>
      <c r="BM272" s="382"/>
      <c r="BN272" s="381"/>
      <c r="BO272" s="381"/>
      <c r="BP272" s="381"/>
      <c r="BQ272" s="381"/>
      <c r="BR272" s="381"/>
      <c r="BS272" s="382"/>
      <c r="BT272" s="382"/>
      <c r="BU272" s="382"/>
      <c r="BV272" s="382"/>
      <c r="BW272" s="381"/>
      <c r="BX272" s="382"/>
      <c r="BY272" s="381"/>
      <c r="BZ272" s="382"/>
      <c r="CA272" s="381"/>
      <c r="CB272" s="382"/>
      <c r="CC272" s="381"/>
      <c r="CD272" s="381"/>
      <c r="CE272" s="381"/>
      <c r="CF272" s="381"/>
      <c r="CG272" s="381"/>
      <c r="CH272" s="381"/>
      <c r="CI272" s="381"/>
      <c r="CJ272" s="382"/>
      <c r="CK272" s="381"/>
      <c r="CL272" s="1"/>
      <c r="CM272" s="1"/>
      <c r="CN272" s="1"/>
      <c r="CO272" s="24"/>
      <c r="CP272" s="1"/>
      <c r="CQ272" s="1"/>
    </row>
    <row r="273" spans="1:95" s="78" customFormat="1" ht="12">
      <c r="A273" s="25"/>
      <c r="B273" s="25"/>
      <c r="C273" s="25"/>
      <c r="D273" s="25"/>
      <c r="E273" s="382"/>
      <c r="F273" s="382"/>
      <c r="G273" s="382"/>
      <c r="H273" s="381"/>
      <c r="I273" s="382"/>
      <c r="J273" s="382"/>
      <c r="K273" s="382"/>
      <c r="L273" s="382"/>
      <c r="M273" s="382"/>
      <c r="N273" s="382"/>
      <c r="O273" s="382"/>
      <c r="P273" s="381"/>
      <c r="Q273" s="381"/>
      <c r="R273" s="381"/>
      <c r="S273" s="381"/>
      <c r="T273" s="381"/>
      <c r="U273" s="381"/>
      <c r="V273" s="381"/>
      <c r="W273" s="382"/>
      <c r="X273" s="382"/>
      <c r="Y273" s="382"/>
      <c r="Z273" s="382"/>
      <c r="AA273" s="382"/>
      <c r="AB273" s="382"/>
      <c r="AC273" s="382"/>
      <c r="AD273" s="382"/>
      <c r="AE273" s="382"/>
      <c r="AF273" s="382"/>
      <c r="AG273" s="382"/>
      <c r="AH273" s="382"/>
      <c r="AI273" s="382"/>
      <c r="AJ273" s="381"/>
      <c r="AK273" s="381"/>
      <c r="AL273" s="381"/>
      <c r="AM273" s="381"/>
      <c r="AN273" s="381"/>
      <c r="AO273" s="381"/>
      <c r="AP273" s="382"/>
      <c r="AQ273" s="381"/>
      <c r="AR273" s="382"/>
      <c r="AS273" s="1"/>
      <c r="AT273" s="1"/>
      <c r="AU273" s="1"/>
      <c r="AV273" s="381"/>
      <c r="AW273" s="24"/>
      <c r="AX273" s="1"/>
      <c r="AY273" s="1"/>
      <c r="BC273" s="382"/>
      <c r="BD273" s="382"/>
      <c r="BE273" s="382"/>
      <c r="BF273" s="381"/>
      <c r="BG273" s="382"/>
      <c r="BH273" s="382"/>
      <c r="BI273" s="382"/>
      <c r="BJ273" s="382"/>
      <c r="BK273" s="382"/>
      <c r="BL273" s="382"/>
      <c r="BM273" s="382"/>
      <c r="BN273" s="381"/>
      <c r="BO273" s="381"/>
      <c r="BP273" s="381"/>
      <c r="BQ273" s="381"/>
      <c r="BR273" s="381"/>
      <c r="BS273" s="382"/>
      <c r="BT273" s="382"/>
      <c r="BU273" s="382"/>
      <c r="BV273" s="382"/>
      <c r="BW273" s="381"/>
      <c r="BX273" s="382"/>
      <c r="BY273" s="381"/>
      <c r="BZ273" s="382"/>
      <c r="CA273" s="381"/>
      <c r="CB273" s="382"/>
      <c r="CC273" s="381"/>
      <c r="CD273" s="381"/>
      <c r="CE273" s="381"/>
      <c r="CF273" s="381"/>
      <c r="CG273" s="381"/>
      <c r="CH273" s="381"/>
      <c r="CI273" s="381"/>
      <c r="CJ273" s="382"/>
      <c r="CK273" s="381"/>
      <c r="CL273" s="1"/>
      <c r="CM273" s="1"/>
      <c r="CN273" s="1"/>
      <c r="CO273" s="24"/>
      <c r="CP273" s="1"/>
      <c r="CQ273" s="1"/>
    </row>
    <row r="274" spans="1:95" s="78" customFormat="1" ht="12">
      <c r="A274" s="25"/>
      <c r="B274" s="25"/>
      <c r="C274" s="25"/>
      <c r="D274" s="25"/>
      <c r="E274" s="382"/>
      <c r="F274" s="382"/>
      <c r="G274" s="382"/>
      <c r="H274" s="381"/>
      <c r="I274" s="382"/>
      <c r="J274" s="382"/>
      <c r="K274" s="382"/>
      <c r="L274" s="382"/>
      <c r="M274" s="382"/>
      <c r="N274" s="382"/>
      <c r="O274" s="382"/>
      <c r="P274" s="381"/>
      <c r="Q274" s="381"/>
      <c r="R274" s="381"/>
      <c r="S274" s="381"/>
      <c r="T274" s="381"/>
      <c r="U274" s="381"/>
      <c r="V274" s="381"/>
      <c r="W274" s="382"/>
      <c r="X274" s="382"/>
      <c r="Y274" s="382"/>
      <c r="Z274" s="382"/>
      <c r="AA274" s="382"/>
      <c r="AB274" s="382"/>
      <c r="AC274" s="382"/>
      <c r="AD274" s="382"/>
      <c r="AE274" s="382"/>
      <c r="AF274" s="382"/>
      <c r="AG274" s="382"/>
      <c r="AH274" s="382"/>
      <c r="AI274" s="382"/>
      <c r="AJ274" s="381"/>
      <c r="AK274" s="381"/>
      <c r="AL274" s="381"/>
      <c r="AM274" s="381"/>
      <c r="AN274" s="381"/>
      <c r="AO274" s="381"/>
      <c r="AP274" s="382"/>
      <c r="AQ274" s="381"/>
      <c r="AR274" s="382"/>
      <c r="AS274" s="1"/>
      <c r="AT274" s="1"/>
      <c r="AU274" s="1"/>
      <c r="AV274" s="381"/>
      <c r="AW274" s="24"/>
      <c r="AX274" s="1"/>
      <c r="AY274" s="1"/>
      <c r="BC274" s="382"/>
      <c r="BD274" s="382"/>
      <c r="BE274" s="382"/>
      <c r="BF274" s="381"/>
      <c r="BG274" s="382"/>
      <c r="BH274" s="382"/>
      <c r="BI274" s="382"/>
      <c r="BJ274" s="382"/>
      <c r="BK274" s="382"/>
      <c r="BL274" s="382"/>
      <c r="BM274" s="382"/>
      <c r="BN274" s="381"/>
      <c r="BO274" s="381"/>
      <c r="BP274" s="381"/>
      <c r="BQ274" s="381"/>
      <c r="BR274" s="381"/>
      <c r="BS274" s="382"/>
      <c r="BT274" s="382"/>
      <c r="BU274" s="382"/>
      <c r="BV274" s="382"/>
      <c r="BW274" s="381"/>
      <c r="BX274" s="382"/>
      <c r="BY274" s="381"/>
      <c r="BZ274" s="382"/>
      <c r="CA274" s="381"/>
      <c r="CB274" s="382"/>
      <c r="CC274" s="381"/>
      <c r="CD274" s="381"/>
      <c r="CE274" s="381"/>
      <c r="CF274" s="381"/>
      <c r="CG274" s="381"/>
      <c r="CH274" s="381"/>
      <c r="CI274" s="381"/>
      <c r="CJ274" s="382"/>
      <c r="CK274" s="381"/>
      <c r="CL274" s="1"/>
      <c r="CM274" s="1"/>
      <c r="CN274" s="1"/>
      <c r="CO274" s="24"/>
      <c r="CP274" s="1"/>
      <c r="CQ274" s="1"/>
    </row>
    <row r="275" spans="1:95" s="78" customFormat="1" ht="12">
      <c r="A275" s="25"/>
      <c r="B275" s="25"/>
      <c r="C275" s="25"/>
      <c r="D275" s="25"/>
      <c r="E275" s="382"/>
      <c r="F275" s="382"/>
      <c r="G275" s="382"/>
      <c r="H275" s="381"/>
      <c r="I275" s="382"/>
      <c r="J275" s="382"/>
      <c r="K275" s="382"/>
      <c r="L275" s="382"/>
      <c r="M275" s="382"/>
      <c r="N275" s="382"/>
      <c r="O275" s="382"/>
      <c r="P275" s="381"/>
      <c r="Q275" s="381"/>
      <c r="R275" s="381"/>
      <c r="S275" s="381"/>
      <c r="T275" s="381"/>
      <c r="U275" s="381"/>
      <c r="V275" s="381"/>
      <c r="W275" s="382"/>
      <c r="X275" s="382"/>
      <c r="Y275" s="382"/>
      <c r="Z275" s="382"/>
      <c r="AA275" s="382"/>
      <c r="AB275" s="382"/>
      <c r="AC275" s="382"/>
      <c r="AD275" s="382"/>
      <c r="AE275" s="382"/>
      <c r="AF275" s="382"/>
      <c r="AG275" s="382"/>
      <c r="AH275" s="382"/>
      <c r="AI275" s="382"/>
      <c r="AJ275" s="381"/>
      <c r="AK275" s="381"/>
      <c r="AL275" s="381"/>
      <c r="AM275" s="381"/>
      <c r="AN275" s="381"/>
      <c r="AO275" s="381"/>
      <c r="AP275" s="382"/>
      <c r="AQ275" s="381"/>
      <c r="AR275" s="382"/>
      <c r="AS275" s="1"/>
      <c r="AT275" s="1"/>
      <c r="AU275" s="1"/>
      <c r="AV275" s="381"/>
      <c r="AW275" s="24"/>
      <c r="AX275" s="1"/>
      <c r="AY275" s="1"/>
      <c r="BC275" s="382"/>
      <c r="BD275" s="382"/>
      <c r="BE275" s="382"/>
      <c r="BF275" s="381"/>
      <c r="BG275" s="382"/>
      <c r="BH275" s="382"/>
      <c r="BI275" s="382"/>
      <c r="BJ275" s="382"/>
      <c r="BK275" s="382"/>
      <c r="BL275" s="382"/>
      <c r="BM275" s="382"/>
      <c r="BN275" s="381"/>
      <c r="BO275" s="381"/>
      <c r="BP275" s="381"/>
      <c r="BQ275" s="381"/>
      <c r="BR275" s="381"/>
      <c r="BS275" s="382"/>
      <c r="BT275" s="382"/>
      <c r="BU275" s="382"/>
      <c r="BV275" s="382"/>
      <c r="BW275" s="381"/>
      <c r="BX275" s="382"/>
      <c r="BY275" s="381"/>
      <c r="BZ275" s="382"/>
      <c r="CA275" s="381"/>
      <c r="CB275" s="382"/>
      <c r="CC275" s="381"/>
      <c r="CD275" s="381"/>
      <c r="CE275" s="381"/>
      <c r="CF275" s="381"/>
      <c r="CG275" s="381"/>
      <c r="CH275" s="381"/>
      <c r="CI275" s="381"/>
      <c r="CJ275" s="382"/>
      <c r="CK275" s="381"/>
      <c r="CL275" s="1"/>
      <c r="CM275" s="1"/>
      <c r="CN275" s="1"/>
      <c r="CO275" s="24"/>
      <c r="CP275" s="1"/>
      <c r="CQ275" s="1"/>
    </row>
    <row r="276" spans="1:95" s="78" customFormat="1" ht="12">
      <c r="A276" s="25"/>
      <c r="B276" s="25"/>
      <c r="C276" s="25"/>
      <c r="D276" s="25"/>
      <c r="E276" s="382"/>
      <c r="F276" s="382"/>
      <c r="G276" s="382"/>
      <c r="H276" s="381"/>
      <c r="I276" s="382"/>
      <c r="J276" s="382"/>
      <c r="K276" s="382"/>
      <c r="L276" s="382"/>
      <c r="M276" s="382"/>
      <c r="N276" s="382"/>
      <c r="O276" s="382"/>
      <c r="P276" s="381"/>
      <c r="Q276" s="381"/>
      <c r="R276" s="381"/>
      <c r="S276" s="381"/>
      <c r="T276" s="381"/>
      <c r="U276" s="381"/>
      <c r="V276" s="381"/>
      <c r="W276" s="382"/>
      <c r="X276" s="382"/>
      <c r="Y276" s="382"/>
      <c r="Z276" s="382"/>
      <c r="AA276" s="382"/>
      <c r="AB276" s="382"/>
      <c r="AC276" s="382"/>
      <c r="AD276" s="382"/>
      <c r="AE276" s="382"/>
      <c r="AF276" s="382"/>
      <c r="AG276" s="382"/>
      <c r="AH276" s="382"/>
      <c r="AI276" s="382"/>
      <c r="AJ276" s="381"/>
      <c r="AK276" s="381"/>
      <c r="AL276" s="381"/>
      <c r="AM276" s="381"/>
      <c r="AN276" s="381"/>
      <c r="AO276" s="381"/>
      <c r="AP276" s="382"/>
      <c r="AQ276" s="381"/>
      <c r="AR276" s="382"/>
      <c r="AS276" s="1"/>
      <c r="AT276" s="1"/>
      <c r="AU276" s="1"/>
      <c r="AV276" s="381"/>
      <c r="AW276" s="24"/>
      <c r="AX276" s="1"/>
      <c r="AY276" s="1"/>
      <c r="BC276" s="382"/>
      <c r="BD276" s="382"/>
      <c r="BE276" s="382"/>
      <c r="BF276" s="381"/>
      <c r="BG276" s="382"/>
      <c r="BH276" s="382"/>
      <c r="BI276" s="382"/>
      <c r="BJ276" s="382"/>
      <c r="BK276" s="382"/>
      <c r="BL276" s="382"/>
      <c r="BM276" s="382"/>
      <c r="BN276" s="381"/>
      <c r="BO276" s="381"/>
      <c r="BP276" s="381"/>
      <c r="BQ276" s="381"/>
      <c r="BR276" s="381"/>
      <c r="BS276" s="382"/>
      <c r="BT276" s="382"/>
      <c r="BU276" s="382"/>
      <c r="BV276" s="382"/>
      <c r="BW276" s="381"/>
      <c r="BX276" s="382"/>
      <c r="BY276" s="381"/>
      <c r="BZ276" s="382"/>
      <c r="CA276" s="381"/>
      <c r="CB276" s="382"/>
      <c r="CC276" s="381"/>
      <c r="CD276" s="381"/>
      <c r="CE276" s="381"/>
      <c r="CF276" s="381"/>
      <c r="CG276" s="381"/>
      <c r="CH276" s="381"/>
      <c r="CI276" s="381"/>
      <c r="CJ276" s="382"/>
      <c r="CK276" s="381"/>
      <c r="CL276" s="1"/>
      <c r="CM276" s="1"/>
      <c r="CN276" s="1"/>
      <c r="CO276" s="24"/>
      <c r="CP276" s="1"/>
      <c r="CQ276" s="1"/>
    </row>
    <row r="277" spans="1:95" s="78" customFormat="1" ht="12">
      <c r="A277" s="25"/>
      <c r="B277" s="25"/>
      <c r="C277" s="25"/>
      <c r="D277" s="25"/>
      <c r="E277" s="382"/>
      <c r="F277" s="382"/>
      <c r="G277" s="382"/>
      <c r="H277" s="381"/>
      <c r="I277" s="382"/>
      <c r="J277" s="382"/>
      <c r="K277" s="382"/>
      <c r="L277" s="382"/>
      <c r="M277" s="382"/>
      <c r="N277" s="382"/>
      <c r="O277" s="382"/>
      <c r="P277" s="381"/>
      <c r="Q277" s="381"/>
      <c r="R277" s="381"/>
      <c r="S277" s="381"/>
      <c r="T277" s="381"/>
      <c r="U277" s="381"/>
      <c r="V277" s="381"/>
      <c r="W277" s="382"/>
      <c r="X277" s="382"/>
      <c r="Y277" s="382"/>
      <c r="Z277" s="382"/>
      <c r="AA277" s="382"/>
      <c r="AB277" s="382"/>
      <c r="AC277" s="382"/>
      <c r="AD277" s="382"/>
      <c r="AE277" s="382"/>
      <c r="AF277" s="382"/>
      <c r="AG277" s="382"/>
      <c r="AH277" s="382"/>
      <c r="AI277" s="382"/>
      <c r="AJ277" s="381"/>
      <c r="AK277" s="381"/>
      <c r="AL277" s="381"/>
      <c r="AM277" s="381"/>
      <c r="AN277" s="381"/>
      <c r="AO277" s="381"/>
      <c r="AP277" s="382"/>
      <c r="AQ277" s="381"/>
      <c r="AR277" s="382"/>
      <c r="AS277" s="1"/>
      <c r="AT277" s="1"/>
      <c r="AU277" s="1"/>
      <c r="AV277" s="381"/>
      <c r="AW277" s="24"/>
      <c r="AX277" s="1"/>
      <c r="AY277" s="1"/>
      <c r="BC277" s="382"/>
      <c r="BD277" s="382"/>
      <c r="BE277" s="382"/>
      <c r="BF277" s="381"/>
      <c r="BG277" s="382"/>
      <c r="BH277" s="382"/>
      <c r="BI277" s="382"/>
      <c r="BJ277" s="382"/>
      <c r="BK277" s="382"/>
      <c r="BL277" s="382"/>
      <c r="BM277" s="382"/>
      <c r="BN277" s="381"/>
      <c r="BO277" s="381"/>
      <c r="BP277" s="381"/>
      <c r="BQ277" s="381"/>
      <c r="BR277" s="381"/>
      <c r="BS277" s="382"/>
      <c r="BT277" s="382"/>
      <c r="BU277" s="382"/>
      <c r="BV277" s="382"/>
      <c r="BW277" s="381"/>
      <c r="BX277" s="382"/>
      <c r="BY277" s="381"/>
      <c r="BZ277" s="382"/>
      <c r="CA277" s="381"/>
      <c r="CB277" s="382"/>
      <c r="CC277" s="381"/>
      <c r="CD277" s="381"/>
      <c r="CE277" s="381"/>
      <c r="CF277" s="381"/>
      <c r="CG277" s="381"/>
      <c r="CH277" s="381"/>
      <c r="CI277" s="381"/>
      <c r="CJ277" s="382"/>
      <c r="CK277" s="381"/>
      <c r="CL277" s="1"/>
      <c r="CM277" s="1"/>
      <c r="CN277" s="1"/>
      <c r="CO277" s="24"/>
      <c r="CP277" s="1"/>
      <c r="CQ277" s="1"/>
    </row>
    <row r="278" spans="1:95" s="78" customFormat="1" ht="12">
      <c r="A278" s="25"/>
      <c r="B278" s="25"/>
      <c r="C278" s="25"/>
      <c r="D278" s="25"/>
      <c r="E278" s="382"/>
      <c r="F278" s="382"/>
      <c r="G278" s="382"/>
      <c r="H278" s="381"/>
      <c r="I278" s="382"/>
      <c r="J278" s="382"/>
      <c r="K278" s="382"/>
      <c r="L278" s="382"/>
      <c r="M278" s="382"/>
      <c r="N278" s="382"/>
      <c r="O278" s="382"/>
      <c r="P278" s="381"/>
      <c r="Q278" s="381"/>
      <c r="R278" s="381"/>
      <c r="S278" s="381"/>
      <c r="T278" s="381"/>
      <c r="U278" s="381"/>
      <c r="V278" s="381"/>
      <c r="W278" s="382"/>
      <c r="X278" s="382"/>
      <c r="Y278" s="382"/>
      <c r="Z278" s="382"/>
      <c r="AA278" s="382"/>
      <c r="AB278" s="382"/>
      <c r="AC278" s="382"/>
      <c r="AD278" s="382"/>
      <c r="AE278" s="382"/>
      <c r="AF278" s="382"/>
      <c r="AG278" s="382"/>
      <c r="AH278" s="382"/>
      <c r="AI278" s="382"/>
      <c r="AJ278" s="381"/>
      <c r="AK278" s="381"/>
      <c r="AL278" s="381"/>
      <c r="AM278" s="381"/>
      <c r="AN278" s="381"/>
      <c r="AO278" s="381"/>
      <c r="AP278" s="382"/>
      <c r="AQ278" s="381"/>
      <c r="AR278" s="382"/>
      <c r="AS278" s="1"/>
      <c r="AT278" s="1"/>
      <c r="AU278" s="1"/>
      <c r="AV278" s="381"/>
      <c r="AW278" s="24"/>
      <c r="AX278" s="1"/>
      <c r="AY278" s="1"/>
      <c r="BC278" s="382"/>
      <c r="BD278" s="382"/>
      <c r="BE278" s="382"/>
      <c r="BF278" s="381"/>
      <c r="BG278" s="382"/>
      <c r="BH278" s="382"/>
      <c r="BI278" s="382"/>
      <c r="BJ278" s="382"/>
      <c r="BK278" s="382"/>
      <c r="BL278" s="382"/>
      <c r="BM278" s="382"/>
      <c r="BN278" s="381"/>
      <c r="BO278" s="381"/>
      <c r="BP278" s="381"/>
      <c r="BQ278" s="381"/>
      <c r="BR278" s="381"/>
      <c r="BS278" s="382"/>
      <c r="BT278" s="382"/>
      <c r="BU278" s="382"/>
      <c r="BV278" s="382"/>
      <c r="BW278" s="381"/>
      <c r="BX278" s="382"/>
      <c r="BY278" s="381"/>
      <c r="BZ278" s="382"/>
      <c r="CA278" s="381"/>
      <c r="CB278" s="382"/>
      <c r="CC278" s="381"/>
      <c r="CD278" s="381"/>
      <c r="CE278" s="381"/>
      <c r="CF278" s="381"/>
      <c r="CG278" s="381"/>
      <c r="CH278" s="381"/>
      <c r="CI278" s="381"/>
      <c r="CJ278" s="382"/>
      <c r="CK278" s="381"/>
      <c r="CL278" s="1"/>
      <c r="CM278" s="1"/>
      <c r="CN278" s="1"/>
      <c r="CO278" s="24"/>
      <c r="CP278" s="1"/>
      <c r="CQ278" s="1"/>
    </row>
    <row r="279" spans="1:95" s="78" customFormat="1" ht="12">
      <c r="A279" s="25"/>
      <c r="B279" s="25"/>
      <c r="C279" s="25"/>
      <c r="D279" s="25"/>
      <c r="E279" s="382"/>
      <c r="F279" s="382"/>
      <c r="G279" s="382"/>
      <c r="H279" s="381"/>
      <c r="I279" s="382"/>
      <c r="J279" s="382"/>
      <c r="K279" s="382"/>
      <c r="L279" s="382"/>
      <c r="M279" s="382"/>
      <c r="N279" s="382"/>
      <c r="O279" s="382"/>
      <c r="P279" s="381"/>
      <c r="Q279" s="381"/>
      <c r="R279" s="381"/>
      <c r="S279" s="381"/>
      <c r="T279" s="381"/>
      <c r="U279" s="381"/>
      <c r="V279" s="381"/>
      <c r="W279" s="382"/>
      <c r="X279" s="382"/>
      <c r="Y279" s="382"/>
      <c r="Z279" s="382"/>
      <c r="AA279" s="382"/>
      <c r="AB279" s="382"/>
      <c r="AC279" s="382"/>
      <c r="AD279" s="382"/>
      <c r="AE279" s="382"/>
      <c r="AF279" s="382"/>
      <c r="AG279" s="382"/>
      <c r="AH279" s="382"/>
      <c r="AI279" s="382"/>
      <c r="AJ279" s="381"/>
      <c r="AK279" s="381"/>
      <c r="AL279" s="381"/>
      <c r="AM279" s="381"/>
      <c r="AN279" s="381"/>
      <c r="AO279" s="381"/>
      <c r="AP279" s="382"/>
      <c r="AQ279" s="381"/>
      <c r="AR279" s="382"/>
      <c r="AS279" s="1"/>
      <c r="AT279" s="1"/>
      <c r="AU279" s="1"/>
      <c r="AV279" s="381"/>
      <c r="AW279" s="24"/>
      <c r="AX279" s="1"/>
      <c r="AY279" s="1"/>
      <c r="BC279" s="382"/>
      <c r="BD279" s="382"/>
      <c r="BE279" s="382"/>
      <c r="BF279" s="381"/>
      <c r="BG279" s="382"/>
      <c r="BH279" s="382"/>
      <c r="BI279" s="382"/>
      <c r="BJ279" s="382"/>
      <c r="BK279" s="382"/>
      <c r="BL279" s="382"/>
      <c r="BM279" s="382"/>
      <c r="BN279" s="381"/>
      <c r="BO279" s="381"/>
      <c r="BP279" s="381"/>
      <c r="BQ279" s="381"/>
      <c r="BR279" s="381"/>
      <c r="BS279" s="382"/>
      <c r="BT279" s="382"/>
      <c r="BU279" s="382"/>
      <c r="BV279" s="382"/>
      <c r="BW279" s="381"/>
      <c r="BX279" s="382"/>
      <c r="BY279" s="381"/>
      <c r="BZ279" s="382"/>
      <c r="CA279" s="381"/>
      <c r="CB279" s="382"/>
      <c r="CC279" s="381"/>
      <c r="CD279" s="381"/>
      <c r="CE279" s="381"/>
      <c r="CF279" s="381"/>
      <c r="CG279" s="381"/>
      <c r="CH279" s="381"/>
      <c r="CI279" s="381"/>
      <c r="CJ279" s="382"/>
      <c r="CK279" s="381"/>
      <c r="CL279" s="1"/>
      <c r="CM279" s="1"/>
      <c r="CN279" s="1"/>
      <c r="CO279" s="24"/>
      <c r="CP279" s="1"/>
      <c r="CQ279" s="1"/>
    </row>
    <row r="280" spans="1:95" ht="9.75" customHeight="1">
      <c r="L280" s="382"/>
      <c r="BJ280" s="382"/>
    </row>
    <row r="281" spans="1:95" s="78" customFormat="1" ht="9.75" customHeight="1">
      <c r="A281" s="25"/>
      <c r="B281" s="25"/>
      <c r="C281" s="25"/>
      <c r="D281" s="25"/>
      <c r="E281" s="382"/>
      <c r="F281" s="382"/>
      <c r="G281" s="382"/>
      <c r="H281" s="381"/>
      <c r="I281" s="382"/>
      <c r="J281" s="382"/>
      <c r="K281" s="382"/>
      <c r="L281" s="382"/>
      <c r="M281" s="382"/>
      <c r="N281" s="382"/>
      <c r="O281" s="382"/>
      <c r="P281" s="381"/>
      <c r="Q281" s="381"/>
      <c r="R281" s="381"/>
      <c r="S281" s="381"/>
      <c r="T281" s="381"/>
      <c r="U281" s="381"/>
      <c r="V281" s="381"/>
      <c r="W281" s="382"/>
      <c r="X281" s="382"/>
      <c r="Y281" s="382"/>
      <c r="Z281" s="382"/>
      <c r="AA281" s="382"/>
      <c r="AB281" s="382"/>
      <c r="AC281" s="382"/>
      <c r="AD281" s="382"/>
      <c r="AE281" s="382"/>
      <c r="AF281" s="382"/>
      <c r="AG281" s="382"/>
      <c r="AH281" s="382"/>
      <c r="AI281" s="382"/>
      <c r="AJ281" s="381"/>
      <c r="AK281" s="381"/>
      <c r="AL281" s="381"/>
      <c r="AM281" s="381"/>
      <c r="AN281" s="381"/>
      <c r="AO281" s="381"/>
      <c r="AP281" s="382"/>
      <c r="AQ281" s="381"/>
      <c r="AR281" s="382"/>
      <c r="AS281" s="1"/>
      <c r="AT281" s="1"/>
      <c r="AU281" s="1"/>
      <c r="AV281" s="381"/>
      <c r="AW281" s="24"/>
      <c r="AX281" s="1"/>
      <c r="AY281" s="1"/>
      <c r="BC281" s="382"/>
      <c r="BD281" s="382"/>
      <c r="BE281" s="382"/>
      <c r="BF281" s="381"/>
      <c r="BG281" s="382"/>
      <c r="BH281" s="382"/>
      <c r="BI281" s="382"/>
      <c r="BJ281" s="382"/>
      <c r="BK281" s="382"/>
      <c r="BL281" s="382"/>
      <c r="BM281" s="382"/>
      <c r="BN281" s="381"/>
      <c r="BO281" s="381"/>
      <c r="BP281" s="381"/>
      <c r="BQ281" s="381"/>
      <c r="BR281" s="381"/>
      <c r="BS281" s="382"/>
      <c r="BT281" s="382"/>
      <c r="BU281" s="382"/>
      <c r="BV281" s="382"/>
      <c r="BW281" s="381"/>
      <c r="BX281" s="382"/>
      <c r="BY281" s="381"/>
      <c r="BZ281" s="382"/>
      <c r="CA281" s="381"/>
      <c r="CB281" s="382"/>
      <c r="CC281" s="381"/>
      <c r="CD281" s="381"/>
      <c r="CE281" s="381"/>
      <c r="CF281" s="381"/>
      <c r="CG281" s="381"/>
      <c r="CH281" s="381"/>
      <c r="CI281" s="381"/>
      <c r="CJ281" s="382"/>
      <c r="CK281" s="381"/>
      <c r="CL281" s="1"/>
      <c r="CM281" s="1"/>
      <c r="CN281" s="1"/>
      <c r="CO281" s="24"/>
      <c r="CP281" s="1"/>
      <c r="CQ281" s="1"/>
    </row>
    <row r="282" spans="1:95" ht="9.75" customHeight="1">
      <c r="L282" s="382"/>
      <c r="BJ282" s="382"/>
    </row>
    <row r="283" spans="1:95" s="78" customFormat="1" ht="9.75" customHeight="1">
      <c r="A283" s="25"/>
      <c r="B283" s="25"/>
      <c r="C283" s="25"/>
      <c r="D283" s="25"/>
      <c r="E283" s="382"/>
      <c r="F283" s="382"/>
      <c r="G283" s="382"/>
      <c r="H283" s="381"/>
      <c r="I283" s="382"/>
      <c r="J283" s="382"/>
      <c r="K283" s="382"/>
      <c r="L283" s="382"/>
      <c r="M283" s="382"/>
      <c r="N283" s="382"/>
      <c r="O283" s="382"/>
      <c r="P283" s="381"/>
      <c r="Q283" s="381"/>
      <c r="R283" s="381"/>
      <c r="S283" s="381"/>
      <c r="T283" s="381"/>
      <c r="U283" s="381"/>
      <c r="V283" s="381"/>
      <c r="W283" s="382"/>
      <c r="X283" s="382"/>
      <c r="Y283" s="382"/>
      <c r="Z283" s="382"/>
      <c r="AA283" s="382"/>
      <c r="AB283" s="382"/>
      <c r="AC283" s="382"/>
      <c r="AD283" s="382"/>
      <c r="AE283" s="382"/>
      <c r="AF283" s="382"/>
      <c r="AG283" s="382"/>
      <c r="AH283" s="382"/>
      <c r="AI283" s="382"/>
      <c r="AJ283" s="381"/>
      <c r="AK283" s="381"/>
      <c r="AL283" s="381"/>
      <c r="AM283" s="381"/>
      <c r="AN283" s="381"/>
      <c r="AO283" s="381"/>
      <c r="AP283" s="382"/>
      <c r="AQ283" s="381"/>
      <c r="AR283" s="382"/>
      <c r="AS283" s="1"/>
      <c r="AT283" s="1"/>
      <c r="AU283" s="1"/>
      <c r="AV283" s="381"/>
      <c r="AW283" s="24"/>
      <c r="AX283" s="1"/>
      <c r="AY283" s="1"/>
      <c r="BC283" s="382"/>
      <c r="BD283" s="382"/>
      <c r="BE283" s="382"/>
      <c r="BF283" s="381"/>
      <c r="BG283" s="382"/>
      <c r="BH283" s="382"/>
      <c r="BI283" s="382"/>
      <c r="BJ283" s="382"/>
      <c r="BK283" s="382"/>
      <c r="BL283" s="382"/>
      <c r="BM283" s="382"/>
      <c r="BN283" s="381"/>
      <c r="BO283" s="381"/>
      <c r="BP283" s="381"/>
      <c r="BQ283" s="381"/>
      <c r="BR283" s="381"/>
      <c r="BS283" s="382"/>
      <c r="BT283" s="382"/>
      <c r="BU283" s="382"/>
      <c r="BV283" s="382"/>
      <c r="BW283" s="381"/>
      <c r="BX283" s="382"/>
      <c r="BY283" s="381"/>
      <c r="BZ283" s="382"/>
      <c r="CA283" s="381"/>
      <c r="CB283" s="382"/>
      <c r="CC283" s="381"/>
      <c r="CD283" s="381"/>
      <c r="CE283" s="381"/>
      <c r="CF283" s="381"/>
      <c r="CG283" s="381"/>
      <c r="CH283" s="381"/>
      <c r="CI283" s="381"/>
      <c r="CJ283" s="382"/>
      <c r="CK283" s="381"/>
      <c r="CL283" s="1"/>
      <c r="CM283" s="1"/>
      <c r="CN283" s="1"/>
      <c r="CO283" s="24"/>
      <c r="CP283" s="1"/>
      <c r="CQ283" s="1"/>
    </row>
    <row r="284" spans="1:95" s="78" customFormat="1" ht="9.75" customHeight="1">
      <c r="A284" s="25"/>
      <c r="B284" s="25"/>
      <c r="C284" s="25"/>
      <c r="D284" s="25"/>
      <c r="E284" s="382"/>
      <c r="F284" s="382"/>
      <c r="G284" s="382"/>
      <c r="H284" s="381"/>
      <c r="I284" s="382"/>
      <c r="J284" s="382"/>
      <c r="K284" s="382"/>
      <c r="L284" s="382"/>
      <c r="M284" s="382"/>
      <c r="N284" s="382"/>
      <c r="O284" s="382"/>
      <c r="P284" s="381"/>
      <c r="Q284" s="381"/>
      <c r="R284" s="381"/>
      <c r="S284" s="381"/>
      <c r="T284" s="381"/>
      <c r="U284" s="381"/>
      <c r="V284" s="381"/>
      <c r="W284" s="382"/>
      <c r="X284" s="382"/>
      <c r="Y284" s="382"/>
      <c r="Z284" s="382"/>
      <c r="AA284" s="382"/>
      <c r="AB284" s="382"/>
      <c r="AC284" s="382"/>
      <c r="AD284" s="382"/>
      <c r="AE284" s="382"/>
      <c r="AF284" s="382"/>
      <c r="AG284" s="382"/>
      <c r="AH284" s="382"/>
      <c r="AI284" s="382"/>
      <c r="AJ284" s="381"/>
      <c r="AK284" s="381"/>
      <c r="AL284" s="381"/>
      <c r="AM284" s="381"/>
      <c r="AN284" s="381"/>
      <c r="AO284" s="381"/>
      <c r="AP284" s="382"/>
      <c r="AQ284" s="381"/>
      <c r="AR284" s="382"/>
      <c r="AS284" s="1"/>
      <c r="AT284" s="1"/>
      <c r="AU284" s="1"/>
      <c r="AV284" s="381"/>
      <c r="AW284" s="24"/>
      <c r="AX284" s="1"/>
      <c r="AY284" s="1"/>
      <c r="BC284" s="382"/>
      <c r="BD284" s="382"/>
      <c r="BE284" s="382"/>
      <c r="BF284" s="381"/>
      <c r="BG284" s="382"/>
      <c r="BH284" s="382"/>
      <c r="BI284" s="382"/>
      <c r="BJ284" s="382"/>
      <c r="BK284" s="382"/>
      <c r="BL284" s="382"/>
      <c r="BM284" s="382"/>
      <c r="BN284" s="381"/>
      <c r="BO284" s="381"/>
      <c r="BP284" s="381"/>
      <c r="BQ284" s="381"/>
      <c r="BR284" s="381"/>
      <c r="BS284" s="382"/>
      <c r="BT284" s="382"/>
      <c r="BU284" s="382"/>
      <c r="BV284" s="382"/>
      <c r="BW284" s="381"/>
      <c r="BX284" s="382"/>
      <c r="BY284" s="381"/>
      <c r="BZ284" s="382"/>
      <c r="CA284" s="381"/>
      <c r="CB284" s="382"/>
      <c r="CC284" s="381"/>
      <c r="CD284" s="381"/>
      <c r="CE284" s="381"/>
      <c r="CF284" s="381"/>
      <c r="CG284" s="381"/>
      <c r="CH284" s="381"/>
      <c r="CI284" s="381"/>
      <c r="CJ284" s="382"/>
      <c r="CK284" s="381"/>
      <c r="CL284" s="1"/>
      <c r="CM284" s="1"/>
      <c r="CN284" s="1"/>
      <c r="CO284" s="24"/>
      <c r="CP284" s="1"/>
      <c r="CQ284" s="1"/>
    </row>
    <row r="285" spans="1:95" s="78" customFormat="1" ht="9.75" customHeight="1">
      <c r="A285" s="25"/>
      <c r="B285" s="25"/>
      <c r="C285" s="25"/>
      <c r="D285" s="25"/>
      <c r="E285" s="382"/>
      <c r="F285" s="382"/>
      <c r="G285" s="382"/>
      <c r="H285" s="381"/>
      <c r="I285" s="382"/>
      <c r="J285" s="382"/>
      <c r="K285" s="382"/>
      <c r="L285" s="382"/>
      <c r="M285" s="382"/>
      <c r="N285" s="382"/>
      <c r="O285" s="382"/>
      <c r="P285" s="381"/>
      <c r="Q285" s="381"/>
      <c r="R285" s="381"/>
      <c r="S285" s="381"/>
      <c r="T285" s="381"/>
      <c r="U285" s="381"/>
      <c r="V285" s="381"/>
      <c r="W285" s="382"/>
      <c r="X285" s="382"/>
      <c r="Y285" s="382"/>
      <c r="Z285" s="382"/>
      <c r="AA285" s="382"/>
      <c r="AB285" s="382"/>
      <c r="AC285" s="382"/>
      <c r="AD285" s="382"/>
      <c r="AE285" s="382"/>
      <c r="AF285" s="382"/>
      <c r="AG285" s="382"/>
      <c r="AH285" s="382"/>
      <c r="AI285" s="382"/>
      <c r="AJ285" s="381"/>
      <c r="AK285" s="381"/>
      <c r="AL285" s="381"/>
      <c r="AM285" s="381"/>
      <c r="AN285" s="381"/>
      <c r="AO285" s="381"/>
      <c r="AP285" s="382"/>
      <c r="AQ285" s="381"/>
      <c r="AR285" s="382"/>
      <c r="AS285" s="1"/>
      <c r="AT285" s="1"/>
      <c r="AU285" s="1"/>
      <c r="AV285" s="381"/>
      <c r="AW285" s="24"/>
      <c r="AX285" s="1"/>
      <c r="AY285" s="1"/>
      <c r="BC285" s="382"/>
      <c r="BD285" s="382"/>
      <c r="BE285" s="382"/>
      <c r="BF285" s="381"/>
      <c r="BG285" s="382"/>
      <c r="BH285" s="382"/>
      <c r="BI285" s="382"/>
      <c r="BJ285" s="382"/>
      <c r="BK285" s="382"/>
      <c r="BL285" s="382"/>
      <c r="BM285" s="382"/>
      <c r="BN285" s="381"/>
      <c r="BO285" s="381"/>
      <c r="BP285" s="381"/>
      <c r="BQ285" s="381"/>
      <c r="BR285" s="381"/>
      <c r="BS285" s="382"/>
      <c r="BT285" s="382"/>
      <c r="BU285" s="382"/>
      <c r="BV285" s="382"/>
      <c r="BW285" s="381"/>
      <c r="BX285" s="382"/>
      <c r="BY285" s="381"/>
      <c r="BZ285" s="382"/>
      <c r="CA285" s="381"/>
      <c r="CB285" s="382"/>
      <c r="CC285" s="381"/>
      <c r="CD285" s="381"/>
      <c r="CE285" s="381"/>
      <c r="CF285" s="381"/>
      <c r="CG285" s="381"/>
      <c r="CH285" s="381"/>
      <c r="CI285" s="381"/>
      <c r="CJ285" s="382"/>
      <c r="CK285" s="381"/>
      <c r="CL285" s="1"/>
      <c r="CM285" s="1"/>
      <c r="CN285" s="1"/>
      <c r="CO285" s="24"/>
      <c r="CP285" s="1"/>
      <c r="CQ285" s="1"/>
    </row>
    <row r="286" spans="1:95" s="78" customFormat="1" ht="9.75" customHeight="1">
      <c r="A286" s="25"/>
      <c r="B286" s="25"/>
      <c r="C286" s="25"/>
      <c r="D286" s="25"/>
      <c r="E286" s="382"/>
      <c r="F286" s="382"/>
      <c r="G286" s="382"/>
      <c r="H286" s="381"/>
      <c r="I286" s="382"/>
      <c r="J286" s="382"/>
      <c r="K286" s="382"/>
      <c r="L286" s="382"/>
      <c r="M286" s="382"/>
      <c r="N286" s="382"/>
      <c r="O286" s="382"/>
      <c r="P286" s="381"/>
      <c r="Q286" s="381"/>
      <c r="R286" s="381"/>
      <c r="S286" s="381"/>
      <c r="T286" s="381"/>
      <c r="U286" s="381"/>
      <c r="V286" s="381"/>
      <c r="W286" s="382"/>
      <c r="X286" s="382"/>
      <c r="Y286" s="382"/>
      <c r="Z286" s="382"/>
      <c r="AA286" s="382"/>
      <c r="AB286" s="382"/>
      <c r="AC286" s="382"/>
      <c r="AD286" s="382"/>
      <c r="AE286" s="382"/>
      <c r="AF286" s="382"/>
      <c r="AG286" s="382"/>
      <c r="AH286" s="382"/>
      <c r="AI286" s="382"/>
      <c r="AJ286" s="381"/>
      <c r="AK286" s="381"/>
      <c r="AL286" s="381"/>
      <c r="AM286" s="381"/>
      <c r="AN286" s="381"/>
      <c r="AO286" s="381"/>
      <c r="AP286" s="382"/>
      <c r="AQ286" s="381"/>
      <c r="AR286" s="382"/>
      <c r="AS286" s="1"/>
      <c r="AT286" s="1"/>
      <c r="AU286" s="1"/>
      <c r="AV286" s="381"/>
      <c r="AW286" s="24"/>
      <c r="AX286" s="1"/>
      <c r="AY286" s="1"/>
      <c r="BC286" s="382"/>
      <c r="BD286" s="382"/>
      <c r="BE286" s="382"/>
      <c r="BF286" s="381"/>
      <c r="BG286" s="382"/>
      <c r="BH286" s="382"/>
      <c r="BI286" s="382"/>
      <c r="BJ286" s="382"/>
      <c r="BK286" s="382"/>
      <c r="BL286" s="382"/>
      <c r="BM286" s="382"/>
      <c r="BN286" s="381"/>
      <c r="BO286" s="381"/>
      <c r="BP286" s="381"/>
      <c r="BQ286" s="381"/>
      <c r="BR286" s="381"/>
      <c r="BS286" s="382"/>
      <c r="BT286" s="382"/>
      <c r="BU286" s="382"/>
      <c r="BV286" s="382"/>
      <c r="BW286" s="381"/>
      <c r="BX286" s="382"/>
      <c r="BY286" s="381"/>
      <c r="BZ286" s="382"/>
      <c r="CA286" s="381"/>
      <c r="CB286" s="382"/>
      <c r="CC286" s="381"/>
      <c r="CD286" s="381"/>
      <c r="CE286" s="381"/>
      <c r="CF286" s="381"/>
      <c r="CG286" s="381"/>
      <c r="CH286" s="381"/>
      <c r="CI286" s="381"/>
      <c r="CJ286" s="382"/>
      <c r="CK286" s="381"/>
      <c r="CL286" s="1"/>
      <c r="CM286" s="1"/>
      <c r="CN286" s="1"/>
      <c r="CO286" s="24"/>
      <c r="CP286" s="1"/>
      <c r="CQ286" s="1"/>
    </row>
    <row r="287" spans="1:95" ht="9.75" customHeight="1">
      <c r="L287" s="382"/>
      <c r="BJ287" s="382"/>
    </row>
    <row r="288" spans="1:95" s="78" customFormat="1" ht="9.75" customHeight="1">
      <c r="A288" s="25"/>
      <c r="B288" s="25"/>
      <c r="C288" s="25"/>
      <c r="D288" s="25"/>
      <c r="E288" s="382"/>
      <c r="F288" s="382"/>
      <c r="G288" s="382"/>
      <c r="H288" s="381"/>
      <c r="I288" s="382"/>
      <c r="J288" s="382"/>
      <c r="K288" s="382"/>
      <c r="L288" s="382"/>
      <c r="M288" s="382"/>
      <c r="N288" s="382"/>
      <c r="O288" s="382"/>
      <c r="P288" s="381"/>
      <c r="Q288" s="381"/>
      <c r="R288" s="381"/>
      <c r="S288" s="381"/>
      <c r="T288" s="381"/>
      <c r="U288" s="381"/>
      <c r="V288" s="381"/>
      <c r="W288" s="382"/>
      <c r="X288" s="382"/>
      <c r="Y288" s="382"/>
      <c r="Z288" s="382"/>
      <c r="AA288" s="382"/>
      <c r="AB288" s="382"/>
      <c r="AC288" s="382"/>
      <c r="AD288" s="382"/>
      <c r="AE288" s="382"/>
      <c r="AF288" s="382"/>
      <c r="AG288" s="382"/>
      <c r="AH288" s="382"/>
      <c r="AI288" s="382"/>
      <c r="AJ288" s="381"/>
      <c r="AK288" s="381"/>
      <c r="AL288" s="381"/>
      <c r="AM288" s="381"/>
      <c r="AN288" s="381"/>
      <c r="AO288" s="381"/>
      <c r="AP288" s="382"/>
      <c r="AQ288" s="381"/>
      <c r="AR288" s="382"/>
      <c r="AS288" s="1"/>
      <c r="AT288" s="1"/>
      <c r="AU288" s="1"/>
      <c r="AV288" s="381"/>
      <c r="AW288" s="24"/>
      <c r="AX288" s="1"/>
      <c r="AY288" s="1"/>
      <c r="BC288" s="382"/>
      <c r="BD288" s="382"/>
      <c r="BE288" s="382"/>
      <c r="BF288" s="381"/>
      <c r="BG288" s="382"/>
      <c r="BH288" s="382"/>
      <c r="BI288" s="382"/>
      <c r="BJ288" s="382"/>
      <c r="BK288" s="382"/>
      <c r="BL288" s="382"/>
      <c r="BM288" s="382"/>
      <c r="BN288" s="381"/>
      <c r="BO288" s="381"/>
      <c r="BP288" s="381"/>
      <c r="BQ288" s="381"/>
      <c r="BR288" s="381"/>
      <c r="BS288" s="382"/>
      <c r="BT288" s="382"/>
      <c r="BU288" s="382"/>
      <c r="BV288" s="382"/>
      <c r="BW288" s="381"/>
      <c r="BX288" s="382"/>
      <c r="BY288" s="381"/>
      <c r="BZ288" s="382"/>
      <c r="CA288" s="381"/>
      <c r="CB288" s="382"/>
      <c r="CC288" s="381"/>
      <c r="CD288" s="381"/>
      <c r="CE288" s="381"/>
      <c r="CF288" s="381"/>
      <c r="CG288" s="381"/>
      <c r="CH288" s="381"/>
      <c r="CI288" s="381"/>
      <c r="CJ288" s="382"/>
      <c r="CK288" s="381"/>
      <c r="CL288" s="1"/>
      <c r="CM288" s="1"/>
      <c r="CN288" s="1"/>
      <c r="CO288" s="24"/>
      <c r="CP288" s="1"/>
      <c r="CQ288" s="1"/>
    </row>
    <row r="289" spans="1:95" ht="9.75" customHeight="1">
      <c r="L289" s="382"/>
      <c r="BJ289" s="382"/>
    </row>
    <row r="290" spans="1:95" s="78" customFormat="1" ht="9.75" customHeight="1">
      <c r="A290" s="25"/>
      <c r="B290" s="25"/>
      <c r="C290" s="25"/>
      <c r="D290" s="25"/>
      <c r="E290" s="382"/>
      <c r="F290" s="382"/>
      <c r="G290" s="382"/>
      <c r="H290" s="381"/>
      <c r="I290" s="382"/>
      <c r="J290" s="382"/>
      <c r="K290" s="382"/>
      <c r="L290" s="382"/>
      <c r="M290" s="382"/>
      <c r="N290" s="382"/>
      <c r="O290" s="382"/>
      <c r="P290" s="381"/>
      <c r="Q290" s="381"/>
      <c r="R290" s="381"/>
      <c r="S290" s="381"/>
      <c r="T290" s="381"/>
      <c r="U290" s="381"/>
      <c r="V290" s="381"/>
      <c r="W290" s="382"/>
      <c r="X290" s="382"/>
      <c r="Y290" s="382"/>
      <c r="Z290" s="382"/>
      <c r="AA290" s="382"/>
      <c r="AB290" s="382"/>
      <c r="AC290" s="382"/>
      <c r="AD290" s="382"/>
      <c r="AE290" s="382"/>
      <c r="AF290" s="382"/>
      <c r="AG290" s="382"/>
      <c r="AH290" s="382"/>
      <c r="AI290" s="382"/>
      <c r="AJ290" s="381"/>
      <c r="AK290" s="381"/>
      <c r="AL290" s="381"/>
      <c r="AM290" s="381"/>
      <c r="AN290" s="381"/>
      <c r="AO290" s="381"/>
      <c r="AP290" s="382"/>
      <c r="AQ290" s="381"/>
      <c r="AR290" s="382"/>
      <c r="AS290" s="1"/>
      <c r="AT290" s="1"/>
      <c r="AU290" s="1"/>
      <c r="AV290" s="381"/>
      <c r="AW290" s="24"/>
      <c r="AX290" s="1"/>
      <c r="AY290" s="1"/>
      <c r="BC290" s="382"/>
      <c r="BD290" s="382"/>
      <c r="BE290" s="382"/>
      <c r="BF290" s="381"/>
      <c r="BG290" s="382"/>
      <c r="BH290" s="382"/>
      <c r="BI290" s="382"/>
      <c r="BJ290" s="382"/>
      <c r="BK290" s="382"/>
      <c r="BL290" s="382"/>
      <c r="BM290" s="382"/>
      <c r="BN290" s="381"/>
      <c r="BO290" s="381"/>
      <c r="BP290" s="381"/>
      <c r="BQ290" s="381"/>
      <c r="BR290" s="381"/>
      <c r="BS290" s="382"/>
      <c r="BT290" s="382"/>
      <c r="BU290" s="382"/>
      <c r="BV290" s="382"/>
      <c r="BW290" s="381"/>
      <c r="BX290" s="382"/>
      <c r="BY290" s="381"/>
      <c r="BZ290" s="382"/>
      <c r="CA290" s="381"/>
      <c r="CB290" s="382"/>
      <c r="CC290" s="381"/>
      <c r="CD290" s="381"/>
      <c r="CE290" s="381"/>
      <c r="CF290" s="381"/>
      <c r="CG290" s="381"/>
      <c r="CH290" s="381"/>
      <c r="CI290" s="381"/>
      <c r="CJ290" s="382"/>
      <c r="CK290" s="381"/>
      <c r="CL290" s="1"/>
      <c r="CM290" s="1"/>
      <c r="CN290" s="1"/>
      <c r="CO290" s="24"/>
      <c r="CP290" s="1"/>
      <c r="CQ290" s="1"/>
    </row>
    <row r="291" spans="1:95" ht="9.75" customHeight="1">
      <c r="L291" s="382"/>
      <c r="BJ291" s="382"/>
    </row>
    <row r="292" spans="1:95" s="78" customFormat="1" ht="9.75" customHeight="1">
      <c r="A292" s="25"/>
      <c r="B292" s="25"/>
      <c r="C292" s="25"/>
      <c r="D292" s="25"/>
      <c r="E292" s="382"/>
      <c r="F292" s="382"/>
      <c r="G292" s="382"/>
      <c r="H292" s="381"/>
      <c r="I292" s="382"/>
      <c r="J292" s="382"/>
      <c r="K292" s="382"/>
      <c r="L292" s="382"/>
      <c r="M292" s="382"/>
      <c r="N292" s="382"/>
      <c r="O292" s="382"/>
      <c r="P292" s="381"/>
      <c r="Q292" s="381"/>
      <c r="R292" s="381"/>
      <c r="S292" s="381"/>
      <c r="T292" s="381"/>
      <c r="U292" s="381"/>
      <c r="V292" s="381"/>
      <c r="W292" s="382"/>
      <c r="X292" s="382"/>
      <c r="Y292" s="382"/>
      <c r="Z292" s="382"/>
      <c r="AA292" s="382"/>
      <c r="AB292" s="382"/>
      <c r="AC292" s="382"/>
      <c r="AD292" s="382"/>
      <c r="AE292" s="382"/>
      <c r="AF292" s="382"/>
      <c r="AG292" s="382"/>
      <c r="AH292" s="382"/>
      <c r="AI292" s="382"/>
      <c r="AJ292" s="381"/>
      <c r="AK292" s="381"/>
      <c r="AL292" s="381"/>
      <c r="AM292" s="381"/>
      <c r="AN292" s="381"/>
      <c r="AO292" s="381"/>
      <c r="AP292" s="382"/>
      <c r="AQ292" s="381"/>
      <c r="AR292" s="382"/>
      <c r="AS292" s="1"/>
      <c r="AT292" s="1"/>
      <c r="AU292" s="1"/>
      <c r="AV292" s="381"/>
      <c r="AW292" s="24"/>
      <c r="AX292" s="1"/>
      <c r="AY292" s="1"/>
      <c r="BC292" s="382"/>
      <c r="BD292" s="382"/>
      <c r="BE292" s="382"/>
      <c r="BF292" s="381"/>
      <c r="BG292" s="382"/>
      <c r="BH292" s="382"/>
      <c r="BI292" s="382"/>
      <c r="BJ292" s="382"/>
      <c r="BK292" s="382"/>
      <c r="BL292" s="382"/>
      <c r="BM292" s="382"/>
      <c r="BN292" s="381"/>
      <c r="BO292" s="381"/>
      <c r="BP292" s="381"/>
      <c r="BQ292" s="381"/>
      <c r="BR292" s="381"/>
      <c r="BS292" s="382"/>
      <c r="BT292" s="382"/>
      <c r="BU292" s="382"/>
      <c r="BV292" s="382"/>
      <c r="BW292" s="381"/>
      <c r="BX292" s="382"/>
      <c r="BY292" s="381"/>
      <c r="BZ292" s="382"/>
      <c r="CA292" s="381"/>
      <c r="CB292" s="382"/>
      <c r="CC292" s="381"/>
      <c r="CD292" s="381"/>
      <c r="CE292" s="381"/>
      <c r="CF292" s="381"/>
      <c r="CG292" s="381"/>
      <c r="CH292" s="381"/>
      <c r="CI292" s="381"/>
      <c r="CJ292" s="382"/>
      <c r="CK292" s="381"/>
      <c r="CL292" s="1"/>
      <c r="CM292" s="1"/>
      <c r="CN292" s="1"/>
      <c r="CO292" s="24"/>
      <c r="CP292" s="1"/>
      <c r="CQ292" s="1"/>
    </row>
    <row r="294" spans="1:95" s="78" customFormat="1" ht="9.75" customHeight="1">
      <c r="A294" s="25"/>
      <c r="B294" s="25"/>
      <c r="C294" s="25"/>
      <c r="D294" s="25"/>
      <c r="E294" s="382"/>
      <c r="F294" s="382"/>
      <c r="G294" s="382"/>
      <c r="H294" s="381"/>
      <c r="I294" s="382"/>
      <c r="J294" s="382"/>
      <c r="K294" s="382"/>
      <c r="L294" s="381"/>
      <c r="M294" s="382"/>
      <c r="N294" s="382"/>
      <c r="O294" s="382"/>
      <c r="P294" s="381"/>
      <c r="Q294" s="381"/>
      <c r="R294" s="381"/>
      <c r="S294" s="381"/>
      <c r="T294" s="381"/>
      <c r="U294" s="381"/>
      <c r="V294" s="381"/>
      <c r="W294" s="382"/>
      <c r="X294" s="382"/>
      <c r="Y294" s="382"/>
      <c r="Z294" s="382"/>
      <c r="AA294" s="382"/>
      <c r="AB294" s="382"/>
      <c r="AC294" s="382"/>
      <c r="AD294" s="382"/>
      <c r="AE294" s="382"/>
      <c r="AF294" s="382"/>
      <c r="AG294" s="382"/>
      <c r="AH294" s="382"/>
      <c r="AI294" s="382"/>
      <c r="AJ294" s="381"/>
      <c r="AK294" s="381"/>
      <c r="AL294" s="381"/>
      <c r="AM294" s="381"/>
      <c r="AN294" s="381"/>
      <c r="AO294" s="381"/>
      <c r="AP294" s="382"/>
      <c r="AQ294" s="381"/>
      <c r="AR294" s="382"/>
      <c r="AS294" s="1"/>
      <c r="AT294" s="1"/>
      <c r="AU294" s="1"/>
      <c r="AV294" s="381"/>
      <c r="AW294" s="24"/>
      <c r="AX294" s="1"/>
      <c r="AY294" s="1"/>
      <c r="BC294" s="382"/>
      <c r="BD294" s="382"/>
      <c r="BE294" s="382"/>
      <c r="BF294" s="381"/>
      <c r="BG294" s="382"/>
      <c r="BH294" s="382"/>
      <c r="BI294" s="382"/>
      <c r="BJ294" s="381"/>
      <c r="BK294" s="382"/>
      <c r="BL294" s="382"/>
      <c r="BM294" s="382"/>
      <c r="BN294" s="381"/>
      <c r="BO294" s="381"/>
      <c r="BP294" s="381"/>
      <c r="BQ294" s="381"/>
      <c r="BR294" s="381"/>
      <c r="BS294" s="382"/>
      <c r="BT294" s="382"/>
      <c r="BU294" s="382"/>
      <c r="BV294" s="382"/>
      <c r="BW294" s="381"/>
      <c r="BX294" s="382"/>
      <c r="BY294" s="381"/>
      <c r="BZ294" s="382"/>
      <c r="CA294" s="381"/>
      <c r="CB294" s="382"/>
      <c r="CC294" s="381"/>
      <c r="CD294" s="381"/>
      <c r="CE294" s="381"/>
      <c r="CF294" s="381"/>
      <c r="CG294" s="381"/>
      <c r="CH294" s="381"/>
      <c r="CI294" s="381"/>
      <c r="CJ294" s="382"/>
      <c r="CK294" s="381"/>
      <c r="CL294" s="1"/>
      <c r="CM294" s="1"/>
      <c r="CN294" s="1"/>
      <c r="CO294" s="24"/>
      <c r="CP294" s="1"/>
      <c r="CQ294" s="1"/>
    </row>
    <row r="296" spans="1:95" s="78" customFormat="1" ht="9.75" customHeight="1">
      <c r="A296" s="25"/>
      <c r="B296" s="25"/>
      <c r="C296" s="25"/>
      <c r="D296" s="25"/>
      <c r="E296" s="382"/>
      <c r="F296" s="382"/>
      <c r="G296" s="382"/>
      <c r="H296" s="381"/>
      <c r="I296" s="382"/>
      <c r="J296" s="382"/>
      <c r="K296" s="382"/>
      <c r="L296" s="381"/>
      <c r="M296" s="382"/>
      <c r="N296" s="382"/>
      <c r="O296" s="382"/>
      <c r="P296" s="381"/>
      <c r="Q296" s="381"/>
      <c r="R296" s="381"/>
      <c r="S296" s="381"/>
      <c r="T296" s="381"/>
      <c r="U296" s="381"/>
      <c r="V296" s="381"/>
      <c r="W296" s="382"/>
      <c r="X296" s="382"/>
      <c r="Y296" s="382"/>
      <c r="Z296" s="382"/>
      <c r="AA296" s="382"/>
      <c r="AB296" s="382"/>
      <c r="AC296" s="382"/>
      <c r="AD296" s="382"/>
      <c r="AE296" s="382"/>
      <c r="AF296" s="382"/>
      <c r="AG296" s="382"/>
      <c r="AH296" s="382"/>
      <c r="AI296" s="382"/>
      <c r="AJ296" s="381"/>
      <c r="AK296" s="381"/>
      <c r="AL296" s="381"/>
      <c r="AM296" s="381"/>
      <c r="AN296" s="381"/>
      <c r="AO296" s="381"/>
      <c r="AP296" s="382"/>
      <c r="AQ296" s="381"/>
      <c r="AR296" s="382"/>
      <c r="AS296" s="1"/>
      <c r="AT296" s="1"/>
      <c r="AU296" s="1"/>
      <c r="AV296" s="381"/>
      <c r="AW296" s="24"/>
      <c r="AX296" s="1"/>
      <c r="AY296" s="1"/>
      <c r="BC296" s="382"/>
      <c r="BD296" s="382"/>
      <c r="BE296" s="382"/>
      <c r="BF296" s="381"/>
      <c r="BG296" s="382"/>
      <c r="BH296" s="382"/>
      <c r="BI296" s="382"/>
      <c r="BJ296" s="381"/>
      <c r="BK296" s="382"/>
      <c r="BL296" s="382"/>
      <c r="BM296" s="382"/>
      <c r="BN296" s="381"/>
      <c r="BO296" s="381"/>
      <c r="BP296" s="381"/>
      <c r="BQ296" s="381"/>
      <c r="BR296" s="381"/>
      <c r="BS296" s="382"/>
      <c r="BT296" s="382"/>
      <c r="BU296" s="382"/>
      <c r="BV296" s="382"/>
      <c r="BW296" s="381"/>
      <c r="BX296" s="382"/>
      <c r="BY296" s="381"/>
      <c r="BZ296" s="382"/>
      <c r="CA296" s="381"/>
      <c r="CB296" s="382"/>
      <c r="CC296" s="381"/>
      <c r="CD296" s="381"/>
      <c r="CE296" s="381"/>
      <c r="CF296" s="381"/>
      <c r="CG296" s="381"/>
      <c r="CH296" s="381"/>
      <c r="CI296" s="381"/>
      <c r="CJ296" s="382"/>
      <c r="CK296" s="381"/>
      <c r="CL296" s="1"/>
      <c r="CM296" s="1"/>
      <c r="CN296" s="1"/>
      <c r="CO296" s="24"/>
      <c r="CP296" s="1"/>
      <c r="CQ296" s="1"/>
    </row>
    <row r="298" spans="1:95" s="78" customFormat="1" ht="9.75" customHeight="1">
      <c r="A298" s="25"/>
      <c r="B298" s="25"/>
      <c r="C298" s="25"/>
      <c r="D298" s="25"/>
      <c r="E298" s="382"/>
      <c r="F298" s="382"/>
      <c r="G298" s="382"/>
      <c r="H298" s="381"/>
      <c r="I298" s="382"/>
      <c r="J298" s="382"/>
      <c r="K298" s="382"/>
      <c r="L298" s="381"/>
      <c r="M298" s="382"/>
      <c r="N298" s="382"/>
      <c r="O298" s="382"/>
      <c r="P298" s="381"/>
      <c r="Q298" s="381"/>
      <c r="R298" s="381"/>
      <c r="S298" s="381"/>
      <c r="T298" s="381"/>
      <c r="U298" s="381"/>
      <c r="V298" s="381"/>
      <c r="W298" s="382"/>
      <c r="X298" s="382"/>
      <c r="Y298" s="382"/>
      <c r="Z298" s="382"/>
      <c r="AA298" s="382"/>
      <c r="AB298" s="382"/>
      <c r="AC298" s="382"/>
      <c r="AD298" s="382"/>
      <c r="AE298" s="382"/>
      <c r="AF298" s="382"/>
      <c r="AG298" s="382"/>
      <c r="AH298" s="382"/>
      <c r="AI298" s="382"/>
      <c r="AJ298" s="381"/>
      <c r="AK298" s="381"/>
      <c r="AL298" s="381"/>
      <c r="AM298" s="381"/>
      <c r="AN298" s="381"/>
      <c r="AO298" s="381"/>
      <c r="AP298" s="382"/>
      <c r="AQ298" s="381"/>
      <c r="AR298" s="382"/>
      <c r="AS298" s="1"/>
      <c r="AT298" s="1"/>
      <c r="AU298" s="1"/>
      <c r="AV298" s="381"/>
      <c r="AW298" s="24"/>
      <c r="AX298" s="1"/>
      <c r="AY298" s="1"/>
      <c r="BC298" s="382"/>
      <c r="BD298" s="382"/>
      <c r="BE298" s="382"/>
      <c r="BF298" s="381"/>
      <c r="BG298" s="382"/>
      <c r="BH298" s="382"/>
      <c r="BI298" s="382"/>
      <c r="BJ298" s="381"/>
      <c r="BK298" s="382"/>
      <c r="BL298" s="382"/>
      <c r="BM298" s="382"/>
      <c r="BN298" s="381"/>
      <c r="BO298" s="381"/>
      <c r="BP298" s="381"/>
      <c r="BQ298" s="381"/>
      <c r="BR298" s="381"/>
      <c r="BS298" s="382"/>
      <c r="BT298" s="382"/>
      <c r="BU298" s="382"/>
      <c r="BV298" s="382"/>
      <c r="BW298" s="381"/>
      <c r="BX298" s="382"/>
      <c r="BY298" s="381"/>
      <c r="BZ298" s="382"/>
      <c r="CA298" s="381"/>
      <c r="CB298" s="382"/>
      <c r="CC298" s="381"/>
      <c r="CD298" s="381"/>
      <c r="CE298" s="381"/>
      <c r="CF298" s="381"/>
      <c r="CG298" s="381"/>
      <c r="CH298" s="381"/>
      <c r="CI298" s="381"/>
      <c r="CJ298" s="382"/>
      <c r="CK298" s="381"/>
      <c r="CL298" s="1"/>
      <c r="CM298" s="1"/>
      <c r="CN298" s="1"/>
      <c r="CO298" s="24"/>
      <c r="CP298" s="1"/>
      <c r="CQ298" s="1"/>
    </row>
  </sheetData>
  <mergeCells count="131">
    <mergeCell ref="E185:H185"/>
    <mergeCell ref="I185:L185"/>
    <mergeCell ref="M185:P185"/>
    <mergeCell ref="Q185:W185"/>
    <mergeCell ref="X185:AA185"/>
    <mergeCell ref="AB185:AE185"/>
    <mergeCell ref="AF185:AI185"/>
    <mergeCell ref="AJ185:AP185"/>
    <mergeCell ref="AQ185:AW185"/>
    <mergeCell ref="BA148:BB148"/>
    <mergeCell ref="E149:H149"/>
    <mergeCell ref="I149:L149"/>
    <mergeCell ref="M149:P149"/>
    <mergeCell ref="Q149:W149"/>
    <mergeCell ref="X149:AA149"/>
    <mergeCell ref="AB149:AE149"/>
    <mergeCell ref="AF149:AI149"/>
    <mergeCell ref="AJ149:AP149"/>
    <mergeCell ref="AQ149:AW149"/>
    <mergeCell ref="E105:H105"/>
    <mergeCell ref="I105:L105"/>
    <mergeCell ref="M105:P105"/>
    <mergeCell ref="Q105:W105"/>
    <mergeCell ref="X105:AA105"/>
    <mergeCell ref="AB105:AE105"/>
    <mergeCell ref="AF105:AI105"/>
    <mergeCell ref="AJ105:AP105"/>
    <mergeCell ref="AQ105:AW105"/>
    <mergeCell ref="BA65:BB65"/>
    <mergeCell ref="E66:H66"/>
    <mergeCell ref="I66:L66"/>
    <mergeCell ref="M66:P66"/>
    <mergeCell ref="Q66:W66"/>
    <mergeCell ref="X66:AA66"/>
    <mergeCell ref="AB66:AE66"/>
    <mergeCell ref="AF66:AI66"/>
    <mergeCell ref="AJ66:AP66"/>
    <mergeCell ref="AQ66:AW66"/>
    <mergeCell ref="E32:H32"/>
    <mergeCell ref="I32:L32"/>
    <mergeCell ref="M32:P32"/>
    <mergeCell ref="Q32:W32"/>
    <mergeCell ref="X32:AA32"/>
    <mergeCell ref="AB32:AE32"/>
    <mergeCell ref="AF32:AI32"/>
    <mergeCell ref="AJ32:AP32"/>
    <mergeCell ref="AQ32:AW32"/>
    <mergeCell ref="BA2:BB2"/>
    <mergeCell ref="E3:H3"/>
    <mergeCell ref="I3:L3"/>
    <mergeCell ref="M3:P3"/>
    <mergeCell ref="Q3:W3"/>
    <mergeCell ref="X3:AA3"/>
    <mergeCell ref="AB3:AE3"/>
    <mergeCell ref="AF3:AI3"/>
    <mergeCell ref="AJ3:AP3"/>
    <mergeCell ref="AQ3:AW3"/>
    <mergeCell ref="C152:D152"/>
    <mergeCell ref="B83:D83"/>
    <mergeCell ref="C5:D5"/>
    <mergeCell ref="C6:D6"/>
    <mergeCell ref="C34:D34"/>
    <mergeCell ref="C193:D193"/>
    <mergeCell ref="C194:D194"/>
    <mergeCell ref="C153:D153"/>
    <mergeCell ref="C154:D154"/>
    <mergeCell ref="C188:D188"/>
    <mergeCell ref="C187:D187"/>
    <mergeCell ref="C37:D37"/>
    <mergeCell ref="C68:D68"/>
    <mergeCell ref="C69:D69"/>
    <mergeCell ref="C151:D151"/>
    <mergeCell ref="C107:D107"/>
    <mergeCell ref="C110:D110"/>
    <mergeCell ref="CS2:CT2"/>
    <mergeCell ref="BC3:BF3"/>
    <mergeCell ref="BG3:BJ3"/>
    <mergeCell ref="BK3:BN3"/>
    <mergeCell ref="BO3:BS3"/>
    <mergeCell ref="BT3:BW3"/>
    <mergeCell ref="BX3:CA3"/>
    <mergeCell ref="CB3:CE3"/>
    <mergeCell ref="CF3:CJ3"/>
    <mergeCell ref="CK3:CO3"/>
    <mergeCell ref="BC32:BF32"/>
    <mergeCell ref="BG32:BJ32"/>
    <mergeCell ref="BK32:BN32"/>
    <mergeCell ref="BO32:BS32"/>
    <mergeCell ref="BT32:BW32"/>
    <mergeCell ref="BX32:CA32"/>
    <mergeCell ref="CB32:CE32"/>
    <mergeCell ref="CF32:CJ32"/>
    <mergeCell ref="CK32:CO32"/>
    <mergeCell ref="CS65:CT65"/>
    <mergeCell ref="BC66:BF66"/>
    <mergeCell ref="BG66:BJ66"/>
    <mergeCell ref="BK66:BN66"/>
    <mergeCell ref="BO66:BS66"/>
    <mergeCell ref="BT66:BW66"/>
    <mergeCell ref="BX66:CA66"/>
    <mergeCell ref="CB66:CE66"/>
    <mergeCell ref="CF66:CJ66"/>
    <mergeCell ref="CK66:CO66"/>
    <mergeCell ref="BC105:BF105"/>
    <mergeCell ref="BG105:BJ105"/>
    <mergeCell ref="BK105:BN105"/>
    <mergeCell ref="BO105:BS105"/>
    <mergeCell ref="BT105:BW105"/>
    <mergeCell ref="BX105:CA105"/>
    <mergeCell ref="CB105:CE105"/>
    <mergeCell ref="CF105:CJ105"/>
    <mergeCell ref="CK105:CO105"/>
    <mergeCell ref="CS148:CT148"/>
    <mergeCell ref="BC149:BF149"/>
    <mergeCell ref="BG149:BJ149"/>
    <mergeCell ref="BK149:BN149"/>
    <mergeCell ref="BO149:BS149"/>
    <mergeCell ref="BT149:BW149"/>
    <mergeCell ref="BX149:CA149"/>
    <mergeCell ref="CB149:CE149"/>
    <mergeCell ref="CF149:CJ149"/>
    <mergeCell ref="CK149:CO149"/>
    <mergeCell ref="BC185:BF185"/>
    <mergeCell ref="BG185:BJ185"/>
    <mergeCell ref="BK185:BN185"/>
    <mergeCell ref="BO185:BS185"/>
    <mergeCell ref="BT185:BW185"/>
    <mergeCell ref="BX185:CA185"/>
    <mergeCell ref="CB185:CE185"/>
    <mergeCell ref="CF185:CJ185"/>
    <mergeCell ref="CK185:CO185"/>
  </mergeCells>
  <phoneticPr fontId="2"/>
  <printOptions horizontalCentered="1" verticalCentered="1"/>
  <pageMargins left="0" right="0" top="0" bottom="0" header="0" footer="0"/>
  <pageSetup paperSize="8" scale="49" fitToHeight="0" orientation="landscape" r:id="rId1"/>
  <headerFooter alignWithMargins="0"/>
  <rowBreaks count="2" manualBreakCount="2">
    <brk id="64" max="47" man="1"/>
    <brk id="147" max="47" man="1"/>
  </rowBreaks>
  <colBreaks count="1" manualBreakCount="1">
    <brk id="50" max="2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86"/>
  <sheetViews>
    <sheetView topLeftCell="A67" zoomScale="80" zoomScaleNormal="80" zoomScaleSheetLayoutView="80" workbookViewId="0">
      <selection activeCell="C4" sqref="C4:C57"/>
    </sheetView>
  </sheetViews>
  <sheetFormatPr defaultRowHeight="13.5"/>
  <cols>
    <col min="1" max="1" width="10" style="221" customWidth="1"/>
    <col min="2" max="3" width="40.625" style="336" customWidth="1"/>
    <col min="4" max="4" width="40.625" style="352" customWidth="1"/>
    <col min="5" max="6" width="40.625" style="336" customWidth="1"/>
    <col min="7" max="16384" width="9" style="221"/>
  </cols>
  <sheetData>
    <row r="1" spans="1:6" ht="21" customHeight="1">
      <c r="A1" s="220" t="s">
        <v>131</v>
      </c>
      <c r="C1" s="744"/>
    </row>
    <row r="2" spans="1:6" ht="6.75" customHeight="1" thickBot="1">
      <c r="A2" s="220"/>
      <c r="C2" s="744"/>
    </row>
    <row r="3" spans="1:6" s="223" customFormat="1" ht="18.75" customHeight="1" thickBot="1">
      <c r="A3" s="222"/>
      <c r="B3" s="337" t="s">
        <v>113</v>
      </c>
      <c r="C3" s="743" t="s">
        <v>89</v>
      </c>
      <c r="D3" s="337" t="s">
        <v>44</v>
      </c>
      <c r="E3" s="378" t="s">
        <v>121</v>
      </c>
      <c r="F3" s="745" t="s">
        <v>132</v>
      </c>
    </row>
    <row r="4" spans="1:6" s="224" customFormat="1" ht="13.5" customHeight="1">
      <c r="A4" s="1111" t="s">
        <v>56</v>
      </c>
      <c r="B4" s="1129"/>
      <c r="C4" s="1113"/>
      <c r="D4" s="353"/>
      <c r="E4" s="1117"/>
      <c r="F4" s="1125"/>
    </row>
    <row r="5" spans="1:6" s="224" customFormat="1" ht="13.5" customHeight="1">
      <c r="A5" s="1112"/>
      <c r="B5" s="1118"/>
      <c r="C5" s="1114"/>
      <c r="D5" s="354"/>
      <c r="E5" s="1118"/>
      <c r="F5" s="1126"/>
    </row>
    <row r="6" spans="1:6" s="224" customFormat="1" ht="13.5" customHeight="1">
      <c r="A6" s="1112"/>
      <c r="B6" s="1118"/>
      <c r="C6" s="1114"/>
      <c r="D6" s="354"/>
      <c r="E6" s="1118"/>
      <c r="F6" s="1126"/>
    </row>
    <row r="7" spans="1:6" s="224" customFormat="1" ht="13.5" customHeight="1">
      <c r="A7" s="1112"/>
      <c r="B7" s="1118"/>
      <c r="C7" s="1114"/>
      <c r="D7" s="354"/>
      <c r="E7" s="1118"/>
      <c r="F7" s="1126"/>
    </row>
    <row r="8" spans="1:6" s="224" customFormat="1" ht="13.5" customHeight="1">
      <c r="A8" s="1112"/>
      <c r="B8" s="1118"/>
      <c r="C8" s="1114"/>
      <c r="D8" s="354"/>
      <c r="E8" s="1118"/>
      <c r="F8" s="1126"/>
    </row>
    <row r="9" spans="1:6" s="224" customFormat="1" ht="13.5" customHeight="1">
      <c r="A9" s="1112"/>
      <c r="B9" s="1118"/>
      <c r="C9" s="1114"/>
      <c r="D9" s="354"/>
      <c r="E9" s="1118"/>
      <c r="F9" s="1126"/>
    </row>
    <row r="10" spans="1:6" ht="13.5" customHeight="1">
      <c r="A10" s="1112"/>
      <c r="B10" s="1118"/>
      <c r="C10" s="1114"/>
      <c r="D10" s="354"/>
      <c r="E10" s="1118"/>
      <c r="F10" s="1126"/>
    </row>
    <row r="11" spans="1:6" ht="13.5" customHeight="1">
      <c r="A11" s="1112"/>
      <c r="B11" s="1118"/>
      <c r="C11" s="1114"/>
      <c r="D11" s="354"/>
      <c r="E11" s="1118"/>
      <c r="F11" s="1126"/>
    </row>
    <row r="12" spans="1:6" ht="13.5" customHeight="1">
      <c r="A12" s="1112"/>
      <c r="B12" s="1118"/>
      <c r="C12" s="1114"/>
      <c r="D12" s="354"/>
      <c r="E12" s="1118"/>
      <c r="F12" s="1126"/>
    </row>
    <row r="13" spans="1:6" ht="13.5" customHeight="1">
      <c r="A13" s="1112"/>
      <c r="B13" s="1118"/>
      <c r="C13" s="1114"/>
      <c r="D13" s="354"/>
      <c r="E13" s="1118"/>
      <c r="F13" s="1126"/>
    </row>
    <row r="14" spans="1:6" ht="13.5" customHeight="1">
      <c r="A14" s="1112"/>
      <c r="B14" s="1118"/>
      <c r="C14" s="1114"/>
      <c r="D14" s="354"/>
      <c r="E14" s="1118"/>
      <c r="F14" s="1126"/>
    </row>
    <row r="15" spans="1:6" ht="13.5" customHeight="1">
      <c r="A15" s="1112"/>
      <c r="B15" s="1118"/>
      <c r="C15" s="1114"/>
      <c r="D15" s="354"/>
      <c r="E15" s="1118"/>
      <c r="F15" s="1126"/>
    </row>
    <row r="16" spans="1:6" ht="13.5" customHeight="1">
      <c r="A16" s="1112"/>
      <c r="B16" s="1118"/>
      <c r="C16" s="1114"/>
      <c r="D16" s="354"/>
      <c r="E16" s="1118"/>
      <c r="F16" s="1126"/>
    </row>
    <row r="17" spans="1:6" ht="13.5" customHeight="1">
      <c r="A17" s="1112"/>
      <c r="B17" s="1118"/>
      <c r="C17" s="1114"/>
      <c r="D17" s="354"/>
      <c r="E17" s="1118"/>
      <c r="F17" s="1126"/>
    </row>
    <row r="18" spans="1:6" ht="13.5" customHeight="1">
      <c r="A18" s="1112"/>
      <c r="B18" s="1118"/>
      <c r="C18" s="1114"/>
      <c r="D18" s="354"/>
      <c r="E18" s="1118"/>
      <c r="F18" s="1126"/>
    </row>
    <row r="19" spans="1:6" ht="13.5" customHeight="1">
      <c r="A19" s="1112"/>
      <c r="B19" s="1118"/>
      <c r="C19" s="1114"/>
      <c r="D19" s="354"/>
      <c r="E19" s="1118"/>
      <c r="F19" s="1126"/>
    </row>
    <row r="20" spans="1:6" ht="13.5" customHeight="1">
      <c r="A20" s="1112"/>
      <c r="B20" s="1118"/>
      <c r="C20" s="1114"/>
      <c r="D20" s="354"/>
      <c r="E20" s="1118"/>
      <c r="F20" s="1126"/>
    </row>
    <row r="21" spans="1:6" ht="13.5" customHeight="1">
      <c r="A21" s="1112"/>
      <c r="B21" s="1118"/>
      <c r="C21" s="1114"/>
      <c r="D21" s="354"/>
      <c r="E21" s="1118"/>
      <c r="F21" s="1126"/>
    </row>
    <row r="22" spans="1:6" ht="13.5" customHeight="1">
      <c r="A22" s="1112"/>
      <c r="B22" s="1118"/>
      <c r="C22" s="1114"/>
      <c r="D22" s="354"/>
      <c r="E22" s="1118"/>
      <c r="F22" s="1126"/>
    </row>
    <row r="23" spans="1:6" ht="13.5" customHeight="1">
      <c r="A23" s="1112"/>
      <c r="B23" s="1118"/>
      <c r="C23" s="1114"/>
      <c r="D23" s="354"/>
      <c r="E23" s="1118"/>
      <c r="F23" s="1126"/>
    </row>
    <row r="24" spans="1:6" ht="13.5" customHeight="1">
      <c r="A24" s="1112"/>
      <c r="B24" s="1118"/>
      <c r="C24" s="1114"/>
      <c r="D24" s="354"/>
      <c r="E24" s="1118"/>
      <c r="F24" s="1126"/>
    </row>
    <row r="25" spans="1:6" ht="13.5" customHeight="1">
      <c r="A25" s="1112"/>
      <c r="B25" s="1118"/>
      <c r="C25" s="1114"/>
      <c r="D25" s="354"/>
      <c r="E25" s="1118"/>
      <c r="F25" s="1126"/>
    </row>
    <row r="26" spans="1:6" ht="13.5" customHeight="1">
      <c r="A26" s="1112"/>
      <c r="B26" s="1118"/>
      <c r="C26" s="1114"/>
      <c r="D26" s="354"/>
      <c r="E26" s="1118"/>
      <c r="F26" s="1126"/>
    </row>
    <row r="27" spans="1:6" ht="13.5" customHeight="1">
      <c r="A27" s="1112"/>
      <c r="B27" s="1118"/>
      <c r="C27" s="1114"/>
      <c r="D27" s="354"/>
      <c r="E27" s="1118"/>
      <c r="F27" s="1126"/>
    </row>
    <row r="28" spans="1:6" ht="13.5" customHeight="1">
      <c r="A28" s="1112"/>
      <c r="B28" s="1118"/>
      <c r="C28" s="1114"/>
      <c r="D28" s="354"/>
      <c r="E28" s="1118"/>
      <c r="F28" s="1126"/>
    </row>
    <row r="29" spans="1:6" ht="13.5" customHeight="1">
      <c r="A29" s="1112"/>
      <c r="B29" s="1118"/>
      <c r="C29" s="1114"/>
      <c r="D29" s="354"/>
      <c r="E29" s="1118"/>
      <c r="F29" s="1126"/>
    </row>
    <row r="30" spans="1:6" ht="13.5" customHeight="1">
      <c r="A30" s="1112"/>
      <c r="B30" s="1118"/>
      <c r="C30" s="1114"/>
      <c r="D30" s="354"/>
      <c r="E30" s="1118"/>
      <c r="F30" s="1126"/>
    </row>
    <row r="31" spans="1:6" ht="13.5" customHeight="1">
      <c r="A31" s="1112"/>
      <c r="B31" s="1118"/>
      <c r="C31" s="1114"/>
      <c r="D31" s="354"/>
      <c r="E31" s="1118"/>
      <c r="F31" s="1126"/>
    </row>
    <row r="32" spans="1:6" ht="13.5" customHeight="1">
      <c r="A32" s="1112"/>
      <c r="B32" s="1118"/>
      <c r="C32" s="1114"/>
      <c r="D32" s="354"/>
      <c r="E32" s="1118"/>
      <c r="F32" s="1126"/>
    </row>
    <row r="33" spans="1:6" s="224" customFormat="1" ht="13.5" customHeight="1">
      <c r="A33" s="1112"/>
      <c r="B33" s="1118"/>
      <c r="C33" s="1114"/>
      <c r="D33" s="354"/>
      <c r="E33" s="1118"/>
      <c r="F33" s="1126"/>
    </row>
    <row r="34" spans="1:6" s="224" customFormat="1" ht="13.5" customHeight="1">
      <c r="A34" s="1112"/>
      <c r="B34" s="1118"/>
      <c r="C34" s="1114"/>
      <c r="D34" s="354"/>
      <c r="E34" s="1118"/>
      <c r="F34" s="1126"/>
    </row>
    <row r="35" spans="1:6" s="224" customFormat="1" ht="13.5" customHeight="1">
      <c r="A35" s="1112"/>
      <c r="B35" s="1118"/>
      <c r="C35" s="1114"/>
      <c r="D35" s="354"/>
      <c r="E35" s="1118"/>
      <c r="F35" s="1126"/>
    </row>
    <row r="36" spans="1:6" s="224" customFormat="1" ht="13.5" customHeight="1">
      <c r="A36" s="1112"/>
      <c r="B36" s="1118"/>
      <c r="C36" s="1114"/>
      <c r="D36" s="354"/>
      <c r="E36" s="1118"/>
      <c r="F36" s="1126"/>
    </row>
    <row r="37" spans="1:6" s="224" customFormat="1" ht="13.5" customHeight="1">
      <c r="A37" s="1112"/>
      <c r="B37" s="1118"/>
      <c r="C37" s="1114"/>
      <c r="D37" s="354"/>
      <c r="E37" s="1118"/>
      <c r="F37" s="1126"/>
    </row>
    <row r="38" spans="1:6" s="224" customFormat="1" ht="13.5" customHeight="1">
      <c r="A38" s="1112"/>
      <c r="B38" s="1118"/>
      <c r="C38" s="1114"/>
      <c r="D38" s="354"/>
      <c r="E38" s="1118"/>
      <c r="F38" s="1126"/>
    </row>
    <row r="39" spans="1:6" s="224" customFormat="1" ht="13.5" customHeight="1">
      <c r="A39" s="1112"/>
      <c r="B39" s="1118"/>
      <c r="C39" s="1114"/>
      <c r="D39" s="354"/>
      <c r="E39" s="1118"/>
      <c r="F39" s="1126"/>
    </row>
    <row r="40" spans="1:6" s="224" customFormat="1" ht="13.5" customHeight="1">
      <c r="A40" s="1112"/>
      <c r="B40" s="1118"/>
      <c r="C40" s="1114"/>
      <c r="D40" s="354"/>
      <c r="E40" s="1118"/>
      <c r="F40" s="1126"/>
    </row>
    <row r="41" spans="1:6" s="224" customFormat="1" ht="13.5" customHeight="1">
      <c r="A41" s="1112"/>
      <c r="B41" s="1118"/>
      <c r="C41" s="1114"/>
      <c r="D41" s="354"/>
      <c r="E41" s="1118"/>
      <c r="F41" s="1126"/>
    </row>
    <row r="42" spans="1:6" s="224" customFormat="1" ht="13.5" customHeight="1">
      <c r="A42" s="1112"/>
      <c r="B42" s="1118"/>
      <c r="C42" s="1114"/>
      <c r="D42" s="354"/>
      <c r="E42" s="1118"/>
      <c r="F42" s="1126"/>
    </row>
    <row r="43" spans="1:6" s="224" customFormat="1" ht="13.5" customHeight="1">
      <c r="A43" s="1112"/>
      <c r="B43" s="1118"/>
      <c r="C43" s="1114"/>
      <c r="D43" s="354"/>
      <c r="E43" s="1118"/>
      <c r="F43" s="1126"/>
    </row>
    <row r="44" spans="1:6" s="224" customFormat="1" ht="13.5" customHeight="1">
      <c r="A44" s="1112"/>
      <c r="B44" s="1118"/>
      <c r="C44" s="1114"/>
      <c r="D44" s="354"/>
      <c r="E44" s="1118"/>
      <c r="F44" s="1126"/>
    </row>
    <row r="45" spans="1:6" s="224" customFormat="1" ht="13.5" customHeight="1">
      <c r="A45" s="1112"/>
      <c r="B45" s="1118"/>
      <c r="C45" s="1114"/>
      <c r="D45" s="354"/>
      <c r="E45" s="1118"/>
      <c r="F45" s="1126"/>
    </row>
    <row r="46" spans="1:6" s="224" customFormat="1" ht="13.5" customHeight="1">
      <c r="A46" s="1112"/>
      <c r="B46" s="1118"/>
      <c r="C46" s="1114"/>
      <c r="D46" s="354"/>
      <c r="E46" s="1118"/>
      <c r="F46" s="1126"/>
    </row>
    <row r="47" spans="1:6" s="224" customFormat="1" ht="13.5" customHeight="1">
      <c r="A47" s="1112"/>
      <c r="B47" s="1118"/>
      <c r="C47" s="1114"/>
      <c r="D47" s="354"/>
      <c r="E47" s="1118"/>
      <c r="F47" s="1126"/>
    </row>
    <row r="48" spans="1:6" s="224" customFormat="1" ht="13.5" customHeight="1">
      <c r="A48" s="1112"/>
      <c r="B48" s="1118"/>
      <c r="C48" s="1114"/>
      <c r="D48" s="354"/>
      <c r="E48" s="1118"/>
      <c r="F48" s="1126"/>
    </row>
    <row r="49" spans="1:6" s="224" customFormat="1" ht="13.5" customHeight="1">
      <c r="A49" s="1112"/>
      <c r="B49" s="1118"/>
      <c r="C49" s="1114"/>
      <c r="D49" s="354"/>
      <c r="E49" s="1118"/>
      <c r="F49" s="746"/>
    </row>
    <row r="50" spans="1:6" s="224" customFormat="1" ht="13.5" customHeight="1">
      <c r="A50" s="1112"/>
      <c r="B50" s="1118"/>
      <c r="C50" s="1114"/>
      <c r="D50" s="354"/>
      <c r="E50" s="1118"/>
      <c r="F50" s="746"/>
    </row>
    <row r="51" spans="1:6" s="224" customFormat="1" ht="13.5" customHeight="1">
      <c r="A51" s="1112"/>
      <c r="B51" s="1118"/>
      <c r="C51" s="1114"/>
      <c r="D51" s="354"/>
      <c r="E51" s="1118"/>
      <c r="F51" s="746"/>
    </row>
    <row r="52" spans="1:6" s="224" customFormat="1" ht="13.5" customHeight="1">
      <c r="A52" s="1112"/>
      <c r="B52" s="1118"/>
      <c r="C52" s="1114"/>
      <c r="D52" s="354"/>
      <c r="E52" s="1118"/>
      <c r="F52" s="746"/>
    </row>
    <row r="53" spans="1:6" s="224" customFormat="1" ht="13.5" customHeight="1">
      <c r="A53" s="1112"/>
      <c r="B53" s="1118"/>
      <c r="C53" s="1114"/>
      <c r="D53" s="354"/>
      <c r="E53" s="1118"/>
      <c r="F53" s="746"/>
    </row>
    <row r="54" spans="1:6" s="224" customFormat="1" ht="13.5" customHeight="1">
      <c r="A54" s="1112"/>
      <c r="B54" s="1118"/>
      <c r="C54" s="1114"/>
      <c r="D54" s="354"/>
      <c r="E54" s="1118"/>
      <c r="F54" s="746"/>
    </row>
    <row r="55" spans="1:6" s="224" customFormat="1" ht="13.5" customHeight="1">
      <c r="A55" s="1112"/>
      <c r="B55" s="1118"/>
      <c r="C55" s="1114"/>
      <c r="D55" s="354"/>
      <c r="E55" s="1118"/>
      <c r="F55" s="746"/>
    </row>
    <row r="56" spans="1:6" s="224" customFormat="1" ht="13.5" customHeight="1">
      <c r="A56" s="1112"/>
      <c r="B56" s="1118"/>
      <c r="C56" s="1114"/>
      <c r="D56" s="354"/>
      <c r="E56" s="1118"/>
      <c r="F56" s="746"/>
    </row>
    <row r="57" spans="1:6" s="224" customFormat="1">
      <c r="A57" s="1112"/>
      <c r="B57" s="1119"/>
      <c r="C57" s="1114"/>
      <c r="D57" s="355"/>
      <c r="E57" s="1119"/>
      <c r="F57" s="747"/>
    </row>
    <row r="58" spans="1:6" s="224" customFormat="1" ht="12" customHeight="1">
      <c r="A58" s="1123" t="s">
        <v>133</v>
      </c>
      <c r="B58" s="1130"/>
      <c r="C58" s="1115"/>
      <c r="D58" s="356"/>
      <c r="E58" s="1120"/>
      <c r="F58" s="1127"/>
    </row>
    <row r="59" spans="1:6" s="224" customFormat="1" ht="12" customHeight="1">
      <c r="A59" s="1112"/>
      <c r="B59" s="1118"/>
      <c r="C59" s="1116"/>
      <c r="D59" s="350"/>
      <c r="E59" s="1121"/>
      <c r="F59" s="1128"/>
    </row>
    <row r="60" spans="1:6" s="224" customFormat="1" ht="12" customHeight="1">
      <c r="A60" s="1112"/>
      <c r="B60" s="1118"/>
      <c r="C60" s="1116"/>
      <c r="D60" s="350"/>
      <c r="E60" s="1121"/>
      <c r="F60" s="1128"/>
    </row>
    <row r="61" spans="1:6" s="224" customFormat="1" ht="12" customHeight="1">
      <c r="A61" s="1112"/>
      <c r="B61" s="1118"/>
      <c r="C61" s="1116"/>
      <c r="D61" s="350"/>
      <c r="E61" s="1121"/>
      <c r="F61" s="1128"/>
    </row>
    <row r="62" spans="1:6" s="224" customFormat="1" ht="12" customHeight="1">
      <c r="A62" s="1112"/>
      <c r="B62" s="1118"/>
      <c r="C62" s="1116"/>
      <c r="D62" s="350"/>
      <c r="E62" s="1121"/>
      <c r="F62" s="1128"/>
    </row>
    <row r="63" spans="1:6" s="224" customFormat="1" ht="12" customHeight="1">
      <c r="A63" s="1112"/>
      <c r="B63" s="1118"/>
      <c r="C63" s="1116"/>
      <c r="D63" s="350"/>
      <c r="E63" s="1121"/>
      <c r="F63" s="1128"/>
    </row>
    <row r="64" spans="1:6" s="224" customFormat="1" ht="12" customHeight="1">
      <c r="A64" s="1112"/>
      <c r="B64" s="1118"/>
      <c r="C64" s="1116"/>
      <c r="D64" s="350"/>
      <c r="E64" s="1121"/>
      <c r="F64" s="1128"/>
    </row>
    <row r="65" spans="1:6" ht="13.5" customHeight="1">
      <c r="A65" s="1112"/>
      <c r="B65" s="1118"/>
      <c r="C65" s="1116"/>
      <c r="D65" s="350"/>
      <c r="E65" s="1121"/>
      <c r="F65" s="1128"/>
    </row>
    <row r="66" spans="1:6" ht="14.25" customHeight="1">
      <c r="A66" s="1112"/>
      <c r="B66" s="1118"/>
      <c r="C66" s="1116"/>
      <c r="D66" s="350"/>
      <c r="E66" s="1121"/>
      <c r="F66" s="1128"/>
    </row>
    <row r="67" spans="1:6" ht="13.5" customHeight="1">
      <c r="A67" s="1112"/>
      <c r="B67" s="1118"/>
      <c r="C67" s="1116"/>
      <c r="D67" s="350"/>
      <c r="E67" s="1121"/>
      <c r="F67" s="1128"/>
    </row>
    <row r="68" spans="1:6" ht="13.5" customHeight="1">
      <c r="A68" s="1112"/>
      <c r="B68" s="1118"/>
      <c r="C68" s="1116"/>
      <c r="D68" s="350"/>
      <c r="E68" s="1121"/>
      <c r="F68" s="1128"/>
    </row>
    <row r="69" spans="1:6" ht="13.5" customHeight="1">
      <c r="A69" s="1112"/>
      <c r="B69" s="1118"/>
      <c r="C69" s="1116"/>
      <c r="D69" s="350"/>
      <c r="E69" s="1121"/>
      <c r="F69" s="1128"/>
    </row>
    <row r="70" spans="1:6" ht="13.5" customHeight="1">
      <c r="A70" s="1112"/>
      <c r="B70" s="1118"/>
      <c r="C70" s="1116"/>
      <c r="D70" s="350"/>
      <c r="E70" s="1121"/>
      <c r="F70" s="1128"/>
    </row>
    <row r="71" spans="1:6" ht="13.5" customHeight="1">
      <c r="A71" s="1112"/>
      <c r="B71" s="1118"/>
      <c r="C71" s="1116"/>
      <c r="D71" s="350"/>
      <c r="E71" s="1121"/>
      <c r="F71" s="1128"/>
    </row>
    <row r="72" spans="1:6" ht="13.5" customHeight="1">
      <c r="A72" s="1112"/>
      <c r="B72" s="1118"/>
      <c r="C72" s="1116"/>
      <c r="D72" s="350"/>
      <c r="E72" s="1121"/>
      <c r="F72" s="1128"/>
    </row>
    <row r="73" spans="1:6" ht="13.5" customHeight="1">
      <c r="A73" s="1112"/>
      <c r="B73" s="1118"/>
      <c r="C73" s="1116"/>
      <c r="D73" s="350"/>
      <c r="E73" s="1121"/>
      <c r="F73" s="1128"/>
    </row>
    <row r="74" spans="1:6" ht="13.5" customHeight="1">
      <c r="A74" s="1112"/>
      <c r="B74" s="1118"/>
      <c r="C74" s="1116"/>
      <c r="D74" s="350"/>
      <c r="E74" s="1121"/>
      <c r="F74" s="1128"/>
    </row>
    <row r="75" spans="1:6" ht="13.5" customHeight="1">
      <c r="A75" s="1112"/>
      <c r="B75" s="1118"/>
      <c r="C75" s="1116"/>
      <c r="D75" s="351"/>
      <c r="E75" s="1121"/>
      <c r="F75" s="1128"/>
    </row>
    <row r="76" spans="1:6" ht="13.5" customHeight="1">
      <c r="A76" s="1112"/>
      <c r="B76" s="1118"/>
      <c r="C76" s="1116"/>
      <c r="D76" s="351"/>
      <c r="E76" s="1121"/>
      <c r="F76" s="1128"/>
    </row>
    <row r="77" spans="1:6" ht="13.5" customHeight="1">
      <c r="A77" s="1112"/>
      <c r="B77" s="1118"/>
      <c r="C77" s="1116"/>
      <c r="D77" s="351"/>
      <c r="E77" s="1121"/>
      <c r="F77" s="1128"/>
    </row>
    <row r="78" spans="1:6" ht="13.5" customHeight="1">
      <c r="A78" s="1112"/>
      <c r="B78" s="1118"/>
      <c r="C78" s="1116"/>
      <c r="D78" s="351"/>
      <c r="E78" s="1121"/>
      <c r="F78" s="1128"/>
    </row>
    <row r="79" spans="1:6" ht="13.5" customHeight="1">
      <c r="A79" s="1112"/>
      <c r="B79" s="1118"/>
      <c r="C79" s="1116"/>
      <c r="D79" s="351"/>
      <c r="E79" s="1121"/>
      <c r="F79" s="1128"/>
    </row>
    <row r="80" spans="1:6" ht="13.5" customHeight="1">
      <c r="A80" s="1112"/>
      <c r="B80" s="1118"/>
      <c r="C80" s="1116"/>
      <c r="D80" s="351"/>
      <c r="E80" s="1121"/>
      <c r="F80" s="1128"/>
    </row>
    <row r="81" spans="1:6" ht="13.5" customHeight="1">
      <c r="A81" s="1112"/>
      <c r="B81" s="1118"/>
      <c r="C81" s="1116"/>
      <c r="D81" s="351"/>
      <c r="E81" s="1121"/>
      <c r="F81" s="1128"/>
    </row>
    <row r="82" spans="1:6" ht="13.5" customHeight="1">
      <c r="A82" s="1112"/>
      <c r="B82" s="1118"/>
      <c r="C82" s="1116"/>
      <c r="D82" s="351"/>
      <c r="E82" s="1121"/>
      <c r="F82" s="1128"/>
    </row>
    <row r="83" spans="1:6" ht="13.5" customHeight="1">
      <c r="A83" s="1112"/>
      <c r="B83" s="1118"/>
      <c r="C83" s="1116"/>
      <c r="D83" s="351"/>
      <c r="E83" s="1121"/>
      <c r="F83" s="953"/>
    </row>
    <row r="84" spans="1:6" ht="13.5" customHeight="1">
      <c r="A84" s="1112"/>
      <c r="B84" s="1118"/>
      <c r="C84" s="1116"/>
      <c r="D84" s="350"/>
      <c r="E84" s="1121"/>
      <c r="F84" s="953"/>
    </row>
    <row r="85" spans="1:6" ht="13.5" customHeight="1">
      <c r="A85" s="1112"/>
      <c r="B85" s="857"/>
      <c r="C85" s="858"/>
      <c r="D85" s="367"/>
      <c r="E85" s="1121"/>
      <c r="F85" s="859"/>
    </row>
    <row r="86" spans="1:6" ht="14.25" customHeight="1" thickBot="1">
      <c r="A86" s="1124"/>
      <c r="B86" s="860"/>
      <c r="C86" s="861"/>
      <c r="D86" s="844"/>
      <c r="E86" s="1122"/>
      <c r="F86" s="862"/>
    </row>
  </sheetData>
  <mergeCells count="10">
    <mergeCell ref="F4:F48"/>
    <mergeCell ref="F58:F82"/>
    <mergeCell ref="B4:B57"/>
    <mergeCell ref="B58:B84"/>
    <mergeCell ref="A4:A57"/>
    <mergeCell ref="C4:C57"/>
    <mergeCell ref="C58:C84"/>
    <mergeCell ref="E4:E57"/>
    <mergeCell ref="E58:E86"/>
    <mergeCell ref="A58:A86"/>
  </mergeCells>
  <phoneticPr fontId="2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●17.03実績＆計画</vt:lpstr>
      <vt:lpstr>●17.03コメント</vt:lpstr>
      <vt:lpstr>Sheet1</vt:lpstr>
      <vt:lpstr>'●17.03実績＆計画'!Print_Area</vt:lpstr>
      <vt:lpstr>'●17.03実績＆計画'!Print_Titles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jihuilin</cp:lastModifiedBy>
  <cp:lastPrinted>2017-03-30T00:49:04Z</cp:lastPrinted>
  <dcterms:created xsi:type="dcterms:W3CDTF">2009-09-24T08:54:15Z</dcterms:created>
  <dcterms:modified xsi:type="dcterms:W3CDTF">2017-03-30T06:09:06Z</dcterms:modified>
</cp:coreProperties>
</file>